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Sheet1!$A$2:$AE$308</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<sst xmlns="http://schemas.openxmlformats.org/spreadsheetml/2006/main" count="914" uniqueCount="525">
  <si>
    <t xml:space="preserve">PotionName</t>
  </si>
  <si>
    <t xml:space="preserve">Description</t>
  </si>
  <si>
    <t xml:space="preserve">Summary</t>
  </si>
  <si>
    <t xml:space="preserve">Cost</t>
  </si>
  <si>
    <t xml:space="preserve">Doses</t>
  </si>
  <si>
    <t xml:space="preserve">Effect</t>
  </si>
  <si>
    <t xml:space="preserve">Magnitude</t>
  </si>
  <si>
    <t xml:space="preserve">Unit</t>
  </si>
  <si>
    <t xml:space="preserve">Difficulty</t>
  </si>
  <si>
    <t xml:space="preserve">BrewingHours</t>
  </si>
  <si>
    <t xml:space="preserve">SideEffect</t>
  </si>
  <si>
    <t xml:space="preserve">Vital Ingredient 1</t>
  </si>
  <si>
    <t xml:space="preserve">Vital Ingredient 2</t>
  </si>
  <si>
    <t xml:space="preserve">Vital Ingredient 3</t>
  </si>
  <si>
    <t xml:space="preserve">Vital Ingredient 4</t>
  </si>
  <si>
    <t xml:space="preserve">Supplementary 1</t>
  </si>
  <si>
    <t xml:space="preserve">Supplementary 3</t>
  </si>
  <si>
    <t xml:space="preserve">Supplementary 4</t>
  </si>
  <si>
    <t xml:space="preserve">SimpleInclude</t>
  </si>
  <si>
    <t xml:space="preserve">Max Bonus</t>
  </si>
  <si>
    <t xml:space="preserve">Additional Cost</t>
  </si>
  <si>
    <t xml:space="preserve">Max Effect</t>
  </si>
  <si>
    <t xml:space="preserve">Name</t>
  </si>
  <si>
    <t xml:space="preserve">Bonus \%</t>
  </si>
  <si>
    <t xml:space="preserve">Name </t>
  </si>
  <si>
    <t xml:space="preserve">Bonus</t>
  </si>
  <si>
    <t xml:space="preserve">Druid\apos{}s Delight</t>
  </si>
  <si>
    <t xml:space="preserve">Looks like an acorn. In a bottle. </t>
  </si>
  <si>
    <t xml:space="preserve">Causes a tree to grow overnight. Do not consume. </t>
  </si>
  <si>
    <t xml:space="preserve">When placed onto soil at least one metre deep, the `acorn\apos{} burrows into the ground and causes </t>
  </si>
  <si>
    <t xml:space="preserve">oak tree to grow overnight</t>
  </si>
  <si>
    <t xml:space="preserve">Tree growth occurs instantly. Target must succeed a DV 10 ATH (speed) resist check to avoid being explosively impaled for 5d8 piercing damage. </t>
  </si>
  <si>
    <t xml:space="preserve">Fire Seed</t>
  </si>
  <si>
    <t xml:space="preserve">Caterpillar</t>
  </si>
  <si>
    <t xml:space="preserve">Fluxweed</t>
  </si>
  <si>
    <t xml:space="preserve">Abyssinian Shrivelfig</t>
  </si>
  <si>
    <t xml:space="preserve">Moondew</t>
  </si>
  <si>
    <t xml:space="preserve">Wiggentree Bark</t>
  </si>
  <si>
    <t xml:space="preserve">Daisy</t>
  </si>
  <si>
    <t xml:space="preserve">Eye of Newt</t>
  </si>
  <si>
    <t xml:space="preserve">Alchemic Grenade</t>
  </si>
  <si>
    <t xml:space="preserve">Looks like  a small grey orb, which occasionally sparks with energy.</t>
  </si>
  <si>
    <t xml:space="preserve">Explodes when thrown</t>
  </si>
  <si>
    <t xml:space="preserve">Fill with another potion and throw. The orb detonates on contact and applies the contained potion (at 50\% effectiveness) to all targets within</t>
  </si>
  <si>
    <t xml:space="preserve">metre</t>
  </si>
  <si>
    <t xml:space="preserve">The powder explodes immediately on mixing, applying the effect to the potion maker. </t>
  </si>
  <si>
    <t xml:space="preserve">Dragon Fire Gland</t>
  </si>
  <si>
    <t xml:space="preserve">Wartcap Powder</t>
  </si>
  <si>
    <t xml:space="preserve">Boomberry</t>
  </si>
  <si>
    <t xml:space="preserve">Ash</t>
  </si>
  <si>
    <t xml:space="preserve">Erumpet Horn</t>
  </si>
  <si>
    <t xml:space="preserve">Iron</t>
  </si>
  <si>
    <t xml:space="preserve">Nundu Venom Sac</t>
  </si>
  <si>
    <t xml:space="preserve">Valerian</t>
  </si>
  <si>
    <t xml:space="preserve">Alihotsy Draught</t>
  </si>
  <si>
    <t xml:space="preserve">A blue liquid which emits a powerful liquorice smell</t>
  </si>
  <si>
    <t xml:space="preserve">Causes uncontrollable laughter</t>
  </si>
  <si>
    <t xml:space="preserve">Causes uncontrollable fits of laughter, preventing the target from speaking for </t>
  </si>
  <si>
    <t xml:space="preserve">minutes</t>
  </si>
  <si>
    <t xml:space="preserve">Fumes also effect the potioneer with laughter.</t>
  </si>
  <si>
    <t xml:space="preserve">Alihotsy Leaves</t>
  </si>
  <si>
    <t xml:space="preserve">Billywig Sting</t>
  </si>
  <si>
    <t xml:space="preserve">Runespoor Egg</t>
  </si>
  <si>
    <t xml:space="preserve">Unicorn Hair</t>
  </si>
  <si>
    <t xml:space="preserve">Gold</t>
  </si>
  <si>
    <t xml:space="preserve">Amortentia </t>
  </si>
  <si>
    <t xml:space="preserve">Bright pink liquid, emitting a light purple smoke. Smells of whatever is most dear to a person.</t>
  </si>
  <si>
    <t xml:space="preserve">Love at first sight</t>
  </si>
  <si>
    <t xml:space="preserve">After being consumed, this potion causes the target to take the {\it Charmed} status effect on the first sapient being they see. Infatuation lasts </t>
  </si>
  <si>
    <t xml:space="preserve">hours</t>
  </si>
  <si>
    <t xml:space="preserve">The infatuation turns violent, and the drinker flies into a rage against the target of their affections. </t>
  </si>
  <si>
    <t xml:space="preserve">Ashwinder Eggs</t>
  </si>
  <si>
    <t xml:space="preserve">Rose Petals</t>
  </si>
  <si>
    <t xml:space="preserve">Nightshade</t>
  </si>
  <si>
    <t xml:space="preserve">Dragon Blood</t>
  </si>
  <si>
    <t xml:space="preserve">Manticore Skin</t>
  </si>
  <si>
    <t xml:space="preserve">Moonstone</t>
  </si>
  <si>
    <t xml:space="preserve">Antidote to Common Poisons</t>
  </si>
  <si>
    <t xml:space="preserve">Colourless, but smells like antiseptic. </t>
  </si>
  <si>
    <t xml:space="preserve">Removes potion effects</t>
  </si>
  <si>
    <t xml:space="preserve">Reduce the remaining time left on an ongoing potion effect by </t>
  </si>
  <si>
    <t xml:space="preserve">\%</t>
  </si>
  <si>
    <t xml:space="preserve">Destroys immune system, giving a Vulnerability to Poison damage. </t>
  </si>
  <si>
    <t xml:space="preserve">Bezoar</t>
  </si>
  <si>
    <t xml:space="preserve">Mandrake Root</t>
  </si>
  <si>
    <t xml:space="preserve">Pheonix Feather</t>
  </si>
  <si>
    <t xml:space="preserve">Pungent Onion</t>
  </si>
  <si>
    <t xml:space="preserve">Anti-Paralysis Potion</t>
  </si>
  <si>
    <t xml:space="preserve">A yellow gel that smells of cat urine</t>
  </si>
  <si>
    <t xml:space="preserve">Cures paralysis</t>
  </si>
  <si>
    <t xml:space="preserve">Rejuvinate the drinker. Removes the {\it Paralyzed} status and restores FP by</t>
  </si>
  <si>
    <t xml:space="preserve">points</t>
  </si>
  <si>
    <t xml:space="preserve">Causes insomina for 48 hours.</t>
  </si>
  <si>
    <t xml:space="preserve">Aconite</t>
  </si>
  <si>
    <t xml:space="preserve">Nettles</t>
  </si>
  <si>
    <t xml:space="preserve">Octopus Powder</t>
  </si>
  <si>
    <t xml:space="preserve">Astral Acid</t>
  </si>
  <si>
    <t xml:space="preserve">A light green colour, those who smell it are not usually ina fit state to describe the smell. </t>
  </si>
  <si>
    <t xml:space="preserve">Sends the drinker to the astral plane</t>
  </si>
  <si>
    <t xml:space="preserve">When consumed, the target can see clearly into both the astral plane and the material plane simultaneously for </t>
  </si>
  <si>
    <t xml:space="preserve">minute</t>
  </si>
  <si>
    <t xml:space="preserve">The target becomes transfixed by the wonder they see, and cannot move of their own volution until the potion wears off. </t>
  </si>
  <si>
    <t xml:space="preserve">Fairy Wings</t>
  </si>
  <si>
    <t xml:space="preserve">Vodka</t>
  </si>
  <si>
    <t xml:space="preserve">Niffler Fang</t>
  </si>
  <si>
    <t xml:space="preserve">Scarab Beetles</t>
  </si>
  <si>
    <t xml:space="preserve">Hippocampus Hair</t>
  </si>
  <si>
    <t xml:space="preserve">Azimov\apos{}s Awesome Acid</t>
  </si>
  <si>
    <t xml:space="preserve">Toxic green liquid, smells acrid.</t>
  </si>
  <si>
    <t xml:space="preserve">Damages armour</t>
  </si>
  <si>
    <t xml:space="preserve">Do not drink! Destroys armour, reducing {\it Block} statistic by</t>
  </si>
  <si>
    <t xml:space="preserve">When attempting to use, has a 50\% chance of melting through the container and attacking your own armour.</t>
  </si>
  <si>
    <t xml:space="preserve">Sphinx Saliva</t>
  </si>
  <si>
    <t xml:space="preserve">Bundium Fluid</t>
  </si>
  <si>
    <t xml:space="preserve">Basilisk Venom</t>
  </si>
  <si>
    <t xml:space="preserve">Flobberworm Mucous</t>
  </si>
  <si>
    <t xml:space="preserve">Lemon Juice</t>
  </si>
  <si>
    <t xml:space="preserve">Baruffio\apos{}s Brain Elixir</t>
  </si>
  <si>
    <t xml:space="preserve">A green liquid which smells of strawberries</t>
  </si>
  <si>
    <t xml:space="preserve">Increases Intelligence</t>
  </si>
  <si>
    <t xml:space="preserve">For one hour, gain an intelligence boost of</t>
  </si>
  <si>
    <t xml:space="preserve">Nerve damage causes an equal drop in the Finesse attribute. </t>
  </si>
  <si>
    <t xml:space="preserve">Dragon Claw</t>
  </si>
  <si>
    <t xml:space="preserve">Centaur Hoof</t>
  </si>
  <si>
    <t xml:space="preserve">Ginger</t>
  </si>
  <si>
    <t xml:space="preserve">Griffin Claw</t>
  </si>
  <si>
    <t xml:space="preserve">Owl Feather</t>
  </si>
  <si>
    <t xml:space="preserve">Beautification Potion</t>
  </si>
  <si>
    <t xml:space="preserve">An iridescent liquid that seems to move of its own accord</t>
  </si>
  <si>
    <t xml:space="preserve">Makes drinker attractive</t>
  </si>
  <si>
    <t xml:space="preserve">Makes the drinker extraordinarily beautiful, giving check advantage on any being likely to be attracted to them. Lasts for</t>
  </si>
  <si>
    <t xml:space="preserve">The drinker also loses the ability to speak.</t>
  </si>
  <si>
    <t xml:space="preserve">Morning Dew</t>
  </si>
  <si>
    <t xml:space="preserve">Boomslang Skin</t>
  </si>
  <si>
    <t xml:space="preserve">Antimony</t>
  </si>
  <si>
    <t xml:space="preserve">Befuddlement Beverage</t>
  </si>
  <si>
    <t xml:space="preserve">A brown sludge which smells like chocolate</t>
  </si>
  <si>
    <t xml:space="preserve">Causes confusion</t>
  </si>
  <si>
    <t xml:space="preserve">Applies the {\it confused} status for </t>
  </si>
  <si>
    <t xml:space="preserve">The target instead flies into a rage</t>
  </si>
  <si>
    <t xml:space="preserve">Doxy Venom</t>
  </si>
  <si>
    <t xml:space="preserve">Hemlock Essence</t>
  </si>
  <si>
    <t xml:space="preserve">Lethe River Water</t>
  </si>
  <si>
    <t xml:space="preserve">Lovage</t>
  </si>
  <si>
    <t xml:space="preserve">Mercury</t>
  </si>
  <si>
    <t xml:space="preserve">Troll Snot</t>
  </si>
  <si>
    <t xml:space="preserve">Blemish Blitzer</t>
  </si>
  <si>
    <t xml:space="preserve">A yellow paste which smells of antiseptic</t>
  </si>
  <si>
    <t xml:space="preserve">Removes zits and boils</t>
  </si>
  <si>
    <t xml:space="preserve">When applied to the skin, instantly removes all rashes, acne, boils and other skin ailments and restores HP by</t>
  </si>
  <si>
    <t xml:space="preserve">Dyes the skin a permanent yellow</t>
  </si>
  <si>
    <t xml:space="preserve">Murtlap Tentacles</t>
  </si>
  <si>
    <t xml:space="preserve">Honeywater</t>
  </si>
  <si>
    <t xml:space="preserve">Tormentil Tincture</t>
  </si>
  <si>
    <t xml:space="preserve">Copper</t>
  </si>
  <si>
    <t xml:space="preserve">Blood-Refilling Potion</t>
  </si>
  <si>
    <t xml:space="preserve">To all intents and purposes, looks like blood. However, smells like roses.</t>
  </si>
  <si>
    <t xml:space="preserve">Health regeneration</t>
  </si>
  <si>
    <t xml:space="preserve">For 5 minutes after being drunk, causes HP to regenerate at a rate of</t>
  </si>
  <si>
    <t xml:space="preserve">per round</t>
  </si>
  <si>
    <t xml:space="preserve">Blood-refilling causes such pain, that spells cannot be cast for the duration of the potion.</t>
  </si>
  <si>
    <t xml:space="preserve">Slug Slime</t>
  </si>
  <si>
    <t xml:space="preserve">Dittany</t>
  </si>
  <si>
    <t xml:space="preserve">Moly</t>
  </si>
  <si>
    <t xml:space="preserve">Mint</t>
  </si>
  <si>
    <t xml:space="preserve">Wormwood</t>
  </si>
  <si>
    <t xml:space="preserve">Burn-healing paste</t>
  </si>
  <si>
    <t xml:space="preserve">An orange gel with a strong alcohol smell</t>
  </si>
  <si>
    <t xml:space="preserve">Cures burns</t>
  </si>
  <si>
    <t xml:space="preserve">When applied to the skin, removes the {\it Burned: Mild} status effect and leaves the target Resistant to Fire damage for</t>
  </si>
  <si>
    <t xml:space="preserve">Gel acts as an adhesive, so target sticks to everything they touch for 1 day.</t>
  </si>
  <si>
    <t xml:space="preserve">Frost Salamander Blood</t>
  </si>
  <si>
    <t xml:space="preserve">Kelpie Hair</t>
  </si>
  <si>
    <t xml:space="preserve">Mackled Malaclaw Tail</t>
  </si>
  <si>
    <t xml:space="preserve">Sea-Serpent Spine</t>
  </si>
  <si>
    <t xml:space="preserve">Calming Draught</t>
  </si>
  <si>
    <t xml:space="preserve">A lilac soup, with a lavender aroma</t>
  </si>
  <si>
    <t xml:space="preserve">Calms target down</t>
  </si>
  <si>
    <t xml:space="preserve">Calms and soothes the target, and makes them immune to the {\it Terrified} status and {\it Rage} effect for</t>
  </si>
  <si>
    <t xml:space="preserve">The consumer becomes so calm, they fall asleep and cannot be woken for 1 hour.</t>
  </si>
  <si>
    <t xml:space="preserve">Asphodel</t>
  </si>
  <si>
    <t xml:space="preserve">Lavender</t>
  </si>
  <si>
    <t xml:space="preserve">Glumbumble Treacle</t>
  </si>
  <si>
    <t xml:space="preserve">Mooncalf Tears</t>
  </si>
  <si>
    <t xml:space="preserve">Conduit Concoction</t>
  </si>
  <si>
    <t xml:space="preserve">Looks like a lightning bolt, trapped in a bottle.</t>
  </si>
  <si>
    <t xml:space="preserve">Makes target absorb magical energy</t>
  </si>
  <si>
    <t xml:space="preserve">After being absorbed through the skin, target may nominate one damage type. Target is immune to this damage type, and recovers FP equal to the damage they would have otherwise taken from this damage type for</t>
  </si>
  <si>
    <t xml:space="preserve">seconds</t>
  </si>
  <si>
    <t xml:space="preserve">Target is Vulnerable to all other forms of damage except the nominated type. </t>
  </si>
  <si>
    <t xml:space="preserve">Thunderbird Feather</t>
  </si>
  <si>
    <t xml:space="preserve">Re\apos{}em Blood</t>
  </si>
  <si>
    <t xml:space="preserve">Curse-Countering Concoction</t>
  </si>
  <si>
    <t xml:space="preserve">Iridescent liquid seems to shift from one colour to the next. </t>
  </si>
  <si>
    <t xml:space="preserve">Confers curse immunity</t>
  </si>
  <si>
    <t xml:space="preserve">Target is immune to spells from the {\it Curse} discipline for</t>
  </si>
  <si>
    <t xml:space="preserve">Target is Vulnerable to all other forms of damage.</t>
  </si>
  <si>
    <t xml:space="preserve">Diricawl Feather</t>
  </si>
  <si>
    <t xml:space="preserve">Mallowsweet</t>
  </si>
  <si>
    <t xml:space="preserve">Pearl Dust</t>
  </si>
  <si>
    <t xml:space="preserve">Draconic Protection Draught</t>
  </si>
  <si>
    <t xml:space="preserve">A fiery red liquid that smells like chalk. </t>
  </si>
  <si>
    <t xml:space="preserve">Causes target to grow dragon scales</t>
  </si>
  <si>
    <t xml:space="preserve">The drinker\apos{}s skin develops scales, increasing {\it Block} statistic by </t>
  </si>
  <si>
    <t xml:space="preserve">Hands become permanently claw-shaped. Gives -1 penalty to Finesse. </t>
  </si>
  <si>
    <t xml:space="preserve">Dragon Scale</t>
  </si>
  <si>
    <t xml:space="preserve">Pogrebin Shell</t>
  </si>
  <si>
    <t xml:space="preserve">Bicorn Horn</t>
  </si>
  <si>
    <t xml:space="preserve">Dragonbreath Solution</t>
  </si>
  <si>
    <t xml:space="preserve">Looks like molten lava, and smells like sulphur.</t>
  </si>
  <si>
    <t xml:space="preserve">Causes target to breath fire</t>
  </si>
  <si>
    <t xml:space="preserve">Gain the ability to summon a gout of fire from your mouth in a cone 2m long, doing 3d8 fire damage for</t>
  </si>
  <si>
    <t xml:space="preserve">This ability is uncontrollable, and occurs whenever you breath out.</t>
  </si>
  <si>
    <t xml:space="preserve">Salamander Blood</t>
  </si>
  <si>
    <t xml:space="preserve">Peppermint</t>
  </si>
  <si>
    <t xml:space="preserve">Fire Crab Shell</t>
  </si>
  <si>
    <t xml:space="preserve">Dragon Liver</t>
  </si>
  <si>
    <t xml:space="preserve">Draught of Living Death</t>
  </si>
  <si>
    <t xml:space="preserve">Thick, black, odourless goo. </t>
  </si>
  <si>
    <t xml:space="preserve">Target falls into a coma</t>
  </si>
  <si>
    <t xml:space="preserve">Causes a deathlike slumber from which the target cannot be woken for</t>
  </si>
  <si>
    <t xml:space="preserve">Causes hypoxia in the victim, leading to a rapid death unless treated. </t>
  </si>
  <si>
    <t xml:space="preserve">Sloth Brain</t>
  </si>
  <si>
    <t xml:space="preserve">Magnesium</t>
  </si>
  <si>
    <t xml:space="preserve">Drink of Despair</t>
  </si>
  <si>
    <t xml:space="preserve">This potion has no colour to speak of, but its very sight is enough to make you scared</t>
  </si>
  <si>
    <t xml:space="preserve">Causes incredible fear</t>
  </si>
  <si>
    <t xml:space="preserve">When consumed, the victim becomes {\it Terrified} of a random object within sight for</t>
  </si>
  <si>
    <t xml:space="preserve">The terror-induced adrenaline gives a bonus to Athletics of 4.</t>
  </si>
  <si>
    <t xml:space="preserve">Nogtail Trotter</t>
  </si>
  <si>
    <t xml:space="preserve">Quintaped Leg</t>
  </si>
  <si>
    <t xml:space="preserve">Venemous Tentacula</t>
  </si>
  <si>
    <t xml:space="preserve">Duplicating Draught</t>
  </si>
  <si>
    <t xml:space="preserve">An eerie green-blue liquid which smells of industrial solvents.</t>
  </si>
  <si>
    <t xml:space="preserve">Makes copies of potions</t>
  </si>
  <si>
    <t xml:space="preserve">When mixed in an existing potion (other than the Duplicating Draught) produces</t>
  </si>
  <si>
    <t xml:space="preserve">extra copy</t>
  </si>
  <si>
    <t xml:space="preserve">When mixed with another potion, all copies evaporate, leaving an empty cauldron.</t>
  </si>
  <si>
    <t xml:space="preserve">Unicorn Blood</t>
  </si>
  <si>
    <t xml:space="preserve">Emanation Elimination Elixir</t>
  </si>
  <si>
    <t xml:space="preserve">Appears as a white cloud of gas, trapped in a container</t>
  </si>
  <si>
    <t xml:space="preserve">Removes gaseous effects</t>
  </si>
  <si>
    <t xml:space="preserve">This potion is not drunk, but released into the atmosphere. It repels all gases, odours and other atmospheric effects in a radius of</t>
  </si>
  <si>
    <t xml:space="preserve">metres</t>
  </si>
  <si>
    <t xml:space="preserve">Dangerously explosive. If a spark is ignited in the radius with 5 minutes of being released, ignites the gas for 5d8 fire damage to all in the radius.</t>
  </si>
  <si>
    <t xml:space="preserve">Fatiguing Infusion</t>
  </si>
  <si>
    <t xml:space="preserve">A dark blue liquid with  an odour of rotting vegetation</t>
  </si>
  <si>
    <t xml:space="preserve">Drain Fortitude</t>
  </si>
  <si>
    <t xml:space="preserve">Drains the afflicted of</t>
  </si>
  <si>
    <t xml:space="preserve">FP</t>
  </si>
  <si>
    <t xml:space="preserve">Restores FP, instead of draining it. </t>
  </si>
  <si>
    <t xml:space="preserve">Dementor Cloak</t>
  </si>
  <si>
    <t xml:space="preserve">Felix Felicis</t>
  </si>
  <si>
    <t xml:space="preserve">Looks like liquid gold, and smells of warm hugs.</t>
  </si>
  <si>
    <t xml:space="preserve">Luck potion</t>
  </si>
  <si>
    <t xml:space="preserve">The drinker bends the laws of probability and becomes unfathomably lucky, taking check-advantage for</t>
  </si>
  <si>
    <t xml:space="preserve">Minutes</t>
  </si>
  <si>
    <t xml:space="preserve">Dangerously addictive. If not consumed once every day, leads to catastrophic system failure and death.</t>
  </si>
  <si>
    <t xml:space="preserve">Squill Bulb</t>
  </si>
  <si>
    <t xml:space="preserve">Occamy Egg</t>
  </si>
  <si>
    <t xml:space="preserve">Final Goodnight</t>
  </si>
  <si>
    <t xml:space="preserve">A liquid that is so totally black, it seems to suck all light in from the room</t>
  </si>
  <si>
    <t xml:space="preserve">Savage toxin</t>
  </si>
  <si>
    <t xml:space="preserve">Applies the {\it Poisoned: Severe} status effect and immediately deals</t>
  </si>
  <si>
    <t xml:space="preserve">Poison Damage</t>
  </si>
  <si>
    <t xml:space="preserve">The fumes do half damage to the poisoner</t>
  </si>
  <si>
    <t xml:space="preserve">Acromantula Venom</t>
  </si>
  <si>
    <t xml:space="preserve">Hellebore</t>
  </si>
  <si>
    <t xml:space="preserve">Finder\apos{} Friend</t>
  </si>
  <si>
    <t xml:space="preserve">A glowing silver liquid that smells like treasure and opportunity.</t>
  </si>
  <si>
    <t xml:space="preserve">Reveal hidden items</t>
  </si>
  <si>
    <t xml:space="preserve">When drunk, the consumer is revealed the location of lost or forgotten items, as well as secret doors in a radius of</t>
  </si>
  <si>
    <t xml:space="preserve">For every new item they discover, they lose another. </t>
  </si>
  <si>
    <t xml:space="preserve">Kneazle Claw</t>
  </si>
  <si>
    <t xml:space="preserve">Dugbog Bark</t>
  </si>
  <si>
    <t xml:space="preserve">Flask of Freezing</t>
  </si>
  <si>
    <t xml:space="preserve">A fluid which looks like the cleanest, purest water you have ever seen. </t>
  </si>
  <si>
    <t xml:space="preserve">When released, freezes instantly</t>
  </si>
  <si>
    <t xml:space="preserve">When the cork is removed from the phial, the liquid expands into an arctic vortex, freezing water and dealing 5d4 cold damage in a radius of </t>
  </si>
  <si>
    <t xml:space="preserve">Metres</t>
  </si>
  <si>
    <t xml:space="preserve">The flask becomes unstable, and will detonate on any jostling of the phial. </t>
  </si>
  <si>
    <t xml:space="preserve">Leeches</t>
  </si>
  <si>
    <t xml:space="preserve">Styx River Water</t>
  </si>
  <si>
    <t xml:space="preserve">Fleet Foot Fluid</t>
  </si>
  <si>
    <t xml:space="preserve">This blue liquid swirls into a vortex of its own accord</t>
  </si>
  <si>
    <t xml:space="preserve">Increases speed</t>
  </si>
  <si>
    <t xml:space="preserve">Your movement speed is doubled for </t>
  </si>
  <si>
    <t xml:space="preserve">Once running has started, cannot stop for 3 turns. </t>
  </si>
  <si>
    <t xml:space="preserve">Forgetting Fog</t>
  </si>
  <si>
    <t xml:space="preserve">Looks like a living cloud, trapped in a jar.</t>
  </si>
  <si>
    <t xml:space="preserve">Memory loss potion</t>
  </si>
  <si>
    <t xml:space="preserve">When inhaled, the fog causes the target to forget</t>
  </si>
  <si>
    <t xml:space="preserve">spells, recipes etc.</t>
  </si>
  <si>
    <t xml:space="preserve">The target causes them to forget their fears, leading to an increase in Spirit of 2 points.</t>
  </si>
  <si>
    <t xml:space="preserve">Garotting Gas</t>
  </si>
  <si>
    <t xml:space="preserve">A green gas, which sits at the bottom of the container.</t>
  </si>
  <si>
    <t xml:space="preserve">Causes choking</t>
  </si>
  <si>
    <t xml:space="preserve">When inhaled, the gas prevents the victim from breathing or speaking for</t>
  </si>
  <si>
    <t xml:space="preserve">When brewed, the fumes cause this effect on the potioneer.</t>
  </si>
  <si>
    <t xml:space="preserve">Grindylow Claw</t>
  </si>
  <si>
    <t xml:space="preserve">Gift of the Gab</t>
  </si>
  <si>
    <t xml:space="preserve">A silver liquid, which looks like mercury. No smell to speak of. </t>
  </si>
  <si>
    <t xml:space="preserve">Increases charisma</t>
  </si>
  <si>
    <t xml:space="preserve">Charisma bonus</t>
  </si>
  <si>
    <t xml:space="preserve">Points</t>
  </si>
  <si>
    <t xml:space="preserve">Tongue stained permanently silver.</t>
  </si>
  <si>
    <t xml:space="preserve">Puffskein Tongue</t>
  </si>
  <si>
    <t xml:space="preserve">Silver</t>
  </si>
  <si>
    <t xml:space="preserve">Jobberknoll Feather</t>
  </si>
  <si>
    <t xml:space="preserve">Gilly Concoction</t>
  </si>
  <si>
    <t xml:space="preserve">Green-blown sludge. Looks and taste disgusting. </t>
  </si>
  <si>
    <t xml:space="preserve">Allows underwater breathing</t>
  </si>
  <si>
    <t xml:space="preserve">Drinker develops gills and webbed hands, allowing them to survive underwater</t>
  </si>
  <si>
    <t xml:space="preserve">Gills and webbed hands stay visible for 24 hours</t>
  </si>
  <si>
    <t xml:space="preserve">Gillyweed</t>
  </si>
  <si>
    <t xml:space="preserve">Girding Potion</t>
  </si>
  <si>
    <t xml:space="preserve">A golden liquid with suspicious lumps in it.</t>
  </si>
  <si>
    <t xml:space="preserve">Increases ability to resist</t>
  </si>
  <si>
    <t xml:space="preserve">When drunk, increases the endurance of a target, giving them Check-Advantage in all Resist checks for</t>
  </si>
  <si>
    <t xml:space="preserve">Gain check disadvantage on all accuracy checks for the duration.</t>
  </si>
  <si>
    <t xml:space="preserve">Doxy Eggs</t>
  </si>
  <si>
    <t xml:space="preserve">Gloom-inducing Agent</t>
  </si>
  <si>
    <t xml:space="preserve">A black, tar-like substance with an earthy aroma.</t>
  </si>
  <si>
    <t xml:space="preserve">Makes target sad</t>
  </si>
  <si>
    <t xml:space="preserve">Target is incapable of laughing for 5 minutes, and suffers a penalty to Spirit of </t>
  </si>
  <si>
    <t xml:space="preserve">Target loses the ability to speak entirely.</t>
  </si>
  <si>
    <t xml:space="preserve">Growing Agent</t>
  </si>
  <si>
    <t xml:space="preserve">A green paste which seems to pulse with power</t>
  </si>
  <si>
    <t xml:space="preserve">Growth potion</t>
  </si>
  <si>
    <t xml:space="preserve">When applied to a living being, causes it to grow in size by</t>
  </si>
  <si>
    <t xml:space="preserve">Target also suffers from a 2 point penalty to intelligence until reduced in size.</t>
  </si>
  <si>
    <t xml:space="preserve">Herbicide Potion</t>
  </si>
  <si>
    <t xml:space="preserve">A thin, pale green oil</t>
  </si>
  <si>
    <t xml:space="preserve">Kills plants</t>
  </si>
  <si>
    <t xml:space="preserve">When dropped on the ground, kills all plants in a radius of </t>
  </si>
  <si>
    <t xml:space="preserve">The fumes also do 2d6 HP damage to the potioneer when applied.</t>
  </si>
  <si>
    <t xml:space="preserve">Horklump Juice</t>
  </si>
  <si>
    <t xml:space="preserve">Hero\apos{}s Brew</t>
  </si>
  <si>
    <t xml:space="preserve">A thick golden concoction. Smell is hard to describe, but is often described as `smelling like victory\apos{}</t>
  </si>
  <si>
    <t xml:space="preserve">Immunity to fear</t>
  </si>
  <si>
    <t xml:space="preserve">The cowardly consumer of this potion finds themselves immune to the {\it Terrified} status effect. </t>
  </si>
  <si>
    <t xml:space="preserve">Intelligence suffers a permanent 1 point penalty. </t>
  </si>
  <si>
    <t xml:space="preserve">Tea Leaf</t>
  </si>
  <si>
    <t xml:space="preserve">Infusion of Strength</t>
  </si>
  <si>
    <t xml:space="preserve">A solid yellow liquid with an incredibly sweet smell.</t>
  </si>
  <si>
    <t xml:space="preserve">Increases strength</t>
  </si>
  <si>
    <t xml:space="preserve">For one hour, the drinker gets a bonus to checks that use the Strength proficiency by</t>
  </si>
  <si>
    <t xml:space="preserve">Permanent 2 point penalty to Finesse attribute</t>
  </si>
  <si>
    <t xml:space="preserve">Bubotuber Juice</t>
  </si>
  <si>
    <t xml:space="preserve">Insulation Inocculation</t>
  </si>
  <si>
    <t xml:space="preserve">A brown, frothy beverage which is always just the perfect temperature to warm you up. </t>
  </si>
  <si>
    <t xml:space="preserve">Prevents and cures frostbite</t>
  </si>
  <si>
    <t xml:space="preserve">When consumed, cures a target of the {\it Frostbite: Mild} status, and prevents it from being reacquired for </t>
  </si>
  <si>
    <t xml:space="preserve">Your sweat becomes extra flammable: target is Vulnerable to fire damage for 1 day. </t>
  </si>
  <si>
    <t xml:space="preserve">Coffee Beans</t>
  </si>
  <si>
    <t xml:space="preserve">Magi-Me-More</t>
  </si>
  <si>
    <t xml:space="preserve">A red liquid that smells of almonds.</t>
  </si>
  <si>
    <t xml:space="preserve">Increases power</t>
  </si>
  <si>
    <t xml:space="preserve">For 5 minutes, Power attribute increases by</t>
  </si>
  <si>
    <t xml:space="preserve">The potion causes degradation of the emotional parts of your brain: permanent +1 increase to Evil attribute</t>
  </si>
  <si>
    <t xml:space="preserve">Malevolent Mixture</t>
  </si>
  <si>
    <t xml:space="preserve">An angry red colour and an ominous glow accompany this potion.</t>
  </si>
  <si>
    <t xml:space="preserve">Makes target fly into a rage</t>
  </si>
  <si>
    <t xml:space="preserve">Causes the consumer to fly into a violent, unstoppable rage for</t>
  </si>
  <si>
    <t xml:space="preserve">Their rage is specifically directed towards the brewer of the potion.</t>
  </si>
  <si>
    <t xml:space="preserve">Merlin\apos{}s Surprise</t>
  </si>
  <si>
    <t xml:space="preserve">A clear, colourless and odourless liquid.</t>
  </si>
  <si>
    <t xml:space="preserve">Time-delayed explosive</t>
  </si>
  <si>
    <t xml:space="preserve">The mixer whispers a word over the cauldron as this potion brews. The next time this word is uttered within 2m of the fluid, it ignites for 8d6 fire damage in a radius of</t>
  </si>
  <si>
    <t xml:space="preserve">The potion instead responds to a randomly chosen word. </t>
  </si>
  <si>
    <t xml:space="preserve">Chizpurfle Fang</t>
  </si>
  <si>
    <t xml:space="preserve">Midas\apos{} Mixture</t>
  </si>
  <si>
    <t xml:space="preserve">Smells like a strong red wine, but looks like it is made of pure gold. </t>
  </si>
  <si>
    <t xml:space="preserve">Grants uncontrollable transfiguration on touch</t>
  </si>
  <si>
    <t xml:space="preserve">Target transforms everything they touch (excluding themselves) into random metals for</t>
  </si>
  <si>
    <t xml:space="preserve">day</t>
  </si>
  <si>
    <t xml:space="preserve">Transfigured objects are burning hot to the touch, and do 4d4 fire damage to the afflicted. </t>
  </si>
  <si>
    <t xml:space="preserve">Bowtruckle Thorn</t>
  </si>
  <si>
    <t xml:space="preserve">Mopsus\apos{} Tincture</t>
  </si>
  <si>
    <t xml:space="preserve">Looks and smells like milk, but tastes of popcorn.</t>
  </si>
  <si>
    <t xml:space="preserve">Increases Perception</t>
  </si>
  <si>
    <t xml:space="preserve">Opens your inner eye for 5 minutes to increase Perception attribute by</t>
  </si>
  <si>
    <t xml:space="preserve">In opening  your inner eye, you close your actual eyes. Take the {\it Blinded} status effect for the duration.</t>
  </si>
  <si>
    <t xml:space="preserve">Navigator\apos{}s Necessity</t>
  </si>
  <si>
    <t xml:space="preserve">The green colour of this solution matches the smell of fresh-cut grass it exudes. </t>
  </si>
  <si>
    <t xml:space="preserve">Gives consumer perfect knowledge of their location and of the current time.</t>
  </si>
  <si>
    <t xml:space="preserve">The drinker gains a perfect sense of direction and internal clock. They cannot become lost, or lose track of time for </t>
  </si>
  <si>
    <t xml:space="preserve">Target becomes so focussed on their location, Perception attribute takes a temporary 4 point penalty.</t>
  </si>
  <si>
    <t xml:space="preserve">Galanthus Nivalis</t>
  </si>
  <si>
    <t xml:space="preserve">Paralyzing Poison</t>
  </si>
  <si>
    <t xml:space="preserve">A thick white paste</t>
  </si>
  <si>
    <t xml:space="preserve">Causes paralysis</t>
  </si>
  <si>
    <t xml:space="preserve">Applies the {\it Paralyzed} status effect for</t>
  </si>
  <si>
    <t xml:space="preserve">Randomly removes one other status effect from the afflicted.</t>
  </si>
  <si>
    <t xml:space="preserve">Lobalug Venom</t>
  </si>
  <si>
    <t xml:space="preserve">Bulbadox Powder</t>
  </si>
  <si>
    <t xml:space="preserve">Pepperup Potion</t>
  </si>
  <si>
    <t xml:space="preserve">Bright blue gel, with a strong, spicy odour.</t>
  </si>
  <si>
    <t xml:space="preserve">Restores fortitude</t>
  </si>
  <si>
    <t xml:space="preserve">Restores FP by</t>
  </si>
  <si>
    <t xml:space="preserve">Causes smoke to issue from the ears with a loud whistling noise. </t>
  </si>
  <si>
    <t xml:space="preserve">Philosopher\apos{}s Stone</t>
  </si>
  <si>
    <t xml:space="preserve">A ruby-red rock, which glows with an internal light</t>
  </si>
  <si>
    <t xml:space="preserve">Provides immortality and infinite wealth</t>
  </si>
  <si>
    <t xml:space="preserve">Turns any metal into pure gold, and produces the Elixir of Life, which provides immortality when taken at regular intervals of</t>
  </si>
  <si>
    <t xml:space="preserve">week</t>
  </si>
  <si>
    <t xml:space="preserve">The `elixir\apos{} is tainted, and causes permanent, utter insanity. </t>
  </si>
  <si>
    <t xml:space="preserve">Polyjuice Potion</t>
  </si>
  <si>
    <t xml:space="preserve">The colour, scent and taste of this potion reflect the target transformation.</t>
  </si>
  <si>
    <t xml:space="preserve">Transform into another human</t>
  </si>
  <si>
    <t xml:space="preserve">Transfigure yourself into another human for </t>
  </si>
  <si>
    <t xml:space="preserve">hour</t>
  </si>
  <si>
    <t xml:space="preserve">The transformation is randomly warped, and you end up with an ear for a mouth, and a mouth for an ear (for example).</t>
  </si>
  <si>
    <t xml:space="preserve">Lacewing Flies</t>
  </si>
  <si>
    <t xml:space="preserve">DNA of target</t>
  </si>
  <si>
    <t xml:space="preserve">Knotgrass</t>
  </si>
  <si>
    <t xml:space="preserve">Potion of Extreme Energy</t>
  </si>
  <si>
    <t xml:space="preserve">A thin, brown liquid that smells of fresh coffee.</t>
  </si>
  <si>
    <t xml:space="preserve">Removes need for sleep</t>
  </si>
  <si>
    <t xml:space="preserve">When consumed, removes the need for sleep for</t>
  </si>
  <si>
    <t xml:space="preserve">days</t>
  </si>
  <si>
    <t xml:space="preserve">After potion ends, take level 5 exhaustion status.</t>
  </si>
  <si>
    <t xml:space="preserve">Potion of Living Dreams</t>
  </si>
  <si>
    <t xml:space="preserve">An incredibly dark violet syrup, with no smell to speak of. </t>
  </si>
  <si>
    <t xml:space="preserve">Causes hallucinations</t>
  </si>
  <si>
    <t xml:space="preserve">When consumed, causes vivid auditory and visual hallucinations for </t>
  </si>
  <si>
    <t xml:space="preserve">Target is immune to all other illusions and deceptions.</t>
  </si>
  <si>
    <t xml:space="preserve">Potion of Safe Harbour</t>
  </si>
  <si>
    <t xml:space="preserve">A tiny portion of a deep, royal blue liquid which tastes of boiled cabbage. </t>
  </si>
  <si>
    <t xml:space="preserve">Teleports the drinker back to the location of brewing.</t>
  </si>
  <si>
    <t xml:space="preserve">When consumed, teleports to the drinker back to the location the potion was brewed, ignoring all anti-teleportation wards. Potion stops functioning after</t>
  </si>
  <si>
    <t xml:space="preserve">The teleportation occurs randomly.</t>
  </si>
  <si>
    <t xml:space="preserve">Potion of Sustenance</t>
  </si>
  <si>
    <t xml:space="preserve">Looks, tastes and smells like porridge.</t>
  </si>
  <si>
    <t xml:space="preserve">Removes the need for food</t>
  </si>
  <si>
    <t xml:space="preserve">Target does not need to eat food, or feel hunger, for</t>
  </si>
  <si>
    <t xml:space="preserve">Target must consume at least 15 litres of water per day. </t>
  </si>
  <si>
    <t xml:space="preserve">Sapping Solution</t>
  </si>
  <si>
    <t xml:space="preserve">A milky white fluid with an incredibly sweet smell</t>
  </si>
  <si>
    <t xml:space="preserve">Weakens target</t>
  </si>
  <si>
    <t xml:space="preserve">Victim gets check-disadvantage on all strength-related checks for </t>
  </si>
  <si>
    <t xml:space="preserve">Target gets check-advantage on all Finesse checks</t>
  </si>
  <si>
    <t xml:space="preserve">Savage Toxin</t>
  </si>
  <si>
    <t xml:space="preserve">A poisonous green colour accompanies a foul rotting odour.</t>
  </si>
  <si>
    <t xml:space="preserve">Medium toxin</t>
  </si>
  <si>
    <t xml:space="preserve">Triggers immune response so target is Resistant to poison damage for 24 hours. </t>
  </si>
  <si>
    <t xml:space="preserve">Shrinking Agent</t>
  </si>
  <si>
    <t xml:space="preserve">A red paste which seems to pulse with power</t>
  </si>
  <si>
    <t xml:space="preserve">Shrinking potion</t>
  </si>
  <si>
    <t xml:space="preserve">When applied to a living being, causes it shrink in size by</t>
  </si>
  <si>
    <t xml:space="preserve">Target also suffers from a 2 point penalty to Athletics until returned to normal size</t>
  </si>
  <si>
    <t xml:space="preserve">Moke Skin</t>
  </si>
  <si>
    <t xml:space="preserve">Skele-grow</t>
  </si>
  <si>
    <t xml:space="preserve">A pale yellow liquid which tastes worse than you can possibly imagine.</t>
  </si>
  <si>
    <t xml:space="preserve">Powerful healing potion</t>
  </si>
  <si>
    <t xml:space="preserve">Mends broken bones and removes the associated {\it Broken Bone} and {\it Serious Injury} (if applicable) status effects, and restores HP by</t>
  </si>
  <si>
    <t xml:space="preserve">The wrong bones grow. Hope you like having a skull instead of an arm!</t>
  </si>
  <si>
    <t xml:space="preserve">Sleeping Serum</t>
  </si>
  <si>
    <t xml:space="preserve">A dark purple fluid, with sparks of gold within</t>
  </si>
  <si>
    <t xml:space="preserve">Causes sleep</t>
  </si>
  <si>
    <t xml:space="preserve">Sends the consumer into a dreamless sleep for at least 1 hour if they fail a DV</t>
  </si>
  <si>
    <t xml:space="preserve">Spirit (Endurance) check. </t>
  </si>
  <si>
    <t xml:space="preserve">The target dies instantly.</t>
  </si>
  <si>
    <t xml:space="preserve">Solution of Nature\apos{}s Ally</t>
  </si>
  <si>
    <t xml:space="preserve">An oily substance, the colour of a vibrant forest. </t>
  </si>
  <si>
    <t xml:space="preserve">Causes animals to like you</t>
  </si>
  <si>
    <t xml:space="preserve">When consumed, causes animal to like you. Gain check advantage on all animal-persuasion checks for </t>
  </si>
  <si>
    <t xml:space="preserve">Causes humans to hate you, taking check disadvantage on all human-related checks.</t>
  </si>
  <si>
    <t xml:space="preserve">Solution of Rememberance</t>
  </si>
  <si>
    <t xml:space="preserve">This clear fluid seems to glow from within</t>
  </si>
  <si>
    <t xml:space="preserve">Makes target remember</t>
  </si>
  <si>
    <t xml:space="preserve">When consumed, helps aid recollection. Target remembers </t>
  </si>
  <si>
    <t xml:space="preserve">things they forgot</t>
  </si>
  <si>
    <t xml:space="preserve">Target remembers every awkward incident from their childhood, and permanently loses 2 Spirit out of shame. </t>
  </si>
  <si>
    <t xml:space="preserve">Solution of Vulnerability</t>
  </si>
  <si>
    <t xml:space="preserve">Colour varies with the choice of active ingredient, but the smell is always the same: burned parsnips.</t>
  </si>
  <si>
    <t xml:space="preserve">Target becomes Vulnerable to one damage type</t>
  </si>
  <si>
    <t xml:space="preserve">When administered, target becomes Vulnerable to the damage type represented by the `elemental token\apos{} (i.e. a burning ember would represent fire, a rose\apos{}s thorn, piercing).  Effect lasts for </t>
  </si>
  <si>
    <t xml:space="preserve">Target becomes Resistant to all ther forms of damage. </t>
  </si>
  <si>
    <t xml:space="preserve">Elemental Token</t>
  </si>
  <si>
    <t xml:space="preserve">Stew of Near-Invisibility</t>
  </si>
  <si>
    <t xml:space="preserve">An invisible liquid, can be felt but not seen.</t>
  </si>
  <si>
    <t xml:space="preserve">Makes target invisible</t>
  </si>
  <si>
    <t xml:space="preserve">For 30 minutes, the drinker is conferred an imperfect chameleon ability, gaining a bonus to Stealth checks of</t>
  </si>
  <si>
    <t xml:space="preserve">Target suffers uncontrollable flatulence.</t>
  </si>
  <si>
    <t xml:space="preserve">Demiguise Hair</t>
  </si>
  <si>
    <t xml:space="preserve">Ulgard\apos{}s Unstable Catalyst</t>
  </si>
  <si>
    <t xml:space="preserve">A fizzing, yellow-orange liquid that moves of its own accord. </t>
  </si>
  <si>
    <t xml:space="preserve">Increases the effect of other potions</t>
  </si>
  <si>
    <t xml:space="preserve">Add to another potion to increase the potency by</t>
  </si>
  <si>
    <t xml:space="preserve">Explodes on addition to the potion, doing 4d10 fire damage in a 5m radius. </t>
  </si>
  <si>
    <t xml:space="preserve">Stinksap</t>
  </si>
  <si>
    <t xml:space="preserve">Vampric Savior</t>
  </si>
  <si>
    <t xml:space="preserve">Smells and tastes like blood, but is a pale orange colour. </t>
  </si>
  <si>
    <t xml:space="preserve">Prevent a vampire from needing blood</t>
  </si>
  <si>
    <t xml:space="preserve">Acts as a substitute for human blood for a vampire. Satiate the drinker\apos{}s need for blood for </t>
  </si>
  <si>
    <t xml:space="preserve">Any celestial damage is 100\% lethal to the target for 2 hours after drinking this potion. </t>
  </si>
  <si>
    <t xml:space="preserve">Veritaserum</t>
  </si>
  <si>
    <t xml:space="preserve">Colourless, odourless liquid. Indistinguishable from water. </t>
  </si>
  <si>
    <t xml:space="preserve">Makes target tell the truth</t>
  </si>
  <si>
    <t xml:space="preserve">For 2 minutes, the drinker is forced to answer all questions fully and truthfully, if they fail a DV</t>
  </si>
  <si>
    <t xml:space="preserve">Spirit (Willpower) check</t>
  </si>
  <si>
    <t xml:space="preserve">Target babbles incoherently. What they say may be the truth, but it is not an answer to a question.</t>
  </si>
  <si>
    <t xml:space="preserve">Jarvey Fang</t>
  </si>
  <si>
    <t xml:space="preserve">Viper\apos{}s Venom</t>
  </si>
  <si>
    <t xml:space="preserve">A blue liquid with a slight acrid odour.</t>
  </si>
  <si>
    <t xml:space="preserve">Mild toxin</t>
  </si>
  <si>
    <t xml:space="preserve">Applies the {\it Poisoned: Mild} status effect and immediately deals</t>
  </si>
  <si>
    <t xml:space="preserve">Asp Tail</t>
  </si>
  <si>
    <t xml:space="preserve">Weasley\apos{}s Patented Stinking Solution</t>
  </si>
  <si>
    <t xml:space="preserve">Looks like an empty glass jar. The smell has been described as `unholy\apos{}. The taste is worse. </t>
  </si>
  <si>
    <t xml:space="preserve">When exposed to air, issues a cloud of gas so potent it causes beings to vomit.</t>
  </si>
  <si>
    <t xml:space="preserve">When released into the atmosphere, causes a cloud so vile that all beings in a 5m radius must succeed a DV</t>
  </si>
  <si>
    <t xml:space="preserve">Spirit (Endurance) check to avoid vomiting instantly. Vomiting takes a major action</t>
  </si>
  <si>
    <t xml:space="preserve">After mixing, the stench clings to the mixer\apos{}s robes, causing anyone who touches them to also vomit. </t>
  </si>
  <si>
    <t xml:space="preserve">Wiggenweld Potion</t>
  </si>
  <si>
    <t xml:space="preserve">Vibrant red fluid with a pleasant, herbal aroma.</t>
  </si>
  <si>
    <t xml:space="preserve">General healing potion</t>
  </si>
  <si>
    <t xml:space="preserve">Restores HP</t>
  </si>
  <si>
    <t xml:space="preserve">Injuries heal improperly, leaving the drinker Vulnerable to fire damage.</t>
  </si>
  <si>
    <t xml:space="preserve">Wolfsbane</t>
  </si>
  <si>
    <t xml:space="preserve">A yellow-green solution with the odour of rotting eggs. </t>
  </si>
  <si>
    <t xml:space="preserve">Prevent werewolf transformation.</t>
  </si>
  <si>
    <t xml:space="preserve">After consuming, a werewolf cannot transform into their {\it Beast Within} form for </t>
  </si>
  <si>
    <t xml:space="preserve">An improperly mixed batch causes an instant transformation into an enraged state.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</si>
</sst>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10">
    <fill>
      <patternFill patternType="none"/>
    </fill>
    <fill>
      <patternFill patternType="gray125"/>
    </fill>
    <fill>
      <patternFill patternType="solid">
        <fgColor rgb="FFEEEEEE"/>
        <bgColor rgb="FFF2F2F2"/>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
      <patternFill patternType="solid">
        <fgColor rgb="FFF2F2F2"/>
        <bgColor rgb="FFEEEEEE"/>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4" borderId="2"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8"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4" fillId="8" borderId="2" xfId="0" applyFont="tru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6F9D4"/>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9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2" topLeftCell="B49" activePane="bottomRight" state="frozen"/>
      <selection pane="topLeft" activeCell="A1" activeCellId="0" sqref="A1"/>
      <selection pane="topRight" activeCell="B1" activeCellId="0" sqref="B1"/>
      <selection pane="bottomLeft" activeCell="A49" activeCellId="0" sqref="A49"/>
      <selection pane="bottomRight" activeCell="D53" activeCellId="0" sqref="D53"/>
    </sheetView>
  </sheetViews>
  <sheetFormatPr defaultColWidth="11.58984375" defaultRowHeight="12.75" zeroHeight="false" outlineLevelRow="0" outlineLevelCol="0"/>
  <cols>
    <col collapsed="false" customWidth="true" hidden="false" outlineLevel="0" max="1" min="1" style="1" width="23.57"/>
    <col collapsed="false" customWidth="true" hidden="false" outlineLevel="0" max="4" min="2" style="1" width="18.42"/>
    <col collapsed="false" customWidth="true" hidden="false" outlineLevel="0" max="5" min="5" style="1" width="13.86"/>
    <col collapsed="false" customWidth="true" hidden="false" outlineLevel="0" max="6" min="6" style="2" width="22.14"/>
    <col collapsed="false" customWidth="true" hidden="false" outlineLevel="0" max="7" min="7" style="3" width="10.71"/>
    <col collapsed="false" customWidth="true" hidden="false" outlineLevel="0" max="8" min="8" style="4" width="16.42"/>
    <col collapsed="false" customWidth="true" hidden="false" outlineLevel="0" max="9" min="9" style="5" width="13.01"/>
    <col collapsed="false" customWidth="true" hidden="false" outlineLevel="0" max="10" min="10" style="5" width="14.01"/>
    <col collapsed="false" customWidth="true" hidden="false" outlineLevel="0" max="11" min="11" style="4" width="23.57"/>
    <col collapsed="false" customWidth="true" hidden="false" outlineLevel="0" max="12" min="12" style="6" width="16.42"/>
    <col collapsed="false" customWidth="true" hidden="false" outlineLevel="0" max="13" min="13" style="6" width="17.86"/>
    <col collapsed="false" customWidth="true" hidden="false" outlineLevel="0" max="14" min="14" style="6" width="15.71"/>
    <col collapsed="false" customWidth="true" hidden="false" outlineLevel="0" max="15" min="15" style="6" width="17.86"/>
    <col collapsed="false" customWidth="true" hidden="false" outlineLevel="0" max="16" min="16" style="7" width="16.86"/>
    <col collapsed="false" customWidth="true" hidden="false" outlineLevel="0" max="17" min="17" style="8" width="9.42"/>
    <col collapsed="false" customWidth="false" hidden="false" outlineLevel="0" max="18" min="18" style="8" width="11.57"/>
    <col collapsed="false" customWidth="true" hidden="false" outlineLevel="0" max="19" min="19" style="9" width="17.14"/>
    <col collapsed="false" customWidth="true" hidden="false" outlineLevel="0" max="20" min="20" style="10" width="9.42"/>
    <col collapsed="false" customWidth="true" hidden="false" outlineLevel="0" max="21" min="21" style="10" width="5.7"/>
    <col collapsed="false" customWidth="true" hidden="false" outlineLevel="0" max="22" min="22" style="11" width="16"/>
    <col collapsed="false" customWidth="true" hidden="false" outlineLevel="0" max="23" min="23" style="12" width="7.29"/>
    <col collapsed="false" customWidth="true" hidden="false" outlineLevel="0" max="24" min="24" style="12" width="5.7"/>
    <col collapsed="false" customWidth="true" hidden="false" outlineLevel="0" max="25" min="25" style="13" width="19.99"/>
    <col collapsed="false" customWidth="true" hidden="false" outlineLevel="0" max="26" min="26" style="14" width="7.29"/>
    <col collapsed="false" customWidth="true" hidden="false" outlineLevel="0" max="27" min="27" style="14" width="5.7"/>
    <col collapsed="false" customWidth="true" hidden="false" outlineLevel="0" max="28" min="28" style="15" width="14.01"/>
    <col collapsed="false" customWidth="true" hidden="false" outlineLevel="0" max="29" min="29" style="3" width="10.71"/>
    <col collapsed="false" customWidth="true" hidden="false" outlineLevel="0" max="30" min="30" style="3" width="15.29"/>
    <col collapsed="false" customWidth="true" hidden="false" outlineLevel="0" max="31" min="31" style="3" width="10.71"/>
    <col collapsed="false" customWidth="false" hidden="false" outlineLevel="0" max="1025" min="32" style="16" width="11.57"/>
  </cols>
  <sheetData>
    <row r="1" customFormat="false" ht="12.75" hidden="false" customHeight="true" outlineLevel="0" collapsed="false">
      <c r="A1" s="17" t="s">
        <v>0</v>
      </c>
      <c r="B1" s="17" t="s">
        <v>1</v>
      </c>
      <c r="C1" s="17" t="s">
        <v>2</v>
      </c>
      <c r="D1" s="17" t="s">
        <v>3</v>
      </c>
      <c r="E1" s="17" t="s">
        <v>4</v>
      </c>
      <c r="F1" s="18" t="s">
        <v>5</v>
      </c>
      <c r="G1" s="19" t="s">
        <v>6</v>
      </c>
      <c r="H1" s="20" t="s">
        <v>7</v>
      </c>
      <c r="I1" s="19" t="s">
        <v>8</v>
      </c>
      <c r="J1" s="18" t="s">
        <v>9</v>
      </c>
      <c r="K1" s="18" t="s">
        <v>10</v>
      </c>
      <c r="L1" s="21" t="s">
        <v>11</v>
      </c>
      <c r="M1" s="21" t="s">
        <v>12</v>
      </c>
      <c r="N1" s="21" t="s">
        <v>13</v>
      </c>
      <c r="O1" s="21" t="s">
        <v>14</v>
      </c>
      <c r="P1" s="22" t="s">
        <v>15</v>
      </c>
      <c r="Q1" s="22"/>
      <c r="R1" s="22"/>
      <c r="S1" s="23" t="s">
        <v>16</v>
      </c>
      <c r="T1" s="23"/>
      <c r="U1" s="23"/>
      <c r="V1" s="24" t="s">
        <v>17</v>
      </c>
      <c r="W1" s="24"/>
      <c r="X1" s="24"/>
      <c r="Y1" s="25" t="s">
        <v>17</v>
      </c>
      <c r="Z1" s="25"/>
      <c r="AA1" s="25"/>
      <c r="AB1" s="26" t="s">
        <v>18</v>
      </c>
      <c r="AC1" s="19" t="s">
        <v>19</v>
      </c>
      <c r="AD1" s="19" t="s">
        <v>20</v>
      </c>
      <c r="AE1" s="19" t="s">
        <v>21</v>
      </c>
    </row>
    <row r="2" customFormat="false" ht="12.75" hidden="false" customHeight="false" outlineLevel="0" collapsed="false">
      <c r="A2" s="17"/>
      <c r="B2" s="17"/>
      <c r="C2" s="17"/>
      <c r="D2" s="17"/>
      <c r="E2" s="17"/>
      <c r="F2" s="18"/>
      <c r="G2" s="19"/>
      <c r="H2" s="20"/>
      <c r="I2" s="19"/>
      <c r="J2" s="18"/>
      <c r="K2" s="18"/>
      <c r="L2" s="21"/>
      <c r="M2" s="21"/>
      <c r="N2" s="21"/>
      <c r="O2" s="21"/>
      <c r="P2" s="22" t="s">
        <v>22</v>
      </c>
      <c r="Q2" s="22" t="s">
        <v>23</v>
      </c>
      <c r="R2" s="22" t="s">
        <v>3</v>
      </c>
      <c r="S2" s="23" t="s">
        <v>24</v>
      </c>
      <c r="T2" s="23" t="s">
        <v>23</v>
      </c>
      <c r="U2" s="23" t="s">
        <v>3</v>
      </c>
      <c r="V2" s="24" t="s">
        <v>22</v>
      </c>
      <c r="W2" s="24" t="s">
        <v>25</v>
      </c>
      <c r="X2" s="24" t="s">
        <v>3</v>
      </c>
      <c r="Y2" s="25" t="s">
        <v>22</v>
      </c>
      <c r="Z2" s="25" t="s">
        <v>25</v>
      </c>
      <c r="AA2" s="25" t="s">
        <v>3</v>
      </c>
      <c r="AB2" s="26"/>
      <c r="AC2" s="19"/>
      <c r="AD2" s="19"/>
      <c r="AE2" s="19"/>
    </row>
    <row r="3" customFormat="false" ht="89.25" hidden="false" customHeight="false" outlineLevel="0" collapsed="false">
      <c r="A3" s="1" t="s">
        <v>26</v>
      </c>
      <c r="B3" s="1" t="s">
        <v>27</v>
      </c>
      <c r="C3" s="27" t="s">
        <v>28</v>
      </c>
      <c r="D3" s="1" t="n">
        <f aca="false">ROUND((J3*150/8 +(I3/1.5)^2)/ (3*E3),0)</f>
        <v>15</v>
      </c>
      <c r="E3" s="1" t="n">
        <v>3</v>
      </c>
      <c r="F3" s="2" t="s">
        <v>29</v>
      </c>
      <c r="G3" s="3" t="n">
        <v>1</v>
      </c>
      <c r="H3" s="4" t="s">
        <v>30</v>
      </c>
      <c r="I3" s="5" t="n">
        <v>10</v>
      </c>
      <c r="J3" s="5" t="n">
        <v>5</v>
      </c>
      <c r="K3" s="4" t="s">
        <v>31</v>
      </c>
      <c r="L3" s="6" t="s">
        <v>32</v>
      </c>
      <c r="M3" s="6" t="s">
        <v>33</v>
      </c>
      <c r="N3" s="6" t="s">
        <v>34</v>
      </c>
      <c r="O3" s="6" t="s">
        <v>35</v>
      </c>
      <c r="P3" s="7" t="s">
        <v>36</v>
      </c>
      <c r="Q3" s="8" t="n">
        <v>50</v>
      </c>
      <c r="R3" s="8" t="n">
        <f aca="false">IF(Q3&gt;0,IF($Q3+$T3+$W3+$Z3 &gt; 0,MAX(1,ROUND($AD3*Q3/($Q3+$T3+$W3+$Z3),0)),""),"")</f>
        <v>1</v>
      </c>
      <c r="S3" s="9" t="s">
        <v>37</v>
      </c>
      <c r="T3" s="10" t="n">
        <v>100</v>
      </c>
      <c r="U3" s="10" t="n">
        <f aca="false">IF(T3&gt;0,IF($Q3+$T3+$W3+$Z3 &gt; 0,MAX(1,ROUND($AD3*T3/($Q3+$T3+$W3+$Z3),0)),""),"")</f>
        <v>3</v>
      </c>
      <c r="V3" s="11" t="s">
        <v>38</v>
      </c>
      <c r="W3" s="12" t="n">
        <v>50</v>
      </c>
      <c r="X3" s="12" t="n">
        <f aca="false">IF(W3&gt;0,IF($Q3+$T3+$W3+$Z3 &gt; 0,MAX(1,ROUND($AD3*W3/($Q3+$T3+$W3+$Z3),0)),""),"")</f>
        <v>1</v>
      </c>
      <c r="Y3" s="13" t="s">
        <v>39</v>
      </c>
      <c r="Z3" s="14" t="n">
        <v>75</v>
      </c>
      <c r="AA3" s="14" t="n">
        <f aca="false">IF(Z3&gt;0,IF($Q3+$T3+$W3+$Z3 &gt; 0,MAX(1,ROUND($AD3*Z3/($Q3+$T3+$W3+$Z3),0)),""),"")</f>
        <v>2</v>
      </c>
      <c r="AC3" s="3" t="n">
        <f aca="false">(1+Q3/100)*(1+T3/100)*(1+W3/100)*(1+Z3/100)*100</f>
        <v>787.5</v>
      </c>
      <c r="AD3" s="3" t="n">
        <f aca="false">_xlfn.CEILING.MATH(MIN(I3,AC3/100))</f>
        <v>8</v>
      </c>
      <c r="AE3" s="3" t="n">
        <f aca="false">ROUND(G3*(1+Q3/100)*(1+T3/100)*(1+W3/100)*(1+Z3/100),1)</f>
        <v>7.9</v>
      </c>
    </row>
    <row r="4" customFormat="false" ht="68.65" hidden="false" customHeight="false" outlineLevel="0" collapsed="false">
      <c r="A4" s="1" t="s">
        <v>40</v>
      </c>
      <c r="B4" s="1" t="s">
        <v>41</v>
      </c>
      <c r="C4" s="1" t="s">
        <v>42</v>
      </c>
      <c r="D4" s="1" t="n">
        <f aca="false">ROUND((J4*150/8 +(I4/1.5)^2)/ (3*E4),0)</f>
        <v>15</v>
      </c>
      <c r="E4" s="1" t="n">
        <v>3</v>
      </c>
      <c r="F4" s="2" t="s">
        <v>43</v>
      </c>
      <c r="G4" s="3" t="n">
        <v>1</v>
      </c>
      <c r="H4" s="4" t="s">
        <v>44</v>
      </c>
      <c r="I4" s="5" t="n">
        <v>15</v>
      </c>
      <c r="J4" s="5" t="n">
        <v>2</v>
      </c>
      <c r="K4" s="4" t="s">
        <v>45</v>
      </c>
      <c r="L4" s="6" t="s">
        <v>46</v>
      </c>
      <c r="M4" s="6" t="s">
        <v>47</v>
      </c>
      <c r="N4" s="6" t="s">
        <v>48</v>
      </c>
      <c r="O4" s="6" t="s">
        <v>49</v>
      </c>
      <c r="P4" s="7" t="s">
        <v>50</v>
      </c>
      <c r="Q4" s="8" t="n">
        <v>200</v>
      </c>
      <c r="R4" s="8" t="n">
        <f aca="false">IF(Q4&gt;0,IF($Q4+$T4+$W4+$Z4 &gt; 0,MAX(1,ROUND($AD4*Q4/($Q4+$T4+$W4+$Z4),0)),""),"")</f>
        <v>7</v>
      </c>
      <c r="S4" s="9" t="s">
        <v>51</v>
      </c>
      <c r="T4" s="10" t="n">
        <v>25</v>
      </c>
      <c r="U4" s="10" t="n">
        <f aca="false">IF(T4&gt;0,IF($Q4+$T4+$W4+$Z4 &gt; 0,MAX(1,ROUND($AD4*T4/($Q4+$T4+$W4+$Z4),0)),""),"")</f>
        <v>1</v>
      </c>
      <c r="V4" s="11" t="s">
        <v>52</v>
      </c>
      <c r="W4" s="12" t="n">
        <v>200</v>
      </c>
      <c r="X4" s="12" t="n">
        <f aca="false">IF(W4&gt;0,IF($Q4+$T4+$W4+$Z4 &gt; 0,MAX(1,ROUND($AD4*W4/($Q4+$T4+$W4+$Z4),0)),""),"")</f>
        <v>7</v>
      </c>
      <c r="Y4" s="13" t="s">
        <v>53</v>
      </c>
      <c r="Z4" s="14" t="n">
        <v>25</v>
      </c>
      <c r="AA4" s="14" t="n">
        <f aca="false">IF(Z4&gt;0,IF($Q4+$T4+$W4+$Z4 &gt; 0,MAX(1,ROUND($AD4*Z4/($Q4+$T4+$W4+$Z4),0)),""),"")</f>
        <v>1</v>
      </c>
      <c r="AC4" s="3" t="n">
        <f aca="false">(1+Q4/100)*(1+T4/100)*(1+W4/100)*(1+Z4/100)*100</f>
        <v>1406.25</v>
      </c>
      <c r="AD4" s="3" t="n">
        <f aca="false">_xlfn.CEILING.MATH(MIN(I4,AC4/100))</f>
        <v>15</v>
      </c>
      <c r="AE4" s="3" t="n">
        <f aca="false">ROUND(G4*(1+Q4/100)*(1+T4/100)*(1+W4/100)*(1+Z4/100),1)</f>
        <v>14.1</v>
      </c>
    </row>
    <row r="5" customFormat="false" ht="51" hidden="false" customHeight="false" outlineLevel="0" collapsed="false">
      <c r="A5" s="1" t="s">
        <v>54</v>
      </c>
      <c r="B5" s="1" t="s">
        <v>55</v>
      </c>
      <c r="C5" s="1" t="s">
        <v>56</v>
      </c>
      <c r="D5" s="1" t="n">
        <f aca="false">ROUND((J5*150/8 +(I5/1.5)^2)/ (3*E5),0)</f>
        <v>9</v>
      </c>
      <c r="E5" s="1" t="n">
        <v>3</v>
      </c>
      <c r="F5" s="2" t="s">
        <v>57</v>
      </c>
      <c r="G5" s="3" t="n">
        <v>2</v>
      </c>
      <c r="H5" s="4" t="s">
        <v>58</v>
      </c>
      <c r="I5" s="5" t="n">
        <v>10</v>
      </c>
      <c r="J5" s="5" t="n">
        <v>2</v>
      </c>
      <c r="K5" s="4" t="s">
        <v>59</v>
      </c>
      <c r="L5" s="6" t="s">
        <v>60</v>
      </c>
      <c r="M5" s="6" t="s">
        <v>61</v>
      </c>
      <c r="P5" s="7" t="s">
        <v>62</v>
      </c>
      <c r="Q5" s="8" t="n">
        <v>100</v>
      </c>
      <c r="R5" s="8" t="n">
        <f aca="false">IF(Q5&gt;0,IF($Q5+$T5+$W5+$Z5 &gt; 0,MAX(1,ROUND($AD5*Q5/($Q5+$T5+$W5+$Z5),0)),""),"")</f>
        <v>2</v>
      </c>
      <c r="S5" s="9" t="s">
        <v>63</v>
      </c>
      <c r="T5" s="10" t="n">
        <v>100</v>
      </c>
      <c r="U5" s="10" t="n">
        <f aca="false">IF(T5&gt;0,IF($Q5+$T5+$W5+$Z5 &gt; 0,MAX(1,ROUND($AD5*T5/($Q5+$T5+$W5+$Z5),0)),""),"")</f>
        <v>2</v>
      </c>
      <c r="V5" s="11" t="s">
        <v>64</v>
      </c>
      <c r="W5" s="12" t="n">
        <v>25</v>
      </c>
      <c r="X5" s="12" t="n">
        <f aca="false">IF(W5&gt;0,IF($Q5+$T5+$W5+$Z5 &gt; 0,MAX(1,ROUND($AD5*W5/($Q5+$T5+$W5+$Z5),0)),""),"")</f>
        <v>1</v>
      </c>
      <c r="AA5" s="14" t="str">
        <f aca="false">IF(Z5&gt;0,IF($Q5+$T5+$W5+$Z5 &gt; 0,MAX(1,ROUND($AD5*Z5/($Q5+$T5+$W5+$Z5),0)),""),"")</f>
        <v/>
      </c>
      <c r="AC5" s="3" t="n">
        <f aca="false">(1+Q5/100)*(1+T5/100)*(1+W5/100)*(1+Z5/100)*100</f>
        <v>500</v>
      </c>
      <c r="AD5" s="3" t="n">
        <f aca="false">_xlfn.CEILING.MATH(MIN(I5,AC5/100))</f>
        <v>5</v>
      </c>
      <c r="AE5" s="3" t="n">
        <f aca="false">ROUND(G5*(1+Q5/100)*(1+T5/100)*(1+W5/100)*(1+Z5/100),1)</f>
        <v>10</v>
      </c>
    </row>
    <row r="6" customFormat="false" ht="89.25" hidden="false" customHeight="false" outlineLevel="0" collapsed="false">
      <c r="A6" s="1" t="s">
        <v>65</v>
      </c>
      <c r="B6" s="1" t="s">
        <v>66</v>
      </c>
      <c r="C6" s="1" t="s">
        <v>67</v>
      </c>
      <c r="D6" s="1" t="n">
        <f aca="false">ROUND((J6*150/8 +(I6/1.5)^2)/ (3*E6),0)</f>
        <v>108</v>
      </c>
      <c r="E6" s="1" t="n">
        <v>1</v>
      </c>
      <c r="F6" s="2" t="s">
        <v>68</v>
      </c>
      <c r="G6" s="3" t="n">
        <v>3</v>
      </c>
      <c r="H6" s="4" t="s">
        <v>69</v>
      </c>
      <c r="I6" s="3" t="n">
        <v>15</v>
      </c>
      <c r="J6" s="3" t="n">
        <v>12</v>
      </c>
      <c r="K6" s="4" t="s">
        <v>70</v>
      </c>
      <c r="L6" s="6" t="s">
        <v>71</v>
      </c>
      <c r="M6" s="6" t="s">
        <v>72</v>
      </c>
      <c r="N6" s="6" t="s">
        <v>73</v>
      </c>
      <c r="P6" s="7" t="s">
        <v>74</v>
      </c>
      <c r="Q6" s="8" t="n">
        <v>150</v>
      </c>
      <c r="R6" s="8" t="n">
        <f aca="false">IF(Q6&gt;0,IF($Q6+$T6+$W6+$Z6 &gt; 0,MAX(1,ROUND($AD6*Q6/($Q6+$T6+$W6+$Z6),0)),""),"")</f>
        <v>5</v>
      </c>
      <c r="S6" s="9" t="s">
        <v>32</v>
      </c>
      <c r="T6" s="10" t="n">
        <v>75</v>
      </c>
      <c r="U6" s="10" t="n">
        <f aca="false">IF(T6&gt;0,IF($Q6+$T6+$W6+$Z6 &gt; 0,MAX(1,ROUND($AD6*T6/($Q6+$T6+$W6+$Z6),0)),""),"")</f>
        <v>2</v>
      </c>
      <c r="V6" s="11" t="s">
        <v>75</v>
      </c>
      <c r="W6" s="12" t="n">
        <v>200</v>
      </c>
      <c r="X6" s="12" t="n">
        <f aca="false">IF(W6&gt;0,IF($Q6+$T6+$W6+$Z6 &gt; 0,MAX(1,ROUND($AD6*W6/($Q6+$T6+$W6+$Z6),0)),""),"")</f>
        <v>6</v>
      </c>
      <c r="Y6" s="28" t="s">
        <v>76</v>
      </c>
      <c r="Z6" s="14" t="n">
        <v>50</v>
      </c>
      <c r="AA6" s="14" t="n">
        <f aca="false">IF(Z6&gt;0,IF($Q6+$T6+$W6+$Z6 &gt; 0,MAX(1,ROUND($AD6*Z6/($Q6+$T6+$W6+$Z6),0)),""),"")</f>
        <v>2</v>
      </c>
      <c r="AC6" s="3" t="n">
        <f aca="false">(1+Q6/100)*(1+T6/100)*(1+W6/100)*(1+Z6/100)*100</f>
        <v>1968.75</v>
      </c>
      <c r="AD6" s="3" t="n">
        <f aca="false">_xlfn.CEILING.MATH(MIN(I6,AC6/100))</f>
        <v>15</v>
      </c>
      <c r="AE6" s="3" t="n">
        <f aca="false">ROUND(G6*(1+Q6/100)*(1+T6/100)*(1+W6/100)*(1+Z6/100),1)</f>
        <v>59.1</v>
      </c>
    </row>
    <row r="7" customFormat="false" ht="38.25" hidden="false" customHeight="false" outlineLevel="0" collapsed="false">
      <c r="A7" s="1" t="s">
        <v>77</v>
      </c>
      <c r="B7" s="1" t="s">
        <v>78</v>
      </c>
      <c r="C7" s="1" t="s">
        <v>79</v>
      </c>
      <c r="D7" s="1" t="n">
        <f aca="false">ROUND((J7*150/8 +(I7/1.5)^2)/ (3*E7),0)</f>
        <v>7</v>
      </c>
      <c r="E7" s="1" t="n">
        <v>3</v>
      </c>
      <c r="F7" s="2" t="s">
        <v>80</v>
      </c>
      <c r="G7" s="3" t="n">
        <v>25</v>
      </c>
      <c r="H7" s="4" t="s">
        <v>81</v>
      </c>
      <c r="I7" s="3" t="n">
        <v>10</v>
      </c>
      <c r="J7" s="3" t="n">
        <v>1</v>
      </c>
      <c r="K7" s="4" t="s">
        <v>82</v>
      </c>
      <c r="L7" s="6" t="s">
        <v>83</v>
      </c>
      <c r="M7" s="6" t="s">
        <v>84</v>
      </c>
      <c r="P7" s="7" t="s">
        <v>85</v>
      </c>
      <c r="Q7" s="8" t="n">
        <v>200</v>
      </c>
      <c r="R7" s="8" t="n">
        <f aca="false">IF(Q7&gt;0,IF($Q7+$T7+$W7+$Z7 &gt; 0,MAX(1,ROUND($AD7*Q7/($Q7+$T7+$W7+$Z7),0)),""),"")</f>
        <v>4</v>
      </c>
      <c r="S7" s="9" t="s">
        <v>86</v>
      </c>
      <c r="T7" s="10" t="n">
        <v>25</v>
      </c>
      <c r="U7" s="10" t="n">
        <f aca="false">IF(T7&gt;0,IF($Q7+$T7+$W7+$Z7 &gt; 0,MAX(1,ROUND($AD7*T7/($Q7+$T7+$W7+$Z7),0)),""),"")</f>
        <v>1</v>
      </c>
      <c r="V7" s="11" t="s">
        <v>76</v>
      </c>
      <c r="W7" s="12" t="n">
        <v>25</v>
      </c>
      <c r="X7" s="12" t="n">
        <f aca="false">IF(W7&gt;0,IF($Q7+$T7+$W7+$Z7 &gt; 0,MAX(1,ROUND($AD7*W7/($Q7+$T7+$W7+$Z7),0)),""),"")</f>
        <v>1</v>
      </c>
      <c r="AA7" s="14" t="str">
        <f aca="false">IF(Z7&gt;0,IF($Q7+$T7+$W7+$Z7 &gt; 0,MAX(1,ROUND($AD7*Z7/($Q7+$T7+$W7+$Z7),0)),""),"")</f>
        <v/>
      </c>
      <c r="AC7" s="3" t="n">
        <f aca="false">(1+Q7/100)*(1+T7/100)*(1+W7/100)*(1+Z7/100)*100</f>
        <v>468.75</v>
      </c>
      <c r="AD7" s="3" t="n">
        <f aca="false">_xlfn.CEILING.MATH(MIN(I7,AC7/100))</f>
        <v>5</v>
      </c>
      <c r="AE7" s="3" t="n">
        <f aca="false">ROUND(G7*(1+Q7/100)*(1+T7/100)*(1+W7/100)*(1+Z7/100),1)</f>
        <v>117.2</v>
      </c>
    </row>
    <row r="8" customFormat="false" ht="51" hidden="false" customHeight="false" outlineLevel="0" collapsed="false">
      <c r="A8" s="1" t="s">
        <v>87</v>
      </c>
      <c r="B8" s="1" t="s">
        <v>88</v>
      </c>
      <c r="C8" s="1" t="s">
        <v>89</v>
      </c>
      <c r="D8" s="1" t="n">
        <f aca="false">ROUND((J8*150/8 +(I8/1.5)^2)/ (3*E8),0)</f>
        <v>9</v>
      </c>
      <c r="E8" s="1" t="n">
        <v>3</v>
      </c>
      <c r="F8" s="2" t="s">
        <v>90</v>
      </c>
      <c r="G8" s="3" t="n">
        <v>4</v>
      </c>
      <c r="H8" s="4" t="s">
        <v>91</v>
      </c>
      <c r="I8" s="5" t="n">
        <v>10</v>
      </c>
      <c r="J8" s="5" t="n">
        <v>2</v>
      </c>
      <c r="K8" s="4" t="s">
        <v>92</v>
      </c>
      <c r="L8" s="6" t="s">
        <v>93</v>
      </c>
      <c r="M8" s="6" t="s">
        <v>61</v>
      </c>
      <c r="N8" s="6" t="s">
        <v>84</v>
      </c>
      <c r="P8" s="7" t="s">
        <v>39</v>
      </c>
      <c r="Q8" s="8" t="n">
        <v>25</v>
      </c>
      <c r="R8" s="8" t="n">
        <f aca="false">IF(Q8&gt;0,IF($Q8+$T8+$W8+$Z8 &gt; 0,MAX(1,ROUND($AD8*Q8/($Q8+$T8+$W8+$Z8),0)),""),"")</f>
        <v>1</v>
      </c>
      <c r="S8" s="9" t="s">
        <v>94</v>
      </c>
      <c r="T8" s="10" t="n">
        <v>25</v>
      </c>
      <c r="U8" s="10" t="n">
        <f aca="false">IF(T8&gt;0,IF($Q8+$T8+$W8+$Z8 &gt; 0,MAX(1,ROUND($AD8*T8/($Q8+$T8+$W8+$Z8),0)),""),"")</f>
        <v>1</v>
      </c>
      <c r="V8" s="11" t="s">
        <v>95</v>
      </c>
      <c r="W8" s="12" t="n">
        <v>100</v>
      </c>
      <c r="X8" s="12" t="n">
        <f aca="false">IF(W8&gt;0,IF($Q8+$T8+$W8+$Z8 &gt; 0,MAX(1,ROUND($AD8*W8/($Q8+$T8+$W8+$Z8),0)),""),"")</f>
        <v>3</v>
      </c>
      <c r="AA8" s="14" t="str">
        <f aca="false">IF(Z8&gt;0,IF($Q8+$T8+$W8+$Z8 &gt; 0,MAX(1,ROUND($AD8*Z8/($Q8+$T8+$W8+$Z8),0)),""),"")</f>
        <v/>
      </c>
      <c r="AC8" s="3" t="n">
        <f aca="false">(1+Q8/100)*(1+T8/100)*(1+W8/100)*(1+Z8/100)*100</f>
        <v>312.5</v>
      </c>
      <c r="AD8" s="3" t="n">
        <f aca="false">_xlfn.CEILING.MATH(MIN(I8,AC8/100))</f>
        <v>4</v>
      </c>
      <c r="AE8" s="3" t="n">
        <f aca="false">ROUND(G8*(1+Q8/100)*(1+T8/100)*(1+W8/100)*(1+Z8/100),1)</f>
        <v>12.5</v>
      </c>
    </row>
    <row r="9" customFormat="false" ht="63.75" hidden="false" customHeight="false" outlineLevel="0" collapsed="false">
      <c r="A9" s="1" t="s">
        <v>96</v>
      </c>
      <c r="B9" s="1" t="s">
        <v>97</v>
      </c>
      <c r="C9" s="1" t="s">
        <v>98</v>
      </c>
      <c r="D9" s="1" t="n">
        <f aca="false">ROUND((J9*150/8 +(I9/1.5)^2)/ (3*E9),0)</f>
        <v>13</v>
      </c>
      <c r="E9" s="1" t="n">
        <v>3</v>
      </c>
      <c r="F9" s="2" t="s">
        <v>99</v>
      </c>
      <c r="G9" s="3" t="n">
        <v>1</v>
      </c>
      <c r="H9" s="4" t="s">
        <v>100</v>
      </c>
      <c r="I9" s="5" t="n">
        <v>10</v>
      </c>
      <c r="J9" s="5" t="n">
        <v>4</v>
      </c>
      <c r="K9" s="4" t="s">
        <v>101</v>
      </c>
      <c r="L9" s="6" t="s">
        <v>61</v>
      </c>
      <c r="M9" s="6" t="s">
        <v>102</v>
      </c>
      <c r="N9" s="6" t="s">
        <v>103</v>
      </c>
      <c r="P9" s="7" t="s">
        <v>47</v>
      </c>
      <c r="Q9" s="8" t="n">
        <v>50</v>
      </c>
      <c r="R9" s="8" t="n">
        <f aca="false">IF(Q9&gt;0,IF($Q9+$T9+$W9+$Z9 &gt; 0,MAX(1,ROUND($AD9*Q9/($Q9+$T9+$W9+$Z9),0)),""),"")</f>
        <v>2</v>
      </c>
      <c r="S9" s="9" t="s">
        <v>104</v>
      </c>
      <c r="T9" s="10" t="n">
        <v>75</v>
      </c>
      <c r="U9" s="10" t="n">
        <f aca="false">IF(T9&gt;0,IF($Q9+$T9+$W9+$Z9 &gt; 0,MAX(1,ROUND($AD9*T9/($Q9+$T9+$W9+$Z9),0)),""),"")</f>
        <v>3</v>
      </c>
      <c r="V9" s="11" t="s">
        <v>105</v>
      </c>
      <c r="W9" s="12" t="n">
        <v>75</v>
      </c>
      <c r="X9" s="12" t="n">
        <f aca="false">IF(W9&gt;0,IF($Q9+$T9+$W9+$Z9 &gt; 0,MAX(1,ROUND($AD9*W9/($Q9+$T9+$W9+$Z9),0)),""),"")</f>
        <v>3</v>
      </c>
      <c r="Y9" s="13" t="s">
        <v>106</v>
      </c>
      <c r="Z9" s="14" t="n">
        <v>100</v>
      </c>
      <c r="AA9" s="14" t="n">
        <f aca="false">IF(Z9&gt;0,IF($Q9+$T9+$W9+$Z9 &gt; 0,MAX(1,ROUND($AD9*Z9/($Q9+$T9+$W9+$Z9),0)),""),"")</f>
        <v>3</v>
      </c>
      <c r="AC9" s="3" t="n">
        <f aca="false">(1+Q9/100)*(1+T9/100)*(1+W9/100)*(1+Z9/100)*100</f>
        <v>918.75</v>
      </c>
      <c r="AD9" s="3" t="n">
        <f aca="false">_xlfn.CEILING.MATH(MIN(I9,AC9/100))</f>
        <v>10</v>
      </c>
      <c r="AE9" s="3" t="n">
        <f aca="false">ROUND(G9*(1+Q9/100)*(1+T9/100)*(1+W9/100)*(1+Z9/100),1)</f>
        <v>9.2</v>
      </c>
    </row>
    <row r="10" customFormat="false" ht="63.75" hidden="false" customHeight="false" outlineLevel="0" collapsed="false">
      <c r="A10" s="1" t="s">
        <v>107</v>
      </c>
      <c r="B10" s="1" t="s">
        <v>108</v>
      </c>
      <c r="C10" s="1" t="s">
        <v>109</v>
      </c>
      <c r="D10" s="1" t="n">
        <f aca="false">ROUND((J10*150/8 +(I10/1.5)^2)/ (3*E10),0)</f>
        <v>11</v>
      </c>
      <c r="E10" s="1" t="n">
        <v>3</v>
      </c>
      <c r="F10" s="2" t="s">
        <v>110</v>
      </c>
      <c r="G10" s="3" t="n">
        <v>2</v>
      </c>
      <c r="H10" s="4" t="s">
        <v>91</v>
      </c>
      <c r="I10" s="5" t="n">
        <v>10</v>
      </c>
      <c r="J10" s="5" t="n">
        <v>3</v>
      </c>
      <c r="K10" s="4" t="s">
        <v>111</v>
      </c>
      <c r="L10" s="6" t="s">
        <v>112</v>
      </c>
      <c r="M10" s="6" t="s">
        <v>113</v>
      </c>
      <c r="N10" s="6" t="s">
        <v>74</v>
      </c>
      <c r="P10" s="7" t="s">
        <v>114</v>
      </c>
      <c r="Q10" s="8" t="n">
        <v>200</v>
      </c>
      <c r="R10" s="8" t="n">
        <f aca="false">IF(Q10&gt;0,IF($Q10+$T10+$W10+$Z10 &gt; 0,MAX(1,ROUND($AD10*Q10/($Q10+$T10+$W10+$Z10),0)),""),"")</f>
        <v>4</v>
      </c>
      <c r="S10" s="9" t="s">
        <v>115</v>
      </c>
      <c r="T10" s="10" t="n">
        <v>1</v>
      </c>
      <c r="U10" s="10" t="n">
        <f aca="false">IF(T10&gt;0,IF($Q10+$T10+$W10+$Z10 &gt; 0,MAX(1,ROUND($AD10*T10/($Q10+$T10+$W10+$Z10),0)),""),"")</f>
        <v>1</v>
      </c>
      <c r="V10" s="11" t="s">
        <v>116</v>
      </c>
      <c r="W10" s="12" t="n">
        <v>25</v>
      </c>
      <c r="X10" s="12" t="n">
        <f aca="false">IF(W10&gt;0,IF($Q10+$T10+$W10+$Z10 &gt; 0,MAX(1,ROUND($AD10*W10/($Q10+$T10+$W10+$Z10),0)),""),"")</f>
        <v>1</v>
      </c>
      <c r="AA10" s="14" t="str">
        <f aca="false">IF(Z10&gt;0,IF($Q10+$T10+$W10+$Z10 &gt; 0,MAX(1,ROUND($AD10*Z10/($Q10+$T10+$W10+$Z10),0)),""),"")</f>
        <v/>
      </c>
      <c r="AC10" s="3" t="n">
        <f aca="false">(1+Q10/100)*(1+T10/100)*(1+W10/100)*(1+Z10/100)*100</f>
        <v>378.75</v>
      </c>
      <c r="AD10" s="3" t="n">
        <f aca="false">_xlfn.CEILING.MATH(MIN(I10,AC10/100))</f>
        <v>4</v>
      </c>
      <c r="AE10" s="3" t="n">
        <f aca="false">ROUND(G10*(1+Q10/100)*(1+T10/100)*(1+W10/100)*(1+Z10/100),1)</f>
        <v>7.6</v>
      </c>
    </row>
    <row r="11" customFormat="false" ht="38.25" hidden="false" customHeight="false" outlineLevel="0" collapsed="false">
      <c r="A11" s="1" t="s">
        <v>117</v>
      </c>
      <c r="B11" s="1" t="s">
        <v>118</v>
      </c>
      <c r="C11" s="1" t="s">
        <v>119</v>
      </c>
      <c r="D11" s="1" t="n">
        <f aca="false">ROUND((J11*150/8 +(I11/1.5)^2)/ (3*E11),0)</f>
        <v>36</v>
      </c>
      <c r="E11" s="1" t="n">
        <v>3</v>
      </c>
      <c r="F11" s="2" t="s">
        <v>120</v>
      </c>
      <c r="G11" s="3" t="n">
        <v>2</v>
      </c>
      <c r="H11" s="4" t="s">
        <v>91</v>
      </c>
      <c r="I11" s="5" t="n">
        <v>15</v>
      </c>
      <c r="J11" s="5" t="n">
        <v>12</v>
      </c>
      <c r="K11" s="4" t="s">
        <v>121</v>
      </c>
      <c r="L11" s="6" t="s">
        <v>62</v>
      </c>
      <c r="M11" s="6" t="s">
        <v>122</v>
      </c>
      <c r="N11" s="6" t="s">
        <v>123</v>
      </c>
      <c r="P11" s="7" t="s">
        <v>124</v>
      </c>
      <c r="Q11" s="8" t="n">
        <v>100</v>
      </c>
      <c r="R11" s="8" t="n">
        <f aca="false">IF(Q11&gt;0,IF($Q11+$T11+$W11+$Z11 &gt; 0,MAX(1,ROUND($AD11*Q11/($Q11+$T11+$W11+$Z11),0)),""),"")</f>
        <v>3</v>
      </c>
      <c r="S11" s="9" t="s">
        <v>125</v>
      </c>
      <c r="T11" s="10" t="n">
        <v>75</v>
      </c>
      <c r="U11" s="10" t="n">
        <f aca="false">IF(T11&gt;0,IF($Q11+$T11+$W11+$Z11 &gt; 0,MAX(1,ROUND($AD11*T11/($Q11+$T11+$W11+$Z11),0)),""),"")</f>
        <v>2</v>
      </c>
      <c r="V11" s="11" t="s">
        <v>126</v>
      </c>
      <c r="W11" s="12" t="n">
        <v>25</v>
      </c>
      <c r="X11" s="12" t="n">
        <f aca="false">IF(W11&gt;0,IF($Q11+$T11+$W11+$Z11 &gt; 0,MAX(1,ROUND($AD11*W11/($Q11+$T11+$W11+$Z11),0)),""),"")</f>
        <v>1</v>
      </c>
      <c r="AA11" s="14" t="str">
        <f aca="false">IF(Z11&gt;0,IF($Q11+$T11+$W11+$Z11 &gt; 0,MAX(1,ROUND($AD11*Z11/($Q11+$T11+$W11+$Z11),0)),""),"")</f>
        <v/>
      </c>
      <c r="AC11" s="3" t="n">
        <f aca="false">(1+Q11/100)*(1+T11/100)*(1+W11/100)*(1+Z11/100)*100</f>
        <v>437.5</v>
      </c>
      <c r="AD11" s="3" t="n">
        <f aca="false">_xlfn.CEILING.MATH(MIN(I11,AC11/100))</f>
        <v>5</v>
      </c>
      <c r="AE11" s="3" t="n">
        <f aca="false">ROUND(G11*(1+Q11/100)*(1+T11/100)*(1+W11/100)*(1+Z11/100),1)</f>
        <v>8.8</v>
      </c>
    </row>
    <row r="12" customFormat="false" ht="76.5" hidden="false" customHeight="false" outlineLevel="0" collapsed="false">
      <c r="A12" s="1" t="s">
        <v>127</v>
      </c>
      <c r="B12" s="1" t="s">
        <v>128</v>
      </c>
      <c r="C12" s="1" t="s">
        <v>129</v>
      </c>
      <c r="D12" s="1" t="n">
        <f aca="false">ROUND((J12*150/8 +(I12/1.5)^2)/ (3*E12),0)</f>
        <v>36</v>
      </c>
      <c r="E12" s="1" t="n">
        <v>3</v>
      </c>
      <c r="F12" s="2" t="s">
        <v>130</v>
      </c>
      <c r="G12" s="3" t="n">
        <v>5</v>
      </c>
      <c r="H12" s="4" t="s">
        <v>58</v>
      </c>
      <c r="I12" s="5" t="n">
        <v>15</v>
      </c>
      <c r="J12" s="5" t="n">
        <v>12</v>
      </c>
      <c r="K12" s="4" t="s">
        <v>131</v>
      </c>
      <c r="L12" s="6" t="s">
        <v>102</v>
      </c>
      <c r="M12" s="6" t="s">
        <v>132</v>
      </c>
      <c r="N12" s="6" t="s">
        <v>72</v>
      </c>
      <c r="P12" s="7" t="s">
        <v>124</v>
      </c>
      <c r="Q12" s="8" t="n">
        <v>75</v>
      </c>
      <c r="R12" s="8" t="n">
        <f aca="false">IF(Q12&gt;0,IF($Q12+$T12+$W12+$Z12 &gt; 0,MAX(1,ROUND($AD12*Q12/($Q12+$T12+$W12+$Z12),0)),""),"")</f>
        <v>2</v>
      </c>
      <c r="S12" s="9" t="s">
        <v>133</v>
      </c>
      <c r="T12" s="10" t="n">
        <v>150</v>
      </c>
      <c r="U12" s="10" t="n">
        <f aca="false">IF(T12&gt;0,IF($Q12+$T12+$W12+$Z12 &gt; 0,MAX(1,ROUND($AD12*T12/($Q12+$T12+$W12+$Z12),0)),""),"")</f>
        <v>5</v>
      </c>
      <c r="V12" s="11" t="s">
        <v>38</v>
      </c>
      <c r="W12" s="12" t="n">
        <v>50</v>
      </c>
      <c r="X12" s="12" t="n">
        <f aca="false">IF(W12&gt;0,IF($Q12+$T12+$W12+$Z12 &gt; 0,MAX(1,ROUND($AD12*W12/($Q12+$T12+$W12+$Z12),0)),""),"")</f>
        <v>2</v>
      </c>
      <c r="Y12" s="13" t="s">
        <v>134</v>
      </c>
      <c r="Z12" s="14" t="n">
        <v>50</v>
      </c>
      <c r="AA12" s="14" t="n">
        <f aca="false">IF(Z12&gt;0,IF($Q12+$T12+$W12+$Z12 &gt; 0,MAX(1,ROUND($AD12*Z12/($Q12+$T12+$W12+$Z12),0)),""),"")</f>
        <v>2</v>
      </c>
      <c r="AC12" s="3" t="n">
        <f aca="false">(1+Q12/100)*(1+T12/100)*(1+W12/100)*(1+Z12/100)*100</f>
        <v>984.375</v>
      </c>
      <c r="AD12" s="3" t="n">
        <f aca="false">_xlfn.CEILING.MATH(MIN(I12,AC12/100))</f>
        <v>10</v>
      </c>
      <c r="AE12" s="3" t="n">
        <f aca="false">ROUND(G12*(1+Q12/100)*(1+T12/100)*(1+W12/100)*(1+Z12/100),1)</f>
        <v>49.2</v>
      </c>
    </row>
    <row r="13" customFormat="false" ht="38.25" hidden="false" customHeight="false" outlineLevel="0" collapsed="false">
      <c r="A13" s="1" t="s">
        <v>135</v>
      </c>
      <c r="B13" s="1" t="s">
        <v>136</v>
      </c>
      <c r="C13" s="1" t="s">
        <v>137</v>
      </c>
      <c r="D13" s="1" t="n">
        <f aca="false">ROUND((J13*150/8 +(I13/1.5)^2)/ (3*E13),0)</f>
        <v>7</v>
      </c>
      <c r="E13" s="1" t="n">
        <v>3</v>
      </c>
      <c r="F13" s="2" t="s">
        <v>138</v>
      </c>
      <c r="G13" s="3" t="n">
        <v>2</v>
      </c>
      <c r="H13" s="4" t="s">
        <v>58</v>
      </c>
      <c r="I13" s="5" t="n">
        <v>10</v>
      </c>
      <c r="J13" s="5" t="n">
        <v>1</v>
      </c>
      <c r="K13" s="4" t="s">
        <v>139</v>
      </c>
      <c r="L13" s="6" t="s">
        <v>140</v>
      </c>
      <c r="M13" s="6" t="s">
        <v>141</v>
      </c>
      <c r="N13" s="6" t="s">
        <v>142</v>
      </c>
      <c r="P13" s="7" t="s">
        <v>143</v>
      </c>
      <c r="Q13" s="8" t="n">
        <v>50</v>
      </c>
      <c r="R13" s="8" t="n">
        <f aca="false">IF(Q13&gt;0,IF($Q13+$T13+$W13+$Z13 &gt; 0,MAX(1,ROUND($AD13*Q13/($Q13+$T13+$W13+$Z13),0)),""),"")</f>
        <v>1</v>
      </c>
      <c r="S13" s="9" t="s">
        <v>144</v>
      </c>
      <c r="T13" s="10" t="n">
        <v>75</v>
      </c>
      <c r="U13" s="10" t="n">
        <f aca="false">IF(T13&gt;0,IF($Q13+$T13+$W13+$Z13 &gt; 0,MAX(1,ROUND($AD13*T13/($Q13+$T13+$W13+$Z13),0)),""),"")</f>
        <v>2</v>
      </c>
      <c r="V13" s="11" t="s">
        <v>145</v>
      </c>
      <c r="W13" s="12" t="n">
        <v>200</v>
      </c>
      <c r="X13" s="12" t="n">
        <f aca="false">IF(W13&gt;0,IF($Q13+$T13+$W13+$Z13 &gt; 0,MAX(1,ROUND($AD13*W13/($Q13+$T13+$W13+$Z13),0)),""),"")</f>
        <v>5</v>
      </c>
      <c r="AA13" s="14" t="str">
        <f aca="false">IF(Z13&gt;0,IF($Q13+$T13+$W13+$Z13 &gt; 0,MAX(1,ROUND($AD13*Z13/($Q13+$T13+$W13+$Z13),0)),""),"")</f>
        <v/>
      </c>
      <c r="AC13" s="3" t="n">
        <f aca="false">(1+Q13/100)*(1+T13/100)*(1+W13/100)*(1+Z13/100)*100</f>
        <v>787.5</v>
      </c>
      <c r="AD13" s="3" t="n">
        <f aca="false">_xlfn.CEILING.MATH(MIN(I13,AC13/100))</f>
        <v>8</v>
      </c>
      <c r="AE13" s="3" t="n">
        <f aca="false">ROUND(G13*(1+Q13/100)*(1+T13/100)*(1+W13/100)*(1+Z13/100),1)</f>
        <v>15.8</v>
      </c>
    </row>
    <row r="14" customFormat="false" ht="63.75" hidden="false" customHeight="false" outlineLevel="0" collapsed="false">
      <c r="A14" s="1" t="s">
        <v>146</v>
      </c>
      <c r="B14" s="1" t="s">
        <v>147</v>
      </c>
      <c r="C14" s="1" t="s">
        <v>148</v>
      </c>
      <c r="D14" s="1" t="n">
        <f aca="false">ROUND((J14*150/8 +(I14/1.5)^2)/ (3*E14),0)</f>
        <v>7</v>
      </c>
      <c r="E14" s="1" t="n">
        <v>3</v>
      </c>
      <c r="F14" s="2" t="s">
        <v>149</v>
      </c>
      <c r="G14" s="3" t="n">
        <v>2</v>
      </c>
      <c r="H14" s="4" t="s">
        <v>91</v>
      </c>
      <c r="I14" s="5" t="n">
        <v>10</v>
      </c>
      <c r="J14" s="5" t="n">
        <v>1</v>
      </c>
      <c r="K14" s="4" t="s">
        <v>150</v>
      </c>
      <c r="L14" s="6" t="s">
        <v>151</v>
      </c>
      <c r="M14" s="6" t="s">
        <v>152</v>
      </c>
      <c r="N14" s="6" t="s">
        <v>153</v>
      </c>
      <c r="P14" s="7" t="s">
        <v>154</v>
      </c>
      <c r="Q14" s="8" t="n">
        <v>50</v>
      </c>
      <c r="R14" s="8" t="n">
        <f aca="false">IF(Q14&gt;0,IF($Q14+$T14+$W14+$Z14 &gt; 0,MAX(1,ROUND($AD14*Q14/($Q14+$T14+$W14+$Z14),0)),""),"")</f>
        <v>1</v>
      </c>
      <c r="S14" s="9" t="s">
        <v>63</v>
      </c>
      <c r="T14" s="10" t="n">
        <v>150</v>
      </c>
      <c r="U14" s="10" t="n">
        <f aca="false">IF(T14&gt;0,IF($Q14+$T14+$W14+$Z14 &gt; 0,MAX(1,ROUND($AD14*T14/($Q14+$T14+$W14+$Z14),0)),""),"")</f>
        <v>4</v>
      </c>
      <c r="V14" s="11" t="s">
        <v>113</v>
      </c>
      <c r="W14" s="12" t="n">
        <v>50</v>
      </c>
      <c r="X14" s="12" t="n">
        <f aca="false">IF(W14&gt;0,IF($Q14+$T14+$W14+$Z14 &gt; 0,MAX(1,ROUND($AD14*W14/($Q14+$T14+$W14+$Z14),0)),""),"")</f>
        <v>1</v>
      </c>
      <c r="AA14" s="14" t="str">
        <f aca="false">IF(Z14&gt;0,IF($Q14+$T14+$W14+$Z14 &gt; 0,MAX(1,ROUND($AD14*Z14/($Q14+$T14+$W14+$Z14),0)),""),"")</f>
        <v/>
      </c>
      <c r="AC14" s="3" t="n">
        <f aca="false">(1+Q14/100)*(1+T14/100)*(1+W14/100)*(1+Z14/100)*100</f>
        <v>562.5</v>
      </c>
      <c r="AD14" s="3" t="n">
        <f aca="false">_xlfn.CEILING.MATH(MIN(I14,AC14/100))</f>
        <v>6</v>
      </c>
      <c r="AE14" s="3" t="n">
        <f aca="false">ROUND(G14*(1+Q14/100)*(1+T14/100)*(1+W14/100)*(1+Z14/100),1)</f>
        <v>11.3</v>
      </c>
    </row>
    <row r="15" customFormat="false" ht="51" hidden="false" customHeight="false" outlineLevel="0" collapsed="false">
      <c r="A15" s="1" t="s">
        <v>155</v>
      </c>
      <c r="B15" s="1" t="s">
        <v>156</v>
      </c>
      <c r="C15" s="1" t="s">
        <v>157</v>
      </c>
      <c r="D15" s="1" t="n">
        <f aca="false">ROUND((J15*150/8 +(I15/1.5)^2)/ (3*E15),0)</f>
        <v>61</v>
      </c>
      <c r="E15" s="1" t="n">
        <v>3</v>
      </c>
      <c r="F15" s="2" t="s">
        <v>158</v>
      </c>
      <c r="G15" s="3" t="n">
        <v>2</v>
      </c>
      <c r="H15" s="4" t="s">
        <v>159</v>
      </c>
      <c r="I15" s="5" t="n">
        <v>15</v>
      </c>
      <c r="J15" s="5" t="n">
        <v>24</v>
      </c>
      <c r="K15" s="4" t="s">
        <v>160</v>
      </c>
      <c r="L15" s="6" t="s">
        <v>161</v>
      </c>
      <c r="M15" s="6" t="s">
        <v>37</v>
      </c>
      <c r="N15" s="6" t="s">
        <v>162</v>
      </c>
      <c r="P15" s="7" t="s">
        <v>163</v>
      </c>
      <c r="Q15" s="8" t="n">
        <v>200</v>
      </c>
      <c r="R15" s="8" t="n">
        <f aca="false">IF(Q15&gt;0,IF($Q15+$T15+$W15+$Z15 &gt; 0,MAX(1,ROUND($AD15*Q15/($Q15+$T15+$W15+$Z15),0)),""),"")</f>
        <v>6</v>
      </c>
      <c r="S15" s="9" t="s">
        <v>164</v>
      </c>
      <c r="T15" s="10" t="n">
        <v>25</v>
      </c>
      <c r="U15" s="10" t="n">
        <f aca="false">IF(T15&gt;0,IF($Q15+$T15+$W15+$Z15 &gt; 0,MAX(1,ROUND($AD15*T15/($Q15+$T15+$W15+$Z15),0)),""),"")</f>
        <v>1</v>
      </c>
      <c r="V15" s="11" t="s">
        <v>76</v>
      </c>
      <c r="W15" s="12" t="n">
        <v>50</v>
      </c>
      <c r="X15" s="12" t="n">
        <f aca="false">IF(W15&gt;0,IF($Q15+$T15+$W15+$Z15 &gt; 0,MAX(1,ROUND($AD15*W15/($Q15+$T15+$W15+$Z15),0)),""),"")</f>
        <v>2</v>
      </c>
      <c r="Y15" s="13" t="s">
        <v>165</v>
      </c>
      <c r="Z15" s="14" t="n">
        <v>100</v>
      </c>
      <c r="AA15" s="14" t="n">
        <f aca="false">IF(Z15&gt;0,IF($Q15+$T15+$W15+$Z15 &gt; 0,MAX(1,ROUND($AD15*Z15/($Q15+$T15+$W15+$Z15),0)),""),"")</f>
        <v>3</v>
      </c>
      <c r="AC15" s="3" t="n">
        <f aca="false">(1+Q15/100)*(1+T15/100)*(1+W15/100)*(1+Z15/100)*100</f>
        <v>1125</v>
      </c>
      <c r="AD15" s="3" t="n">
        <f aca="false">_xlfn.CEILING.MATH(MIN(I15,AC15/100))</f>
        <v>12</v>
      </c>
      <c r="AE15" s="3" t="n">
        <f aca="false">ROUND(G15*(1+Q15/100)*(1+T15/100)*(1+W15/100)*(1+Z15/100),1)</f>
        <v>22.5</v>
      </c>
    </row>
    <row r="16" customFormat="false" ht="76.5" hidden="false" customHeight="false" outlineLevel="0" collapsed="false">
      <c r="A16" s="1" t="s">
        <v>166</v>
      </c>
      <c r="B16" s="1" t="s">
        <v>167</v>
      </c>
      <c r="C16" s="1" t="s">
        <v>168</v>
      </c>
      <c r="D16" s="1" t="n">
        <f aca="false">ROUND((J16*150/8 +(I16/1.5)^2)/ (3*E16),0)</f>
        <v>9</v>
      </c>
      <c r="E16" s="1" t="n">
        <v>3</v>
      </c>
      <c r="F16" s="2" t="s">
        <v>169</v>
      </c>
      <c r="G16" s="3" t="n">
        <v>2</v>
      </c>
      <c r="H16" s="4" t="s">
        <v>58</v>
      </c>
      <c r="I16" s="5" t="n">
        <v>10</v>
      </c>
      <c r="J16" s="5" t="n">
        <v>2</v>
      </c>
      <c r="K16" s="4" t="s">
        <v>170</v>
      </c>
      <c r="L16" s="6" t="s">
        <v>152</v>
      </c>
      <c r="M16" s="6" t="s">
        <v>171</v>
      </c>
      <c r="N16" s="6" t="s">
        <v>51</v>
      </c>
      <c r="P16" s="7" t="s">
        <v>172</v>
      </c>
      <c r="Q16" s="8" t="n">
        <v>100</v>
      </c>
      <c r="R16" s="8" t="n">
        <f aca="false">IF(Q16&gt;0,IF($Q16+$T16+$W16+$Z16 &gt; 0,MAX(1,ROUND($AD16*Q16/($Q16+$T16+$W16+$Z16),0)),""),"")</f>
        <v>3</v>
      </c>
      <c r="S16" s="9" t="s">
        <v>173</v>
      </c>
      <c r="T16" s="10" t="n">
        <v>150</v>
      </c>
      <c r="U16" s="10" t="n">
        <f aca="false">IF(T16&gt;0,IF($Q16+$T16+$W16+$Z16 &gt; 0,MAX(1,ROUND($AD16*T16/($Q16+$T16+$W16+$Z16),0)),""),"")</f>
        <v>5</v>
      </c>
      <c r="V16" s="11" t="s">
        <v>174</v>
      </c>
      <c r="W16" s="12" t="n">
        <v>50</v>
      </c>
      <c r="X16" s="12" t="n">
        <f aca="false">IF(W16&gt;0,IF($Q16+$T16+$W16+$Z16 &gt; 0,MAX(1,ROUND($AD16*W16/($Q16+$T16+$W16+$Z16),0)),""),"")</f>
        <v>2</v>
      </c>
      <c r="Y16" s="13" t="s">
        <v>165</v>
      </c>
      <c r="Z16" s="14" t="n">
        <v>25</v>
      </c>
      <c r="AA16" s="14" t="n">
        <f aca="false">IF(Z16&gt;0,IF($Q16+$T16+$W16+$Z16 &gt; 0,MAX(1,ROUND($AD16*Z16/($Q16+$T16+$W16+$Z16),0)),""),"")</f>
        <v>1</v>
      </c>
      <c r="AC16" s="3" t="n">
        <f aca="false">(1+Q16/100)*(1+T16/100)*(1+W16/100)*(1+Z16/100)*100</f>
        <v>937.5</v>
      </c>
      <c r="AD16" s="3" t="n">
        <f aca="false">_xlfn.CEILING.MATH(MIN(I16,AC16/100))</f>
        <v>10</v>
      </c>
      <c r="AE16" s="3" t="n">
        <f aca="false">ROUND(G16*(1+Q16/100)*(1+T16/100)*(1+W16/100)*(1+Z16/100),1)</f>
        <v>18.8</v>
      </c>
    </row>
    <row r="17" customFormat="false" ht="63.75" hidden="false" customHeight="false" outlineLevel="0" collapsed="false">
      <c r="A17" s="1" t="s">
        <v>175</v>
      </c>
      <c r="B17" s="1" t="s">
        <v>176</v>
      </c>
      <c r="C17" s="1" t="s">
        <v>177</v>
      </c>
      <c r="D17" s="1" t="n">
        <f aca="false">ROUND((J17*150/8 +(I17/1.5)^2)/ (3*E17),0)</f>
        <v>9</v>
      </c>
      <c r="E17" s="1" t="n">
        <v>3</v>
      </c>
      <c r="F17" s="2" t="s">
        <v>178</v>
      </c>
      <c r="G17" s="3" t="n">
        <v>2</v>
      </c>
      <c r="H17" s="4" t="s">
        <v>58</v>
      </c>
      <c r="I17" s="5" t="n">
        <v>10</v>
      </c>
      <c r="J17" s="5" t="n">
        <v>2</v>
      </c>
      <c r="K17" s="4" t="s">
        <v>179</v>
      </c>
      <c r="L17" s="6" t="s">
        <v>180</v>
      </c>
      <c r="M17" s="6" t="s">
        <v>115</v>
      </c>
      <c r="N17" s="6" t="s">
        <v>181</v>
      </c>
      <c r="P17" s="7" t="s">
        <v>182</v>
      </c>
      <c r="Q17" s="8" t="n">
        <v>200</v>
      </c>
      <c r="R17" s="8" t="n">
        <f aca="false">IF(Q17&gt;0,IF($Q17+$T17+$W17+$Z17 &gt; 0,MAX(1,ROUND($AD17*Q17/($Q17+$T17+$W17+$Z17),0)),""),"")</f>
        <v>5</v>
      </c>
      <c r="S17" s="9" t="s">
        <v>183</v>
      </c>
      <c r="T17" s="10" t="n">
        <v>75</v>
      </c>
      <c r="U17" s="10" t="n">
        <f aca="false">IF(T17&gt;0,IF($Q17+$T17+$W17+$Z17 &gt; 0,MAX(1,ROUND($AD17*T17/($Q17+$T17+$W17+$Z17),0)),""),"")</f>
        <v>2</v>
      </c>
      <c r="V17" s="11" t="s">
        <v>153</v>
      </c>
      <c r="W17" s="12" t="n">
        <v>25</v>
      </c>
      <c r="X17" s="12" t="n">
        <f aca="false">IF(W17&gt;0,IF($Q17+$T17+$W17+$Z17 &gt; 0,MAX(1,ROUND($AD17*W17/($Q17+$T17+$W17+$Z17),0)),""),"")</f>
        <v>1</v>
      </c>
      <c r="Y17" s="13" t="s">
        <v>37</v>
      </c>
      <c r="Z17" s="14" t="n">
        <v>75</v>
      </c>
      <c r="AA17" s="14" t="n">
        <f aca="false">IF(Z17&gt;0,IF($Q17+$T17+$W17+$Z17 &gt; 0,MAX(1,ROUND($AD17*Z17/($Q17+$T17+$W17+$Z17),0)),""),"")</f>
        <v>2</v>
      </c>
      <c r="AC17" s="3" t="n">
        <f aca="false">(1+Q17/100)*(1+T17/100)*(1+W17/100)*(1+Z17/100)*100</f>
        <v>1148.4375</v>
      </c>
      <c r="AD17" s="3" t="n">
        <f aca="false">_xlfn.CEILING.MATH(MIN(I17,AC17/100))</f>
        <v>10</v>
      </c>
      <c r="AE17" s="3" t="n">
        <f aca="false">ROUND(G17*(1+Q17/100)*(1+T17/100)*(1+W17/100)*(1+Z17/100),1)</f>
        <v>23</v>
      </c>
    </row>
    <row r="18" customFormat="false" ht="127.5" hidden="false" customHeight="false" outlineLevel="0" collapsed="false">
      <c r="A18" s="1" t="s">
        <v>184</v>
      </c>
      <c r="B18" s="1" t="s">
        <v>185</v>
      </c>
      <c r="C18" s="1" t="s">
        <v>186</v>
      </c>
      <c r="D18" s="1" t="n">
        <f aca="false">ROUND((J18*150/8 +(I18/1.5)^2)/ (3*E18),0)</f>
        <v>1109</v>
      </c>
      <c r="E18" s="1" t="n">
        <v>1</v>
      </c>
      <c r="F18" s="2" t="s">
        <v>187</v>
      </c>
      <c r="G18" s="3" t="n">
        <v>30</v>
      </c>
      <c r="H18" s="4" t="s">
        <v>188</v>
      </c>
      <c r="I18" s="5" t="n">
        <v>20</v>
      </c>
      <c r="J18" s="5" t="n">
        <v>168</v>
      </c>
      <c r="K18" s="4" t="s">
        <v>189</v>
      </c>
      <c r="L18" s="6" t="s">
        <v>190</v>
      </c>
      <c r="M18" s="6" t="s">
        <v>85</v>
      </c>
      <c r="N18" s="6" t="s">
        <v>144</v>
      </c>
      <c r="P18" s="7" t="s">
        <v>163</v>
      </c>
      <c r="Q18" s="8" t="n">
        <v>100</v>
      </c>
      <c r="R18" s="8" t="n">
        <f aca="false">IF(Q18&gt;0,IF($Q18+$T18+$W18+$Z18 &gt; 0,MAX(1,ROUND($AD18*Q18/($Q18+$T18+$W18+$Z18),0)),""),"")</f>
        <v>3</v>
      </c>
      <c r="S18" s="9" t="s">
        <v>63</v>
      </c>
      <c r="T18" s="10" t="n">
        <v>100</v>
      </c>
      <c r="U18" s="10" t="n">
        <f aca="false">IF(T18&gt;0,IF($Q18+$T18+$W18+$Z18 &gt; 0,MAX(1,ROUND($AD18*T18/($Q18+$T18+$W18+$Z18),0)),""),"")</f>
        <v>3</v>
      </c>
      <c r="V18" s="11" t="s">
        <v>191</v>
      </c>
      <c r="W18" s="12" t="n">
        <v>75</v>
      </c>
      <c r="X18" s="12" t="n">
        <f aca="false">IF(W18&gt;0,IF($Q18+$T18+$W18+$Z18 &gt; 0,MAX(1,ROUND($AD18*W18/($Q18+$T18+$W18+$Z18),0)),""),"")</f>
        <v>2</v>
      </c>
      <c r="AA18" s="14" t="str">
        <f aca="false">IF(Z18&gt;0,IF($Q18+$T18+$W18+$Z18 &gt; 0,MAX(1,ROUND($AD18*Z18/($Q18+$T18+$W18+$Z18),0)),""),"")</f>
        <v/>
      </c>
      <c r="AC18" s="3" t="n">
        <f aca="false">(1+Q18/100)*(1+T18/100)*(1+W18/100)*(1+Z18/100)*100</f>
        <v>700</v>
      </c>
      <c r="AD18" s="3" t="n">
        <f aca="false">_xlfn.CEILING.MATH(MIN(I18,AC18/100))</f>
        <v>7</v>
      </c>
      <c r="AE18" s="3" t="n">
        <f aca="false">ROUND(G18*(1+Q18/100)*(1+T18/100)*(1+W18/100)*(1+Z18/100),1)</f>
        <v>210</v>
      </c>
    </row>
    <row r="19" customFormat="false" ht="51" hidden="false" customHeight="false" outlineLevel="0" collapsed="false">
      <c r="A19" s="1" t="s">
        <v>192</v>
      </c>
      <c r="B19" s="1" t="s">
        <v>193</v>
      </c>
      <c r="C19" s="1" t="s">
        <v>194</v>
      </c>
      <c r="D19" s="1" t="n">
        <f aca="false">ROUND((J19*150/8 +(I19/1.5)^2)/ (3*E19),0)</f>
        <v>183</v>
      </c>
      <c r="E19" s="1" t="n">
        <v>1</v>
      </c>
      <c r="F19" s="2" t="s">
        <v>195</v>
      </c>
      <c r="G19" s="3" t="n">
        <v>2</v>
      </c>
      <c r="H19" s="4" t="s">
        <v>58</v>
      </c>
      <c r="I19" s="5" t="n">
        <v>15</v>
      </c>
      <c r="J19" s="5" t="n">
        <v>24</v>
      </c>
      <c r="K19" s="4" t="s">
        <v>196</v>
      </c>
      <c r="L19" s="6" t="s">
        <v>163</v>
      </c>
      <c r="M19" s="6" t="s">
        <v>63</v>
      </c>
      <c r="N19" s="6" t="s">
        <v>197</v>
      </c>
      <c r="P19" s="7" t="s">
        <v>198</v>
      </c>
      <c r="Q19" s="8" t="n">
        <v>25</v>
      </c>
      <c r="R19" s="8" t="n">
        <f aca="false">IF(Q19&gt;0,IF($Q19+$T19+$W19+$Z19 &gt; 0,MAX(1,ROUND($AD19*Q19/($Q19+$T19+$W19+$Z19),0)),""),"")</f>
        <v>1</v>
      </c>
      <c r="S19" s="9" t="s">
        <v>199</v>
      </c>
      <c r="T19" s="10" t="n">
        <v>50</v>
      </c>
      <c r="U19" s="10" t="n">
        <f aca="false">IF(T19&gt;0,IF($Q19+$T19+$W19+$Z19 &gt; 0,MAX(1,ROUND($AD19*T19/($Q19+$T19+$W19+$Z19),0)),""),"")</f>
        <v>1</v>
      </c>
      <c r="V19" s="11" t="s">
        <v>112</v>
      </c>
      <c r="W19" s="12" t="n">
        <v>100</v>
      </c>
      <c r="X19" s="12" t="n">
        <f aca="false">IF(W19&gt;0,IF($Q19+$T19+$W19+$Z19 &gt; 0,MAX(1,ROUND($AD19*W19/($Q19+$T19+$W19+$Z19),0)),""),"")</f>
        <v>2</v>
      </c>
      <c r="AA19" s="14" t="str">
        <f aca="false">IF(Z19&gt;0,IF($Q19+$T19+$W19+$Z19 &gt; 0,MAX(1,ROUND($AD19*Z19/($Q19+$T19+$W19+$Z19),0)),""),"")</f>
        <v/>
      </c>
      <c r="AC19" s="3" t="n">
        <f aca="false">(1+Q19/100)*(1+T19/100)*(1+W19/100)*(1+Z19/100)*100</f>
        <v>375</v>
      </c>
      <c r="AD19" s="3" t="n">
        <f aca="false">_xlfn.CEILING.MATH(MIN(I19,AC19/100))</f>
        <v>4</v>
      </c>
      <c r="AE19" s="3" t="n">
        <f aca="false">ROUND(G19*(1+Q19/100)*(1+T19/100)*(1+W19/100)*(1+Z19/100),1)</f>
        <v>7.5</v>
      </c>
    </row>
    <row r="20" customFormat="false" ht="51" hidden="false" customHeight="false" outlineLevel="0" collapsed="false">
      <c r="A20" s="1" t="s">
        <v>200</v>
      </c>
      <c r="B20" s="1" t="s">
        <v>201</v>
      </c>
      <c r="C20" s="1" t="s">
        <v>202</v>
      </c>
      <c r="D20" s="1" t="n">
        <f aca="false">ROUND((J20*150/8 +(I20/1.5)^2)/ (3*E20),0)</f>
        <v>11</v>
      </c>
      <c r="E20" s="1" t="n">
        <v>3</v>
      </c>
      <c r="F20" s="2" t="s">
        <v>203</v>
      </c>
      <c r="G20" s="3" t="n">
        <v>2</v>
      </c>
      <c r="H20" s="4" t="s">
        <v>91</v>
      </c>
      <c r="I20" s="5" t="n">
        <v>10</v>
      </c>
      <c r="J20" s="5" t="n">
        <v>3</v>
      </c>
      <c r="K20" s="4" t="s">
        <v>204</v>
      </c>
      <c r="L20" s="6" t="s">
        <v>205</v>
      </c>
      <c r="M20" s="6" t="s">
        <v>206</v>
      </c>
      <c r="N20" s="6" t="s">
        <v>51</v>
      </c>
      <c r="P20" s="7" t="s">
        <v>154</v>
      </c>
      <c r="Q20" s="8" t="n">
        <v>50</v>
      </c>
      <c r="R20" s="8" t="n">
        <f aca="false">IF(Q20&gt;0,IF($Q20+$T20+$W20+$Z20 &gt; 0,MAX(1,ROUND($AD20*Q20/($Q20+$T20+$W20+$Z20),0)),""),"")</f>
        <v>1</v>
      </c>
      <c r="S20" s="9" t="s">
        <v>33</v>
      </c>
      <c r="T20" s="10" t="n">
        <v>25</v>
      </c>
      <c r="U20" s="10" t="n">
        <f aca="false">IF(T20&gt;0,IF($Q20+$T20+$W20+$Z20 &gt; 0,MAX(1,ROUND($AD20*T20/($Q20+$T20+$W20+$Z20),0)),""),"")</f>
        <v>1</v>
      </c>
      <c r="V20" s="11" t="s">
        <v>207</v>
      </c>
      <c r="W20" s="12" t="n">
        <v>150</v>
      </c>
      <c r="X20" s="12" t="n">
        <f aca="false">IF(W20&gt;0,IF($Q20+$T20+$W20+$Z20 &gt; 0,MAX(1,ROUND($AD20*W20/($Q20+$T20+$W20+$Z20),0)),""),"")</f>
        <v>3</v>
      </c>
      <c r="AA20" s="14" t="str">
        <f aca="false">IF(Z20&gt;0,IF($Q20+$T20+$W20+$Z20 &gt; 0,MAX(1,ROUND($AD20*Z20/($Q20+$T20+$W20+$Z20),0)),""),"")</f>
        <v/>
      </c>
      <c r="AC20" s="3" t="n">
        <f aca="false">(1+Q20/100)*(1+T20/100)*(1+W20/100)*(1+Z20/100)*100</f>
        <v>468.75</v>
      </c>
      <c r="AD20" s="3" t="n">
        <f aca="false">_xlfn.CEILING.MATH(MIN(I20,AC20/100))</f>
        <v>5</v>
      </c>
      <c r="AE20" s="3" t="n">
        <f aca="false">ROUND(G20*(1+Q20/100)*(1+T20/100)*(1+W20/100)*(1+Z20/100),1)</f>
        <v>9.4</v>
      </c>
    </row>
    <row r="21" customFormat="false" ht="63.75" hidden="false" customHeight="false" outlineLevel="0" collapsed="false">
      <c r="A21" s="1" t="s">
        <v>208</v>
      </c>
      <c r="B21" s="1" t="s">
        <v>209</v>
      </c>
      <c r="C21" s="1" t="s">
        <v>210</v>
      </c>
      <c r="D21" s="1" t="n">
        <f aca="false">ROUND((J21*150/8 +(I21/1.5)^2)/ (3*E21),0)</f>
        <v>61</v>
      </c>
      <c r="E21" s="1" t="n">
        <v>3</v>
      </c>
      <c r="F21" s="2" t="s">
        <v>211</v>
      </c>
      <c r="G21" s="3" t="n">
        <v>30</v>
      </c>
      <c r="H21" s="4" t="s">
        <v>188</v>
      </c>
      <c r="I21" s="5" t="n">
        <v>15</v>
      </c>
      <c r="J21" s="5" t="n">
        <v>24</v>
      </c>
      <c r="K21" s="4" t="s">
        <v>212</v>
      </c>
      <c r="L21" s="6" t="s">
        <v>46</v>
      </c>
      <c r="M21" s="6" t="s">
        <v>32</v>
      </c>
      <c r="N21" s="6" t="s">
        <v>213</v>
      </c>
      <c r="O21" s="6" t="s">
        <v>214</v>
      </c>
      <c r="P21" s="7" t="s">
        <v>215</v>
      </c>
      <c r="Q21" s="8" t="n">
        <v>100</v>
      </c>
      <c r="R21" s="8" t="n">
        <f aca="false">IF(Q21&gt;0,IF($Q21+$T21+$W21+$Z21 &gt; 0,MAX(1,ROUND($AD21*Q21/($Q21+$T21+$W21+$Z21),0)),""),"")</f>
        <v>3</v>
      </c>
      <c r="S21" s="9" t="s">
        <v>216</v>
      </c>
      <c r="T21" s="10" t="n">
        <v>75</v>
      </c>
      <c r="U21" s="10" t="n">
        <f aca="false">IF(T21&gt;0,IF($Q21+$T21+$W21+$Z21 &gt; 0,MAX(1,ROUND($AD21*T21/($Q21+$T21+$W21+$Z21),0)),""),"")</f>
        <v>2</v>
      </c>
      <c r="V21" s="11" t="s">
        <v>71</v>
      </c>
      <c r="W21" s="12" t="n">
        <v>75</v>
      </c>
      <c r="X21" s="12" t="n">
        <f aca="false">IF(W21&gt;0,IF($Q21+$T21+$W21+$Z21 &gt; 0,MAX(1,ROUND($AD21*W21/($Q21+$T21+$W21+$Z21),0)),""),"")</f>
        <v>2</v>
      </c>
      <c r="AA21" s="14" t="str">
        <f aca="false">IF(Z21&gt;0,IF($Q21+$T21+$W21+$Z21 &gt; 0,MAX(1,ROUND($AD21*Z21/($Q21+$T21+$W21+$Z21),0)),""),"")</f>
        <v/>
      </c>
      <c r="AC21" s="3" t="n">
        <f aca="false">(1+Q21/100)*(1+T21/100)*(1+W21/100)*(1+Z21/100)*100</f>
        <v>612.5</v>
      </c>
      <c r="AD21" s="3" t="n">
        <f aca="false">_xlfn.CEILING.MATH(MIN(I21,AC21/100))</f>
        <v>7</v>
      </c>
      <c r="AE21" s="3" t="n">
        <f aca="false">ROUND(G21*(1+Q21/100)*(1+T21/100)*(1+W21/100)*(1+Z21/100),1)</f>
        <v>183.8</v>
      </c>
    </row>
    <row r="22" customFormat="false" ht="51" hidden="false" customHeight="false" outlineLevel="0" collapsed="false">
      <c r="A22" s="1" t="s">
        <v>217</v>
      </c>
      <c r="B22" s="1" t="s">
        <v>218</v>
      </c>
      <c r="C22" s="1" t="s">
        <v>219</v>
      </c>
      <c r="D22" s="1" t="n">
        <f aca="false">ROUND((J22*150/8 +(I22/1.5)^2)/ (3*E22),0)</f>
        <v>65</v>
      </c>
      <c r="E22" s="1" t="n">
        <v>1</v>
      </c>
      <c r="F22" s="2" t="s">
        <v>220</v>
      </c>
      <c r="G22" s="3" t="n">
        <v>5</v>
      </c>
      <c r="H22" s="4" t="s">
        <v>69</v>
      </c>
      <c r="I22" s="3" t="n">
        <v>15</v>
      </c>
      <c r="J22" s="3" t="n">
        <v>5</v>
      </c>
      <c r="K22" s="4" t="s">
        <v>221</v>
      </c>
      <c r="L22" s="6" t="s">
        <v>180</v>
      </c>
      <c r="M22" s="6" t="s">
        <v>165</v>
      </c>
      <c r="N22" s="6" t="s">
        <v>53</v>
      </c>
      <c r="P22" s="7" t="s">
        <v>181</v>
      </c>
      <c r="Q22" s="8" t="n">
        <v>25</v>
      </c>
      <c r="R22" s="8" t="n">
        <f aca="false">IF(Q22&gt;0,IF($Q22+$T22+$W22+$Z22 &gt; 0,MAX(1,ROUND($AD22*Q22/($Q22+$T22+$W22+$Z22),0)),""),"")</f>
        <v>1</v>
      </c>
      <c r="S22" s="9" t="s">
        <v>222</v>
      </c>
      <c r="T22" s="10" t="n">
        <v>200</v>
      </c>
      <c r="U22" s="10" t="n">
        <f aca="false">IF(T22&gt;0,IF($Q22+$T22+$W22+$Z22 &gt; 0,MAX(1,ROUND($AD22*T22/($Q22+$T22+$W22+$Z22),0)),""),"")</f>
        <v>6</v>
      </c>
      <c r="V22" s="11" t="s">
        <v>223</v>
      </c>
      <c r="W22" s="12" t="n">
        <v>50</v>
      </c>
      <c r="X22" s="12" t="n">
        <f aca="false">IF(W22&gt;0,IF($Q22+$T22+$W22+$Z22 &gt; 0,MAX(1,ROUND($AD22*W22/($Q22+$T22+$W22+$Z22),0)),""),"")</f>
        <v>1</v>
      </c>
      <c r="Y22" s="28" t="s">
        <v>199</v>
      </c>
      <c r="Z22" s="14" t="n">
        <v>75</v>
      </c>
      <c r="AA22" s="14" t="n">
        <f aca="false">IF(Z22&gt;0,IF($Q22+$T22+$W22+$Z22 &gt; 0,MAX(1,ROUND($AD22*Z22/($Q22+$T22+$W22+$Z22),0)),""),"")</f>
        <v>2</v>
      </c>
      <c r="AC22" s="3" t="n">
        <f aca="false">(1+Q22/100)*(1+T22/100)*(1+W22/100)*(1+Z22/100)*100</f>
        <v>984.375</v>
      </c>
      <c r="AD22" s="3" t="n">
        <f aca="false">_xlfn.CEILING.MATH(MIN(I22,AC22/100))</f>
        <v>10</v>
      </c>
      <c r="AE22" s="3" t="n">
        <f aca="false">ROUND(G22*(1+Q22/100)*(1+T22/100)*(1+W22/100)*(1+Z22/100),1)</f>
        <v>49.2</v>
      </c>
    </row>
    <row r="23" customFormat="false" ht="63.75" hidden="false" customHeight="false" outlineLevel="0" collapsed="false">
      <c r="A23" s="1" t="s">
        <v>224</v>
      </c>
      <c r="B23" s="1" t="s">
        <v>225</v>
      </c>
      <c r="C23" s="1" t="s">
        <v>226</v>
      </c>
      <c r="D23" s="1" t="n">
        <f aca="false">ROUND((J23*150/8 +(I23/1.5)^2)/ (3*E23),0)</f>
        <v>36</v>
      </c>
      <c r="E23" s="1" t="n">
        <v>3</v>
      </c>
      <c r="F23" s="2" t="s">
        <v>227</v>
      </c>
      <c r="G23" s="3" t="n">
        <v>5</v>
      </c>
      <c r="H23" s="4" t="s">
        <v>58</v>
      </c>
      <c r="I23" s="5" t="n">
        <v>15</v>
      </c>
      <c r="J23" s="5" t="n">
        <v>12</v>
      </c>
      <c r="K23" s="4" t="s">
        <v>228</v>
      </c>
      <c r="L23" s="6" t="s">
        <v>75</v>
      </c>
      <c r="M23" s="6" t="s">
        <v>94</v>
      </c>
      <c r="N23" s="6" t="s">
        <v>39</v>
      </c>
      <c r="O23" s="6" t="s">
        <v>229</v>
      </c>
      <c r="P23" s="7" t="s">
        <v>230</v>
      </c>
      <c r="Q23" s="8" t="n">
        <v>200</v>
      </c>
      <c r="R23" s="8" t="n">
        <f aca="false">IF(Q23&gt;0,IF($Q23+$T23+$W23+$Z23 &gt; 0,MAX(1,ROUND($AD23*Q23/($Q23+$T23+$W23+$Z23),0)),""),"")</f>
        <v>4</v>
      </c>
      <c r="S23" s="9" t="s">
        <v>231</v>
      </c>
      <c r="T23" s="10" t="n">
        <v>75</v>
      </c>
      <c r="U23" s="10" t="n">
        <f aca="false">IF(T23&gt;0,IF($Q23+$T23+$W23+$Z23 &gt; 0,MAX(1,ROUND($AD23*T23/($Q23+$T23+$W23+$Z23),0)),""),"")</f>
        <v>2</v>
      </c>
      <c r="X23" s="12" t="str">
        <f aca="false">IF(W23&gt;0,IF($Q23+$T23+$W23+$Z23 &gt; 0,MAX(1,ROUND($AD23*W23/($Q23+$T23+$W23+$Z23),0)),""),"")</f>
        <v/>
      </c>
      <c r="AA23" s="14" t="str">
        <f aca="false">IF(Z23&gt;0,IF($Q23+$T23+$W23+$Z23 &gt; 0,MAX(1,ROUND($AD23*Z23/($Q23+$T23+$W23+$Z23),0)),""),"")</f>
        <v/>
      </c>
      <c r="AC23" s="3" t="n">
        <f aca="false">(1+Q23/100)*(1+T23/100)*(1+W23/100)*(1+Z23/100)*100</f>
        <v>525</v>
      </c>
      <c r="AD23" s="3" t="n">
        <f aca="false">_xlfn.CEILING.MATH(MIN(I23,AC23/100))</f>
        <v>6</v>
      </c>
      <c r="AE23" s="3" t="n">
        <f aca="false">ROUND(G23*(1+Q23/100)*(1+T23/100)*(1+W23/100)*(1+Z23/100),1)</f>
        <v>26.3</v>
      </c>
    </row>
    <row r="24" customFormat="false" ht="51" hidden="false" customHeight="false" outlineLevel="0" collapsed="false">
      <c r="A24" s="1" t="s">
        <v>232</v>
      </c>
      <c r="B24" s="1" t="s">
        <v>233</v>
      </c>
      <c r="C24" s="1" t="s">
        <v>234</v>
      </c>
      <c r="D24" s="1" t="n">
        <f aca="false">ROUND((J24*150/8 +(I24/1.5)^2)/ (3*E24),0)</f>
        <v>483</v>
      </c>
      <c r="E24" s="1" t="n">
        <v>1</v>
      </c>
      <c r="F24" s="2" t="s">
        <v>235</v>
      </c>
      <c r="G24" s="3" t="n">
        <v>1</v>
      </c>
      <c r="H24" s="4" t="s">
        <v>236</v>
      </c>
      <c r="I24" s="5" t="n">
        <v>15</v>
      </c>
      <c r="J24" s="5" t="n">
        <v>72</v>
      </c>
      <c r="K24" s="4" t="s">
        <v>237</v>
      </c>
      <c r="L24" s="6" t="s">
        <v>238</v>
      </c>
      <c r="M24" s="6" t="s">
        <v>199</v>
      </c>
      <c r="N24" s="6" t="s">
        <v>174</v>
      </c>
      <c r="P24" s="7" t="s">
        <v>207</v>
      </c>
      <c r="Q24" s="8" t="n">
        <v>100</v>
      </c>
      <c r="R24" s="8" t="n">
        <f aca="false">IF(Q24&gt;0,IF($Q24+$T24+$W24+$Z24 &gt; 0,MAX(1,ROUND($AD24*Q24/($Q24+$T24+$W24+$Z24),0)),""),"")</f>
        <v>3</v>
      </c>
      <c r="S24" s="9" t="s">
        <v>102</v>
      </c>
      <c r="T24" s="10" t="n">
        <v>50</v>
      </c>
      <c r="U24" s="10" t="n">
        <f aca="false">IF(T24&gt;0,IF($Q24+$T24+$W24+$Z24 &gt; 0,MAX(1,ROUND($AD24*T24/($Q24+$T24+$W24+$Z24),0)),""),"")</f>
        <v>1</v>
      </c>
      <c r="V24" s="11" t="s">
        <v>134</v>
      </c>
      <c r="W24" s="12" t="n">
        <v>75</v>
      </c>
      <c r="X24" s="12" t="n">
        <f aca="false">IF(W24&gt;0,IF($Q24+$T24+$W24+$Z24 &gt; 0,MAX(1,ROUND($AD24*W24/($Q24+$T24+$W24+$Z24),0)),""),"")</f>
        <v>2</v>
      </c>
      <c r="AA24" s="14" t="str">
        <f aca="false">IF(Z24&gt;0,IF($Q24+$T24+$W24+$Z24 &gt; 0,MAX(1,ROUND($AD24*Z24/($Q24+$T24+$W24+$Z24),0)),""),"")</f>
        <v/>
      </c>
      <c r="AC24" s="3" t="n">
        <f aca="false">(1+Q24/100)*(1+T24/100)*(1+W24/100)*(1+Z24/100)*100</f>
        <v>525</v>
      </c>
      <c r="AD24" s="3" t="n">
        <f aca="false">_xlfn.CEILING.MATH(MIN(I24,AC24/100))</f>
        <v>6</v>
      </c>
      <c r="AE24" s="3" t="n">
        <f aca="false">ROUND(G24*(1+Q24/100)*(1+T24/100)*(1+W24/100)*(1+Z24/100),1)</f>
        <v>5.3</v>
      </c>
    </row>
    <row r="25" customFormat="false" ht="76.5" hidden="false" customHeight="false" outlineLevel="0" collapsed="false">
      <c r="A25" s="1" t="s">
        <v>239</v>
      </c>
      <c r="B25" s="1" t="s">
        <v>240</v>
      </c>
      <c r="C25" s="1" t="s">
        <v>241</v>
      </c>
      <c r="D25" s="1" t="n">
        <f aca="false">ROUND((J25*150/8 +(I25/1.5)^2)/ (3*E25),0)</f>
        <v>13</v>
      </c>
      <c r="E25" s="1" t="n">
        <v>3</v>
      </c>
      <c r="F25" s="2" t="s">
        <v>242</v>
      </c>
      <c r="G25" s="3" t="n">
        <v>5</v>
      </c>
      <c r="H25" s="4" t="s">
        <v>243</v>
      </c>
      <c r="I25" s="5" t="n">
        <v>15</v>
      </c>
      <c r="J25" s="5" t="n">
        <v>1</v>
      </c>
      <c r="K25" s="4" t="s">
        <v>244</v>
      </c>
      <c r="L25" s="6" t="s">
        <v>46</v>
      </c>
      <c r="M25" s="6" t="s">
        <v>214</v>
      </c>
      <c r="N25" s="6" t="s">
        <v>95</v>
      </c>
      <c r="P25" s="7" t="s">
        <v>181</v>
      </c>
      <c r="Q25" s="8" t="n">
        <v>75</v>
      </c>
      <c r="R25" s="8" t="n">
        <f aca="false">IF(Q25&gt;0,IF($Q25+$T25+$W25+$Z25 &gt; 0,MAX(1,ROUND($AD25*Q25/($Q25+$T25+$W25+$Z25),0)),""),"")</f>
        <v>2</v>
      </c>
      <c r="S25" s="9" t="s">
        <v>72</v>
      </c>
      <c r="T25" s="10" t="n">
        <v>50</v>
      </c>
      <c r="U25" s="10" t="n">
        <f aca="false">IF(T25&gt;0,IF($Q25+$T25+$W25+$Z25 &gt; 0,MAX(1,ROUND($AD25*T25/($Q25+$T25+$W25+$Z25),0)),""),"")</f>
        <v>1</v>
      </c>
      <c r="V25" s="11" t="s">
        <v>38</v>
      </c>
      <c r="W25" s="12" t="n">
        <v>50</v>
      </c>
      <c r="X25" s="12" t="n">
        <f aca="false">IF(W25&gt;0,IF($Q25+$T25+$W25+$Z25 &gt; 0,MAX(1,ROUND($AD25*W25/($Q25+$T25+$W25+$Z25),0)),""),"")</f>
        <v>1</v>
      </c>
      <c r="AA25" s="14" t="str">
        <f aca="false">IF(Z25&gt;0,IF($Q25+$T25+$W25+$Z25 &gt; 0,MAX(1,ROUND($AD25*Z25/($Q25+$T25+$W25+$Z25),0)),""),"")</f>
        <v/>
      </c>
      <c r="AC25" s="3" t="n">
        <f aca="false">(1+Q25/100)*(1+T25/100)*(1+W25/100)*(1+Z25/100)*100</f>
        <v>393.75</v>
      </c>
      <c r="AD25" s="3" t="n">
        <f aca="false">_xlfn.CEILING.MATH(MIN(I25,AC25/100))</f>
        <v>4</v>
      </c>
      <c r="AE25" s="3" t="n">
        <f aca="false">ROUND(G25*(1+Q25/100)*(1+T25/100)*(1+W25/100)*(1+Z25/100),1)</f>
        <v>19.7</v>
      </c>
    </row>
    <row r="26" customFormat="false" ht="38.25" hidden="false" customHeight="false" outlineLevel="0" collapsed="false">
      <c r="A26" s="1" t="s">
        <v>245</v>
      </c>
      <c r="B26" s="1" t="s">
        <v>246</v>
      </c>
      <c r="C26" s="1" t="s">
        <v>247</v>
      </c>
      <c r="D26" s="1" t="n">
        <f aca="false">ROUND((J26*150/8 +(I26/1.5)^2)/ (3*E26),0)</f>
        <v>22</v>
      </c>
      <c r="E26" s="1" t="n">
        <v>3</v>
      </c>
      <c r="F26" s="2" t="s">
        <v>248</v>
      </c>
      <c r="G26" s="3" t="n">
        <v>10</v>
      </c>
      <c r="H26" s="4" t="s">
        <v>249</v>
      </c>
      <c r="I26" s="5" t="n">
        <v>15</v>
      </c>
      <c r="J26" s="5" t="n">
        <v>5</v>
      </c>
      <c r="K26" s="4" t="s">
        <v>250</v>
      </c>
      <c r="L26" s="6" t="s">
        <v>134</v>
      </c>
      <c r="M26" s="6" t="s">
        <v>144</v>
      </c>
      <c r="N26" s="6" t="s">
        <v>251</v>
      </c>
      <c r="P26" s="7" t="s">
        <v>231</v>
      </c>
      <c r="Q26" s="8" t="n">
        <v>100</v>
      </c>
      <c r="R26" s="8" t="n">
        <f aca="false">IF(Q26&gt;0,IF($Q26+$T26+$W26+$Z26 &gt; 0,MAX(1,ROUND($AD26*Q26/($Q26+$T26+$W26+$Z26),0)),""),"")</f>
        <v>3</v>
      </c>
      <c r="S26" s="9" t="s">
        <v>206</v>
      </c>
      <c r="T26" s="10" t="n">
        <v>75</v>
      </c>
      <c r="U26" s="10" t="n">
        <f aca="false">IF(T26&gt;0,IF($Q26+$T26+$W26+$Z26 &gt; 0,MAX(1,ROUND($AD26*T26/($Q26+$T26+$W26+$Z26),0)),""),"")</f>
        <v>2</v>
      </c>
      <c r="V26" s="11" t="s">
        <v>104</v>
      </c>
      <c r="W26" s="12" t="n">
        <v>50</v>
      </c>
      <c r="X26" s="12" t="n">
        <f aca="false">IF(W26&gt;0,IF($Q26+$T26+$W26+$Z26 &gt; 0,MAX(1,ROUND($AD26*W26/($Q26+$T26+$W26+$Z26),0)),""),"")</f>
        <v>1</v>
      </c>
      <c r="AA26" s="14" t="str">
        <f aca="false">IF(Z26&gt;0,IF($Q26+$T26+$W26+$Z26 &gt; 0,MAX(1,ROUND($AD26*Z26/($Q26+$T26+$W26+$Z26),0)),""),"")</f>
        <v/>
      </c>
      <c r="AC26" s="3" t="n">
        <f aca="false">(1+Q26/100)*(1+T26/100)*(1+W26/100)*(1+Z26/100)*100</f>
        <v>525</v>
      </c>
      <c r="AD26" s="3" t="n">
        <f aca="false">_xlfn.CEILING.MATH(MIN(I26,AC26/100))</f>
        <v>6</v>
      </c>
      <c r="AE26" s="3" t="n">
        <f aca="false">ROUND(G26*(1+Q26/100)*(1+T26/100)*(1+W26/100)*(1+Z26/100),1)</f>
        <v>52.5</v>
      </c>
    </row>
    <row r="27" customFormat="false" ht="63.75" hidden="false" customHeight="false" outlineLevel="0" collapsed="false">
      <c r="A27" s="1" t="s">
        <v>252</v>
      </c>
      <c r="B27" s="1" t="s">
        <v>253</v>
      </c>
      <c r="C27" s="1" t="s">
        <v>254</v>
      </c>
      <c r="D27" s="1" t="n">
        <f aca="false">ROUND((J27*150/8 +(I27/1.5)^2)/ (3*E27),0)</f>
        <v>2159</v>
      </c>
      <c r="E27" s="1" t="n">
        <v>1</v>
      </c>
      <c r="F27" s="2" t="s">
        <v>255</v>
      </c>
      <c r="G27" s="3" t="n">
        <v>10</v>
      </c>
      <c r="H27" s="4" t="s">
        <v>256</v>
      </c>
      <c r="I27" s="5" t="n">
        <v>20</v>
      </c>
      <c r="J27" s="5" t="n">
        <f aca="false">24*14</f>
        <v>336</v>
      </c>
      <c r="K27" s="4" t="s">
        <v>257</v>
      </c>
      <c r="L27" s="6" t="s">
        <v>71</v>
      </c>
      <c r="M27" s="6" t="s">
        <v>258</v>
      </c>
      <c r="N27" s="6" t="s">
        <v>259</v>
      </c>
      <c r="P27" s="7" t="s">
        <v>163</v>
      </c>
      <c r="Q27" s="8" t="n">
        <v>150</v>
      </c>
      <c r="R27" s="8" t="n">
        <f aca="false">IF(Q27&gt;0,IF($Q27+$T27+$W27+$Z27 &gt; 0,MAX(1,ROUND($AD27*Q27/($Q27+$T27+$W27+$Z27),0)),""),"")</f>
        <v>4</v>
      </c>
      <c r="S27" s="9" t="s">
        <v>144</v>
      </c>
      <c r="T27" s="10" t="n">
        <v>50</v>
      </c>
      <c r="U27" s="10" t="n">
        <f aca="false">IF(T27&gt;0,IF($Q27+$T27+$W27+$Z27 &gt; 0,MAX(1,ROUND($AD27*T27/($Q27+$T27+$W27+$Z27),0)),""),"")</f>
        <v>1</v>
      </c>
      <c r="V27" s="11" t="s">
        <v>50</v>
      </c>
      <c r="W27" s="12" t="n">
        <v>100</v>
      </c>
      <c r="X27" s="12" t="n">
        <f aca="false">IF(W27&gt;0,IF($Q27+$T27+$W27+$Z27 &gt; 0,MAX(1,ROUND($AD27*W27/($Q27+$T27+$W27+$Z27),0)),""),"")</f>
        <v>3</v>
      </c>
      <c r="AA27" s="14" t="str">
        <f aca="false">IF(Z27&gt;0,IF($Q27+$T27+$W27+$Z27 &gt; 0,MAX(1,ROUND($AD27*Z27/($Q27+$T27+$W27+$Z27),0)),""),"")</f>
        <v/>
      </c>
      <c r="AC27" s="3" t="n">
        <f aca="false">(1+Q27/100)*(1+T27/100)*(1+W27/100)*(1+Z27/100)*100</f>
        <v>750</v>
      </c>
      <c r="AD27" s="3" t="n">
        <f aca="false">_xlfn.CEILING.MATH(MIN(I27,AC27/100))</f>
        <v>8</v>
      </c>
      <c r="AE27" s="3" t="n">
        <f aca="false">ROUND(G27*(1+Q27/100)*(1+T27/100)*(1+W27/100)*(1+Z27/100),1)</f>
        <v>75</v>
      </c>
    </row>
    <row r="28" customFormat="false" ht="63.75" hidden="false" customHeight="false" outlineLevel="0" collapsed="false">
      <c r="A28" s="1" t="s">
        <v>260</v>
      </c>
      <c r="B28" s="1" t="s">
        <v>261</v>
      </c>
      <c r="C28" s="1" t="s">
        <v>262</v>
      </c>
      <c r="D28" s="1" t="n">
        <f aca="false">ROUND((J28*150/8 +(I28/1.5)^2)/ (3*E28),0)</f>
        <v>1109</v>
      </c>
      <c r="E28" s="1" t="n">
        <v>1</v>
      </c>
      <c r="F28" s="2" t="s">
        <v>263</v>
      </c>
      <c r="G28" s="3" t="n">
        <v>50</v>
      </c>
      <c r="H28" s="4" t="s">
        <v>264</v>
      </c>
      <c r="I28" s="5" t="n">
        <v>20</v>
      </c>
      <c r="J28" s="5" t="n">
        <v>168</v>
      </c>
      <c r="K28" s="4" t="s">
        <v>265</v>
      </c>
      <c r="L28" s="6" t="s">
        <v>266</v>
      </c>
      <c r="M28" s="6" t="s">
        <v>93</v>
      </c>
      <c r="N28" s="6" t="s">
        <v>267</v>
      </c>
      <c r="O28" s="11" t="s">
        <v>52</v>
      </c>
      <c r="P28" s="7" t="s">
        <v>114</v>
      </c>
      <c r="Q28" s="8" t="n">
        <v>200</v>
      </c>
      <c r="R28" s="8" t="n">
        <f aca="false">IF(Q28&gt;0,IF($Q28+$T28+$W28+$Z28 &gt; 0,MAX(1,ROUND($AD28*Q28/($Q28+$T28+$W28+$Z28),0)),""),"")</f>
        <v>5</v>
      </c>
      <c r="S28" s="9" t="s">
        <v>141</v>
      </c>
      <c r="T28" s="10" t="n">
        <v>50</v>
      </c>
      <c r="U28" s="10" t="n">
        <f aca="false">IF(T28&gt;0,IF($Q28+$T28+$W28+$Z28 &gt; 0,MAX(1,ROUND($AD28*T28/($Q28+$T28+$W28+$Z28),0)),""),"")</f>
        <v>1</v>
      </c>
      <c r="V28" s="11" t="s">
        <v>174</v>
      </c>
      <c r="W28" s="12" t="n">
        <v>75</v>
      </c>
      <c r="X28" s="12" t="n">
        <f aca="false">IF(W28&gt;0,IF($Q28+$T28+$W28+$Z28 &gt; 0,MAX(1,ROUND($AD28*W28/($Q28+$T28+$W28+$Z28),0)),""),"")</f>
        <v>2</v>
      </c>
      <c r="AA28" s="14" t="str">
        <f aca="false">IF(Z28&gt;0,IF($Q28+$T28+$W28+$Z28 &gt; 0,MAX(1,ROUND($AD28*Z28/($Q28+$T28+$W28+$Z28),0)),""),"")</f>
        <v/>
      </c>
      <c r="AC28" s="3" t="n">
        <f aca="false">(1+Q28/100)*(1+T28/100)*(1+W28/100)*(1+Z28/100)*100</f>
        <v>787.5</v>
      </c>
      <c r="AD28" s="3" t="n">
        <f aca="false">_xlfn.CEILING.MATH(MIN(I28,AC28/100))</f>
        <v>8</v>
      </c>
      <c r="AE28" s="3" t="n">
        <f aca="false">ROUND(G28*(1+Q28/100)*(1+T28/100)*(1+W28/100)*(1+Z28/100),1)</f>
        <v>393.8</v>
      </c>
    </row>
    <row r="29" customFormat="false" ht="76.5" hidden="false" customHeight="false" outlineLevel="0" collapsed="false">
      <c r="A29" s="1" t="s">
        <v>268</v>
      </c>
      <c r="B29" s="1" t="s">
        <v>269</v>
      </c>
      <c r="C29" s="1" t="s">
        <v>270</v>
      </c>
      <c r="D29" s="1" t="n">
        <f aca="false">ROUND((J29*150/8 +(I29/1.5)^2)/ (3*E29),0)</f>
        <v>324</v>
      </c>
      <c r="E29" s="1" t="n">
        <v>3</v>
      </c>
      <c r="F29" s="2" t="s">
        <v>271</v>
      </c>
      <c r="G29" s="3" t="n">
        <v>25</v>
      </c>
      <c r="H29" s="4" t="s">
        <v>243</v>
      </c>
      <c r="I29" s="5" t="n">
        <v>15</v>
      </c>
      <c r="J29" s="5" t="n">
        <v>150</v>
      </c>
      <c r="K29" s="4" t="s">
        <v>272</v>
      </c>
      <c r="L29" s="6" t="s">
        <v>104</v>
      </c>
      <c r="M29" s="6" t="s">
        <v>116</v>
      </c>
      <c r="N29" s="6" t="s">
        <v>273</v>
      </c>
      <c r="P29" s="7" t="s">
        <v>64</v>
      </c>
      <c r="Q29" s="8" t="n">
        <v>75</v>
      </c>
      <c r="R29" s="8" t="n">
        <f aca="false">IF(Q29&gt;0,IF($Q29+$T29+$W29+$Z29 &gt; 0,MAX(1,ROUND($AD29*Q29/($Q29+$T29+$W29+$Z29),0)),""),"")</f>
        <v>2</v>
      </c>
      <c r="S29" s="9" t="s">
        <v>124</v>
      </c>
      <c r="T29" s="10" t="n">
        <v>25</v>
      </c>
      <c r="U29" s="10" t="n">
        <f aca="false">IF(T29&gt;0,IF($Q29+$T29+$W29+$Z29 &gt; 0,MAX(1,ROUND($AD29*T29/($Q29+$T29+$W29+$Z29),0)),""),"")</f>
        <v>1</v>
      </c>
      <c r="V29" s="11" t="s">
        <v>274</v>
      </c>
      <c r="W29" s="12" t="n">
        <v>50</v>
      </c>
      <c r="X29" s="12" t="n">
        <f aca="false">IF(W29&gt;0,IF($Q29+$T29+$W29+$Z29 &gt; 0,MAX(1,ROUND($AD29*W29/($Q29+$T29+$W29+$Z29),0)),""),"")</f>
        <v>1</v>
      </c>
      <c r="AA29" s="14" t="str">
        <f aca="false">IF(Z29&gt;0,IF($Q29+$T29+$W29+$Z29 &gt; 0,MAX(1,ROUND($AD29*Z29/($Q29+$T29+$W29+$Z29),0)),""),"")</f>
        <v/>
      </c>
      <c r="AC29" s="3" t="n">
        <f aca="false">(1+Q29/100)*(1+T29/100)*(1+W29/100)*(1+Z29/100)*100</f>
        <v>328.125</v>
      </c>
      <c r="AD29" s="3" t="n">
        <f aca="false">_xlfn.CEILING.MATH(MIN(I29,AC29/100))</f>
        <v>4</v>
      </c>
      <c r="AE29" s="3" t="n">
        <f aca="false">ROUND(G29*(1+Q29/100)*(1+T29/100)*(1+W29/100)*(1+Z29/100),1)</f>
        <v>82</v>
      </c>
    </row>
    <row r="30" customFormat="false" ht="89.25" hidden="false" customHeight="false" outlineLevel="0" collapsed="false">
      <c r="A30" s="1" t="s">
        <v>275</v>
      </c>
      <c r="B30" s="1" t="s">
        <v>276</v>
      </c>
      <c r="C30" s="1" t="s">
        <v>277</v>
      </c>
      <c r="D30" s="1" t="n">
        <f aca="false">ROUND((J30*150/8 +(I30/1.5)^2)/ (3*E30),0)</f>
        <v>183</v>
      </c>
      <c r="E30" s="1" t="n">
        <v>1</v>
      </c>
      <c r="F30" s="2" t="s">
        <v>278</v>
      </c>
      <c r="G30" s="3" t="n">
        <v>4</v>
      </c>
      <c r="H30" s="4" t="s">
        <v>279</v>
      </c>
      <c r="I30" s="5" t="n">
        <v>15</v>
      </c>
      <c r="J30" s="5" t="n">
        <v>24</v>
      </c>
      <c r="K30" s="4" t="s">
        <v>280</v>
      </c>
      <c r="L30" s="6" t="s">
        <v>251</v>
      </c>
      <c r="M30" s="6" t="s">
        <v>171</v>
      </c>
      <c r="N30" s="6" t="s">
        <v>134</v>
      </c>
      <c r="P30" s="7" t="s">
        <v>281</v>
      </c>
      <c r="Q30" s="8" t="n">
        <v>25</v>
      </c>
      <c r="R30" s="8" t="n">
        <f aca="false">IF(Q30&gt;0,IF($Q30+$T30+$W30+$Z30 &gt; 0,MAX(1,ROUND($AD30*Q30/($Q30+$T30+$W30+$Z30),0)),""),"")</f>
        <v>1</v>
      </c>
      <c r="S30" s="9" t="s">
        <v>132</v>
      </c>
      <c r="T30" s="10" t="n">
        <v>50</v>
      </c>
      <c r="U30" s="10" t="n">
        <f aca="false">IF(T30&gt;0,IF($Q30+$T30+$W30+$Z30 &gt; 0,MAX(1,ROUND($AD30*T30/($Q30+$T30+$W30+$Z30),0)),""),"")</f>
        <v>1</v>
      </c>
      <c r="V30" s="11" t="s">
        <v>174</v>
      </c>
      <c r="W30" s="12" t="n">
        <v>100</v>
      </c>
      <c r="X30" s="12" t="n">
        <f aca="false">IF(W30&gt;0,IF($Q30+$T30+$W30+$Z30 &gt; 0,MAX(1,ROUND($AD30*W30/($Q30+$T30+$W30+$Z30),0)),""),"")</f>
        <v>3</v>
      </c>
      <c r="Y30" s="13" t="s">
        <v>282</v>
      </c>
      <c r="Z30" s="14" t="n">
        <v>100</v>
      </c>
      <c r="AA30" s="14" t="n">
        <f aca="false">IF(Z30&gt;0,IF($Q30+$T30+$W30+$Z30 &gt; 0,MAX(1,ROUND($AD30*Z30/($Q30+$T30+$W30+$Z30),0)),""),"")</f>
        <v>3</v>
      </c>
      <c r="AC30" s="3" t="n">
        <f aca="false">(1+Q30/100)*(1+T30/100)*(1+W30/100)*(1+Z30/100)*100</f>
        <v>750</v>
      </c>
      <c r="AD30" s="3" t="n">
        <f aca="false">_xlfn.CEILING.MATH(MIN(I30,AC30/100))</f>
        <v>8</v>
      </c>
      <c r="AE30" s="3" t="n">
        <f aca="false">ROUND(G30*(1+Q30/100)*(1+T30/100)*(1+W30/100)*(1+Z30/100),1)</f>
        <v>30</v>
      </c>
    </row>
    <row r="31" customFormat="false" ht="38.25" hidden="false" customHeight="false" outlineLevel="0" collapsed="false">
      <c r="A31" s="1" t="s">
        <v>283</v>
      </c>
      <c r="B31" s="1" t="s">
        <v>284</v>
      </c>
      <c r="C31" s="1" t="s">
        <v>285</v>
      </c>
      <c r="D31" s="1" t="n">
        <f aca="false">ROUND((J31*150/8 +(I31/1.5)^2)/ (3*E31),0)</f>
        <v>61</v>
      </c>
      <c r="E31" s="1" t="n">
        <v>3</v>
      </c>
      <c r="F31" s="2" t="s">
        <v>286</v>
      </c>
      <c r="G31" s="3" t="n">
        <v>30</v>
      </c>
      <c r="H31" s="4" t="s">
        <v>188</v>
      </c>
      <c r="I31" s="5" t="n">
        <v>15</v>
      </c>
      <c r="J31" s="5" t="n">
        <v>24</v>
      </c>
      <c r="K31" s="4" t="s">
        <v>287</v>
      </c>
      <c r="L31" s="6" t="s">
        <v>229</v>
      </c>
      <c r="M31" s="6" t="s">
        <v>197</v>
      </c>
      <c r="N31" s="6" t="s">
        <v>152</v>
      </c>
      <c r="P31" s="7" t="s">
        <v>144</v>
      </c>
      <c r="Q31" s="8" t="n">
        <v>50</v>
      </c>
      <c r="R31" s="8" t="n">
        <f aca="false">IF(Q31&gt;0,IF($Q31+$T31+$W31+$Z31 &gt; 0,MAX(1,ROUND($AD31*Q31/($Q31+$T31+$W31+$Z31),0)),""),"")</f>
        <v>1</v>
      </c>
      <c r="S31" s="9" t="s">
        <v>48</v>
      </c>
      <c r="T31" s="10" t="n">
        <v>75</v>
      </c>
      <c r="U31" s="10" t="n">
        <f aca="false">IF(T31&gt;0,IF($Q31+$T31+$W31+$Z31 &gt; 0,MAX(1,ROUND($AD31*T31/($Q31+$T31+$W31+$Z31),0)),""),"")</f>
        <v>2</v>
      </c>
      <c r="V31" s="11" t="s">
        <v>126</v>
      </c>
      <c r="W31" s="12" t="n">
        <v>50</v>
      </c>
      <c r="X31" s="12" t="n">
        <f aca="false">IF(W31&gt;0,IF($Q31+$T31+$W31+$Z31 &gt; 0,MAX(1,ROUND($AD31*W31/($Q31+$T31+$W31+$Z31),0)),""),"")</f>
        <v>1</v>
      </c>
      <c r="AA31" s="14" t="str">
        <f aca="false">IF(Z31&gt;0,IF($Q31+$T31+$W31+$Z31 &gt; 0,MAX(1,ROUND($AD31*Z31/($Q31+$T31+$W31+$Z31),0)),""),"")</f>
        <v/>
      </c>
      <c r="AC31" s="3" t="n">
        <f aca="false">(1+Q31/100)*(1+T31/100)*(1+W31/100)*(1+Z31/100)*100</f>
        <v>393.75</v>
      </c>
      <c r="AD31" s="3" t="n">
        <f aca="false">_xlfn.CEILING.MATH(MIN(I31,AC31/100))</f>
        <v>4</v>
      </c>
      <c r="AE31" s="3" t="n">
        <f aca="false">ROUND(G31*(1+Q31/100)*(1+T31/100)*(1+W31/100)*(1+Z31/100),1)</f>
        <v>118.1</v>
      </c>
    </row>
    <row r="32" customFormat="false" ht="51" hidden="false" customHeight="false" outlineLevel="0" collapsed="false">
      <c r="A32" s="1" t="s">
        <v>288</v>
      </c>
      <c r="B32" s="1" t="s">
        <v>289</v>
      </c>
      <c r="C32" s="1" t="s">
        <v>290</v>
      </c>
      <c r="D32" s="1" t="n">
        <f aca="false">ROUND((J32*150/8 +(I32/1.5)^2)/ (3*E32),0)</f>
        <v>509</v>
      </c>
      <c r="E32" s="1" t="n">
        <v>1</v>
      </c>
      <c r="F32" s="2" t="s">
        <v>291</v>
      </c>
      <c r="G32" s="3" t="n">
        <v>2</v>
      </c>
      <c r="H32" s="4" t="s">
        <v>292</v>
      </c>
      <c r="I32" s="5" t="n">
        <v>20</v>
      </c>
      <c r="J32" s="5" t="n">
        <v>72</v>
      </c>
      <c r="K32" s="4" t="s">
        <v>293</v>
      </c>
      <c r="L32" s="6" t="s">
        <v>142</v>
      </c>
      <c r="M32" s="6" t="s">
        <v>140</v>
      </c>
      <c r="N32" s="6" t="s">
        <v>143</v>
      </c>
      <c r="P32" s="7" t="s">
        <v>231</v>
      </c>
      <c r="Q32" s="8" t="n">
        <v>75</v>
      </c>
      <c r="R32" s="8" t="n">
        <f aca="false">IF(Q32&gt;0,IF($Q32+$T32+$W32+$Z32 &gt; 0,MAX(1,ROUND($AD32*Q32/($Q32+$T32+$W32+$Z32),0)),""),"")</f>
        <v>2</v>
      </c>
      <c r="S32" s="9" t="s">
        <v>266</v>
      </c>
      <c r="T32" s="10" t="n">
        <v>100</v>
      </c>
      <c r="U32" s="10" t="n">
        <f aca="false">IF(T32&gt;0,IF($Q32+$T32+$W32+$Z32 &gt; 0,MAX(1,ROUND($AD32*T32/($Q32+$T32+$W32+$Z32),0)),""),"")</f>
        <v>2</v>
      </c>
      <c r="X32" s="12" t="str">
        <f aca="false">IF(W32&gt;0,IF($Q32+$T32+$W32+$Z32 &gt; 0,MAX(1,ROUND($AD32*W32/($Q32+$T32+$W32+$Z32),0)),""),"")</f>
        <v/>
      </c>
      <c r="AA32" s="14" t="str">
        <f aca="false">IF(Z32&gt;0,IF($Q32+$T32+$W32+$Z32 &gt; 0,MAX(1,ROUND($AD32*Z32/($Q32+$T32+$W32+$Z32),0)),""),"")</f>
        <v/>
      </c>
      <c r="AC32" s="3" t="n">
        <f aca="false">(1+Q32/100)*(1+T32/100)*(1+W32/100)*(1+Z32/100)*100</f>
        <v>350</v>
      </c>
      <c r="AD32" s="3" t="n">
        <f aca="false">_xlfn.CEILING.MATH(MIN(I32,AC32/100))</f>
        <v>4</v>
      </c>
      <c r="AE32" s="3" t="n">
        <f aca="false">ROUND(G32*(1+Q32/100)*(1+T32/100)*(1+W32/100)*(1+Z32/100),1)</f>
        <v>7</v>
      </c>
    </row>
    <row r="33" customFormat="false" ht="38.25" hidden="false" customHeight="false" outlineLevel="0" collapsed="false">
      <c r="A33" s="1" t="s">
        <v>294</v>
      </c>
      <c r="B33" s="1" t="s">
        <v>295</v>
      </c>
      <c r="C33" s="1" t="s">
        <v>296</v>
      </c>
      <c r="D33" s="1" t="n">
        <f aca="false">ROUND((J33*150/8 +(I33/1.5)^2)/ (3*E33),0)</f>
        <v>36</v>
      </c>
      <c r="E33" s="1" t="n">
        <v>3</v>
      </c>
      <c r="F33" s="2" t="s">
        <v>297</v>
      </c>
      <c r="G33" s="3" t="n">
        <v>30</v>
      </c>
      <c r="H33" s="4" t="s">
        <v>188</v>
      </c>
      <c r="I33" s="5" t="n">
        <v>15</v>
      </c>
      <c r="J33" s="5" t="n">
        <v>12</v>
      </c>
      <c r="K33" s="4" t="s">
        <v>298</v>
      </c>
      <c r="L33" s="6" t="s">
        <v>172</v>
      </c>
      <c r="M33" s="6" t="s">
        <v>299</v>
      </c>
      <c r="N33" s="6" t="s">
        <v>49</v>
      </c>
      <c r="P33" s="7" t="s">
        <v>34</v>
      </c>
      <c r="Q33" s="8" t="n">
        <v>50</v>
      </c>
      <c r="R33" s="8" t="n">
        <f aca="false">IF(Q33&gt;0,IF($Q33+$T33+$W33+$Z33 &gt; 0,MAX(1,ROUND($AD33*Q33/($Q33+$T33+$W33+$Z33),0)),""),"")</f>
        <v>2</v>
      </c>
      <c r="S33" s="9" t="s">
        <v>47</v>
      </c>
      <c r="T33" s="10" t="n">
        <v>75</v>
      </c>
      <c r="U33" s="10" t="n">
        <f aca="false">IF(T33&gt;0,IF($Q33+$T33+$W33+$Z33 &gt; 0,MAX(1,ROUND($AD33*T33/($Q33+$T33+$W33+$Z33),0)),""),"")</f>
        <v>3</v>
      </c>
      <c r="V33" s="11" t="s">
        <v>230</v>
      </c>
      <c r="W33" s="12" t="n">
        <v>100</v>
      </c>
      <c r="X33" s="12" t="n">
        <f aca="false">IF(W33&gt;0,IF($Q33+$T33+$W33+$Z33 &gt; 0,MAX(1,ROUND($AD33*W33/($Q33+$T33+$W33+$Z33),0)),""),"")</f>
        <v>3</v>
      </c>
      <c r="Y33" s="13" t="s">
        <v>134</v>
      </c>
      <c r="Z33" s="14" t="n">
        <v>75</v>
      </c>
      <c r="AA33" s="14" t="n">
        <f aca="false">IF(Z33&gt;0,IF($Q33+$T33+$W33+$Z33 &gt; 0,MAX(1,ROUND($AD33*Z33/($Q33+$T33+$W33+$Z33),0)),""),"")</f>
        <v>3</v>
      </c>
      <c r="AC33" s="3" t="n">
        <f aca="false">(1+Q33/100)*(1+T33/100)*(1+W33/100)*(1+Z33/100)*100</f>
        <v>918.75</v>
      </c>
      <c r="AD33" s="3" t="n">
        <f aca="false">_xlfn.CEILING.MATH(MIN(I33,AC33/100))</f>
        <v>10</v>
      </c>
      <c r="AE33" s="3" t="n">
        <f aca="false">ROUND(G33*(1+Q33/100)*(1+T33/100)*(1+W33/100)*(1+Z33/100),1)</f>
        <v>275.6</v>
      </c>
    </row>
    <row r="34" customFormat="false" ht="51" hidden="false" customHeight="false" outlineLevel="0" collapsed="false">
      <c r="A34" s="1" t="s">
        <v>300</v>
      </c>
      <c r="B34" s="1" t="s">
        <v>301</v>
      </c>
      <c r="C34" s="1" t="s">
        <v>302</v>
      </c>
      <c r="D34" s="1" t="n">
        <f aca="false">ROUND((J34*150/8 +(I34/1.5)^2)/ (3*E34),0)</f>
        <v>9</v>
      </c>
      <c r="E34" s="1" t="n">
        <v>3</v>
      </c>
      <c r="F34" s="2" t="s">
        <v>303</v>
      </c>
      <c r="G34" s="3" t="n">
        <v>2</v>
      </c>
      <c r="H34" s="4" t="s">
        <v>304</v>
      </c>
      <c r="I34" s="5" t="n">
        <v>10</v>
      </c>
      <c r="J34" s="5" t="n">
        <v>2</v>
      </c>
      <c r="K34" s="4" t="s">
        <v>305</v>
      </c>
      <c r="L34" s="6" t="s">
        <v>306</v>
      </c>
      <c r="M34" s="6" t="s">
        <v>307</v>
      </c>
      <c r="N34" s="6" t="s">
        <v>38</v>
      </c>
      <c r="O34" s="6" t="s">
        <v>152</v>
      </c>
      <c r="P34" s="7" t="s">
        <v>144</v>
      </c>
      <c r="Q34" s="8" t="n">
        <v>50</v>
      </c>
      <c r="R34" s="8" t="n">
        <f aca="false">IF(Q34&gt;0,IF($Q34+$T34+$W34+$Z34 &gt; 0,MAX(1,ROUND($AD34*Q34/($Q34+$T34+$W34+$Z34),0)),""),"")</f>
        <v>1</v>
      </c>
      <c r="S34" s="9" t="s">
        <v>308</v>
      </c>
      <c r="T34" s="10" t="n">
        <v>100</v>
      </c>
      <c r="U34" s="10" t="n">
        <f aca="false">IF(T34&gt;0,IF($Q34+$T34+$W34+$Z34 &gt; 0,MAX(1,ROUND($AD34*T34/($Q34+$T34+$W34+$Z34),0)),""),"")</f>
        <v>2</v>
      </c>
      <c r="V34" s="11" t="s">
        <v>36</v>
      </c>
      <c r="W34" s="12" t="n">
        <v>25</v>
      </c>
      <c r="X34" s="12" t="n">
        <f aca="false">IF(W34&gt;0,IF($Q34+$T34+$W34+$Z34 &gt; 0,MAX(1,ROUND($AD34*W34/($Q34+$T34+$W34+$Z34),0)),""),"")</f>
        <v>1</v>
      </c>
      <c r="AA34" s="14" t="str">
        <f aca="false">IF(Z34&gt;0,IF($Q34+$T34+$W34+$Z34 &gt; 0,MAX(1,ROUND($AD34*Z34/($Q34+$T34+$W34+$Z34),0)),""),"")</f>
        <v/>
      </c>
      <c r="AC34" s="3" t="n">
        <f aca="false">(1+Q34/100)*(1+T34/100)*(1+W34/100)*(1+Z34/100)*100</f>
        <v>375</v>
      </c>
      <c r="AD34" s="3" t="n">
        <f aca="false">_xlfn.CEILING.MATH(MIN(I34,AC34/100))</f>
        <v>4</v>
      </c>
      <c r="AE34" s="3" t="n">
        <f aca="false">ROUND(G34*(1+Q34/100)*(1+T34/100)*(1+W34/100)*(1+Z34/100),1)</f>
        <v>7.5</v>
      </c>
    </row>
    <row r="35" customFormat="false" ht="51" hidden="false" customHeight="false" outlineLevel="0" collapsed="false">
      <c r="A35" s="1" t="s">
        <v>309</v>
      </c>
      <c r="B35" s="1" t="s">
        <v>310</v>
      </c>
      <c r="C35" s="1" t="s">
        <v>311</v>
      </c>
      <c r="D35" s="1" t="n">
        <f aca="false">ROUND((J35*150/8 +(I35/1.5)^2)/ (3*E35),0)</f>
        <v>18</v>
      </c>
      <c r="E35" s="1" t="n">
        <v>1</v>
      </c>
      <c r="F35" s="2" t="s">
        <v>312</v>
      </c>
      <c r="G35" s="3" t="n">
        <v>0.5</v>
      </c>
      <c r="H35" s="4" t="s">
        <v>69</v>
      </c>
      <c r="I35" s="3" t="n">
        <v>10</v>
      </c>
      <c r="J35" s="3" t="n">
        <v>0.5</v>
      </c>
      <c r="K35" s="4" t="s">
        <v>313</v>
      </c>
      <c r="L35" s="6" t="s">
        <v>314</v>
      </c>
      <c r="P35" s="7" t="s">
        <v>106</v>
      </c>
      <c r="Q35" s="8" t="n">
        <v>100</v>
      </c>
      <c r="R35" s="8" t="n">
        <f aca="false">IF(Q35&gt;0,IF($Q35+$T35+$W35+$Z35 &gt; 0,MAX(1,ROUND($AD35*Q35/($Q35+$T35+$W35+$Z35),0)),""),"")</f>
        <v>3</v>
      </c>
      <c r="S35" s="9" t="s">
        <v>39</v>
      </c>
      <c r="T35" s="10" t="n">
        <v>25</v>
      </c>
      <c r="U35" s="10" t="n">
        <f aca="false">IF(T35&gt;0,IF($Q35+$T35+$W35+$Z35 &gt; 0,MAX(1,ROUND($AD35*T35/($Q35+$T35+$W35+$Z35),0)),""),"")</f>
        <v>1</v>
      </c>
      <c r="V35" s="11" t="s">
        <v>164</v>
      </c>
      <c r="W35" s="12" t="n">
        <v>25</v>
      </c>
      <c r="X35" s="12" t="n">
        <f aca="false">IF(W35&gt;0,IF($Q35+$T35+$W35+$Z35 &gt; 0,MAX(1,ROUND($AD35*W35/($Q35+$T35+$W35+$Z35),0)),""),"")</f>
        <v>1</v>
      </c>
      <c r="Y35" s="13" t="s">
        <v>173</v>
      </c>
      <c r="Z35" s="14" t="n">
        <v>100</v>
      </c>
      <c r="AA35" s="14" t="n">
        <f aca="false">IF(Z35&gt;0,IF($Q35+$T35+$W35+$Z35 &gt; 0,MAX(1,ROUND($AD35*Z35/($Q35+$T35+$W35+$Z35),0)),""),"")</f>
        <v>3</v>
      </c>
      <c r="AC35" s="3" t="n">
        <f aca="false">(1+Q35/100)*(1+T35/100)*(1+W35/100)*(1+Z35/100)*100</f>
        <v>625</v>
      </c>
      <c r="AD35" s="3" t="n">
        <f aca="false">_xlfn.CEILING.MATH(MIN(I35,AC35/100))</f>
        <v>7</v>
      </c>
      <c r="AE35" s="3" t="n">
        <f aca="false">ROUND(G35*(1+Q35/100)*(1+T35/100)*(1+W35/100)*(1+Z35/100),1)</f>
        <v>3.1</v>
      </c>
    </row>
    <row r="36" customFormat="false" ht="63.75" hidden="false" customHeight="false" outlineLevel="0" collapsed="false">
      <c r="A36" s="1" t="s">
        <v>315</v>
      </c>
      <c r="B36" s="1" t="s">
        <v>316</v>
      </c>
      <c r="C36" s="1" t="s">
        <v>317</v>
      </c>
      <c r="D36" s="1" t="n">
        <f aca="false">ROUND((J36*150/8 +(I36/1.5)^2)/ (3*E36),0)</f>
        <v>183</v>
      </c>
      <c r="E36" s="1" t="n">
        <v>1</v>
      </c>
      <c r="F36" s="2" t="s">
        <v>318</v>
      </c>
      <c r="G36" s="3" t="n">
        <v>5</v>
      </c>
      <c r="H36" s="4" t="s">
        <v>58</v>
      </c>
      <c r="I36" s="5" t="n">
        <v>15</v>
      </c>
      <c r="J36" s="5" t="n">
        <v>24</v>
      </c>
      <c r="K36" s="4" t="s">
        <v>319</v>
      </c>
      <c r="L36" s="6" t="s">
        <v>106</v>
      </c>
      <c r="M36" s="6" t="s">
        <v>102</v>
      </c>
      <c r="N36" s="6" t="s">
        <v>320</v>
      </c>
      <c r="P36" s="7" t="s">
        <v>125</v>
      </c>
      <c r="Q36" s="8" t="n">
        <v>100</v>
      </c>
      <c r="R36" s="8" t="n">
        <f aca="false">IF(Q36&gt;0,IF($Q36+$T36+$W36+$Z36 &gt; 0,MAX(1,ROUND($AD36*Q36/($Q36+$T36+$W36+$Z36),0)),""),"")</f>
        <v>2</v>
      </c>
      <c r="S36" s="9" t="s">
        <v>63</v>
      </c>
      <c r="T36" s="10" t="n">
        <v>100</v>
      </c>
      <c r="U36" s="10" t="n">
        <f aca="false">IF(T36&gt;0,IF($Q36+$T36+$W36+$Z36 &gt; 0,MAX(1,ROUND($AD36*T36/($Q36+$T36+$W36+$Z36),0)),""),"")</f>
        <v>2</v>
      </c>
      <c r="X36" s="12" t="str">
        <f aca="false">IF(W36&gt;0,IF($Q36+$T36+$W36+$Z36 &gt; 0,MAX(1,ROUND($AD36*W36/($Q36+$T36+$W36+$Z36),0)),""),"")</f>
        <v/>
      </c>
      <c r="AA36" s="14" t="str">
        <f aca="false">IF(Z36&gt;0,IF($Q36+$T36+$W36+$Z36 &gt; 0,MAX(1,ROUND($AD36*Z36/($Q36+$T36+$W36+$Z36),0)),""),"")</f>
        <v/>
      </c>
      <c r="AC36" s="3" t="n">
        <f aca="false">(1+Q36/100)*(1+T36/100)*(1+W36/100)*(1+Z36/100)*100</f>
        <v>400</v>
      </c>
      <c r="AD36" s="3" t="n">
        <f aca="false">_xlfn.CEILING.MATH(MIN(I36,AC36/100))</f>
        <v>4</v>
      </c>
      <c r="AE36" s="3" t="n">
        <f aca="false">ROUND(G36*(1+Q36/100)*(1+T36/100)*(1+W36/100)*(1+Z36/100),1)</f>
        <v>20</v>
      </c>
    </row>
    <row r="37" customFormat="false" ht="51" hidden="false" customHeight="false" outlineLevel="0" collapsed="false">
      <c r="A37" s="1" t="s">
        <v>321</v>
      </c>
      <c r="B37" s="1" t="s">
        <v>322</v>
      </c>
      <c r="C37" s="1" t="s">
        <v>323</v>
      </c>
      <c r="D37" s="1" t="n">
        <f aca="false">ROUND((J37*150/8 +(I37/1.5)^2)/ (3*E37),0)</f>
        <v>7</v>
      </c>
      <c r="E37" s="1" t="n">
        <v>3</v>
      </c>
      <c r="F37" s="2" t="s">
        <v>324</v>
      </c>
      <c r="G37" s="3" t="n">
        <v>1</v>
      </c>
      <c r="H37" s="4" t="s">
        <v>304</v>
      </c>
      <c r="I37" s="5" t="n">
        <v>10</v>
      </c>
      <c r="J37" s="5" t="n">
        <v>1</v>
      </c>
      <c r="K37" s="4" t="s">
        <v>325</v>
      </c>
      <c r="L37" s="6" t="s">
        <v>182</v>
      </c>
      <c r="P37" s="7" t="s">
        <v>180</v>
      </c>
      <c r="Q37" s="8" t="n">
        <v>50</v>
      </c>
      <c r="R37" s="8" t="n">
        <f aca="false">IF(Q37&gt;0,IF($Q37+$T37+$W37+$Z37 &gt; 0,MAX(1,ROUND($AD37*Q37/($Q37+$T37+$W37+$Z37),0)),""),"")</f>
        <v>1</v>
      </c>
      <c r="S37" s="9" t="s">
        <v>83</v>
      </c>
      <c r="T37" s="10" t="n">
        <v>100</v>
      </c>
      <c r="U37" s="10" t="n">
        <f aca="false">IF(T37&gt;0,IF($Q37+$T37+$W37+$Z37 &gt; 0,MAX(1,ROUND($AD37*T37/($Q37+$T37+$W37+$Z37),0)),""),"")</f>
        <v>3</v>
      </c>
      <c r="V37" s="11" t="s">
        <v>113</v>
      </c>
      <c r="W37" s="12" t="n">
        <v>50</v>
      </c>
      <c r="X37" s="12" t="n">
        <f aca="false">IF(W37&gt;0,IF($Q37+$T37+$W37+$Z37 &gt; 0,MAX(1,ROUND($AD37*W37/($Q37+$T37+$W37+$Z37),0)),""),"")</f>
        <v>1</v>
      </c>
      <c r="AA37" s="14" t="str">
        <f aca="false">IF(Z37&gt;0,IF($Q37+$T37+$W37+$Z37 &gt; 0,MAX(1,ROUND($AD37*Z37/($Q37+$T37+$W37+$Z37),0)),""),"")</f>
        <v/>
      </c>
      <c r="AC37" s="3" t="n">
        <f aca="false">(1+Q37/100)*(1+T37/100)*(1+W37/100)*(1+Z37/100)*100</f>
        <v>450</v>
      </c>
      <c r="AD37" s="3" t="n">
        <f aca="false">_xlfn.CEILING.MATH(MIN(I37,AC37/100))</f>
        <v>5</v>
      </c>
      <c r="AE37" s="3" t="n">
        <f aca="false">ROUND(G37*(1+Q37/100)*(1+T37/100)*(1+W37/100)*(1+Z37/100),1)</f>
        <v>4.5</v>
      </c>
    </row>
    <row r="38" customFormat="false" ht="51" hidden="false" customHeight="false" outlineLevel="0" collapsed="false">
      <c r="A38" s="1" t="s">
        <v>326</v>
      </c>
      <c r="B38" s="1" t="s">
        <v>327</v>
      </c>
      <c r="C38" s="1" t="s">
        <v>328</v>
      </c>
      <c r="D38" s="1" t="n">
        <f aca="false">ROUND((J38*150/8 +(I38/1.5)^2)/ (3*E38),0)</f>
        <v>22</v>
      </c>
      <c r="E38" s="1" t="n">
        <v>3</v>
      </c>
      <c r="F38" s="2" t="s">
        <v>329</v>
      </c>
      <c r="G38" s="3" t="n">
        <v>50</v>
      </c>
      <c r="H38" s="4" t="s">
        <v>81</v>
      </c>
      <c r="I38" s="5" t="n">
        <v>15</v>
      </c>
      <c r="J38" s="5" t="n">
        <v>5</v>
      </c>
      <c r="K38" s="4" t="s">
        <v>330</v>
      </c>
      <c r="L38" s="6" t="s">
        <v>33</v>
      </c>
      <c r="M38" s="6" t="s">
        <v>259</v>
      </c>
      <c r="N38" s="6" t="s">
        <v>144</v>
      </c>
      <c r="P38" s="7" t="s">
        <v>161</v>
      </c>
      <c r="Q38" s="8" t="n">
        <v>50</v>
      </c>
      <c r="R38" s="8" t="n">
        <f aca="false">IF(Q38&gt;0,IF($Q38+$T38+$W38+$Z38 &gt; 0,MAX(1,ROUND($AD38*Q38/($Q38+$T38+$W38+$Z38),0)),""),"")</f>
        <v>1</v>
      </c>
      <c r="S38" s="9" t="s">
        <v>126</v>
      </c>
      <c r="T38" s="10" t="n">
        <v>25</v>
      </c>
      <c r="U38" s="10" t="n">
        <f aca="false">IF(T38&gt;0,IF($Q38+$T38+$W38+$Z38 &gt; 0,MAX(1,ROUND($AD38*T38/($Q38+$T38+$W38+$Z38),0)),""),"")</f>
        <v>1</v>
      </c>
      <c r="V38" s="11" t="s">
        <v>75</v>
      </c>
      <c r="W38" s="12" t="n">
        <v>100</v>
      </c>
      <c r="X38" s="12" t="n">
        <f aca="false">IF(W38&gt;0,IF($Q38+$T38+$W38+$Z38 &gt; 0,MAX(1,ROUND($AD38*W38/($Q38+$T38+$W38+$Z38),0)),""),"")</f>
        <v>3</v>
      </c>
      <c r="Y38" s="13" t="s">
        <v>74</v>
      </c>
      <c r="Z38" s="14" t="n">
        <v>100</v>
      </c>
      <c r="AA38" s="14" t="n">
        <f aca="false">IF(Z38&gt;0,IF($Q38+$T38+$W38+$Z38 &gt; 0,MAX(1,ROUND($AD38*Z38/($Q38+$T38+$W38+$Z38),0)),""),"")</f>
        <v>3</v>
      </c>
      <c r="AC38" s="3" t="n">
        <f aca="false">(1+Q38/100)*(1+T38/100)*(1+W38/100)*(1+Z38/100)*100</f>
        <v>750</v>
      </c>
      <c r="AD38" s="3" t="n">
        <f aca="false">_xlfn.CEILING.MATH(MIN(I38,AC38/100))</f>
        <v>8</v>
      </c>
      <c r="AE38" s="3" t="n">
        <f aca="false">ROUND(G38*(1+Q38/100)*(1+T38/100)*(1+W38/100)*(1+Z38/100),1)</f>
        <v>375</v>
      </c>
    </row>
    <row r="39" customFormat="false" ht="38.25" hidden="false" customHeight="false" outlineLevel="0" collapsed="false">
      <c r="A39" s="1" t="s">
        <v>331</v>
      </c>
      <c r="B39" s="1" t="s">
        <v>332</v>
      </c>
      <c r="C39" s="1" t="s">
        <v>333</v>
      </c>
      <c r="D39" s="1" t="n">
        <f aca="false">ROUND((J39*150/8 +(I39/1.5)^2)/ (3*E39),0)</f>
        <v>9</v>
      </c>
      <c r="E39" s="1" t="n">
        <v>3</v>
      </c>
      <c r="F39" s="2" t="s">
        <v>334</v>
      </c>
      <c r="G39" s="3" t="n">
        <v>5</v>
      </c>
      <c r="H39" s="4" t="s">
        <v>243</v>
      </c>
      <c r="I39" s="5" t="n">
        <v>10</v>
      </c>
      <c r="J39" s="5" t="n">
        <v>2</v>
      </c>
      <c r="K39" s="4" t="s">
        <v>335</v>
      </c>
      <c r="L39" s="6" t="s">
        <v>115</v>
      </c>
      <c r="M39" s="6" t="s">
        <v>336</v>
      </c>
      <c r="N39" s="6" t="s">
        <v>113</v>
      </c>
      <c r="P39" s="7" t="s">
        <v>114</v>
      </c>
      <c r="Q39" s="8" t="n">
        <v>300</v>
      </c>
      <c r="R39" s="8" t="n">
        <f aca="false">IF(Q39&gt;0,IF($Q39+$T39+$W39+$Z39 &gt; 0,MAX(1,ROUND($AD39*Q39/($Q39+$T39+$W39+$Z39),0)),""),"")</f>
        <v>7</v>
      </c>
      <c r="S39" s="9" t="s">
        <v>161</v>
      </c>
      <c r="T39" s="10" t="n">
        <v>50</v>
      </c>
      <c r="U39" s="10" t="n">
        <f aca="false">IF(T39&gt;0,IF($Q39+$T39+$W39+$Z39 &gt; 0,MAX(1,ROUND($AD39*T39/($Q39+$T39+$W39+$Z39),0)),""),"")</f>
        <v>1</v>
      </c>
      <c r="V39" s="11" t="s">
        <v>74</v>
      </c>
      <c r="W39" s="12" t="n">
        <v>100</v>
      </c>
      <c r="X39" s="12" t="n">
        <f aca="false">IF(W39&gt;0,IF($Q39+$T39+$W39+$Z39 &gt; 0,MAX(1,ROUND($AD39*W39/($Q39+$T39+$W39+$Z39),0)),""),"")</f>
        <v>2</v>
      </c>
      <c r="AA39" s="14" t="str">
        <f aca="false">IF(Z39&gt;0,IF($Q39+$T39+$W39+$Z39 &gt; 0,MAX(1,ROUND($AD39*Z39/($Q39+$T39+$W39+$Z39),0)),""),"")</f>
        <v/>
      </c>
      <c r="AC39" s="3" t="n">
        <f aca="false">(1+Q39/100)*(1+T39/100)*(1+W39/100)*(1+Z39/100)*100</f>
        <v>1200</v>
      </c>
      <c r="AD39" s="3" t="n">
        <f aca="false">_xlfn.CEILING.MATH(MIN(I39,AC39/100))</f>
        <v>10</v>
      </c>
      <c r="AE39" s="3" t="n">
        <f aca="false">ROUND(G39*(1+Q39/100)*(1+T39/100)*(1+W39/100)*(1+Z39/100),1)</f>
        <v>60</v>
      </c>
    </row>
    <row r="40" customFormat="false" ht="76.5" hidden="false" customHeight="false" outlineLevel="0" collapsed="false">
      <c r="A40" s="1" t="s">
        <v>337</v>
      </c>
      <c r="B40" s="1" t="s">
        <v>338</v>
      </c>
      <c r="C40" s="1" t="s">
        <v>339</v>
      </c>
      <c r="D40" s="1" t="n">
        <f aca="false">ROUND((J40*150/8 +(I40/1.5)^2)/ (3*E40),0)</f>
        <v>9</v>
      </c>
      <c r="E40" s="1" t="n">
        <v>3</v>
      </c>
      <c r="F40" s="2" t="s">
        <v>340</v>
      </c>
      <c r="G40" s="3" t="n">
        <v>10</v>
      </c>
      <c r="H40" s="4" t="s">
        <v>58</v>
      </c>
      <c r="I40" s="5" t="n">
        <v>10</v>
      </c>
      <c r="J40" s="5" t="n">
        <v>2</v>
      </c>
      <c r="K40" s="4" t="s">
        <v>341</v>
      </c>
      <c r="L40" s="6" t="s">
        <v>103</v>
      </c>
      <c r="M40" s="6" t="s">
        <v>145</v>
      </c>
      <c r="N40" s="6" t="s">
        <v>125</v>
      </c>
      <c r="P40" s="7" t="s">
        <v>85</v>
      </c>
      <c r="Q40" s="8" t="n">
        <v>100</v>
      </c>
      <c r="R40" s="8" t="n">
        <f aca="false">IF(Q40&gt;0,IF($Q40+$T40+$W40+$Z40 &gt; 0,MAX(1,ROUND($AD40*Q40/($Q40+$T40+$W40+$Z40),0)),""),"")</f>
        <v>3</v>
      </c>
      <c r="S40" s="9" t="s">
        <v>214</v>
      </c>
      <c r="T40" s="10" t="n">
        <v>25</v>
      </c>
      <c r="U40" s="10" t="n">
        <f aca="false">IF(T40&gt;0,IF($Q40+$T40+$W40+$Z40 &gt; 0,MAX(1,ROUND($AD40*T40/($Q40+$T40+$W40+$Z40),0)),""),"")</f>
        <v>1</v>
      </c>
      <c r="V40" s="11" t="s">
        <v>63</v>
      </c>
      <c r="W40" s="12" t="n">
        <v>100</v>
      </c>
      <c r="X40" s="12" t="n">
        <f aca="false">IF(W40&gt;0,IF($Q40+$T40+$W40+$Z40 &gt; 0,MAX(1,ROUND($AD40*W40/($Q40+$T40+$W40+$Z40),0)),""),"")</f>
        <v>3</v>
      </c>
      <c r="Y40" s="13" t="s">
        <v>342</v>
      </c>
      <c r="Z40" s="14" t="n">
        <v>10</v>
      </c>
      <c r="AA40" s="14" t="n">
        <f aca="false">IF(Z40&gt;0,IF($Q40+$T40+$W40+$Z40 &gt; 0,MAX(1,ROUND($AD40*Z40/($Q40+$T40+$W40+$Z40),0)),""),"")</f>
        <v>1</v>
      </c>
      <c r="AC40" s="3" t="n">
        <f aca="false">(1+Q40/100)*(1+T40/100)*(1+W40/100)*(1+Z40/100)*100</f>
        <v>550</v>
      </c>
      <c r="AD40" s="3" t="n">
        <f aca="false">_xlfn.CEILING.MATH(MIN(I40,AC40/100))</f>
        <v>6</v>
      </c>
      <c r="AE40" s="3" t="n">
        <f aca="false">ROUND(G40*(1+Q40/100)*(1+T40/100)*(1+W40/100)*(1+Z40/100),1)</f>
        <v>55</v>
      </c>
    </row>
    <row r="41" customFormat="false" ht="51" hidden="false" customHeight="false" outlineLevel="0" collapsed="false">
      <c r="A41" s="1" t="s">
        <v>343</v>
      </c>
      <c r="B41" s="1" t="s">
        <v>344</v>
      </c>
      <c r="C41" s="1" t="s">
        <v>345</v>
      </c>
      <c r="D41" s="1" t="n">
        <f aca="false">ROUND((J41*150/8 +(I41/1.5)^2)/ (3*E41),0)</f>
        <v>61</v>
      </c>
      <c r="E41" s="1" t="n">
        <v>3</v>
      </c>
      <c r="F41" s="2" t="s">
        <v>346</v>
      </c>
      <c r="G41" s="3" t="n">
        <v>2</v>
      </c>
      <c r="H41" s="4" t="s">
        <v>91</v>
      </c>
      <c r="I41" s="5" t="n">
        <v>15</v>
      </c>
      <c r="J41" s="5" t="n">
        <v>24</v>
      </c>
      <c r="K41" s="4" t="s">
        <v>347</v>
      </c>
      <c r="L41" s="6" t="s">
        <v>191</v>
      </c>
      <c r="M41" s="6" t="s">
        <v>51</v>
      </c>
      <c r="N41" s="6" t="s">
        <v>282</v>
      </c>
      <c r="P41" s="7" t="s">
        <v>145</v>
      </c>
      <c r="Q41" s="8" t="n">
        <v>100</v>
      </c>
      <c r="R41" s="8" t="n">
        <f aca="false">IF(Q41&gt;0,IF($Q41+$T41+$W41+$Z41 &gt; 0,MAX(1,ROUND($AD41*Q41/($Q41+$T41+$W41+$Z41),0)),""),"")</f>
        <v>3</v>
      </c>
      <c r="S41" s="9" t="s">
        <v>348</v>
      </c>
      <c r="T41" s="10" t="n">
        <v>25</v>
      </c>
      <c r="U41" s="10" t="n">
        <f aca="false">IF(T41&gt;0,IF($Q41+$T41+$W41+$Z41 &gt; 0,MAX(1,ROUND($AD41*T41/($Q41+$T41+$W41+$Z41),0)),""),"")</f>
        <v>1</v>
      </c>
      <c r="V41" s="11" t="s">
        <v>48</v>
      </c>
      <c r="W41" s="12" t="n">
        <v>25</v>
      </c>
      <c r="X41" s="12" t="n">
        <f aca="false">IF(W41&gt;0,IF($Q41+$T41+$W41+$Z41 &gt; 0,MAX(1,ROUND($AD41*W41/($Q41+$T41+$W41+$Z41),0)),""),"")</f>
        <v>1</v>
      </c>
      <c r="AA41" s="14" t="str">
        <f aca="false">IF(Z41&gt;0,IF($Q41+$T41+$W41+$Z41 &gt; 0,MAX(1,ROUND($AD41*Z41/($Q41+$T41+$W41+$Z41),0)),""),"")</f>
        <v/>
      </c>
      <c r="AC41" s="3" t="n">
        <f aca="false">(1+Q41/100)*(1+T41/100)*(1+W41/100)*(1+Z41/100)*100</f>
        <v>312.5</v>
      </c>
      <c r="AD41" s="3" t="n">
        <f aca="false">_xlfn.CEILING.MATH(MIN(I41,AC41/100))</f>
        <v>4</v>
      </c>
      <c r="AE41" s="3" t="n">
        <f aca="false">ROUND(G41*(1+Q41/100)*(1+T41/100)*(1+W41/100)*(1+Z41/100),1)</f>
        <v>6.3</v>
      </c>
    </row>
    <row r="42" customFormat="false" ht="63.75" hidden="false" customHeight="false" outlineLevel="0" collapsed="false">
      <c r="A42" s="1" t="s">
        <v>349</v>
      </c>
      <c r="B42" s="1" t="s">
        <v>350</v>
      </c>
      <c r="C42" s="1" t="s">
        <v>351</v>
      </c>
      <c r="D42" s="1" t="n">
        <f aca="false">ROUND((J42*150/8 +(I42/1.5)^2)/ (3*E42),0)</f>
        <v>15</v>
      </c>
      <c r="E42" s="1" t="n">
        <v>3</v>
      </c>
      <c r="F42" s="2" t="s">
        <v>352</v>
      </c>
      <c r="G42" s="3" t="n">
        <v>10</v>
      </c>
      <c r="H42" s="4" t="s">
        <v>58</v>
      </c>
      <c r="I42" s="5" t="n">
        <v>10</v>
      </c>
      <c r="J42" s="5" t="n">
        <v>5</v>
      </c>
      <c r="K42" s="4" t="s">
        <v>353</v>
      </c>
      <c r="L42" s="6" t="s">
        <v>32</v>
      </c>
      <c r="M42" s="6" t="s">
        <v>152</v>
      </c>
      <c r="N42" s="6" t="s">
        <v>354</v>
      </c>
      <c r="P42" s="7" t="s">
        <v>215</v>
      </c>
      <c r="Q42" s="8" t="n">
        <v>75</v>
      </c>
      <c r="R42" s="8" t="n">
        <f aca="false">IF(Q42&gt;0,IF($Q42+$T42+$W42+$Z42 &gt; 0,MAX(1,ROUND($AD42*Q42/($Q42+$T42+$W42+$Z42),0)),""),"")</f>
        <v>3</v>
      </c>
      <c r="S42" s="9" t="s">
        <v>124</v>
      </c>
      <c r="T42" s="10" t="n">
        <v>50</v>
      </c>
      <c r="U42" s="10" t="n">
        <f aca="false">IF(T42&gt;0,IF($Q42+$T42+$W42+$Z42 &gt; 0,MAX(1,ROUND($AD42*T42/($Q42+$T42+$W42+$Z42),0)),""),"")</f>
        <v>2</v>
      </c>
      <c r="V42" s="11" t="s">
        <v>213</v>
      </c>
      <c r="W42" s="12" t="n">
        <v>75</v>
      </c>
      <c r="X42" s="12" t="n">
        <f aca="false">IF(W42&gt;0,IF($Q42+$T42+$W42+$Z42 &gt; 0,MAX(1,ROUND($AD42*W42/($Q42+$T42+$W42+$Z42),0)),""),"")</f>
        <v>3</v>
      </c>
      <c r="Y42" s="13" t="s">
        <v>103</v>
      </c>
      <c r="Z42" s="14" t="n">
        <v>100</v>
      </c>
      <c r="AA42" s="14" t="n">
        <f aca="false">IF(Z42&gt;0,IF($Q42+$T42+$W42+$Z42 &gt; 0,MAX(1,ROUND($AD42*Z42/($Q42+$T42+$W42+$Z42),0)),""),"")</f>
        <v>3</v>
      </c>
      <c r="AC42" s="3" t="n">
        <f aca="false">(1+Q42/100)*(1+T42/100)*(1+W42/100)*(1+Z42/100)*100</f>
        <v>918.75</v>
      </c>
      <c r="AD42" s="3" t="n">
        <f aca="false">_xlfn.CEILING.MATH(MIN(I42,AC42/100))</f>
        <v>10</v>
      </c>
      <c r="AE42" s="3" t="n">
        <f aca="false">ROUND(G42*(1+Q42/100)*(1+T42/100)*(1+W42/100)*(1+Z42/100),1)</f>
        <v>91.9</v>
      </c>
    </row>
    <row r="43" customFormat="false" ht="63.75" hidden="false" customHeight="false" outlineLevel="0" collapsed="false">
      <c r="A43" s="1" t="s">
        <v>355</v>
      </c>
      <c r="B43" s="1" t="s">
        <v>356</v>
      </c>
      <c r="C43" s="1" t="s">
        <v>357</v>
      </c>
      <c r="D43" s="1" t="n">
        <f aca="false">ROUND((J43*150/8 +(I43/1.5)^2)/ (3*E43),0)</f>
        <v>80</v>
      </c>
      <c r="E43" s="1" t="n">
        <v>3</v>
      </c>
      <c r="F43" s="2" t="s">
        <v>358</v>
      </c>
      <c r="G43" s="3" t="n">
        <v>2</v>
      </c>
      <c r="H43" s="4" t="s">
        <v>91</v>
      </c>
      <c r="I43" s="5" t="n">
        <v>10</v>
      </c>
      <c r="J43" s="5" t="n">
        <v>36</v>
      </c>
      <c r="K43" s="4" t="s">
        <v>359</v>
      </c>
      <c r="L43" s="6" t="s">
        <v>191</v>
      </c>
      <c r="M43" s="6" t="s">
        <v>62</v>
      </c>
      <c r="N43" s="6" t="s">
        <v>213</v>
      </c>
      <c r="O43" s="6" t="s">
        <v>223</v>
      </c>
      <c r="P43" s="7" t="s">
        <v>85</v>
      </c>
      <c r="Q43" s="8" t="n">
        <v>100</v>
      </c>
      <c r="R43" s="8" t="n">
        <f aca="false">IF(Q43&gt;0,IF($Q43+$T43+$W43+$Z43 &gt; 0,MAX(1,ROUND($AD43*Q43/($Q43+$T43+$W43+$Z43),0)),""),"")</f>
        <v>3</v>
      </c>
      <c r="S43" s="9" t="s">
        <v>216</v>
      </c>
      <c r="T43" s="10" t="n">
        <v>100</v>
      </c>
      <c r="U43" s="10" t="n">
        <f aca="false">IF(T43&gt;0,IF($Q43+$T43+$W43+$Z43 &gt; 0,MAX(1,ROUND($AD43*T43/($Q43+$T43+$W43+$Z43),0)),""),"")</f>
        <v>3</v>
      </c>
      <c r="V43" s="11" t="s">
        <v>112</v>
      </c>
      <c r="W43" s="12" t="n">
        <v>75</v>
      </c>
      <c r="X43" s="12" t="n">
        <f aca="false">IF(W43&gt;0,IF($Q43+$T43+$W43+$Z43 &gt; 0,MAX(1,ROUND($AD43*W43/($Q43+$T43+$W43+$Z43),0)),""),"")</f>
        <v>2</v>
      </c>
      <c r="AA43" s="14" t="str">
        <f aca="false">IF(Z43&gt;0,IF($Q43+$T43+$W43+$Z43 &gt; 0,MAX(1,ROUND($AD43*Z43/($Q43+$T43+$W43+$Z43),0)),""),"")</f>
        <v/>
      </c>
      <c r="AC43" s="3" t="n">
        <f aca="false">(1+Q43/100)*(1+T43/100)*(1+W43/100)*(1+Z43/100)*100</f>
        <v>700</v>
      </c>
      <c r="AD43" s="3" t="n">
        <f aca="false">_xlfn.CEILING.MATH(MIN(I43,AC43/100))</f>
        <v>7</v>
      </c>
      <c r="AE43" s="3" t="n">
        <f aca="false">ROUND(G43*(1+Q43/100)*(1+T43/100)*(1+W43/100)*(1+Z43/100),1)</f>
        <v>14</v>
      </c>
    </row>
    <row r="44" customFormat="false" ht="51" hidden="false" customHeight="false" outlineLevel="0" collapsed="false">
      <c r="A44" s="1" t="s">
        <v>360</v>
      </c>
      <c r="B44" s="1" t="s">
        <v>361</v>
      </c>
      <c r="C44" s="1" t="s">
        <v>362</v>
      </c>
      <c r="D44" s="1" t="n">
        <f aca="false">ROUND((J44*150/8 +(I44/1.5)^2)/ (3*E44),0)</f>
        <v>111</v>
      </c>
      <c r="E44" s="1" t="n">
        <v>3</v>
      </c>
      <c r="F44" s="2" t="s">
        <v>363</v>
      </c>
      <c r="G44" s="3" t="n">
        <v>1</v>
      </c>
      <c r="H44" s="4" t="s">
        <v>100</v>
      </c>
      <c r="I44" s="5" t="n">
        <v>15</v>
      </c>
      <c r="J44" s="5" t="n">
        <v>48</v>
      </c>
      <c r="K44" s="4" t="s">
        <v>364</v>
      </c>
      <c r="L44" s="6" t="s">
        <v>230</v>
      </c>
      <c r="M44" s="6" t="s">
        <v>267</v>
      </c>
      <c r="N44" s="6" t="s">
        <v>46</v>
      </c>
      <c r="P44" s="7" t="s">
        <v>114</v>
      </c>
      <c r="Q44" s="8" t="n">
        <v>150</v>
      </c>
      <c r="R44" s="8" t="n">
        <f aca="false">IF(Q44&gt;0,IF($Q44+$T44+$W44+$Z44 &gt; 0,MAX(1,ROUND($AD44*Q44/($Q44+$T44+$W44+$Z44),0)),""),"")</f>
        <v>5</v>
      </c>
      <c r="S44" s="9" t="s">
        <v>32</v>
      </c>
      <c r="T44" s="10" t="n">
        <v>75</v>
      </c>
      <c r="U44" s="10" t="n">
        <f aca="false">IF(T44&gt;0,IF($Q44+$T44+$W44+$Z44 &gt; 0,MAX(1,ROUND($AD44*T44/($Q44+$T44+$W44+$Z44),0)),""),"")</f>
        <v>3</v>
      </c>
      <c r="V44" s="11" t="s">
        <v>336</v>
      </c>
      <c r="W44" s="12" t="n">
        <v>50</v>
      </c>
      <c r="X44" s="12" t="n">
        <f aca="false">IF(W44&gt;0,IF($Q44+$T44+$W44+$Z44 &gt; 0,MAX(1,ROUND($AD44*W44/($Q44+$T44+$W44+$Z44),0)),""),"")</f>
        <v>2</v>
      </c>
      <c r="Y44" s="13" t="s">
        <v>229</v>
      </c>
      <c r="Z44" s="14" t="n">
        <v>75</v>
      </c>
      <c r="AA44" s="14" t="n">
        <f aca="false">IF(Z44&gt;0,IF($Q44+$T44+$W44+$Z44 &gt; 0,MAX(1,ROUND($AD44*Z44/($Q44+$T44+$W44+$Z44),0)),""),"")</f>
        <v>3</v>
      </c>
      <c r="AC44" s="3" t="n">
        <f aca="false">(1+Q44/100)*(1+T44/100)*(1+W44/100)*(1+Z44/100)*100</f>
        <v>1148.4375</v>
      </c>
      <c r="AD44" s="3" t="n">
        <f aca="false">_xlfn.CEILING.MATH(MIN(I44,AC44/100))</f>
        <v>12</v>
      </c>
      <c r="AE44" s="3" t="n">
        <f aca="false">ROUND(G44*(1+Q44/100)*(1+T44/100)*(1+W44/100)*(1+Z44/100),1)</f>
        <v>11.5</v>
      </c>
    </row>
    <row r="45" customFormat="false" ht="89.25" hidden="false" customHeight="false" outlineLevel="0" collapsed="false">
      <c r="A45" s="1" t="s">
        <v>365</v>
      </c>
      <c r="B45" s="1" t="s">
        <v>366</v>
      </c>
      <c r="C45" s="1" t="s">
        <v>367</v>
      </c>
      <c r="D45" s="1" t="n">
        <f aca="false">ROUND((J45*150/8 +(I45/1.5)^2)/ (3*E45),0)</f>
        <v>333</v>
      </c>
      <c r="E45" s="1" t="n">
        <v>1</v>
      </c>
      <c r="F45" s="2" t="s">
        <v>368</v>
      </c>
      <c r="G45" s="3" t="n">
        <v>1</v>
      </c>
      <c r="H45" s="4" t="s">
        <v>44</v>
      </c>
      <c r="I45" s="5" t="n">
        <v>15</v>
      </c>
      <c r="J45" s="5" t="n">
        <v>48</v>
      </c>
      <c r="K45" s="4" t="s">
        <v>369</v>
      </c>
      <c r="L45" s="6" t="s">
        <v>74</v>
      </c>
      <c r="M45" s="6" t="s">
        <v>144</v>
      </c>
      <c r="N45" s="6" t="s">
        <v>50</v>
      </c>
      <c r="O45" s="6" t="s">
        <v>308</v>
      </c>
      <c r="P45" s="7" t="s">
        <v>32</v>
      </c>
      <c r="Q45" s="8" t="n">
        <v>50</v>
      </c>
      <c r="R45" s="8" t="n">
        <f aca="false">IF(Q45&gt;0,IF($Q45+$T45+$W45+$Z45 &gt; 0,MAX(1,ROUND($AD45*Q45/($Q45+$T45+$W45+$Z45),0)),""),"")</f>
        <v>2</v>
      </c>
      <c r="S45" s="9" t="s">
        <v>215</v>
      </c>
      <c r="T45" s="10" t="n">
        <v>25</v>
      </c>
      <c r="U45" s="10" t="n">
        <f aca="false">IF(T45&gt;0,IF($Q45+$T45+$W45+$Z45 &gt; 0,MAX(1,ROUND($AD45*T45/($Q45+$T45+$W45+$Z45),0)),""),"")</f>
        <v>1</v>
      </c>
      <c r="V45" s="11" t="s">
        <v>370</v>
      </c>
      <c r="W45" s="12" t="n">
        <v>100</v>
      </c>
      <c r="X45" s="12" t="n">
        <f aca="false">IF(W45&gt;0,IF($Q45+$T45+$W45+$Z45 &gt; 0,MAX(1,ROUND($AD45*W45/($Q45+$T45+$W45+$Z45),0)),""),"")</f>
        <v>3</v>
      </c>
      <c r="Y45" s="13" t="s">
        <v>62</v>
      </c>
      <c r="Z45" s="14" t="n">
        <v>150</v>
      </c>
      <c r="AA45" s="14" t="n">
        <f aca="false">IF(Z45&gt;0,IF($Q45+$T45+$W45+$Z45 &gt; 0,MAX(1,ROUND($AD45*Z45/($Q45+$T45+$W45+$Z45),0)),""),"")</f>
        <v>5</v>
      </c>
      <c r="AC45" s="3" t="n">
        <f aca="false">(1+Q45/100)*(1+T45/100)*(1+W45/100)*(1+Z45/100)*100</f>
        <v>937.5</v>
      </c>
      <c r="AD45" s="3" t="n">
        <f aca="false">_xlfn.CEILING.MATH(MIN(I45,AC45/100))</f>
        <v>10</v>
      </c>
      <c r="AE45" s="3" t="n">
        <f aca="false">ROUND(G45*(1+Q45/100)*(1+T45/100)*(1+W45/100)*(1+Z45/100),1)</f>
        <v>9.4</v>
      </c>
    </row>
    <row r="46" customFormat="false" ht="51" hidden="false" customHeight="false" outlineLevel="0" collapsed="false">
      <c r="A46" s="1" t="s">
        <v>371</v>
      </c>
      <c r="B46" s="1" t="s">
        <v>372</v>
      </c>
      <c r="C46" s="27" t="s">
        <v>373</v>
      </c>
      <c r="D46" s="1" t="n">
        <f aca="false">ROUND((J46*150/8 +(I46/1.5)^2)/ (3*E46),0)</f>
        <v>1634</v>
      </c>
      <c r="E46" s="1" t="n">
        <v>1</v>
      </c>
      <c r="F46" s="2" t="s">
        <v>374</v>
      </c>
      <c r="G46" s="3" t="n">
        <v>1</v>
      </c>
      <c r="H46" s="4" t="s">
        <v>375</v>
      </c>
      <c r="I46" s="5" t="n">
        <v>20</v>
      </c>
      <c r="J46" s="5" t="n">
        <f aca="false">24*1.5*7</f>
        <v>252</v>
      </c>
      <c r="K46" s="4" t="s">
        <v>376</v>
      </c>
      <c r="L46" s="6" t="s">
        <v>64</v>
      </c>
      <c r="M46" s="6" t="s">
        <v>190</v>
      </c>
      <c r="N46" s="6" t="s">
        <v>172</v>
      </c>
      <c r="O46" s="6" t="s">
        <v>377</v>
      </c>
      <c r="P46" s="7" t="s">
        <v>133</v>
      </c>
      <c r="Q46" s="8" t="n">
        <v>150</v>
      </c>
      <c r="R46" s="8" t="n">
        <f aca="false">IF(Q46&gt;0,IF($Q46+$T46+$W46+$Z46 &gt; 0,MAX(1,ROUND($AD46*Q46/($Q46+$T46+$W46+$Z46),0)),""),"")</f>
        <v>4</v>
      </c>
      <c r="S46" s="9" t="s">
        <v>154</v>
      </c>
      <c r="T46" s="10" t="n">
        <v>25</v>
      </c>
      <c r="U46" s="10" t="n">
        <f aca="false">IF(T46&gt;0,IF($Q46+$T46+$W46+$Z46 &gt; 0,MAX(1,ROUND($AD46*T46/($Q46+$T46+$W46+$Z46),0)),""),"")</f>
        <v>1</v>
      </c>
      <c r="V46" s="11" t="s">
        <v>223</v>
      </c>
      <c r="W46" s="12" t="n">
        <v>75</v>
      </c>
      <c r="X46" s="12" t="n">
        <f aca="false">IF(W46&gt;0,IF($Q46+$T46+$W46+$Z46 &gt; 0,MAX(1,ROUND($AD46*W46/($Q46+$T46+$W46+$Z46),0)),""),"")</f>
        <v>2</v>
      </c>
      <c r="Y46" s="13" t="s">
        <v>51</v>
      </c>
      <c r="Z46" s="14" t="n">
        <v>25</v>
      </c>
      <c r="AA46" s="14" t="n">
        <f aca="false">IF(Z46&gt;0,IF($Q46+$T46+$W46+$Z46 &gt; 0,MAX(1,ROUND($AD46*Z46/($Q46+$T46+$W46+$Z46),0)),""),"")</f>
        <v>1</v>
      </c>
      <c r="AC46" s="3" t="n">
        <f aca="false">(1+Q46/100)*(1+T46/100)*(1+W46/100)*(1+Z46/100)*100</f>
        <v>683.59375</v>
      </c>
      <c r="AD46" s="3" t="n">
        <f aca="false">_xlfn.CEILING.MATH(MIN(I46,AC46/100))</f>
        <v>7</v>
      </c>
      <c r="AE46" s="3" t="n">
        <f aca="false">ROUND(G46*(1+Q46/100)*(1+T46/100)*(1+W46/100)*(1+Z46/100),1)</f>
        <v>6.8</v>
      </c>
    </row>
    <row r="47" customFormat="false" ht="63.75" hidden="false" customHeight="false" outlineLevel="0" collapsed="false">
      <c r="A47" s="1" t="s">
        <v>378</v>
      </c>
      <c r="B47" s="1" t="s">
        <v>379</v>
      </c>
      <c r="C47" s="1" t="s">
        <v>380</v>
      </c>
      <c r="D47" s="1" t="n">
        <f aca="false">ROUND((J47*150/8 +(I47/1.5)^2)/ (3*E47),0)</f>
        <v>55</v>
      </c>
      <c r="E47" s="1" t="n">
        <v>3</v>
      </c>
      <c r="F47" s="2" t="s">
        <v>381</v>
      </c>
      <c r="G47" s="3" t="n">
        <v>2</v>
      </c>
      <c r="H47" s="4" t="s">
        <v>91</v>
      </c>
      <c r="I47" s="5" t="n">
        <v>10</v>
      </c>
      <c r="J47" s="5" t="n">
        <v>24</v>
      </c>
      <c r="K47" s="4" t="s">
        <v>382</v>
      </c>
      <c r="L47" s="6" t="s">
        <v>102</v>
      </c>
      <c r="M47" s="6" t="s">
        <v>123</v>
      </c>
      <c r="N47" s="6" t="s">
        <v>273</v>
      </c>
      <c r="P47" s="7" t="s">
        <v>198</v>
      </c>
      <c r="Q47" s="8" t="n">
        <v>50</v>
      </c>
      <c r="R47" s="8" t="n">
        <f aca="false">IF(Q47&gt;0,IF($Q47+$T47+$W47+$Z47 &gt; 0,MAX(1,ROUND($AD47*Q47/($Q47+$T47+$W47+$Z47),0)),""),"")</f>
        <v>1</v>
      </c>
      <c r="S47" s="9" t="s">
        <v>163</v>
      </c>
      <c r="T47" s="10" t="n">
        <v>100</v>
      </c>
      <c r="U47" s="10" t="n">
        <f aca="false">IF(T47&gt;0,IF($Q47+$T47+$W47+$Z47 &gt; 0,MAX(1,ROUND($AD47*T47/($Q47+$T47+$W47+$Z47),0)),""),"")</f>
        <v>3</v>
      </c>
      <c r="V47" s="11" t="s">
        <v>342</v>
      </c>
      <c r="W47" s="12" t="n">
        <v>75</v>
      </c>
      <c r="X47" s="12" t="n">
        <f aca="false">IF(W47&gt;0,IF($Q47+$T47+$W47+$Z47 &gt; 0,MAX(1,ROUND($AD47*W47/($Q47+$T47+$W47+$Z47),0)),""),"")</f>
        <v>2</v>
      </c>
      <c r="AA47" s="14" t="str">
        <f aca="false">IF(Z47&gt;0,IF($Q47+$T47+$W47+$Z47 &gt; 0,MAX(1,ROUND($AD47*Z47/($Q47+$T47+$W47+$Z47),0)),""),"")</f>
        <v/>
      </c>
      <c r="AC47" s="3" t="n">
        <f aca="false">(1+Q47/100)*(1+T47/100)*(1+W47/100)*(1+Z47/100)*100</f>
        <v>525</v>
      </c>
      <c r="AD47" s="3" t="n">
        <f aca="false">_xlfn.CEILING.MATH(MIN(I47,AC47/100))</f>
        <v>6</v>
      </c>
      <c r="AE47" s="3" t="n">
        <f aca="false">ROUND(G47*(1+Q47/100)*(1+T47/100)*(1+W47/100)*(1+Z47/100),1)</f>
        <v>10.5</v>
      </c>
    </row>
    <row r="48" customFormat="false" ht="63.75" hidden="false" customHeight="false" outlineLevel="0" collapsed="false">
      <c r="A48" s="1" t="s">
        <v>383</v>
      </c>
      <c r="B48" s="1" t="s">
        <v>384</v>
      </c>
      <c r="C48" s="1" t="s">
        <v>385</v>
      </c>
      <c r="D48" s="1" t="n">
        <f aca="false">ROUND((J48*150/8 +(I48/1.5)^2)/ (3*E48),0)</f>
        <v>30</v>
      </c>
      <c r="E48" s="1" t="n">
        <v>3</v>
      </c>
      <c r="F48" s="2" t="s">
        <v>386</v>
      </c>
      <c r="G48" s="3" t="n">
        <v>1</v>
      </c>
      <c r="H48" s="4" t="s">
        <v>375</v>
      </c>
      <c r="I48" s="5" t="n">
        <v>10</v>
      </c>
      <c r="J48" s="5" t="n">
        <v>12</v>
      </c>
      <c r="K48" s="4" t="s">
        <v>387</v>
      </c>
      <c r="L48" s="6" t="s">
        <v>126</v>
      </c>
      <c r="M48" s="6" t="s">
        <v>62</v>
      </c>
      <c r="N48" s="6" t="s">
        <v>51</v>
      </c>
      <c r="P48" s="7" t="s">
        <v>214</v>
      </c>
      <c r="Q48" s="8" t="n">
        <v>25</v>
      </c>
      <c r="R48" s="8" t="n">
        <f aca="false">IF(Q48&gt;0,IF($Q48+$T48+$W48+$Z48 &gt; 0,MAX(1,ROUND($AD48*Q48/($Q48+$T48+$W48+$Z48),0)),""),"")</f>
        <v>1</v>
      </c>
      <c r="S48" s="9" t="s">
        <v>388</v>
      </c>
      <c r="T48" s="10" t="n">
        <v>100</v>
      </c>
      <c r="U48" s="10" t="n">
        <f aca="false">IF(T48&gt;0,IF($Q48+$T48+$W48+$Z48 &gt; 0,MAX(1,ROUND($AD48*T48/($Q48+$T48+$W48+$Z48),0)),""),"")</f>
        <v>3</v>
      </c>
      <c r="V48" s="11" t="s">
        <v>197</v>
      </c>
      <c r="W48" s="12" t="n">
        <v>150</v>
      </c>
      <c r="X48" s="12" t="n">
        <f aca="false">IF(W48&gt;0,IF($Q48+$T48+$W48+$Z48 &gt; 0,MAX(1,ROUND($AD48*W48/($Q48+$T48+$W48+$Z48),0)),""),"")</f>
        <v>4</v>
      </c>
      <c r="Y48" s="13" t="s">
        <v>123</v>
      </c>
      <c r="Z48" s="14" t="n">
        <v>75</v>
      </c>
      <c r="AA48" s="14" t="n">
        <f aca="false">IF(Z48&gt;0,IF($Q48+$T48+$W48+$Z48 &gt; 0,MAX(1,ROUND($AD48*Z48/($Q48+$T48+$W48+$Z48),0)),""),"")</f>
        <v>2</v>
      </c>
      <c r="AC48" s="3" t="n">
        <f aca="false">(1+Q48/100)*(1+T48/100)*(1+W48/100)*(1+Z48/100)*100</f>
        <v>1093.75</v>
      </c>
      <c r="AD48" s="3" t="n">
        <f aca="false">_xlfn.CEILING.MATH(MIN(I48,AC48/100))</f>
        <v>10</v>
      </c>
      <c r="AE48" s="3" t="n">
        <f aca="false">ROUND(G48*(1+Q48/100)*(1+T48/100)*(1+W48/100)*(1+Z48/100),1)</f>
        <v>10.9</v>
      </c>
    </row>
    <row r="49" customFormat="false" ht="38.25" hidden="false" customHeight="false" outlineLevel="0" collapsed="false">
      <c r="A49" s="1" t="s">
        <v>389</v>
      </c>
      <c r="B49" s="1" t="s">
        <v>390</v>
      </c>
      <c r="C49" s="1" t="s">
        <v>391</v>
      </c>
      <c r="D49" s="1" t="n">
        <f aca="false">ROUND((J49*150/8 +(I49/1.5)^2)/ (3*E49),0)</f>
        <v>17</v>
      </c>
      <c r="E49" s="1" t="n">
        <v>3</v>
      </c>
      <c r="F49" s="2" t="s">
        <v>392</v>
      </c>
      <c r="G49" s="3" t="n">
        <v>15</v>
      </c>
      <c r="H49" s="4" t="s">
        <v>188</v>
      </c>
      <c r="I49" s="5" t="n">
        <v>15</v>
      </c>
      <c r="J49" s="5" t="n">
        <v>3</v>
      </c>
      <c r="K49" s="4" t="s">
        <v>393</v>
      </c>
      <c r="L49" s="6" t="s">
        <v>394</v>
      </c>
      <c r="M49" s="6" t="s">
        <v>144</v>
      </c>
      <c r="N49" s="6" t="s">
        <v>94</v>
      </c>
      <c r="P49" s="7" t="s">
        <v>348</v>
      </c>
      <c r="Q49" s="8" t="n">
        <v>50</v>
      </c>
      <c r="R49" s="8" t="n">
        <f aca="false">IF(Q49&gt;0,IF($Q49+$T49+$W49+$Z49 &gt; 0,MAX(1,ROUND($AD49*Q49/($Q49+$T49+$W49+$Z49),0)),""),"")</f>
        <v>2</v>
      </c>
      <c r="S49" s="9" t="s">
        <v>395</v>
      </c>
      <c r="T49" s="10" t="n">
        <v>75</v>
      </c>
      <c r="U49" s="10" t="n">
        <f aca="false">IF(T49&gt;0,IF($Q49+$T49+$W49+$Z49 &gt; 0,MAX(1,ROUND($AD49*T49/($Q49+$T49+$W49+$Z49),0)),""),"")</f>
        <v>2</v>
      </c>
      <c r="V49" s="11" t="s">
        <v>154</v>
      </c>
      <c r="W49" s="12" t="n">
        <v>25</v>
      </c>
      <c r="X49" s="12" t="n">
        <f aca="false">IF(W49&gt;0,IF($Q49+$T49+$W49+$Z49 &gt; 0,MAX(1,ROUND($AD49*W49/($Q49+$T49+$W49+$Z49),0)),""),"")</f>
        <v>1</v>
      </c>
      <c r="Y49" s="13" t="s">
        <v>266</v>
      </c>
      <c r="Z49" s="14" t="n">
        <v>150</v>
      </c>
      <c r="AA49" s="14" t="n">
        <f aca="false">IF(Z49&gt;0,IF($Q49+$T49+$W49+$Z49 &gt; 0,MAX(1,ROUND($AD49*Z49/($Q49+$T49+$W49+$Z49),0)),""),"")</f>
        <v>5</v>
      </c>
      <c r="AC49" s="3" t="n">
        <f aca="false">(1+Q49/100)*(1+T49/100)*(1+W49/100)*(1+Z49/100)*100</f>
        <v>820.3125</v>
      </c>
      <c r="AD49" s="3" t="n">
        <f aca="false">_xlfn.CEILING.MATH(MIN(I49,AC49/100))</f>
        <v>9</v>
      </c>
      <c r="AE49" s="3" t="n">
        <f aca="false">ROUND(G49*(1+Q49/100)*(1+T49/100)*(1+W49/100)*(1+Z49/100),1)</f>
        <v>123</v>
      </c>
    </row>
    <row r="50" customFormat="false" ht="38.25" hidden="false" customHeight="false" outlineLevel="0" collapsed="false">
      <c r="A50" s="1" t="s">
        <v>396</v>
      </c>
      <c r="B50" s="1" t="s">
        <v>397</v>
      </c>
      <c r="C50" s="1" t="s">
        <v>398</v>
      </c>
      <c r="D50" s="1" t="n">
        <f aca="false">ROUND((J50*150/8 +(I50/1.5)^2)/ (3*E50),0)</f>
        <v>7</v>
      </c>
      <c r="E50" s="1" t="n">
        <v>3</v>
      </c>
      <c r="F50" s="2" t="s">
        <v>399</v>
      </c>
      <c r="G50" s="3" t="n">
        <v>5</v>
      </c>
      <c r="H50" s="4" t="s">
        <v>91</v>
      </c>
      <c r="I50" s="3" t="n">
        <v>10</v>
      </c>
      <c r="J50" s="3" t="n">
        <v>1</v>
      </c>
      <c r="K50" s="4" t="s">
        <v>400</v>
      </c>
      <c r="L50" s="6" t="s">
        <v>370</v>
      </c>
      <c r="M50" s="6" t="s">
        <v>124</v>
      </c>
      <c r="N50" s="6" t="s">
        <v>342</v>
      </c>
      <c r="P50" s="7" t="s">
        <v>216</v>
      </c>
      <c r="Q50" s="8" t="n">
        <v>100</v>
      </c>
      <c r="R50" s="8" t="n">
        <f aca="false">IF(Q50&gt;0,IF($Q50+$T50+$W50+$Z50 &gt; 0,MAX(1,ROUND($AD50*Q50/($Q50+$T50+$W50+$Z50),0)),""),"")</f>
        <v>3</v>
      </c>
      <c r="S50" s="9" t="s">
        <v>152</v>
      </c>
      <c r="T50" s="10" t="n">
        <v>25</v>
      </c>
      <c r="U50" s="10" t="n">
        <f aca="false">IF(T50&gt;0,IF($Q50+$T50+$W50+$Z50 &gt; 0,MAX(1,ROUND($AD50*T50/($Q50+$T50+$W50+$Z50),0)),""),"")</f>
        <v>1</v>
      </c>
      <c r="V50" s="11" t="s">
        <v>62</v>
      </c>
      <c r="W50" s="12" t="n">
        <v>150</v>
      </c>
      <c r="X50" s="12" t="n">
        <f aca="false">IF(W50&gt;0,IF($Q50+$T50+$W50+$Z50 &gt; 0,MAX(1,ROUND($AD50*W50/($Q50+$T50+$W50+$Z50),0)),""),"")</f>
        <v>5</v>
      </c>
      <c r="Y50" s="28" t="s">
        <v>213</v>
      </c>
      <c r="Z50" s="14" t="n">
        <v>50</v>
      </c>
      <c r="AA50" s="14" t="n">
        <f aca="false">IF(Z50&gt;0,IF($Q50+$T50+$W50+$Z50 &gt; 0,MAX(1,ROUND($AD50*Z50/($Q50+$T50+$W50+$Z50),0)),""),"")</f>
        <v>2</v>
      </c>
      <c r="AB50" s="15" t="n">
        <v>1</v>
      </c>
      <c r="AC50" s="3" t="n">
        <f aca="false">(1+Q50/100)*(1+T50/100)*(1+W50/100)*(1+Z50/100)*100</f>
        <v>937.5</v>
      </c>
      <c r="AD50" s="3" t="n">
        <f aca="false">_xlfn.CEILING.MATH(MIN(I50,AC50/100))</f>
        <v>10</v>
      </c>
      <c r="AE50" s="3" t="n">
        <f aca="false">ROUND(G50*(1+Q50/100)*(1+T50/100)*(1+W50/100)*(1+Z50/100),1)</f>
        <v>46.9</v>
      </c>
    </row>
    <row r="51" customFormat="false" ht="76.5" hidden="false" customHeight="false" outlineLevel="0" collapsed="false">
      <c r="A51" s="1" t="s">
        <v>401</v>
      </c>
      <c r="B51" s="1" t="s">
        <v>402</v>
      </c>
      <c r="C51" s="1" t="s">
        <v>403</v>
      </c>
      <c r="D51" s="1" t="n">
        <f aca="false">ROUND((J51*150/8 +(I51/1.5)^2)/ (3*E51),0)</f>
        <v>164383</v>
      </c>
      <c r="E51" s="1" t="n">
        <v>1</v>
      </c>
      <c r="F51" s="2" t="s">
        <v>404</v>
      </c>
      <c r="G51" s="3" t="n">
        <v>1</v>
      </c>
      <c r="H51" s="4" t="s">
        <v>405</v>
      </c>
      <c r="I51" s="5" t="n">
        <v>30</v>
      </c>
      <c r="J51" s="5" t="n">
        <f aca="false">24*365*3</f>
        <v>26280</v>
      </c>
      <c r="K51" s="4" t="s">
        <v>406</v>
      </c>
      <c r="L51" s="6" t="s">
        <v>144</v>
      </c>
      <c r="M51" s="6" t="s">
        <v>238</v>
      </c>
      <c r="N51" s="6" t="s">
        <v>163</v>
      </c>
      <c r="O51" s="6" t="s">
        <v>191</v>
      </c>
      <c r="P51" s="7" t="s">
        <v>307</v>
      </c>
      <c r="Q51" s="8" t="n">
        <v>50</v>
      </c>
      <c r="R51" s="8" t="n">
        <f aca="false">IF(Q51&gt;0,IF($Q51+$T51+$W51+$Z51 &gt; 0,MAX(1,ROUND($AD51*Q51/($Q51+$T51+$W51+$Z51),0)),""),"")</f>
        <v>2</v>
      </c>
      <c r="U51" s="10" t="str">
        <f aca="false">IF(T51&gt;0,IF($Q51+$T51+$W51+$Z51 &gt; 0,MAX(1,ROUND($AD51*T51/($Q51+$T51+$W51+$Z51),0)),""),"")</f>
        <v/>
      </c>
      <c r="X51" s="12" t="str">
        <f aca="false">IF(W51&gt;0,IF($Q51+$T51+$W51+$Z51 &gt; 0,MAX(1,ROUND($AD51*W51/($Q51+$T51+$W51+$Z51),0)),""),"")</f>
        <v/>
      </c>
      <c r="AA51" s="14" t="str">
        <f aca="false">IF(Z51&gt;0,IF($Q51+$T51+$W51+$Z51 &gt; 0,MAX(1,ROUND($AD51*Z51/($Q51+$T51+$W51+$Z51),0)),""),"")</f>
        <v/>
      </c>
      <c r="AC51" s="3" t="n">
        <f aca="false">(1+Q51/100)*(1+T51/100)*(1+W51/100)*(1+Z51/100)*100</f>
        <v>150</v>
      </c>
      <c r="AD51" s="3" t="n">
        <f aca="false">_xlfn.CEILING.MATH(MIN(I51,AC51/100))</f>
        <v>2</v>
      </c>
      <c r="AE51" s="3" t="n">
        <f aca="false">ROUND(G51*(1+Q51/100)*(1+T51/100)*(1+W51/100)*(1+Z51/100),1)</f>
        <v>1.5</v>
      </c>
    </row>
    <row r="52" customFormat="false" ht="63.75" hidden="false" customHeight="false" outlineLevel="0" collapsed="false">
      <c r="A52" s="1" t="s">
        <v>407</v>
      </c>
      <c r="B52" s="1" t="s">
        <v>408</v>
      </c>
      <c r="C52" s="1" t="s">
        <v>409</v>
      </c>
      <c r="D52" s="1" t="n">
        <f aca="false">ROUND((J52*150/8 +(I52/1.5)^2)/ (3*E52),0)</f>
        <v>183</v>
      </c>
      <c r="E52" s="1" t="n">
        <v>1</v>
      </c>
      <c r="F52" s="2" t="s">
        <v>410</v>
      </c>
      <c r="G52" s="3" t="n">
        <v>1</v>
      </c>
      <c r="H52" s="4" t="s">
        <v>411</v>
      </c>
      <c r="I52" s="5" t="n">
        <v>15</v>
      </c>
      <c r="J52" s="5" t="n">
        <v>24</v>
      </c>
      <c r="K52" s="4" t="s">
        <v>412</v>
      </c>
      <c r="L52" s="6" t="s">
        <v>133</v>
      </c>
      <c r="M52" s="6" t="s">
        <v>34</v>
      </c>
      <c r="N52" s="6" t="s">
        <v>413</v>
      </c>
      <c r="O52" s="6" t="s">
        <v>414</v>
      </c>
      <c r="P52" s="7" t="s">
        <v>415</v>
      </c>
      <c r="Q52" s="8" t="n">
        <v>25</v>
      </c>
      <c r="R52" s="8" t="n">
        <f aca="false">IF(Q52&gt;0,IF($Q52+$T52+$W52+$Z52 &gt; 0,MAX(1,ROUND($AD52*Q52/($Q52+$T52+$W52+$Z52),0)),""),"")</f>
        <v>1</v>
      </c>
      <c r="S52" s="9" t="s">
        <v>281</v>
      </c>
      <c r="T52" s="10" t="n">
        <v>50</v>
      </c>
      <c r="U52" s="10" t="n">
        <f aca="false">IF(T52&gt;0,IF($Q52+$T52+$W52+$Z52 &gt; 0,MAX(1,ROUND($AD52*T52/($Q52+$T52+$W52+$Z52),0)),""),"")</f>
        <v>1</v>
      </c>
      <c r="V52" s="11" t="s">
        <v>207</v>
      </c>
      <c r="W52" s="12" t="n">
        <v>100</v>
      </c>
      <c r="X52" s="12" t="n">
        <f aca="false">IF(W52&gt;0,IF($Q52+$T52+$W52+$Z52 &gt; 0,MAX(1,ROUND($AD52*W52/($Q52+$T52+$W52+$Z52),0)),""),"")</f>
        <v>2</v>
      </c>
      <c r="AA52" s="14" t="str">
        <f aca="false">IF(Z52&gt;0,IF($Q52+$T52+$W52+$Z52 &gt; 0,MAX(1,ROUND($AD52*Z52/($Q52+$T52+$W52+$Z52),0)),""),"")</f>
        <v/>
      </c>
      <c r="AB52" s="15" t="n">
        <v>1</v>
      </c>
      <c r="AC52" s="3" t="n">
        <f aca="false">(1+Q52/100)*(1+T52/100)*(1+W52/100)*(1+Z52/100)*100</f>
        <v>375</v>
      </c>
      <c r="AD52" s="3" t="n">
        <f aca="false">_xlfn.CEILING.MATH(MIN(I52,AC52/100))</f>
        <v>4</v>
      </c>
      <c r="AE52" s="3" t="n">
        <f aca="false">ROUND(G52*(1+Q52/100)*(1+T52/100)*(1+W52/100)*(1+Z52/100),1)</f>
        <v>3.8</v>
      </c>
    </row>
    <row r="53" customFormat="false" ht="38.25" hidden="false" customHeight="false" outlineLevel="0" collapsed="false">
      <c r="A53" s="1" t="s">
        <v>416</v>
      </c>
      <c r="B53" s="1" t="s">
        <v>417</v>
      </c>
      <c r="C53" s="1" t="s">
        <v>418</v>
      </c>
      <c r="D53" s="1" t="n">
        <f aca="false">ROUND((J53*150/8 +(I53/1.5)^2)/ (3*E53),0)</f>
        <v>9</v>
      </c>
      <c r="E53" s="1" t="n">
        <v>3</v>
      </c>
      <c r="F53" s="2" t="s">
        <v>419</v>
      </c>
      <c r="G53" s="3" t="n">
        <v>2</v>
      </c>
      <c r="H53" s="4" t="s">
        <v>420</v>
      </c>
      <c r="I53" s="5" t="n">
        <v>10</v>
      </c>
      <c r="J53" s="5" t="n">
        <v>2</v>
      </c>
      <c r="K53" s="4" t="s">
        <v>421</v>
      </c>
      <c r="L53" s="6" t="s">
        <v>342</v>
      </c>
      <c r="M53" s="6" t="s">
        <v>122</v>
      </c>
      <c r="N53" s="6" t="s">
        <v>354</v>
      </c>
      <c r="P53" s="7" t="s">
        <v>62</v>
      </c>
      <c r="Q53" s="8" t="n">
        <v>100</v>
      </c>
      <c r="R53" s="8" t="n">
        <f aca="false">IF(Q53&gt;0,IF($Q53+$T53+$W53+$Z53 &gt; 0,MAX(1,ROUND($AD53*Q53/($Q53+$T53+$W53+$Z53),0)),""),"")</f>
        <v>3</v>
      </c>
      <c r="S53" s="9" t="s">
        <v>116</v>
      </c>
      <c r="T53" s="10" t="n">
        <v>50</v>
      </c>
      <c r="U53" s="10" t="n">
        <f aca="false">IF(T53&gt;0,IF($Q53+$T53+$W53+$Z53 &gt; 0,MAX(1,ROUND($AD53*T53/($Q53+$T53+$W53+$Z53),0)),""),"")</f>
        <v>1</v>
      </c>
      <c r="V53" s="11" t="s">
        <v>183</v>
      </c>
      <c r="W53" s="12" t="n">
        <v>75</v>
      </c>
      <c r="X53" s="12" t="n">
        <f aca="false">IF(W53&gt;0,IF($Q53+$T53+$W53+$Z53 &gt; 0,MAX(1,ROUND($AD53*W53/($Q53+$T53+$W53+$Z53),0)),""),"")</f>
        <v>2</v>
      </c>
      <c r="Y53" s="13" t="s">
        <v>95</v>
      </c>
      <c r="Z53" s="14" t="n">
        <v>25</v>
      </c>
      <c r="AA53" s="14" t="n">
        <f aca="false">IF(Z53&gt;0,IF($Q53+$T53+$W53+$Z53 &gt; 0,MAX(1,ROUND($AD53*Z53/($Q53+$T53+$W53+$Z53),0)),""),"")</f>
        <v>1</v>
      </c>
      <c r="AC53" s="3" t="n">
        <f aca="false">(1+Q53/100)*(1+T53/100)*(1+W53/100)*(1+Z53/100)*100</f>
        <v>656.25</v>
      </c>
      <c r="AD53" s="3" t="n">
        <f aca="false">_xlfn.CEILING.MATH(MIN(I53,AC53/100))</f>
        <v>7</v>
      </c>
      <c r="AE53" s="3" t="n">
        <f aca="false">ROUND(G53*(1+Q53/100)*(1+T53/100)*(1+W53/100)*(1+Z53/100),1)</f>
        <v>13.1</v>
      </c>
    </row>
    <row r="54" customFormat="false" ht="38.25" hidden="false" customHeight="false" outlineLevel="0" collapsed="false">
      <c r="A54" s="1" t="s">
        <v>422</v>
      </c>
      <c r="B54" s="1" t="s">
        <v>423</v>
      </c>
      <c r="C54" s="27" t="s">
        <v>424</v>
      </c>
      <c r="D54" s="1" t="n">
        <f aca="false">ROUND((J54*150/8 +(I54/1.5)^2)/ (3*E54),0)</f>
        <v>111</v>
      </c>
      <c r="E54" s="1" t="n">
        <v>3</v>
      </c>
      <c r="F54" s="2" t="s">
        <v>425</v>
      </c>
      <c r="G54" s="3" t="n">
        <v>5</v>
      </c>
      <c r="H54" s="4" t="s">
        <v>58</v>
      </c>
      <c r="I54" s="5" t="n">
        <v>15</v>
      </c>
      <c r="J54" s="5" t="n">
        <v>48</v>
      </c>
      <c r="K54" s="4" t="s">
        <v>426</v>
      </c>
      <c r="L54" s="6" t="s">
        <v>106</v>
      </c>
      <c r="M54" s="6" t="s">
        <v>415</v>
      </c>
      <c r="N54" s="6" t="s">
        <v>115</v>
      </c>
      <c r="P54" s="7" t="s">
        <v>273</v>
      </c>
      <c r="Q54" s="8" t="n">
        <v>150</v>
      </c>
      <c r="R54" s="8" t="n">
        <f aca="false">IF(Q54&gt;0,IF($Q54+$T54+$W54+$Z54 &gt; 0,MAX(1,ROUND($AD54*Q54/($Q54+$T54+$W54+$Z54),0)),""),"")</f>
        <v>4</v>
      </c>
      <c r="S54" s="9" t="s">
        <v>61</v>
      </c>
      <c r="T54" s="10" t="n">
        <v>75</v>
      </c>
      <c r="U54" s="10" t="n">
        <f aca="false">IF(T54&gt;0,IF($Q54+$T54+$W54+$Z54 &gt; 0,MAX(1,ROUND($AD54*T54/($Q54+$T54+$W54+$Z54),0)),""),"")</f>
        <v>2</v>
      </c>
      <c r="V54" s="11" t="s">
        <v>102</v>
      </c>
      <c r="W54" s="12" t="n">
        <v>50</v>
      </c>
      <c r="X54" s="12" t="n">
        <f aca="false">IF(W54&gt;0,IF($Q54+$T54+$W54+$Z54 &gt; 0,MAX(1,ROUND($AD54*W54/($Q54+$T54+$W54+$Z54),0)),""),"")</f>
        <v>1</v>
      </c>
      <c r="AA54" s="14" t="str">
        <f aca="false">IF(Z54&gt;0,IF($Q54+$T54+$W54+$Z54 &gt; 0,MAX(1,ROUND($AD54*Z54/($Q54+$T54+$W54+$Z54),0)),""),"")</f>
        <v/>
      </c>
      <c r="AC54" s="3" t="n">
        <f aca="false">(1+Q54/100)*(1+T54/100)*(1+W54/100)*(1+Z54/100)*100</f>
        <v>656.25</v>
      </c>
      <c r="AD54" s="3" t="n">
        <f aca="false">_xlfn.CEILING.MATH(MIN(I54,AC54/100))</f>
        <v>7</v>
      </c>
      <c r="AE54" s="3" t="n">
        <f aca="false">ROUND(G54*(1+Q54/100)*(1+T54/100)*(1+W54/100)*(1+Z54/100),1)</f>
        <v>32.8</v>
      </c>
    </row>
    <row r="55" customFormat="false" ht="102" hidden="false" customHeight="false" outlineLevel="0" collapsed="false">
      <c r="A55" s="1" t="s">
        <v>427</v>
      </c>
      <c r="B55" s="1" t="s">
        <v>428</v>
      </c>
      <c r="C55" s="1" t="s">
        <v>429</v>
      </c>
      <c r="D55" s="1" t="n">
        <f aca="false">ROUND((J55*150/8 +(I55/1.5)^2)/ (3*E55),0)</f>
        <v>170</v>
      </c>
      <c r="E55" s="1" t="n">
        <v>3</v>
      </c>
      <c r="F55" s="2" t="s">
        <v>430</v>
      </c>
      <c r="G55" s="3" t="n">
        <v>2</v>
      </c>
      <c r="H55" s="4" t="s">
        <v>420</v>
      </c>
      <c r="I55" s="5" t="n">
        <v>20</v>
      </c>
      <c r="J55" s="5" t="n">
        <v>72</v>
      </c>
      <c r="K55" s="4" t="s">
        <v>431</v>
      </c>
      <c r="L55" s="6" t="s">
        <v>197</v>
      </c>
      <c r="M55" s="6" t="s">
        <v>190</v>
      </c>
      <c r="N55" s="6" t="s">
        <v>336</v>
      </c>
      <c r="P55" s="7" t="s">
        <v>126</v>
      </c>
      <c r="Q55" s="8" t="n">
        <v>75</v>
      </c>
      <c r="R55" s="8" t="n">
        <f aca="false">IF(Q55&gt;0,IF($Q55+$T55+$W55+$Z55 &gt; 0,MAX(1,ROUND($AD55*Q55/($Q55+$T55+$W55+$Z55),0)),""),"")</f>
        <v>3</v>
      </c>
      <c r="S55" s="9" t="s">
        <v>388</v>
      </c>
      <c r="T55" s="10" t="n">
        <v>25</v>
      </c>
      <c r="U55" s="10" t="n">
        <f aca="false">IF(T55&gt;0,IF($Q55+$T55+$W55+$Z55 &gt; 0,MAX(1,ROUND($AD55*T55/($Q55+$T55+$W55+$Z55),0)),""),"")</f>
        <v>1</v>
      </c>
      <c r="V55" s="11" t="s">
        <v>205</v>
      </c>
      <c r="W55" s="12" t="n">
        <v>150</v>
      </c>
      <c r="X55" s="12" t="n">
        <f aca="false">IF(W55&gt;0,IF($Q55+$T55+$W55+$Z55 &gt; 0,MAX(1,ROUND($AD55*W55/($Q55+$T55+$W55+$Z55),0)),""),"")</f>
        <v>5</v>
      </c>
      <c r="Y55" s="13" t="s">
        <v>266</v>
      </c>
      <c r="Z55" s="14" t="n">
        <v>150</v>
      </c>
      <c r="AA55" s="14" t="n">
        <f aca="false">IF(Z55&gt;0,IF($Q55+$T55+$W55+$Z55 &gt; 0,MAX(1,ROUND($AD55*Z55/($Q55+$T55+$W55+$Z55),0)),""),"")</f>
        <v>5</v>
      </c>
      <c r="AC55" s="3" t="n">
        <f aca="false">(1+Q55/100)*(1+T55/100)*(1+W55/100)*(1+Z55/100)*100</f>
        <v>1367.1875</v>
      </c>
      <c r="AD55" s="3" t="n">
        <f aca="false">_xlfn.CEILING.MATH(MIN(I55,AC55/100))</f>
        <v>14</v>
      </c>
      <c r="AE55" s="3" t="n">
        <f aca="false">ROUND(G55*(1+Q55/100)*(1+T55/100)*(1+W55/100)*(1+Z55/100),1)</f>
        <v>27.3</v>
      </c>
    </row>
    <row r="56" customFormat="false" ht="38.25" hidden="false" customHeight="false" outlineLevel="0" collapsed="false">
      <c r="A56" s="1" t="s">
        <v>432</v>
      </c>
      <c r="B56" s="1" t="s">
        <v>433</v>
      </c>
      <c r="C56" s="27" t="s">
        <v>434</v>
      </c>
      <c r="D56" s="1" t="n">
        <f aca="false">ROUND((J56*150/8 +(I56/1.5)^2)/ (3*E56),0)</f>
        <v>783</v>
      </c>
      <c r="E56" s="1" t="n">
        <v>1</v>
      </c>
      <c r="F56" s="2" t="s">
        <v>435</v>
      </c>
      <c r="G56" s="3" t="n">
        <v>3</v>
      </c>
      <c r="H56" s="4" t="s">
        <v>420</v>
      </c>
      <c r="I56" s="5" t="n">
        <v>15</v>
      </c>
      <c r="J56" s="5" t="n">
        <f aca="false">24*5</f>
        <v>120</v>
      </c>
      <c r="K56" s="4" t="s">
        <v>436</v>
      </c>
      <c r="L56" s="6" t="s">
        <v>354</v>
      </c>
      <c r="M56" s="6" t="s">
        <v>84</v>
      </c>
      <c r="N56" s="6" t="s">
        <v>132</v>
      </c>
      <c r="O56" s="6" t="s">
        <v>258</v>
      </c>
      <c r="P56" s="7" t="s">
        <v>74</v>
      </c>
      <c r="Q56" s="8" t="n">
        <v>100</v>
      </c>
      <c r="R56" s="8" t="n">
        <f aca="false">IF(Q56&gt;0,IF($Q56+$T56+$W56+$Z56 &gt; 0,MAX(1,ROUND($AD56*Q56/($Q56+$T56+$W56+$Z56),0)),""),"")</f>
        <v>3</v>
      </c>
      <c r="S56" s="9" t="s">
        <v>37</v>
      </c>
      <c r="T56" s="10" t="n">
        <v>50</v>
      </c>
      <c r="U56" s="10" t="n">
        <f aca="false">IF(T56&gt;0,IF($Q56+$T56+$W56+$Z56 &gt; 0,MAX(1,ROUND($AD56*T56/($Q56+$T56+$W56+$Z56),0)),""),"")</f>
        <v>1</v>
      </c>
      <c r="V56" s="11" t="s">
        <v>388</v>
      </c>
      <c r="W56" s="12" t="n">
        <v>25</v>
      </c>
      <c r="X56" s="12" t="n">
        <f aca="false">IF(W56&gt;0,IF($Q56+$T56+$W56+$Z56 &gt; 0,MAX(1,ROUND($AD56*W56/($Q56+$T56+$W56+$Z56),0)),""),"")</f>
        <v>1</v>
      </c>
      <c r="Y56" s="13" t="s">
        <v>152</v>
      </c>
      <c r="Z56" s="14" t="n">
        <v>75</v>
      </c>
      <c r="AA56" s="14" t="n">
        <f aca="false">IF(Z56&gt;0,IF($Q56+$T56+$W56+$Z56 &gt; 0,MAX(1,ROUND($AD56*Z56/($Q56+$T56+$W56+$Z56),0)),""),"")</f>
        <v>2</v>
      </c>
      <c r="AC56" s="3" t="n">
        <f aca="false">(1+Q56/100)*(1+T56/100)*(1+W56/100)*(1+Z56/100)*100</f>
        <v>656.25</v>
      </c>
      <c r="AD56" s="3" t="n">
        <f aca="false">_xlfn.CEILING.MATH(MIN(I56,AC56/100))</f>
        <v>7</v>
      </c>
      <c r="AE56" s="3" t="n">
        <f aca="false">ROUND(G56*(1+Q56/100)*(1+T56/100)*(1+W56/100)*(1+Z56/100),1)</f>
        <v>19.7</v>
      </c>
    </row>
    <row r="57" customFormat="false" ht="51" hidden="false" customHeight="false" outlineLevel="0" collapsed="false">
      <c r="A57" s="1" t="s">
        <v>437</v>
      </c>
      <c r="B57" s="1" t="s">
        <v>438</v>
      </c>
      <c r="C57" s="1" t="s">
        <v>439</v>
      </c>
      <c r="D57" s="1" t="n">
        <f aca="false">ROUND((J57*150/8 +(I57/1.5)^2)/ (3*E57),0)</f>
        <v>183</v>
      </c>
      <c r="E57" s="1" t="n">
        <v>1</v>
      </c>
      <c r="F57" s="2" t="s">
        <v>440</v>
      </c>
      <c r="G57" s="3" t="n">
        <v>2</v>
      </c>
      <c r="H57" s="4" t="s">
        <v>58</v>
      </c>
      <c r="I57" s="5" t="n">
        <v>15</v>
      </c>
      <c r="J57" s="5" t="n">
        <v>24</v>
      </c>
      <c r="K57" s="4" t="s">
        <v>441</v>
      </c>
      <c r="L57" s="6" t="s">
        <v>307</v>
      </c>
      <c r="M57" s="6" t="s">
        <v>320</v>
      </c>
      <c r="N57" s="6" t="s">
        <v>33</v>
      </c>
      <c r="P57" s="7" t="s">
        <v>144</v>
      </c>
      <c r="Q57" s="8" t="n">
        <v>75</v>
      </c>
      <c r="R57" s="8" t="n">
        <f aca="false">IF(Q57&gt;0,IF($Q57+$T57+$W57+$Z57 &gt; 0,MAX(1,ROUND($AD57*Q57/($Q57+$T57+$W57+$Z57),0)),""),"")</f>
        <v>2</v>
      </c>
      <c r="S57" s="9" t="s">
        <v>198</v>
      </c>
      <c r="T57" s="10" t="n">
        <v>50</v>
      </c>
      <c r="U57" s="10" t="n">
        <f aca="false">IF(T57&gt;0,IF($Q57+$T57+$W57+$Z57 &gt; 0,MAX(1,ROUND($AD57*T57/($Q57+$T57+$W57+$Z57),0)),""),"")</f>
        <v>1</v>
      </c>
      <c r="V57" s="11" t="s">
        <v>75</v>
      </c>
      <c r="W57" s="12" t="n">
        <v>150</v>
      </c>
      <c r="X57" s="12" t="n">
        <f aca="false">IF(W57&gt;0,IF($Q57+$T57+$W57+$Z57 &gt; 0,MAX(1,ROUND($AD57*W57/($Q57+$T57+$W57+$Z57),0)),""),"")</f>
        <v>4</v>
      </c>
      <c r="AA57" s="14" t="str">
        <f aca="false">IF(Z57&gt;0,IF($Q57+$T57+$W57+$Z57 &gt; 0,MAX(1,ROUND($AD57*Z57/($Q57+$T57+$W57+$Z57),0)),""),"")</f>
        <v/>
      </c>
      <c r="AC57" s="3" t="n">
        <f aca="false">(1+Q57/100)*(1+T57/100)*(1+W57/100)*(1+Z57/100)*100</f>
        <v>656.25</v>
      </c>
      <c r="AD57" s="3" t="n">
        <f aca="false">_xlfn.CEILING.MATH(MIN(I57,AC57/100))</f>
        <v>7</v>
      </c>
      <c r="AE57" s="3" t="n">
        <f aca="false">ROUND(G57*(1+Q57/100)*(1+T57/100)*(1+W57/100)*(1+Z57/100),1)</f>
        <v>13.1</v>
      </c>
    </row>
    <row r="58" customFormat="false" ht="51" hidden="false" customHeight="false" outlineLevel="0" collapsed="false">
      <c r="A58" s="1" t="s">
        <v>442</v>
      </c>
      <c r="B58" s="1" t="s">
        <v>443</v>
      </c>
      <c r="C58" s="1" t="s">
        <v>444</v>
      </c>
      <c r="D58" s="1" t="n">
        <f aca="false">ROUND((J58*150/8 +(I58/1.5)^2)/ (3*E58),0)</f>
        <v>111</v>
      </c>
      <c r="E58" s="1" t="n">
        <v>3</v>
      </c>
      <c r="F58" s="2" t="s">
        <v>263</v>
      </c>
      <c r="G58" s="3" t="n">
        <v>10</v>
      </c>
      <c r="H58" s="4" t="s">
        <v>264</v>
      </c>
      <c r="I58" s="5" t="n">
        <v>15</v>
      </c>
      <c r="J58" s="5" t="n">
        <v>48</v>
      </c>
      <c r="K58" s="4" t="s">
        <v>445</v>
      </c>
      <c r="L58" s="6" t="s">
        <v>114</v>
      </c>
      <c r="M58" s="6" t="s">
        <v>174</v>
      </c>
      <c r="N58" s="6" t="s">
        <v>141</v>
      </c>
      <c r="P58" s="7" t="s">
        <v>266</v>
      </c>
      <c r="Q58" s="8" t="n">
        <v>150</v>
      </c>
      <c r="R58" s="8" t="n">
        <f aca="false">IF(Q58&gt;0,IF($Q58+$T58+$W58+$Z58 &gt; 0,MAX(1,ROUND($AD58*Q58/($Q58+$T58+$W58+$Z58),0)),""),"")</f>
        <v>5</v>
      </c>
      <c r="S58" s="9" t="s">
        <v>52</v>
      </c>
      <c r="T58" s="10" t="n">
        <v>150</v>
      </c>
      <c r="U58" s="10" t="n">
        <f aca="false">IF(T58&gt;0,IF($Q58+$T58+$W58+$Z58 &gt; 0,MAX(1,ROUND($AD58*T58/($Q58+$T58+$W58+$Z58),0)),""),"")</f>
        <v>5</v>
      </c>
      <c r="V58" s="11" t="s">
        <v>73</v>
      </c>
      <c r="W58" s="12" t="n">
        <v>25</v>
      </c>
      <c r="X58" s="12" t="n">
        <f aca="false">IF(W58&gt;0,IF($Q58+$T58+$W58+$Z58 &gt; 0,MAX(1,ROUND($AD58*W58/($Q58+$T58+$W58+$Z58),0)),""),"")</f>
        <v>1</v>
      </c>
      <c r="Y58" s="13" t="s">
        <v>32</v>
      </c>
      <c r="Z58" s="14" t="n">
        <v>75</v>
      </c>
      <c r="AA58" s="14" t="n">
        <f aca="false">IF(Z58&gt;0,IF($Q58+$T58+$W58+$Z58 &gt; 0,MAX(1,ROUND($AD58*Z58/($Q58+$T58+$W58+$Z58),0)),""),"")</f>
        <v>3</v>
      </c>
      <c r="AC58" s="3" t="n">
        <f aca="false">(1+Q58/100)*(1+T58/100)*(1+W58/100)*(1+Z58/100)*100</f>
        <v>1367.1875</v>
      </c>
      <c r="AD58" s="3" t="n">
        <f aca="false">_xlfn.CEILING.MATH(MIN(I58,AC58/100))</f>
        <v>14</v>
      </c>
      <c r="AE58" s="3" t="n">
        <f aca="false">ROUND(G58*(1+Q58/100)*(1+T58/100)*(1+W58/100)*(1+Z58/100),1)</f>
        <v>136.7</v>
      </c>
    </row>
    <row r="59" customFormat="false" ht="51" hidden="false" customHeight="false" outlineLevel="0" collapsed="false">
      <c r="A59" s="1" t="s">
        <v>446</v>
      </c>
      <c r="B59" s="1" t="s">
        <v>447</v>
      </c>
      <c r="C59" s="1" t="s">
        <v>448</v>
      </c>
      <c r="D59" s="1" t="n">
        <f aca="false">ROUND((J59*150/8 +(I59/1.5)^2)/ (3*E59),0)</f>
        <v>22</v>
      </c>
      <c r="E59" s="1" t="n">
        <v>3</v>
      </c>
      <c r="F59" s="2" t="s">
        <v>449</v>
      </c>
      <c r="G59" s="3" t="n">
        <v>50</v>
      </c>
      <c r="H59" s="4" t="s">
        <v>81</v>
      </c>
      <c r="I59" s="5" t="n">
        <v>15</v>
      </c>
      <c r="J59" s="5" t="n">
        <v>5</v>
      </c>
      <c r="K59" s="4" t="s">
        <v>450</v>
      </c>
      <c r="L59" s="6" t="s">
        <v>259</v>
      </c>
      <c r="M59" s="6" t="s">
        <v>35</v>
      </c>
      <c r="N59" s="6" t="s">
        <v>144</v>
      </c>
      <c r="P59" s="7" t="s">
        <v>451</v>
      </c>
      <c r="Q59" s="8" t="n">
        <v>100</v>
      </c>
      <c r="R59" s="8" t="n">
        <f aca="false">IF(Q59&gt;0,IF($Q59+$T59+$W59+$Z59 &gt; 0,MAX(1,ROUND($AD59*Q59/($Q59+$T59+$W59+$Z59),0)),""),"")</f>
        <v>3</v>
      </c>
      <c r="S59" s="9" t="s">
        <v>104</v>
      </c>
      <c r="T59" s="10" t="n">
        <v>25</v>
      </c>
      <c r="U59" s="10" t="n">
        <f aca="false">IF(T59&gt;0,IF($Q59+$T59+$W59+$Z59 &gt; 0,MAX(1,ROUND($AD59*T59/($Q59+$T59+$W59+$Z59),0)),""),"")</f>
        <v>1</v>
      </c>
      <c r="V59" s="11" t="s">
        <v>299</v>
      </c>
      <c r="W59" s="12" t="n">
        <v>50</v>
      </c>
      <c r="X59" s="12" t="n">
        <f aca="false">IF(W59&gt;0,IF($Q59+$T59+$W59+$Z59 &gt; 0,MAX(1,ROUND($AD59*W59/($Q59+$T59+$W59+$Z59),0)),""),"")</f>
        <v>1</v>
      </c>
      <c r="Y59" s="13" t="s">
        <v>74</v>
      </c>
      <c r="Z59" s="14" t="n">
        <v>100</v>
      </c>
      <c r="AA59" s="14" t="n">
        <f aca="false">IF(Z59&gt;0,IF($Q59+$T59+$W59+$Z59 &gt; 0,MAX(1,ROUND($AD59*Z59/($Q59+$T59+$W59+$Z59),0)),""),"")</f>
        <v>3</v>
      </c>
      <c r="AC59" s="3" t="n">
        <f aca="false">(1+Q59/100)*(1+T59/100)*(1+W59/100)*(1+Z59/100)*100</f>
        <v>750</v>
      </c>
      <c r="AD59" s="3" t="n">
        <f aca="false">_xlfn.CEILING.MATH(MIN(I59,AC59/100))</f>
        <v>8</v>
      </c>
      <c r="AE59" s="3" t="n">
        <f aca="false">ROUND(G59*(1+Q59/100)*(1+T59/100)*(1+W59/100)*(1+Z59/100),1)</f>
        <v>375</v>
      </c>
    </row>
    <row r="60" customFormat="false" ht="89.25" hidden="false" customHeight="false" outlineLevel="0" collapsed="false">
      <c r="A60" s="1" t="s">
        <v>452</v>
      </c>
      <c r="B60" s="1" t="s">
        <v>453</v>
      </c>
      <c r="C60" s="1" t="s">
        <v>454</v>
      </c>
      <c r="D60" s="1" t="n">
        <f aca="false">ROUND((J60*150/8 +(I60/1.5)^2)/ (3*E60),0)</f>
        <v>28</v>
      </c>
      <c r="E60" s="1" t="n">
        <v>3</v>
      </c>
      <c r="F60" s="2" t="s">
        <v>455</v>
      </c>
      <c r="G60" s="3" t="n">
        <v>5</v>
      </c>
      <c r="H60" s="4" t="s">
        <v>91</v>
      </c>
      <c r="I60" s="5" t="n">
        <v>15</v>
      </c>
      <c r="J60" s="5" t="n">
        <v>8</v>
      </c>
      <c r="K60" s="4" t="s">
        <v>456</v>
      </c>
      <c r="L60" s="6" t="s">
        <v>105</v>
      </c>
      <c r="M60" s="6" t="s">
        <v>113</v>
      </c>
      <c r="N60" s="6" t="s">
        <v>34</v>
      </c>
      <c r="O60" s="6" t="s">
        <v>230</v>
      </c>
      <c r="P60" s="7" t="s">
        <v>162</v>
      </c>
      <c r="Q60" s="8" t="n">
        <v>100</v>
      </c>
      <c r="R60" s="8" t="n">
        <f aca="false">IF(Q60&gt;0,IF($Q60+$T60+$W60+$Z60 &gt; 0,MAX(1,ROUND($AD60*Q60/($Q60+$T60+$W60+$Z60),0)),""),"")</f>
        <v>3</v>
      </c>
      <c r="S60" s="9" t="s">
        <v>153</v>
      </c>
      <c r="T60" s="10" t="n">
        <v>50</v>
      </c>
      <c r="U60" s="10" t="n">
        <f aca="false">IF(T60&gt;0,IF($Q60+$T60+$W60+$Z60 &gt; 0,MAX(1,ROUND($AD60*T60/($Q60+$T60+$W60+$Z60),0)),""),"")</f>
        <v>1</v>
      </c>
      <c r="V60" s="11" t="s">
        <v>37</v>
      </c>
      <c r="W60" s="12" t="n">
        <v>200</v>
      </c>
      <c r="X60" s="12" t="n">
        <f aca="false">IF(W60&gt;0,IF($Q60+$T60+$W60+$Z60 &gt; 0,MAX(1,ROUND($AD60*W60/($Q60+$T60+$W60+$Z60),0)),""),"")</f>
        <v>5</v>
      </c>
      <c r="AA60" s="14" t="str">
        <f aca="false">IF(Z60&gt;0,IF($Q60+$T60+$W60+$Z60 &gt; 0,MAX(1,ROUND($AD60*Z60/($Q60+$T60+$W60+$Z60),0)),""),"")</f>
        <v/>
      </c>
      <c r="AC60" s="3" t="n">
        <f aca="false">(1+Q60/100)*(1+T60/100)*(1+W60/100)*(1+Z60/100)*100</f>
        <v>900</v>
      </c>
      <c r="AD60" s="3" t="n">
        <f aca="false">_xlfn.CEILING.MATH(MIN(I60,AC60/100))</f>
        <v>9</v>
      </c>
      <c r="AE60" s="3" t="n">
        <f aca="false">ROUND(G60*(1+Q60/100)*(1+T60/100)*(1+W60/100)*(1+Z60/100),1)</f>
        <v>45</v>
      </c>
    </row>
    <row r="61" customFormat="false" ht="51" hidden="false" customHeight="false" outlineLevel="0" collapsed="false">
      <c r="A61" s="1" t="s">
        <v>457</v>
      </c>
      <c r="B61" s="1" t="s">
        <v>458</v>
      </c>
      <c r="C61" s="1" t="s">
        <v>459</v>
      </c>
      <c r="D61" s="1" t="n">
        <f aca="false">ROUND((J61*150/8 +(I61/1.5)^2)/ (3*E61),0)</f>
        <v>30</v>
      </c>
      <c r="E61" s="1" t="n">
        <v>3</v>
      </c>
      <c r="F61" s="2" t="s">
        <v>460</v>
      </c>
      <c r="G61" s="3" t="n">
        <v>10</v>
      </c>
      <c r="H61" s="4" t="s">
        <v>461</v>
      </c>
      <c r="I61" s="5" t="n">
        <v>10</v>
      </c>
      <c r="J61" s="5" t="n">
        <v>12</v>
      </c>
      <c r="K61" s="4" t="s">
        <v>462</v>
      </c>
      <c r="L61" s="6" t="s">
        <v>181</v>
      </c>
      <c r="M61" s="6" t="s">
        <v>53</v>
      </c>
      <c r="N61" s="6" t="s">
        <v>115</v>
      </c>
      <c r="P61" s="7" t="s">
        <v>222</v>
      </c>
      <c r="Q61" s="8" t="n">
        <v>200</v>
      </c>
      <c r="R61" s="8" t="n">
        <f aca="false">IF(Q61&gt;0,IF($Q61+$T61+$W61+$Z61 &gt; 0,MAX(1,ROUND($AD61*Q61/($Q61+$T61+$W61+$Z61),0)),""),"")</f>
        <v>5</v>
      </c>
      <c r="S61" s="9" t="s">
        <v>165</v>
      </c>
      <c r="T61" s="10" t="n">
        <v>75</v>
      </c>
      <c r="U61" s="10" t="n">
        <f aca="false">IF(T61&gt;0,IF($Q61+$T61+$W61+$Z61 &gt; 0,MAX(1,ROUND($AD61*T61/($Q61+$T61+$W61+$Z61),0)),""),"")</f>
        <v>2</v>
      </c>
      <c r="V61" s="11" t="s">
        <v>84</v>
      </c>
      <c r="W61" s="12" t="n">
        <v>50</v>
      </c>
      <c r="X61" s="12" t="n">
        <f aca="false">IF(W61&gt;0,IF($Q61+$T61+$W61+$Z61 &gt; 0,MAX(1,ROUND($AD61*W61/($Q61+$T61+$W61+$Z61),0)),""),"")</f>
        <v>1</v>
      </c>
      <c r="AA61" s="14" t="str">
        <f aca="false">IF(Z61&gt;0,IF($Q61+$T61+$W61+$Z61 &gt; 0,MAX(1,ROUND($AD61*Z61/($Q61+$T61+$W61+$Z61),0)),""),"")</f>
        <v/>
      </c>
      <c r="AC61" s="3" t="n">
        <f aca="false">(1+Q61/100)*(1+T61/100)*(1+W61/100)*(1+Z61/100)*100</f>
        <v>787.5</v>
      </c>
      <c r="AD61" s="3" t="n">
        <f aca="false">_xlfn.CEILING.MATH(MIN(I61,AC61/100))</f>
        <v>8</v>
      </c>
      <c r="AE61" s="3" t="n">
        <f aca="false">ROUND(G61*(1+Q61/100)*(1+T61/100)*(1+W61/100)*(1+Z61/100),1)</f>
        <v>78.8</v>
      </c>
    </row>
    <row r="62" customFormat="false" ht="63.75" hidden="false" customHeight="false" outlineLevel="0" collapsed="false">
      <c r="A62" s="1" t="s">
        <v>463</v>
      </c>
      <c r="B62" s="1" t="s">
        <v>464</v>
      </c>
      <c r="C62" s="27" t="s">
        <v>465</v>
      </c>
      <c r="D62" s="1" t="n">
        <f aca="false">ROUND((J62*150/8 +(I62/1.5)^2)/ (3*E62),0)</f>
        <v>15</v>
      </c>
      <c r="E62" s="1" t="n">
        <v>3</v>
      </c>
      <c r="F62" s="2" t="s">
        <v>466</v>
      </c>
      <c r="G62" s="3" t="n">
        <v>1</v>
      </c>
      <c r="H62" s="4" t="s">
        <v>69</v>
      </c>
      <c r="I62" s="5" t="n">
        <v>10</v>
      </c>
      <c r="J62" s="5" t="n">
        <v>5</v>
      </c>
      <c r="K62" s="4" t="s">
        <v>467</v>
      </c>
      <c r="L62" s="6" t="s">
        <v>274</v>
      </c>
      <c r="M62" s="6" t="s">
        <v>116</v>
      </c>
      <c r="N62" s="6" t="s">
        <v>126</v>
      </c>
      <c r="P62" s="7" t="s">
        <v>72</v>
      </c>
      <c r="Q62" s="8" t="n">
        <v>50</v>
      </c>
      <c r="R62" s="8" t="n">
        <f aca="false">IF(Q62&gt;0,IF($Q62+$T62+$W62+$Z62 &gt; 0,MAX(1,ROUND($AD62*Q62/($Q62+$T62+$W62+$Z62),0)),""),"")</f>
        <v>1</v>
      </c>
      <c r="S62" s="9" t="s">
        <v>85</v>
      </c>
      <c r="T62" s="10" t="n">
        <v>100</v>
      </c>
      <c r="U62" s="10" t="n">
        <f aca="false">IF(T62&gt;0,IF($Q62+$T62+$W62+$Z62 &gt; 0,MAX(1,ROUND($AD62*T62/($Q62+$T62+$W62+$Z62),0)),""),"")</f>
        <v>3</v>
      </c>
      <c r="V62" s="11" t="s">
        <v>258</v>
      </c>
      <c r="W62" s="12" t="n">
        <v>25</v>
      </c>
      <c r="X62" s="12" t="n">
        <f aca="false">IF(W62&gt;0,IF($Q62+$T62+$W62+$Z62 &gt; 0,MAX(1,ROUND($AD62*W62/($Q62+$T62+$W62+$Z62),0)),""),"")</f>
        <v>1</v>
      </c>
      <c r="Y62" s="13" t="s">
        <v>163</v>
      </c>
      <c r="Z62" s="14" t="n">
        <v>200</v>
      </c>
      <c r="AA62" s="14" t="n">
        <f aca="false">IF(Z62&gt;0,IF($Q62+$T62+$W62+$Z62 &gt; 0,MAX(1,ROUND($AD62*Z62/($Q62+$T62+$W62+$Z62),0)),""),"")</f>
        <v>5</v>
      </c>
      <c r="AC62" s="3" t="n">
        <f aca="false">(1+Q62/100)*(1+T62/100)*(1+W62/100)*(1+Z62/100)*100</f>
        <v>1125</v>
      </c>
      <c r="AD62" s="3" t="n">
        <f aca="false">_xlfn.CEILING.MATH(MIN(I62,AC62/100))</f>
        <v>10</v>
      </c>
      <c r="AE62" s="3" t="n">
        <f aca="false">ROUND(G62*(1+Q62/100)*(1+T62/100)*(1+W62/100)*(1+Z62/100),1)</f>
        <v>11.3</v>
      </c>
    </row>
    <row r="63" customFormat="false" ht="63.75" hidden="false" customHeight="false" outlineLevel="0" collapsed="false">
      <c r="A63" s="1" t="s">
        <v>468</v>
      </c>
      <c r="B63" s="1" t="s">
        <v>469</v>
      </c>
      <c r="C63" s="1" t="s">
        <v>470</v>
      </c>
      <c r="D63" s="1" t="n">
        <f aca="false">ROUND((J63*150/8 +(I63/1.5)^2)/ (3*E63),0)</f>
        <v>333</v>
      </c>
      <c r="E63" s="1" t="n">
        <v>1</v>
      </c>
      <c r="F63" s="2" t="s">
        <v>471</v>
      </c>
      <c r="G63" s="3" t="n">
        <v>2</v>
      </c>
      <c r="H63" s="4" t="s">
        <v>472</v>
      </c>
      <c r="I63" s="5" t="n">
        <v>15</v>
      </c>
      <c r="J63" s="5" t="n">
        <v>48</v>
      </c>
      <c r="K63" s="4" t="s">
        <v>473</v>
      </c>
      <c r="L63" s="6" t="s">
        <v>106</v>
      </c>
      <c r="M63" s="6" t="s">
        <v>388</v>
      </c>
      <c r="N63" s="6" t="s">
        <v>123</v>
      </c>
      <c r="P63" s="7" t="s">
        <v>308</v>
      </c>
      <c r="Q63" s="8" t="n">
        <v>100</v>
      </c>
      <c r="R63" s="8" t="n">
        <f aca="false">IF(Q63&gt;0,IF($Q63+$T63+$W63+$Z63 &gt; 0,MAX(1,ROUND($AD63*Q63/($Q63+$T63+$W63+$Z63),0)),""),"")</f>
        <v>2</v>
      </c>
      <c r="S63" s="9" t="s">
        <v>273</v>
      </c>
      <c r="T63" s="10" t="n">
        <v>50</v>
      </c>
      <c r="U63" s="10" t="n">
        <f aca="false">IF(T63&gt;0,IF($Q63+$T63+$W63+$Z63 &gt; 0,MAX(1,ROUND($AD63*T63/($Q63+$T63+$W63+$Z63),0)),""),"")</f>
        <v>1</v>
      </c>
      <c r="X63" s="12" t="str">
        <f aca="false">IF(W63&gt;0,IF($Q63+$T63+$W63+$Z63 &gt; 0,MAX(1,ROUND($AD63*W63/($Q63+$T63+$W63+$Z63),0)),""),"")</f>
        <v/>
      </c>
      <c r="AA63" s="14" t="str">
        <f aca="false">IF(Z63&gt;0,IF($Q63+$T63+$W63+$Z63 &gt; 0,MAX(1,ROUND($AD63*Z63/($Q63+$T63+$W63+$Z63),0)),""),"")</f>
        <v/>
      </c>
      <c r="AC63" s="3" t="n">
        <f aca="false">(1+Q63/100)*(1+T63/100)*(1+W63/100)*(1+Z63/100)*100</f>
        <v>300</v>
      </c>
      <c r="AD63" s="3" t="n">
        <f aca="false">_xlfn.CEILING.MATH(MIN(I63,AC63/100))</f>
        <v>3</v>
      </c>
      <c r="AE63" s="3" t="n">
        <f aca="false">ROUND(G63*(1+Q63/100)*(1+T63/100)*(1+W63/100)*(1+Z63/100),1)</f>
        <v>6</v>
      </c>
    </row>
    <row r="64" customFormat="false" ht="127.5" hidden="false" customHeight="false" outlineLevel="0" collapsed="false">
      <c r="A64" s="1" t="s">
        <v>474</v>
      </c>
      <c r="B64" s="1" t="s">
        <v>475</v>
      </c>
      <c r="C64" s="1" t="s">
        <v>476</v>
      </c>
      <c r="D64" s="1" t="n">
        <f aca="false">ROUND((J64*150/8 +(I64/1.5)^2)/ (3*E64),0)</f>
        <v>61</v>
      </c>
      <c r="E64" s="1" t="n">
        <v>3</v>
      </c>
      <c r="F64" s="2" t="s">
        <v>477</v>
      </c>
      <c r="G64" s="3" t="n">
        <v>5</v>
      </c>
      <c r="H64" s="4" t="s">
        <v>58</v>
      </c>
      <c r="I64" s="5" t="n">
        <v>15</v>
      </c>
      <c r="J64" s="5" t="n">
        <v>24</v>
      </c>
      <c r="K64" s="4" t="s">
        <v>478</v>
      </c>
      <c r="L64" s="6" t="s">
        <v>479</v>
      </c>
      <c r="M64" s="6" t="s">
        <v>113</v>
      </c>
      <c r="N64" s="6" t="s">
        <v>140</v>
      </c>
      <c r="O64" s="6" t="s">
        <v>299</v>
      </c>
      <c r="P64" s="7" t="s">
        <v>74</v>
      </c>
      <c r="Q64" s="8" t="n">
        <v>100</v>
      </c>
      <c r="R64" s="8" t="n">
        <f aca="false">IF(Q64&gt;0,IF($Q64+$T64+$W64+$Z64 &gt; 0,MAX(1,ROUND($AD64*Q64/($Q64+$T64+$W64+$Z64),0)),""),"")</f>
        <v>4</v>
      </c>
      <c r="S64" s="9" t="s">
        <v>141</v>
      </c>
      <c r="T64" s="10" t="n">
        <v>50</v>
      </c>
      <c r="U64" s="10" t="n">
        <f aca="false">IF(T64&gt;0,IF($Q64+$T64+$W64+$Z64 &gt; 0,MAX(1,ROUND($AD64*T64/($Q64+$T64+$W64+$Z64),0)),""),"")</f>
        <v>2</v>
      </c>
      <c r="V64" s="11" t="s">
        <v>281</v>
      </c>
      <c r="W64" s="12" t="n">
        <v>75</v>
      </c>
      <c r="X64" s="12" t="n">
        <f aca="false">IF(W64&gt;0,IF($Q64+$T64+$W64+$Z64 &gt; 0,MAX(1,ROUND($AD64*W64/($Q64+$T64+$W64+$Z64),0)),""),"")</f>
        <v>3</v>
      </c>
      <c r="Y64" s="13" t="s">
        <v>114</v>
      </c>
      <c r="Z64" s="14" t="n">
        <v>200</v>
      </c>
      <c r="AA64" s="14" t="n">
        <f aca="false">IF(Z64&gt;0,IF($Q64+$T64+$W64+$Z64 &gt; 0,MAX(1,ROUND($AD64*Z64/($Q64+$T64+$W64+$Z64),0)),""),"")</f>
        <v>7</v>
      </c>
      <c r="AC64" s="3" t="n">
        <f aca="false">(1+Q64/100)*(1+T64/100)*(1+W64/100)*(1+Z64/100)*100</f>
        <v>1575</v>
      </c>
      <c r="AD64" s="3" t="n">
        <f aca="false">_xlfn.CEILING.MATH(MIN(I64,AC64/100))</f>
        <v>15</v>
      </c>
      <c r="AE64" s="3" t="n">
        <f aca="false">ROUND(G64*(1+Q64/100)*(1+T64/100)*(1+W64/100)*(1+Z64/100),1)</f>
        <v>78.8</v>
      </c>
    </row>
    <row r="65" customFormat="false" ht="63.75" hidden="false" customHeight="false" outlineLevel="0" collapsed="false">
      <c r="A65" s="1" t="s">
        <v>480</v>
      </c>
      <c r="B65" s="1" t="s">
        <v>481</v>
      </c>
      <c r="C65" s="1" t="s">
        <v>482</v>
      </c>
      <c r="D65" s="1" t="n">
        <f aca="false">ROUND((J65*150/8 +(I65/1.5)^2)/ (3*E65),0)</f>
        <v>183</v>
      </c>
      <c r="E65" s="1" t="n">
        <v>1</v>
      </c>
      <c r="F65" s="2" t="s">
        <v>483</v>
      </c>
      <c r="G65" s="3" t="n">
        <v>2</v>
      </c>
      <c r="H65" s="4" t="s">
        <v>91</v>
      </c>
      <c r="I65" s="5" t="n">
        <v>15</v>
      </c>
      <c r="J65" s="5" t="n">
        <v>24</v>
      </c>
      <c r="K65" s="4" t="s">
        <v>484</v>
      </c>
      <c r="L65" s="6" t="s">
        <v>485</v>
      </c>
      <c r="M65" s="6" t="s">
        <v>377</v>
      </c>
      <c r="N65" s="6" t="s">
        <v>104</v>
      </c>
      <c r="P65" s="7" t="s">
        <v>199</v>
      </c>
      <c r="Q65" s="8" t="n">
        <v>50</v>
      </c>
      <c r="R65" s="8" t="n">
        <f aca="false">IF(Q65&gt;0,IF($Q65+$T65+$W65+$Z65 &gt; 0,MAX(1,ROUND($AD65*Q65/($Q65+$T65+$W65+$Z65),0)),""),"")</f>
        <v>1</v>
      </c>
      <c r="S65" s="9" t="s">
        <v>206</v>
      </c>
      <c r="T65" s="10" t="n">
        <v>100</v>
      </c>
      <c r="U65" s="10" t="n">
        <f aca="false">IF(T65&gt;0,IF($Q65+$T65+$W65+$Z65 &gt; 0,MAX(1,ROUND($AD65*T65/($Q65+$T65+$W65+$Z65),0)),""),"")</f>
        <v>3</v>
      </c>
      <c r="V65" s="11" t="s">
        <v>230</v>
      </c>
      <c r="W65" s="12" t="n">
        <v>75</v>
      </c>
      <c r="X65" s="12" t="n">
        <f aca="false">IF(W65&gt;0,IF($Q65+$T65+$W65+$Z65 &gt; 0,MAX(1,ROUND($AD65*W65/($Q65+$T65+$W65+$Z65),0)),""),"")</f>
        <v>2</v>
      </c>
      <c r="Y65" s="13" t="s">
        <v>39</v>
      </c>
      <c r="Z65" s="14" t="n">
        <v>50</v>
      </c>
      <c r="AA65" s="14" t="n">
        <f aca="false">IF(Z65&gt;0,IF($Q65+$T65+$W65+$Z65 &gt; 0,MAX(1,ROUND($AD65*Z65/($Q65+$T65+$W65+$Z65),0)),""),"")</f>
        <v>1</v>
      </c>
      <c r="AC65" s="3" t="n">
        <f aca="false">(1+Q65/100)*(1+T65/100)*(1+W65/100)*(1+Z65/100)*100</f>
        <v>787.5</v>
      </c>
      <c r="AD65" s="3" t="n">
        <f aca="false">_xlfn.CEILING.MATH(MIN(I65,AC65/100))</f>
        <v>8</v>
      </c>
      <c r="AE65" s="3" t="n">
        <f aca="false">ROUND(G65*(1+Q65/100)*(1+T65/100)*(1+W65/100)*(1+Z65/100),1)</f>
        <v>15.8</v>
      </c>
    </row>
    <row r="66" customFormat="false" ht="51" hidden="false" customHeight="false" outlineLevel="0" collapsed="false">
      <c r="A66" s="1" t="s">
        <v>486</v>
      </c>
      <c r="B66" s="1" t="s">
        <v>487</v>
      </c>
      <c r="C66" s="1" t="s">
        <v>488</v>
      </c>
      <c r="D66" s="1" t="n">
        <f aca="false">ROUND((J66*150/8 +(I66/1.5)^2)/ (3*E66),0)</f>
        <v>65</v>
      </c>
      <c r="E66" s="1" t="n">
        <v>1</v>
      </c>
      <c r="F66" s="2" t="s">
        <v>489</v>
      </c>
      <c r="G66" s="3" t="n">
        <v>50</v>
      </c>
      <c r="H66" s="4" t="s">
        <v>81</v>
      </c>
      <c r="I66" s="5" t="n">
        <v>15</v>
      </c>
      <c r="J66" s="5" t="n">
        <v>5</v>
      </c>
      <c r="K66" s="4" t="s">
        <v>490</v>
      </c>
      <c r="L66" s="6" t="s">
        <v>49</v>
      </c>
      <c r="M66" s="6" t="s">
        <v>395</v>
      </c>
      <c r="N66" s="6" t="s">
        <v>370</v>
      </c>
      <c r="P66" s="7" t="s">
        <v>216</v>
      </c>
      <c r="Q66" s="8" t="n">
        <v>100</v>
      </c>
      <c r="R66" s="8" t="n">
        <f aca="false">IF(Q66&gt;0,IF($Q66+$T66+$W66+$Z66 &gt; 0,MAX(1,ROUND($AD66*Q66/($Q66+$T66+$W66+$Z66),0)),""),"")</f>
        <v>3</v>
      </c>
      <c r="S66" s="9" t="s">
        <v>50</v>
      </c>
      <c r="T66" s="10" t="n">
        <v>400</v>
      </c>
      <c r="U66" s="10" t="n">
        <f aca="false">IF(T66&gt;0,IF($Q66+$T66+$W66+$Z66 &gt; 0,MAX(1,ROUND($AD66*T66/($Q66+$T66+$W66+$Z66),0)),""),"")</f>
        <v>10</v>
      </c>
      <c r="V66" s="11" t="s">
        <v>491</v>
      </c>
      <c r="W66" s="12" t="n">
        <v>25</v>
      </c>
      <c r="X66" s="12" t="n">
        <f aca="false">IF(W66&gt;0,IF($Q66+$T66+$W66+$Z66 &gt; 0,MAX(1,ROUND($AD66*W66/($Q66+$T66+$W66+$Z66),0)),""),"")</f>
        <v>1</v>
      </c>
      <c r="Y66" s="28" t="s">
        <v>213</v>
      </c>
      <c r="Z66" s="14" t="n">
        <v>50</v>
      </c>
      <c r="AA66" s="14" t="n">
        <f aca="false">IF(Z66&gt;0,IF($Q66+$T66+$W66+$Z66 &gt; 0,MAX(1,ROUND($AD66*Z66/($Q66+$T66+$W66+$Z66),0)),""),"")</f>
        <v>1</v>
      </c>
      <c r="AC66" s="3" t="n">
        <f aca="false">(1+Q66/100)*(1+T66/100)*(1+W66/100)*(1+Z66/100)*100</f>
        <v>1875</v>
      </c>
      <c r="AD66" s="3" t="n">
        <f aca="false">_xlfn.CEILING.MATH(MIN(I66,AC66/100))</f>
        <v>15</v>
      </c>
      <c r="AE66" s="3" t="n">
        <f aca="false">ROUND(G66*(1+Q66/100)*(1+T66/100)*(1+W66/100)*(1+Z66/100),1)</f>
        <v>937.5</v>
      </c>
    </row>
    <row r="67" customFormat="false" ht="63.75" hidden="false" customHeight="false" outlineLevel="0" collapsed="false">
      <c r="A67" s="1" t="s">
        <v>492</v>
      </c>
      <c r="B67" s="1" t="s">
        <v>493</v>
      </c>
      <c r="C67" s="27" t="s">
        <v>494</v>
      </c>
      <c r="D67" s="1" t="n">
        <f aca="false">ROUND((J67*150/8 +(I67/1.5)^2)/ (3*E67),0)</f>
        <v>155</v>
      </c>
      <c r="E67" s="1" t="n">
        <v>3</v>
      </c>
      <c r="F67" s="2" t="s">
        <v>495</v>
      </c>
      <c r="G67" s="3" t="n">
        <v>2</v>
      </c>
      <c r="H67" s="4" t="s">
        <v>420</v>
      </c>
      <c r="I67" s="5" t="n">
        <v>10</v>
      </c>
      <c r="J67" s="5" t="n">
        <v>72</v>
      </c>
      <c r="K67" s="4" t="s">
        <v>496</v>
      </c>
      <c r="L67" s="6" t="s">
        <v>213</v>
      </c>
      <c r="M67" s="6" t="s">
        <v>74</v>
      </c>
      <c r="N67" s="6" t="s">
        <v>161</v>
      </c>
      <c r="P67" s="7" t="s">
        <v>238</v>
      </c>
      <c r="Q67" s="8" t="n">
        <v>500</v>
      </c>
      <c r="R67" s="8" t="n">
        <f aca="false">IF(Q67&gt;0,IF($Q67+$T67+$W67+$Z67 &gt; 0,MAX(1,ROUND($AD67*Q67/($Q67+$T67+$W67+$Z67),0)),""),"")</f>
        <v>7</v>
      </c>
      <c r="S67" s="9" t="s">
        <v>191</v>
      </c>
      <c r="T67" s="10" t="n">
        <v>100</v>
      </c>
      <c r="U67" s="10" t="n">
        <f aca="false">IF(T67&gt;0,IF($Q67+$T67+$W67+$Z67 &gt; 0,MAX(1,ROUND($AD67*T67/($Q67+$T67+$W67+$Z67),0)),""),"")</f>
        <v>1</v>
      </c>
      <c r="V67" s="11" t="s">
        <v>132</v>
      </c>
      <c r="W67" s="12" t="n">
        <v>50</v>
      </c>
      <c r="X67" s="12" t="n">
        <f aca="false">IF(W67&gt;0,IF($Q67+$T67+$W67+$Z67 &gt; 0,MAX(1,ROUND($AD67*W67/($Q67+$T67+$W67+$Z67),0)),""),"")</f>
        <v>1</v>
      </c>
      <c r="Y67" s="13" t="s">
        <v>49</v>
      </c>
      <c r="Z67" s="14" t="n">
        <v>25</v>
      </c>
      <c r="AA67" s="14" t="n">
        <f aca="false">IF(Z67&gt;0,IF($Q67+$T67+$W67+$Z67 &gt; 0,MAX(1,ROUND($AD67*Z67/($Q67+$T67+$W67+$Z67),0)),""),"")</f>
        <v>1</v>
      </c>
      <c r="AC67" s="3" t="n">
        <f aca="false">(1+Q67/100)*(1+T67/100)*(1+W67/100)*(1+Z67/100)*100</f>
        <v>2250</v>
      </c>
      <c r="AD67" s="3" t="n">
        <f aca="false">_xlfn.CEILING.MATH(MIN(I67,AC67/100))</f>
        <v>10</v>
      </c>
      <c r="AE67" s="3" t="n">
        <f aca="false">ROUND(G67*(1+Q67/100)*(1+T67/100)*(1+W67/100)*(1+Z67/100),1)</f>
        <v>45</v>
      </c>
    </row>
    <row r="68" customFormat="false" ht="63.75" hidden="false" customHeight="false" outlineLevel="0" collapsed="false">
      <c r="A68" s="1" t="s">
        <v>497</v>
      </c>
      <c r="B68" s="1" t="s">
        <v>498</v>
      </c>
      <c r="C68" s="1" t="s">
        <v>499</v>
      </c>
      <c r="D68" s="1" t="n">
        <f aca="false">ROUND((J68*150/8 +(I68/1.5)^2)/ (3*E68),0)</f>
        <v>1083</v>
      </c>
      <c r="E68" s="1" t="n">
        <v>1</v>
      </c>
      <c r="F68" s="2" t="s">
        <v>500</v>
      </c>
      <c r="G68" s="3" t="n">
        <v>10</v>
      </c>
      <c r="H68" s="4" t="s">
        <v>501</v>
      </c>
      <c r="I68" s="5" t="n">
        <v>15</v>
      </c>
      <c r="J68" s="5" t="n">
        <f aca="false">24*7</f>
        <v>168</v>
      </c>
      <c r="K68" s="4" t="s">
        <v>502</v>
      </c>
      <c r="L68" s="6" t="s">
        <v>308</v>
      </c>
      <c r="M68" s="6" t="s">
        <v>76</v>
      </c>
      <c r="N68" s="6" t="s">
        <v>165</v>
      </c>
      <c r="P68" s="7" t="s">
        <v>503</v>
      </c>
      <c r="Q68" s="8" t="n">
        <v>150</v>
      </c>
      <c r="R68" s="8" t="n">
        <f aca="false">IF(Q68&gt;0,IF($Q68+$T68+$W68+$Z68 &gt; 0,MAX(1,ROUND($AD68*Q68/($Q68+$T68+$W68+$Z68),0)),""),"")</f>
        <v>5</v>
      </c>
      <c r="S68" s="9" t="s">
        <v>39</v>
      </c>
      <c r="T68" s="10" t="n">
        <v>50</v>
      </c>
      <c r="U68" s="10" t="n">
        <f aca="false">IF(T68&gt;0,IF($Q68+$T68+$W68+$Z68 &gt; 0,MAX(1,ROUND($AD68*T68/($Q68+$T68+$W68+$Z68),0)),""),"")</f>
        <v>2</v>
      </c>
      <c r="V68" s="11" t="s">
        <v>273</v>
      </c>
      <c r="W68" s="12" t="n">
        <v>100</v>
      </c>
      <c r="X68" s="12" t="n">
        <f aca="false">IF(W68&gt;0,IF($Q68+$T68+$W68+$Z68 &gt; 0,MAX(1,ROUND($AD68*W68/($Q68+$T68+$W68+$Z68),0)),""),"")</f>
        <v>3</v>
      </c>
      <c r="Y68" s="13" t="s">
        <v>199</v>
      </c>
      <c r="Z68" s="14" t="n">
        <v>25</v>
      </c>
      <c r="AA68" s="14" t="n">
        <f aca="false">IF(Z68&gt;0,IF($Q68+$T68+$W68+$Z68 &gt; 0,MAX(1,ROUND($AD68*Z68/($Q68+$T68+$W68+$Z68),0)),""),"")</f>
        <v>1</v>
      </c>
      <c r="AC68" s="3" t="n">
        <f aca="false">(1+Q68/100)*(1+T68/100)*(1+W68/100)*(1+Z68/100)*100</f>
        <v>937.5</v>
      </c>
      <c r="AD68" s="3" t="n">
        <f aca="false">_xlfn.CEILING.MATH(MIN(I68,AC68/100))</f>
        <v>10</v>
      </c>
      <c r="AE68" s="3" t="n">
        <f aca="false">ROUND(G68*(1+Q68/100)*(1+T68/100)*(1+W68/100)*(1+Z68/100),1)</f>
        <v>93.8</v>
      </c>
    </row>
    <row r="69" customFormat="false" ht="51" hidden="false" customHeight="false" outlineLevel="0" collapsed="false">
      <c r="A69" s="1" t="s">
        <v>504</v>
      </c>
      <c r="B69" s="1" t="s">
        <v>505</v>
      </c>
      <c r="C69" s="1" t="s">
        <v>506</v>
      </c>
      <c r="D69" s="1" t="n">
        <f aca="false">ROUND((J69*150/8 +(I69/1.5)^2)/ (3*E69),0)</f>
        <v>9</v>
      </c>
      <c r="E69" s="1" t="n">
        <v>3</v>
      </c>
      <c r="F69" s="2" t="s">
        <v>507</v>
      </c>
      <c r="G69" s="3" t="n">
        <v>5</v>
      </c>
      <c r="H69" s="4" t="s">
        <v>264</v>
      </c>
      <c r="I69" s="5" t="n">
        <v>10</v>
      </c>
      <c r="J69" s="5" t="n">
        <v>2</v>
      </c>
      <c r="K69" s="4" t="s">
        <v>445</v>
      </c>
      <c r="L69" s="6" t="s">
        <v>73</v>
      </c>
      <c r="M69" s="6" t="s">
        <v>394</v>
      </c>
      <c r="N69" s="6" t="s">
        <v>508</v>
      </c>
      <c r="P69" s="7" t="s">
        <v>266</v>
      </c>
      <c r="Q69" s="8" t="n">
        <v>150</v>
      </c>
      <c r="R69" s="8" t="n">
        <f aca="false">IF(Q69&gt;0,IF($Q69+$T69+$W69+$Z69 &gt; 0,MAX(1,ROUND($AD69*Q69/($Q69+$T69+$W69+$Z69),0)),""),"")</f>
        <v>4</v>
      </c>
      <c r="S69" s="9" t="s">
        <v>114</v>
      </c>
      <c r="T69" s="10" t="n">
        <v>150</v>
      </c>
      <c r="U69" s="10" t="n">
        <f aca="false">IF(T69&gt;0,IF($Q69+$T69+$W69+$Z69 &gt; 0,MAX(1,ROUND($AD69*T69/($Q69+$T69+$W69+$Z69),0)),""),"")</f>
        <v>4</v>
      </c>
      <c r="V69" s="11" t="s">
        <v>320</v>
      </c>
      <c r="W69" s="12" t="n">
        <v>50</v>
      </c>
      <c r="X69" s="12" t="n">
        <f aca="false">IF(W69&gt;0,IF($Q69+$T69+$W69+$Z69 &gt; 0,MAX(1,ROUND($AD69*W69/($Q69+$T69+$W69+$Z69),0)),""),"")</f>
        <v>1</v>
      </c>
      <c r="Y69" s="13" t="s">
        <v>231</v>
      </c>
      <c r="Z69" s="14" t="n">
        <v>75</v>
      </c>
      <c r="AA69" s="14" t="n">
        <f aca="false">IF(Z69&gt;0,IF($Q69+$T69+$W69+$Z69 &gt; 0,MAX(1,ROUND($AD69*Z69/($Q69+$T69+$W69+$Z69),0)),""),"")</f>
        <v>2</v>
      </c>
      <c r="AB69" s="15" t="n">
        <v>1</v>
      </c>
      <c r="AC69" s="3" t="n">
        <f aca="false">(1+Q69/100)*(1+T69/100)*(1+W69/100)*(1+Z69/100)*100</f>
        <v>1640.625</v>
      </c>
      <c r="AD69" s="3" t="n">
        <f aca="false">_xlfn.CEILING.MATH(MIN(I69,AC69/100))</f>
        <v>10</v>
      </c>
      <c r="AE69" s="3" t="n">
        <f aca="false">ROUND(G69*(1+Q69/100)*(1+T69/100)*(1+W69/100)*(1+Z69/100),1)</f>
        <v>82</v>
      </c>
    </row>
    <row r="70" customFormat="false" ht="63.75" hidden="false" customHeight="false" outlineLevel="0" collapsed="false">
      <c r="A70" s="1" t="s">
        <v>509</v>
      </c>
      <c r="B70" s="1" t="s">
        <v>510</v>
      </c>
      <c r="C70" s="27" t="s">
        <v>511</v>
      </c>
      <c r="D70" s="1" t="n">
        <f aca="false">ROUND((J70*150/8 +(I70/1.5)^2)/ (3*E70),0)</f>
        <v>61</v>
      </c>
      <c r="E70" s="1" t="n">
        <v>3</v>
      </c>
      <c r="F70" s="2" t="s">
        <v>512</v>
      </c>
      <c r="G70" s="3" t="n">
        <v>10</v>
      </c>
      <c r="H70" s="4" t="s">
        <v>513</v>
      </c>
      <c r="I70" s="5" t="n">
        <v>15</v>
      </c>
      <c r="J70" s="5" t="n">
        <v>24</v>
      </c>
      <c r="K70" s="4" t="s">
        <v>514</v>
      </c>
      <c r="L70" s="6" t="s">
        <v>413</v>
      </c>
      <c r="M70" s="6" t="s">
        <v>113</v>
      </c>
      <c r="N70" s="6" t="s">
        <v>95</v>
      </c>
      <c r="O70" s="6" t="s">
        <v>86</v>
      </c>
      <c r="P70" s="7" t="s">
        <v>161</v>
      </c>
      <c r="Q70" s="8" t="n">
        <v>25</v>
      </c>
      <c r="R70" s="8" t="n">
        <f aca="false">IF(Q70&gt;0,IF($Q70+$T70+$W70+$Z70 &gt; 0,MAX(1,ROUND($AD70*Q70/($Q70+$T70+$W70+$Z70),0)),""),"")</f>
        <v>1</v>
      </c>
      <c r="S70" s="9" t="s">
        <v>491</v>
      </c>
      <c r="T70" s="10" t="n">
        <v>50</v>
      </c>
      <c r="U70" s="10" t="n">
        <f aca="false">IF(T70&gt;0,IF($Q70+$T70+$W70+$Z70 &gt; 0,MAX(1,ROUND($AD70*T70/($Q70+$T70+$W70+$Z70),0)),""),"")</f>
        <v>1</v>
      </c>
      <c r="V70" s="11" t="s">
        <v>222</v>
      </c>
      <c r="W70" s="12" t="n">
        <v>25</v>
      </c>
      <c r="X70" s="12" t="n">
        <f aca="false">IF(W70&gt;0,IF($Q70+$T70+$W70+$Z70 &gt; 0,MAX(1,ROUND($AD70*W70/($Q70+$T70+$W70+$Z70),0)),""),"")</f>
        <v>1</v>
      </c>
      <c r="Y70" s="13" t="s">
        <v>145</v>
      </c>
      <c r="Z70" s="14" t="n">
        <v>50</v>
      </c>
      <c r="AA70" s="14" t="n">
        <f aca="false">IF(Z70&gt;0,IF($Q70+$T70+$W70+$Z70 &gt; 0,MAX(1,ROUND($AD70*Z70/($Q70+$T70+$W70+$Z70),0)),""),"")</f>
        <v>1</v>
      </c>
      <c r="AC70" s="3" t="n">
        <f aca="false">(1+Q70/100)*(1+T70/100)*(1+W70/100)*(1+Z70/100)*100</f>
        <v>351.5625</v>
      </c>
      <c r="AD70" s="3" t="n">
        <f aca="false">_xlfn.CEILING.MATH(MIN(I70,AC70/100))</f>
        <v>4</v>
      </c>
      <c r="AE70" s="3" t="n">
        <f aca="false">ROUND(G70*(1+Q70/100)*(1+T70/100)*(1+W70/100)*(1+Z70/100),1)</f>
        <v>35.2</v>
      </c>
    </row>
    <row r="71" customFormat="false" ht="38.25" hidden="false" customHeight="false" outlineLevel="0" collapsed="false">
      <c r="A71" s="1" t="s">
        <v>515</v>
      </c>
      <c r="B71" s="1" t="s">
        <v>516</v>
      </c>
      <c r="C71" s="1" t="s">
        <v>517</v>
      </c>
      <c r="D71" s="1" t="n">
        <f aca="false">ROUND((J71*150/8 +(I71/1.5)^2)/ (3*E71),0)</f>
        <v>7</v>
      </c>
      <c r="E71" s="1" t="n">
        <v>3</v>
      </c>
      <c r="F71" s="2" t="s">
        <v>518</v>
      </c>
      <c r="G71" s="3" t="n">
        <v>5</v>
      </c>
      <c r="H71" s="4" t="s">
        <v>91</v>
      </c>
      <c r="I71" s="3" t="n">
        <v>10</v>
      </c>
      <c r="J71" s="3" t="n">
        <v>1</v>
      </c>
      <c r="K71" s="4" t="s">
        <v>519</v>
      </c>
      <c r="L71" s="6" t="s">
        <v>37</v>
      </c>
      <c r="M71" s="6" t="s">
        <v>162</v>
      </c>
      <c r="N71" s="6" t="s">
        <v>336</v>
      </c>
      <c r="P71" s="7" t="s">
        <v>281</v>
      </c>
      <c r="Q71" s="8" t="n">
        <v>75</v>
      </c>
      <c r="R71" s="8" t="n">
        <f aca="false">IF(Q71&gt;0,IF($Q71+$T71+$W71+$Z71 &gt; 0,MAX(1,ROUND($AD71*Q71/($Q71+$T71+$W71+$Z71),0)),""),"")</f>
        <v>1</v>
      </c>
      <c r="S71" s="9" t="s">
        <v>163</v>
      </c>
      <c r="T71" s="10" t="n">
        <v>400</v>
      </c>
      <c r="U71" s="10" t="n">
        <f aca="false">IF(T71&gt;0,IF($Q71+$T71+$W71+$Z71 &gt; 0,MAX(1,ROUND($AD71*T71/($Q71+$T71+$W71+$Z71),0)),""),"")</f>
        <v>7</v>
      </c>
      <c r="V71" s="11" t="s">
        <v>151</v>
      </c>
      <c r="W71" s="12" t="n">
        <v>50</v>
      </c>
      <c r="X71" s="12" t="n">
        <f aca="false">IF(W71&gt;0,IF($Q71+$T71+$W71+$Z71 &gt; 0,MAX(1,ROUND($AD71*W71/($Q71+$T71+$W71+$Z71),0)),""),"")</f>
        <v>1</v>
      </c>
      <c r="Y71" s="28" t="s">
        <v>94</v>
      </c>
      <c r="Z71" s="14" t="n">
        <v>50</v>
      </c>
      <c r="AA71" s="14" t="n">
        <f aca="false">IF(Z71&gt;0,IF($Q71+$T71+$W71+$Z71 &gt; 0,MAX(1,ROUND($AD71*Z71/($Q71+$T71+$W71+$Z71),0)),""),"")</f>
        <v>1</v>
      </c>
      <c r="AB71" s="15" t="n">
        <v>1</v>
      </c>
      <c r="AC71" s="3" t="n">
        <f aca="false">(1+Q71/100)*(1+T71/100)*(1+W71/100)*(1+Z71/100)*100</f>
        <v>1968.75</v>
      </c>
      <c r="AD71" s="3" t="n">
        <f aca="false">_xlfn.CEILING.MATH(MIN(I71,AC71/100))</f>
        <v>10</v>
      </c>
      <c r="AE71" s="3" t="n">
        <f aca="false">ROUND(G71*(1+Q71/100)*(1+T71/100)*(1+W71/100)*(1+Z71/100),1)</f>
        <v>98.4</v>
      </c>
    </row>
    <row r="72" customFormat="false" ht="51" hidden="false" customHeight="false" outlineLevel="0" collapsed="false">
      <c r="A72" s="1" t="s">
        <v>520</v>
      </c>
      <c r="B72" s="1" t="s">
        <v>521</v>
      </c>
      <c r="C72" s="1" t="s">
        <v>522</v>
      </c>
      <c r="D72" s="1" t="n">
        <f aca="false">ROUND((J72*150/8 +(I72/1.5)^2)/ (3*E72),0)</f>
        <v>498</v>
      </c>
      <c r="E72" s="1" t="n">
        <v>1</v>
      </c>
      <c r="F72" s="2" t="s">
        <v>523</v>
      </c>
      <c r="G72" s="3" t="n">
        <v>1</v>
      </c>
      <c r="H72" s="4" t="s">
        <v>375</v>
      </c>
      <c r="I72" s="5" t="n">
        <v>18</v>
      </c>
      <c r="J72" s="5" t="n">
        <v>72</v>
      </c>
      <c r="K72" s="4" t="s">
        <v>524</v>
      </c>
      <c r="L72" s="6" t="s">
        <v>93</v>
      </c>
      <c r="M72" s="6" t="s">
        <v>165</v>
      </c>
      <c r="N72" s="6" t="s">
        <v>39</v>
      </c>
      <c r="O72" s="6" t="s">
        <v>173</v>
      </c>
      <c r="P72" s="7" t="s">
        <v>307</v>
      </c>
      <c r="Q72" s="8" t="n">
        <v>500</v>
      </c>
      <c r="R72" s="8" t="n">
        <f aca="false">IF(Q72&gt;0,IF($Q72+$T72+$W72+$Z72 &gt; 0,MAX(1,ROUND($AD72*Q72/($Q72+$T72+$W72+$Z72),0)),""),"")</f>
        <v>13</v>
      </c>
      <c r="S72" s="9" t="s">
        <v>76</v>
      </c>
      <c r="T72" s="10" t="n">
        <v>50</v>
      </c>
      <c r="U72" s="10" t="n">
        <f aca="false">IF(T72&gt;0,IF($Q72+$T72+$W72+$Z72 &gt; 0,MAX(1,ROUND($AD72*T72/($Q72+$T72+$W72+$Z72),0)),""),"")</f>
        <v>1</v>
      </c>
      <c r="V72" s="11" t="s">
        <v>172</v>
      </c>
      <c r="W72" s="12" t="n">
        <v>75</v>
      </c>
      <c r="X72" s="12" t="n">
        <f aca="false">IF(W72&gt;0,IF($Q72+$T72+$W72+$Z72 &gt; 0,MAX(1,ROUND($AD72*W72/($Q72+$T72+$W72+$Z72),0)),""),"")</f>
        <v>2</v>
      </c>
      <c r="AC72" s="3" t="n">
        <f aca="false">(1+Q72/100)*(1+T72/100)*(1+W72/100)*(1+Z72/100)*100</f>
        <v>1575</v>
      </c>
      <c r="AD72" s="3" t="n">
        <f aca="false">_xlfn.CEILING.MATH(MIN(I72,AC72/100))</f>
        <v>16</v>
      </c>
      <c r="AE72" s="3" t="n">
        <f aca="false">ROUND(G72*(1+Q72/100)*(1+T72/100)*(1+W72/100)*(1+Z72/100),1)</f>
        <v>15.8</v>
      </c>
    </row>
    <row r="73" customFormat="false" ht="12.75" hidden="false" customHeight="false" outlineLevel="0" collapsed="false">
      <c r="D73" s="1" t="e">
        <f aca="false">ROUND((J73*150/8 +(I73/1.5)^2)/ (3*E73),0)</f>
        <v>#DIV/0!</v>
      </c>
      <c r="R73" s="8" t="str">
        <f aca="false">IF(Q73&gt;0,IF($Q73+$T73+$W73+$Z73 &gt; 0,MAX(1,ROUND($AD73*Q73/($Q73+$T73+$W73+$Z73),0)),""),"")</f>
        <v/>
      </c>
      <c r="U73" s="10" t="str">
        <f aca="false">IF(T73&gt;0,IF($Q73+$T73+$W73+$Z73 &gt; 0,MAX(1,ROUND($AD73*T73/($Q73+$T73+$W73+$Z73),0)),""),"")</f>
        <v/>
      </c>
      <c r="X73" s="12" t="str">
        <f aca="false">IF(W73&gt;0,IF($Q73+$T73+$W73+$Z73 &gt; 0,MAX(1,ROUND($AD73*W73/($Q73+$T73+$W73+$Z73),0)),""),"")</f>
        <v/>
      </c>
      <c r="AC73" s="3" t="n">
        <f aca="false">(1+Q73/100)*(1+T73/100)*(1+W73/100)*(1+Z73/100)*100</f>
        <v>100</v>
      </c>
      <c r="AD73" s="3" t="n">
        <f aca="false">_xlfn.CEILING.MATH(MIN(I73,AC73/100))</f>
        <v>1</v>
      </c>
      <c r="AE73" s="3" t="n">
        <f aca="false">ROUND(G73*(1+Q73/100)*(1+T73/100)*(1+W73/100)*(1+Z73/100),1)</f>
        <v>0</v>
      </c>
    </row>
    <row r="74" customFormat="false" ht="12.75" hidden="false" customHeight="false" outlineLevel="0" collapsed="false">
      <c r="D74" s="1" t="e">
        <f aca="false">ROUND((J74*150/8 +(I74/1.5)^2)/ (3*E74),0)</f>
        <v>#DIV/0!</v>
      </c>
      <c r="R74" s="8" t="str">
        <f aca="false">IF(Q74&gt;0,IF($Q74+$T74+$W74+$Z74 &gt; 0,MAX(1,ROUND($AD74*Q74/($Q74+$T74+$W74+$Z74),0)),""),"")</f>
        <v/>
      </c>
      <c r="U74" s="10" t="str">
        <f aca="false">IF(T74&gt;0,IF($Q74+$T74+$W74+$Z74 &gt; 0,MAX(1,ROUND($AD74*T74/($Q74+$T74+$W74+$Z74),0)),""),"")</f>
        <v/>
      </c>
      <c r="X74" s="12" t="str">
        <f aca="false">IF(W74&gt;0,IF($Q74+$T74+$W74+$Z74 &gt; 0,MAX(1,ROUND($AD74*W74/($Q74+$T74+$W74+$Z74),0)),""),"")</f>
        <v/>
      </c>
      <c r="AC74" s="3" t="n">
        <f aca="false">(1+Q74/100)*(1+T74/100)*(1+W74/100)*(1+Z74/100)*100</f>
        <v>100</v>
      </c>
      <c r="AD74" s="3" t="n">
        <f aca="false">_xlfn.CEILING.MATH(MIN(I74,AC74/100))</f>
        <v>1</v>
      </c>
      <c r="AE74" s="3" t="n">
        <f aca="false">ROUND(G74*(1+Q74/100)*(1+T74/100)*(1+W74/100)*(1+Z74/100),1)</f>
        <v>0</v>
      </c>
    </row>
    <row r="75" customFormat="false" ht="12.75" hidden="false" customHeight="false" outlineLevel="0" collapsed="false">
      <c r="D75" s="1" t="e">
        <f aca="false">ROUND((J75*150/8 +(I75/1.5)^2)/ (3*E75),0)</f>
        <v>#DIV/0!</v>
      </c>
      <c r="R75" s="8" t="str">
        <f aca="false">IF(Q75&gt;0,IF($Q75+$T75+$W75+$Z75 &gt; 0,MAX(1,ROUND($AD75*Q75/($Q75+$T75+$W75+$Z75),0)),""),"")</f>
        <v/>
      </c>
      <c r="U75" s="10" t="str">
        <f aca="false">IF(T75&gt;0,IF($Q75+$T75+$W75+$Z75 &gt; 0,MAX(1,ROUND($AD75*T75/($Q75+$T75+$W75+$Z75),0)),""),"")</f>
        <v/>
      </c>
      <c r="X75" s="12" t="str">
        <f aca="false">IF(W75&gt;0,IF($Q75+$T75+$W75+$Z75 &gt; 0,MAX(1,ROUND($AD75*W75/($Q75+$T75+$W75+$Z75),0)),""),"")</f>
        <v/>
      </c>
      <c r="AC75" s="3" t="n">
        <f aca="false">(1+Q75/100)*(1+T75/100)*(1+W75/100)*(1+Z75/100)*100</f>
        <v>100</v>
      </c>
      <c r="AD75" s="3" t="n">
        <f aca="false">_xlfn.CEILING.MATH(MIN(I75,AC75/100))</f>
        <v>1</v>
      </c>
      <c r="AE75" s="3" t="n">
        <f aca="false">ROUND(G75*(1+Q75/100)*(1+T75/100)*(1+W75/100)*(1+Z75/100),1)</f>
        <v>0</v>
      </c>
    </row>
    <row r="76" customFormat="false" ht="12.75" hidden="false" customHeight="false" outlineLevel="0" collapsed="false">
      <c r="D76" s="1" t="e">
        <f aca="false">ROUND((J76*150/8 +(I76/1.5)^2)/ (3*E76),0)</f>
        <v>#DIV/0!</v>
      </c>
      <c r="R76" s="8" t="str">
        <f aca="false">IF(Q76&gt;0,IF($Q76+$T76+$W76+$Z76 &gt; 0,MAX(1,ROUND($AD76*Q76/($Q76+$T76+$W76+$Z76),0)),""),"")</f>
        <v/>
      </c>
      <c r="U76" s="10" t="str">
        <f aca="false">IF(T76&gt;0,IF($Q76+$T76+$W76+$Z76 &gt; 0,MAX(1,ROUND($AD76*T76/($Q76+$T76+$W76+$Z76),0)),""),"")</f>
        <v/>
      </c>
      <c r="X76" s="12" t="str">
        <f aca="false">IF(W76&gt;0,IF($Q76+$T76+$W76+$Z76 &gt; 0,MAX(1,ROUND($AD76*W76/($Q76+$T76+$W76+$Z76),0)),""),"")</f>
        <v/>
      </c>
      <c r="AC76" s="3" t="n">
        <f aca="false">(1+Q76/100)*(1+T76/100)*(1+W76/100)*(1+Z76/100)*100</f>
        <v>100</v>
      </c>
      <c r="AD76" s="3" t="n">
        <f aca="false">_xlfn.CEILING.MATH(MIN(I76,AC76/100))</f>
        <v>1</v>
      </c>
      <c r="AE76" s="3" t="n">
        <f aca="false">ROUND(G76*(1+Q76/100)*(1+T76/100)*(1+W76/100)*(1+Z76/100),1)</f>
        <v>0</v>
      </c>
    </row>
    <row r="77" customFormat="false" ht="12.75" hidden="false" customHeight="false" outlineLevel="0" collapsed="false">
      <c r="D77" s="1" t="e">
        <f aca="false">ROUND((J77*150/8 +(I77/1.5)^2)/ (3*E77),0)</f>
        <v>#DIV/0!</v>
      </c>
      <c r="R77" s="8" t="str">
        <f aca="false">IF(Q77&gt;0,IF($Q77+$T77+$W77+$Z77 &gt; 0,MAX(1,ROUND($AD77*Q77/($Q77+$T77+$W77+$Z77),0)),""),"")</f>
        <v/>
      </c>
      <c r="U77" s="10" t="str">
        <f aca="false">IF(T77&gt;0,IF($Q77+$T77+$W77+$Z77 &gt; 0,MAX(1,ROUND($AD77*T77/($Q77+$T77+$W77+$Z77),0)),""),"")</f>
        <v/>
      </c>
      <c r="X77" s="12" t="str">
        <f aca="false">IF(W77&gt;0,IF($Q77+$T77+$W77+$Z77 &gt; 0,MAX(1,ROUND($AD77*W77/($Q77+$T77+$W77+$Z77),0)),""),"")</f>
        <v/>
      </c>
      <c r="AC77" s="3" t="n">
        <f aca="false">(1+Q77/100)*(1+T77/100)*(1+W77/100)*(1+Z77/100)*100</f>
        <v>100</v>
      </c>
      <c r="AD77" s="3" t="n">
        <f aca="false">_xlfn.CEILING.MATH(MIN(I77,AC77/100))</f>
        <v>1</v>
      </c>
      <c r="AE77" s="3" t="n">
        <f aca="false">ROUND(G77*(1+Q77/100)*(1+T77/100)*(1+W77/100)*(1+Z77/100),1)</f>
        <v>0</v>
      </c>
    </row>
    <row r="78" customFormat="false" ht="12.75" hidden="false" customHeight="false" outlineLevel="0" collapsed="false">
      <c r="D78" s="1" t="e">
        <f aca="false">ROUND((J78*150/8 +(I78/1.5)^2)/ (3*E78),0)</f>
        <v>#DIV/0!</v>
      </c>
      <c r="R78" s="8" t="str">
        <f aca="false">IF(Q78&gt;0,IF($Q78+$T78+$W78+$Z78 &gt; 0,MAX(1,ROUND($AD78*Q78/($Q78+$T78+$W78+$Z78),0)),""),"")</f>
        <v/>
      </c>
      <c r="U78" s="10" t="str">
        <f aca="false">IF(T78&gt;0,IF($Q78+$T78+$W78+$Z78 &gt; 0,MAX(1,ROUND($AD78*T78/($Q78+$T78+$W78+$Z78),0)),""),"")</f>
        <v/>
      </c>
      <c r="X78" s="12" t="str">
        <f aca="false">IF(W78&gt;0,IF($Q78+$T78+$W78+$Z78 &gt; 0,MAX(1,ROUND($AD78*W78/($Q78+$T78+$W78+$Z78),0)),""),"")</f>
        <v/>
      </c>
      <c r="AC78" s="3" t="n">
        <f aca="false">(1+Q78/100)*(1+T78/100)*(1+W78/100)*(1+Z78/100)*100</f>
        <v>100</v>
      </c>
      <c r="AD78" s="3" t="n">
        <f aca="false">_xlfn.CEILING.MATH(MIN(I78,AC78/100))</f>
        <v>1</v>
      </c>
      <c r="AE78" s="3" t="n">
        <f aca="false">ROUND(G78*(1+Q78/100)*(1+T78/100)*(1+W78/100)*(1+Z78/100),1)</f>
        <v>0</v>
      </c>
    </row>
    <row r="79" customFormat="false" ht="12.75" hidden="false" customHeight="false" outlineLevel="0" collapsed="false">
      <c r="D79" s="1" t="e">
        <f aca="false">ROUND((J79*150/8 +(I79/1.5)^2)/ (3*E79),0)</f>
        <v>#DIV/0!</v>
      </c>
      <c r="R79" s="8" t="str">
        <f aca="false">IF(Q79&gt;0,IF($Q79+$T79+$W79+$Z79 &gt; 0,MAX(1,ROUND($AD79*Q79/($Q79+$T79+$W79+$Z79),0)),""),"")</f>
        <v/>
      </c>
      <c r="U79" s="10" t="str">
        <f aca="false">IF(T79&gt;0,IF($Q79+$T79+$W79+$Z79 &gt; 0,MAX(1,ROUND($AD79*T79/($Q79+$T79+$W79+$Z79),0)),""),"")</f>
        <v/>
      </c>
      <c r="X79" s="12" t="str">
        <f aca="false">IF(W79&gt;0,IF($Q79+$T79+$W79+$Z79 &gt; 0,MAX(1,ROUND($AD79*W79/($Q79+$T79+$W79+$Z79),0)),""),"")</f>
        <v/>
      </c>
      <c r="AC79" s="3" t="n">
        <f aca="false">(1+Q79/100)*(1+T79/100)*(1+W79/100)*(1+Z79/100)*100</f>
        <v>100</v>
      </c>
      <c r="AD79" s="3" t="n">
        <f aca="false">_xlfn.CEILING.MATH(MIN(I79,AC79/100))</f>
        <v>1</v>
      </c>
      <c r="AE79" s="3" t="n">
        <f aca="false">ROUND(G79*(1+Q79/100)*(1+T79/100)*(1+W79/100)*(1+Z79/100),1)</f>
        <v>0</v>
      </c>
    </row>
    <row r="80" customFormat="false" ht="12.75" hidden="false" customHeight="false" outlineLevel="0" collapsed="false">
      <c r="D80" s="1" t="e">
        <f aca="false">ROUND((J80*150/8 +(I80/1.5)^2)/ (3*E80),0)</f>
        <v>#DIV/0!</v>
      </c>
      <c r="R80" s="8" t="str">
        <f aca="false">IF(Q80&gt;0,IF($Q80+$T80+$W80+$Z80 &gt; 0,MAX(1,ROUND($AD80*Q80/($Q80+$T80+$W80+$Z80),0)),""),"")</f>
        <v/>
      </c>
      <c r="U80" s="10" t="str">
        <f aca="false">IF(T80&gt;0,IF($Q80+$T80+$W80+$Z80 &gt; 0,MAX(1,ROUND($AD80*T80/($Q80+$T80+$W80+$Z80),0)),""),"")</f>
        <v/>
      </c>
      <c r="X80" s="12" t="str">
        <f aca="false">IF(W80&gt;0,IF($Q80+$T80+$W80+$Z80 &gt; 0,MAX(1,ROUND($AD80*W80/($Q80+$T80+$W80+$Z80),0)),""),"")</f>
        <v/>
      </c>
      <c r="AC80" s="3" t="n">
        <f aca="false">(1+Q80/100)*(1+T80/100)*(1+W80/100)*(1+Z80/100)*100</f>
        <v>100</v>
      </c>
      <c r="AD80" s="3" t="n">
        <f aca="false">_xlfn.CEILING.MATH(MIN(I80,AC80/100))</f>
        <v>1</v>
      </c>
      <c r="AE80" s="3" t="n">
        <f aca="false">ROUND(G80*(1+Q80/100)*(1+T80/100)*(1+W80/100)*(1+Z80/100),1)</f>
        <v>0</v>
      </c>
    </row>
    <row r="81" customFormat="false" ht="12.75" hidden="false" customHeight="false" outlineLevel="0" collapsed="false">
      <c r="D81" s="1" t="e">
        <f aca="false">ROUND((J81*150/8 +(I81/1.5)^2)/ (3*E81),0)</f>
        <v>#DIV/0!</v>
      </c>
      <c r="R81" s="8" t="str">
        <f aca="false">IF(Q81&gt;0,IF($Q81+$T81+$W81+$Z81 &gt; 0,MAX(1,ROUND($AD81*Q81/($Q81+$T81+$W81+$Z81),0)),""),"")</f>
        <v/>
      </c>
      <c r="U81" s="10" t="str">
        <f aca="false">IF(T81&gt;0,IF($Q81+$T81+$W81+$Z81 &gt; 0,MAX(1,ROUND($AD81*T81/($Q81+$T81+$W81+$Z81),0)),""),"")</f>
        <v/>
      </c>
      <c r="X81" s="12" t="str">
        <f aca="false">IF(W81&gt;0,IF($Q81+$T81+$W81+$Z81 &gt; 0,MAX(1,ROUND($AD81*W81/($Q81+$T81+$W81+$Z81),0)),""),"")</f>
        <v/>
      </c>
      <c r="AC81" s="3" t="n">
        <f aca="false">(1+Q81/100)*(1+T81/100)*(1+W81/100)*(1+Z81/100)*100</f>
        <v>100</v>
      </c>
      <c r="AD81" s="3" t="n">
        <f aca="false">_xlfn.CEILING.MATH(MIN(I81,AC81/100))</f>
        <v>1</v>
      </c>
      <c r="AE81" s="3" t="n">
        <f aca="false">ROUND(G81*(1+Q81/100)*(1+T81/100)*(1+W81/100)*(1+Z81/100),1)</f>
        <v>0</v>
      </c>
    </row>
    <row r="82" customFormat="false" ht="12.75" hidden="false" customHeight="false" outlineLevel="0" collapsed="false">
      <c r="D82" s="1" t="e">
        <f aca="false">ROUND((J82*150/8 +(I82/1.5)^2)/ (3*E82),0)</f>
        <v>#DIV/0!</v>
      </c>
      <c r="R82" s="8" t="str">
        <f aca="false">IF(Q82&gt;0,IF($Q82+$T82+$W82+$Z82 &gt; 0,MAX(1,ROUND($AD82*Q82/($Q82+$T82+$W82+$Z82),0)),""),"")</f>
        <v/>
      </c>
      <c r="U82" s="10" t="str">
        <f aca="false">IF(T82&gt;0,IF($Q82+$T82+$W82+$Z82 &gt; 0,MAX(1,ROUND($AD82*T82/($Q82+$T82+$W82+$Z82),0)),""),"")</f>
        <v/>
      </c>
      <c r="X82" s="12" t="str">
        <f aca="false">IF(W82&gt;0,IF($Q82+$T82+$W82+$Z82 &gt; 0,MAX(1,ROUND($AD82*W82/($Q82+$T82+$W82+$Z82),0)),""),"")</f>
        <v/>
      </c>
      <c r="AC82" s="3" t="n">
        <f aca="false">(1+Q82/100)*(1+T82/100)*(1+W82/100)*(1+Z82/100)*100</f>
        <v>100</v>
      </c>
      <c r="AD82" s="3" t="n">
        <f aca="false">_xlfn.CEILING.MATH(MIN(I82,AC82/100))</f>
        <v>1</v>
      </c>
      <c r="AE82" s="3" t="n">
        <f aca="false">ROUND(G82*(1+Q82/100)*(1+T82/100)*(1+W82/100)*(1+Z82/100),1)</f>
        <v>0</v>
      </c>
    </row>
    <row r="83" customFormat="false" ht="12.75" hidden="false" customHeight="false" outlineLevel="0" collapsed="false">
      <c r="D83" s="1" t="e">
        <f aca="false">ROUND((J83*150/8 +(I83/1.5)^2)/ (3*E83),0)</f>
        <v>#DIV/0!</v>
      </c>
      <c r="R83" s="8" t="str">
        <f aca="false">IF(Q83&gt;0,IF($Q83+$T83+$W83+$Z83 &gt; 0,MAX(1,ROUND($AD83*Q83/($Q83+$T83+$W83+$Z83),0)),""),"")</f>
        <v/>
      </c>
      <c r="U83" s="10" t="str">
        <f aca="false">IF(T83&gt;0,IF($Q83+$T83+$W83+$Z83 &gt; 0,MAX(1,ROUND($AD83*T83/($Q83+$T83+$W83+$Z83),0)),""),"")</f>
        <v/>
      </c>
      <c r="X83" s="12" t="str">
        <f aca="false">IF(W83&gt;0,IF($Q83+$T83+$W83+$Z83 &gt; 0,MAX(1,ROUND($AD83*W83/($Q83+$T83+$W83+$Z83),0)),""),"")</f>
        <v/>
      </c>
    </row>
    <row r="84" customFormat="false" ht="12.75" hidden="false" customHeight="false" outlineLevel="0" collapsed="false">
      <c r="D84" s="1" t="e">
        <f aca="false">ROUND((J84*150/8 +(I84/1.5)^2)/ (3*E84),0)</f>
        <v>#DIV/0!</v>
      </c>
      <c r="R84" s="8" t="str">
        <f aca="false">IF(Q84&gt;0,IF($Q84+$T84+$W84+$Z84 &gt; 0,MAX(1,ROUND($AD84*Q84/($Q84+$T84+$W84+$Z84),0)),""),"")</f>
        <v/>
      </c>
      <c r="U84" s="10" t="str">
        <f aca="false">IF(T84&gt;0,IF($Q84+$T84+$W84+$Z84 &gt; 0,MAX(1,ROUND($AD84*T84/($Q84+$T84+$W84+$Z84),0)),""),"")</f>
        <v/>
      </c>
      <c r="X84" s="12" t="str">
        <f aca="false">IF(W84&gt;0,IF($Q84+$T84+$W84+$Z84 &gt; 0,MAX(1,ROUND($AD84*W84/($Q84+$T84+$W84+$Z84),0)),""),"")</f>
        <v/>
      </c>
    </row>
    <row r="85" customFormat="false" ht="12.75" hidden="false" customHeight="false" outlineLevel="0" collapsed="false">
      <c r="D85" s="1" t="e">
        <f aca="false">ROUND((J85*150/8 +(I85/1.5)^2)/ (3*E85),0)</f>
        <v>#DIV/0!</v>
      </c>
      <c r="R85" s="8" t="str">
        <f aca="false">IF(Q85&gt;0,IF($Q85+$T85+$W85+$Z85 &gt; 0,MAX(1,ROUND($AD85*Q85/($Q85+$T85+$W85+$Z85),0)),""),"")</f>
        <v/>
      </c>
      <c r="U85" s="10" t="str">
        <f aca="false">IF(T85&gt;0,IF($Q85+$T85+$W85+$Z85 &gt; 0,MAX(1,ROUND($AD85*T85/($Q85+$T85+$W85+$Z85),0)),""),"")</f>
        <v/>
      </c>
      <c r="X85" s="12" t="str">
        <f aca="false">IF(W85&gt;0,IF($Q85+$T85+$W85+$Z85 &gt; 0,MAX(1,ROUND($AD85*W85/($Q85+$T85+$W85+$Z85),0)),""),"")</f>
        <v/>
      </c>
    </row>
    <row r="86" customFormat="false" ht="12.75" hidden="false" customHeight="false" outlineLevel="0" collapsed="false">
      <c r="D86" s="1" t="e">
        <f aca="false">ROUND((J86*150/8 +(I86/1.5)^2)/ (3*E86),0)</f>
        <v>#DIV/0!</v>
      </c>
      <c r="U86" s="10" t="str">
        <f aca="false">IF(T86&gt;0,IF($Q86+$T86+$W86+$Z86 &gt; 0,MAX(1,ROUND($AD86*T86/($Q86+$T86+$W86+$Z86),0)),""),"")</f>
        <v/>
      </c>
    </row>
    <row r="87" customFormat="false" ht="12.75" hidden="false" customHeight="false" outlineLevel="0" collapsed="false">
      <c r="D87" s="1" t="e">
        <f aca="false">ROUND((J87*150/8 +(I87/1.5)^2)/ (3*E87),0)</f>
        <v>#DIV/0!</v>
      </c>
    </row>
    <row r="88" customFormat="false" ht="12.75" hidden="false" customHeight="false" outlineLevel="0" collapsed="false">
      <c r="D88" s="1" t="e">
        <f aca="false">ROUND((J88*150/8 +(I88/1.5)^2)/ (3*E88),0)</f>
        <v>#DIV/0!</v>
      </c>
    </row>
    <row r="89" customFormat="false" ht="12.75" hidden="false" customHeight="false" outlineLevel="0" collapsed="false">
      <c r="D89" s="1" t="e">
        <f aca="false">ROUND((J89*150/8 +(I89/1.5)^2)/ (3*E89),0)</f>
        <v>#DIV/0!</v>
      </c>
    </row>
    <row r="90" customFormat="false" ht="12.75" hidden="false" customHeight="false" outlineLevel="0" collapsed="false">
      <c r="D90" s="1" t="e">
        <f aca="false">ROUND((J90*150/8 +(I90/1.5)^2)/ (3*E90),0)</f>
        <v>#DIV/0!</v>
      </c>
    </row>
    <row r="91" customFormat="false" ht="12.75" hidden="false" customHeight="false" outlineLevel="0" collapsed="false">
      <c r="D91" s="1" t="e">
        <f aca="false">ROUND((J91*150/8 +(I91/1.5)^2)/ (3*E91),0)</f>
        <v>#DIV/0!</v>
      </c>
    </row>
    <row r="92" customFormat="false" ht="12.75" hidden="false" customHeight="false" outlineLevel="0" collapsed="false">
      <c r="D92" s="1" t="e">
        <f aca="false">ROUND((J92*150/8 +(I92/1.5)^2)/ E92,0)</f>
        <v>#DIV/0!</v>
      </c>
    </row>
    <row r="93" customFormat="false" ht="12.75" hidden="false" customHeight="false" outlineLevel="0" collapsed="false">
      <c r="D93" s="1" t="e">
        <f aca="false">ROUND((J93*150/8 +(I93/1.5)^2)/ E93,0)</f>
        <v>#DIV/0!</v>
      </c>
    </row>
    <row r="94" customFormat="false" ht="12.75" hidden="false" customHeight="false" outlineLevel="0" collapsed="false">
      <c r="D94" s="1" t="e">
        <f aca="false">ROUND((J94*150/8 +(I94/1.5)^2)/ E94,0)</f>
        <v>#DIV/0!</v>
      </c>
    </row>
  </sheetData>
  <autoFilter ref="A2:AE308"/>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R1"/>
    <mergeCell ref="S1:U1"/>
    <mergeCell ref="V1:X1"/>
    <mergeCell ref="Y1:AA1"/>
    <mergeCell ref="AB1:AB2"/>
    <mergeCell ref="AC1:AC2"/>
    <mergeCell ref="AD1:AD2"/>
    <mergeCell ref="AE1:AE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1379</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2020-01-14T11:55:06Z</dcterms:created>
  <dc:creator/>
  <dc:description/>
  <dc:language>en-GB</dc:language>
  <cp:lastModifiedBy/>
  <dcterms:modified xsi:type="dcterms:W3CDTF">2020-02-11T09:56:27Z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