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<sst xmlns="http://schemas.openxmlformats.org/spreadsheetml/2006/main" count="153" uniqueCount="100">
  <si>
    <t xml:space="preserve">Name</t>
  </si>
  <si>
    <t xml:space="preserve">Weight</t>
  </si>
  <si>
    <t xml:space="preserve">Cost</t>
  </si>
  <si>
    <t xml:space="preserve">Description</t>
  </si>
  <si>
    <t xml:space="preserve">GPBCost</t>
  </si>
  <si>
    <t xml:space="preserve">BaseKnuts</t>
  </si>
  <si>
    <t xml:space="preserve">Galleons</t>
  </si>
  <si>
    <t xml:space="preserve">Sickles</t>
  </si>
  <si>
    <t xml:space="preserve">Knuts</t>
  </si>
  <si>
    <t xml:space="preserve">RoundSickles</t>
  </si>
  <si>
    <t xml:space="preserve">RoundKnuts</t>
  </si>
  <si>
    <t xml:space="preserve">StringGalleon</t>
  </si>
  <si>
    <t xml:space="preserve">StringSickle</t>
  </si>
  <si>
    <t xml:space="preserve">StringKnut</t>
  </si>
  <si>
    <t xml:space="preserve">Acid</t>
  </si>
  <si>
    <t xml:space="preserve">Light</t>
  </si>
  <si>
    <t xml:space="preserve">May be splashed on a melee opponent, or used as an improvised Ranged weapon, following the normal rules. In either case, do 3d4 acid damage.</t>
  </si>
  <si>
    <t xml:space="preserve">Arrows (10)</t>
  </si>
  <si>
    <t xml:space="preserve">Crossbow Bolts (10)</t>
  </si>
  <si>
    <t xml:space="preserve">Slingshot Bullets (10)</t>
  </si>
  <si>
    <t xml:space="preserve">Blowgun Needles (20)</t>
  </si>
  <si>
    <t xml:space="preserve">Firearm Bullets (20)</t>
  </si>
  <si>
    <t xml:space="preserve">Backpack (25L)</t>
  </si>
  <si>
    <t xml:space="preserve">The primary storage for most adventurers. A medium-sized backpack suitable for adventuring, with a volume of around 25L</t>
  </si>
  <si>
    <t xml:space="preserve">Backpack (65L)</t>
  </si>
  <si>
    <t xml:space="preserve">Medium</t>
  </si>
  <si>
    <t xml:space="preserve">Ball bearings</t>
  </si>
  <si>
    <t xml:space="preserve">As a major action, spill these on the floor covering up to 5 square metres. Any creature passing through this region must succeed on a DV10 FIN Resist check, or fall prone. </t>
  </si>
  <si>
    <t xml:space="preserve">Bedroll</t>
  </si>
  <si>
    <t xml:space="preserve">Comfy enough to get a decent night\apos{}s sleep on when out on an adventure. </t>
  </si>
  <si>
    <t xml:space="preserve">Caltrops</t>
  </si>
  <si>
    <t xml:space="preserve">As a major action, spill these on the floor covering up to 2 square metres. Any creature passing through this region must succeed on a DV12 FIN check, or stop moving and take 1d4 piercing damage.</t>
  </si>
  <si>
    <t xml:space="preserve">Candle</t>
  </si>
  <si>
    <t xml:space="preserve">For 1 hour, shed bright light 1m radius, and dim light for a further 1m.</t>
  </si>
  <si>
    <t xml:space="preserve">Case (map or scroll)</t>
  </si>
  <si>
    <t xml:space="preserve">Safely protects up to 10 large sheets of paper from the elements.</t>
  </si>
  <si>
    <t xml:space="preserve">Chain (5m)</t>
  </si>
  <si>
    <t xml:space="preserve">Heavy</t>
  </si>
  <si>
    <t xml:space="preserve">A set of large metal links. Can be broken by a DV18 Strength check, or by taking more than 10 physical damage.</t>
  </si>
  <si>
    <t xml:space="preserve">Chalk</t>
  </si>
  <si>
    <t xml:space="preserve">Chest</t>
  </si>
  <si>
    <t xml:space="preserve">A large wooden structure, bound with iron bars. Useful for storage, with an interior volume of 150L.</t>
  </si>
  <si>
    <t xml:space="preserve">Crowbar</t>
  </si>
  <si>
    <t xml:space="preserve">Gives advantage on Strength checks when leverage can be applied.</t>
  </si>
  <si>
    <t xml:space="preserve">Drinking Flask</t>
  </si>
  <si>
    <t xml:space="preserve">Contains enough water for one person for one day</t>
  </si>
  <si>
    <t xml:space="preserve">Fishing Rod</t>
  </si>
  <si>
    <t xml:space="preserve">Floo Powder Pouch</t>
  </si>
  <si>
    <t xml:space="preserve">Can be used to navigate from one fireplace on the Floo network to another. Each pouch contains enough powder for 5 journeys.</t>
  </si>
  <si>
    <t xml:space="preserve">Glass Vial</t>
  </si>
  <si>
    <t xml:space="preserve">Hammer</t>
  </si>
  <si>
    <t xml:space="preserve">Holy Water</t>
  </si>
  <si>
    <t xml:space="preserve">May be splashed on a melee opponent, or used as an improvised Ranged weapon, following the normal rules. In either case, do 3d4 Celestial damage.</t>
  </si>
  <si>
    <t xml:space="preserve">Hourglass</t>
  </si>
  <si>
    <t xml:space="preserve">Hunting Trap</t>
  </si>
  <si>
    <t xml:space="preserve">Requires 2 major actions to set, and forms a ring 0.5m in radius. Any creature that steps into this ring must succeed a DV15 Acrobatics check, or become Trapped, and taking 1d4 piercing damage. Trap may be broken via a DV10 Strength check, but each failed attempt does a further 1d4 piercing damage.</t>
  </si>
  <si>
    <t xml:space="preserve">Ingredient Pouch</t>
  </si>
  <si>
    <t xml:space="preserve">Used to keep potion ingredients safe from the elements.</t>
  </si>
  <si>
    <t xml:space="preserve">Ink</t>
  </si>
  <si>
    <t xml:space="preserve">Ink pen</t>
  </si>
  <si>
    <t xml:space="preserve">Jewellery (luxurious)</t>
  </si>
  <si>
    <t xml:space="preserve">Jewellery (fine)</t>
  </si>
  <si>
    <t xml:space="preserve">Jewellery (cheap)</t>
  </si>
  <si>
    <t xml:space="preserve">Ladder (2m)</t>
  </si>
  <si>
    <t xml:space="preserve">Lamp</t>
  </si>
  <si>
    <t xml:space="preserve">For 6 hours, casts a bright light in a 4m radius, and dim light for a further 3m.</t>
  </si>
  <si>
    <t xml:space="preserve">Magnifying Glass</t>
  </si>
  <si>
    <t xml:space="preserve">Manacles (Iron)</t>
  </si>
  <si>
    <t xml:space="preserve">Can be broken via a DV15 Strength check, but otherwise immobilises the hands of the wearer.</t>
  </si>
  <si>
    <t xml:space="preserve">Mirror (handheld)</t>
  </si>
  <si>
    <t xml:space="preserve">Oil (flask of)</t>
  </si>
  <si>
    <t xml:space="preserve">Contains enough oil to refill a lamp once.</t>
  </si>
  <si>
    <t xml:space="preserve">Paper (20 sheets A4)</t>
  </si>
  <si>
    <t xml:space="preserve">Parchment (5 sheets A3)</t>
  </si>
  <si>
    <t xml:space="preserve">Perfume (vial)</t>
  </si>
  <si>
    <t xml:space="preserve">Pole (3 m)</t>
  </si>
  <si>
    <t xml:space="preserve">Potion: Antidote</t>
  </si>
  <si>
    <t xml:space="preserve">Cures up to 5 points of poison damage. </t>
  </si>
  <si>
    <t xml:space="preserve">Potion: Pepper-Up</t>
  </si>
  <si>
    <t xml:space="preserve">Restores 10FP</t>
  </si>
  <si>
    <t xml:space="preserve">Potion: Poison</t>
  </si>
  <si>
    <t xml:space="preserve">Does 5 Poison damage per turn for 5 turns. </t>
  </si>
  <si>
    <t xml:space="preserve">Potion: Wiggenweld</t>
  </si>
  <si>
    <t xml:space="preserve">Restores 10HP</t>
  </si>
  <si>
    <t xml:space="preserve">Food (1 warm meal)</t>
  </si>
  <si>
    <t xml:space="preserve">Rations (1 day)</t>
  </si>
  <si>
    <t xml:space="preserve">Not particularly nourishing, but enough to fill you up and keep you alive and kicking.</t>
  </si>
  <si>
    <t xml:space="preserve">Sack</t>
  </si>
  <si>
    <t xml:space="preserve">Shovel</t>
  </si>
  <si>
    <t xml:space="preserve">Soap</t>
  </si>
  <si>
    <t xml:space="preserve">Tea Set</t>
  </si>
  <si>
    <t xml:space="preserve">Contains all the ingredients to make a decent cup of tea</t>
  </si>
  <si>
    <t xml:space="preserve">Tent (two-person)</t>
  </si>
  <si>
    <t xml:space="preserve">Tinderbox</t>
  </si>
  <si>
    <t xml:space="preserve">Contains a flint and some tinder, necessary to create a non-magical fire. </t>
  </si>
  <si>
    <t xml:space="preserve">Torch</t>
  </si>
  <si>
    <t xml:space="preserve">Burns for 1 hour, casting bright light for 2m, and dim light for a further 2. May be used as an improvised weapon, where it does an additional 1d4 fire damage.</t>
  </si>
  <si>
    <t xml:space="preserve">Whetstone</t>
  </si>
  <si>
    <t xml:space="preserve">Useful for sharpening a dulled weapon.</t>
  </si>
  <si>
    <t xml:space="preserve">Rope (20m)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</si>
</sst>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2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D37" activeCellId="0" sqref="D3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9.14"/>
    <col collapsed="false" customWidth="true" hidden="false" outlineLevel="0" max="3" min="3" style="1" width="20.86"/>
    <col collapsed="false" customWidth="true" hidden="false" outlineLevel="0" max="4" min="4" style="1" width="84.2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25.5" hidden="false" customHeight="false" outlineLevel="0" collapsed="false">
      <c r="A2" s="0" t="s">
        <v>14</v>
      </c>
      <c r="B2" s="0" t="s">
        <v>15</v>
      </c>
      <c r="C2" s="1" t="str">
        <f aca="false">CONCATENATE(M2,N2,O2)</f>
        <v>\sickle{4}~</v>
      </c>
      <c r="D2" s="1" t="s">
        <v>16</v>
      </c>
      <c r="E2" s="0" t="n">
        <v>12</v>
      </c>
      <c r="F2" s="0" t="n">
        <f aca="false">E2*493/50</f>
        <v>118.32</v>
      </c>
      <c r="G2" s="0" t="n">
        <f aca="false">FLOOR(F2/493,1)</f>
        <v>0</v>
      </c>
      <c r="H2" s="0" t="n">
        <f aca="false">FLOOR((F2-493*G2)/29,1)</f>
        <v>4</v>
      </c>
      <c r="I2" s="0" t="n">
        <f aca="false">FLOOR((F2-493*G2-29*H2),1)</f>
        <v>2</v>
      </c>
      <c r="J2" s="0" t="n">
        <f aca="false">IF(G2&gt;0,ROUND(H2/5,0)*5,H2)</f>
        <v>4</v>
      </c>
      <c r="K2" s="0" t="n">
        <f aca="false">IF(J2&gt;0,ROUND(I2/5,0)*5,I2)</f>
        <v>0</v>
      </c>
      <c r="M2" s="0" t="str">
        <f aca="false">IF(G2&gt;0,CONCATENATE("\galleon{",G2,"}~"),"")</f>
        <v/>
      </c>
      <c r="N2" s="0" t="str">
        <f aca="false">IF(J2&gt;0,CONCATENATE("\sickle{",J2,"}~"),"")</f>
        <v>\sickle{4}~</v>
      </c>
      <c r="O2" s="0" t="str">
        <f aca="false">IF(G2&gt;0,"",IF(K2&gt;0,CONCATENATE("\knut{",K2,"}"),""))</f>
        <v/>
      </c>
    </row>
    <row r="3" customFormat="false" ht="12.75" hidden="false" customHeight="false" outlineLevel="0" collapsed="false">
      <c r="A3" s="0" t="s">
        <v>17</v>
      </c>
      <c r="B3" s="0" t="s">
        <v>15</v>
      </c>
      <c r="C3" s="1" t="str">
        <f aca="false">CONCATENATE(M3,N3,O3)</f>
        <v>\sickle{4}~</v>
      </c>
      <c r="E3" s="0" t="n">
        <v>12</v>
      </c>
      <c r="F3" s="0" t="n">
        <f aca="false">E3*493/50</f>
        <v>118.32</v>
      </c>
      <c r="G3" s="0" t="n">
        <f aca="false">FLOOR(F3/493,1)</f>
        <v>0</v>
      </c>
      <c r="H3" s="0" t="n">
        <f aca="false">FLOOR((F3-493*G3)/29,1)</f>
        <v>4</v>
      </c>
      <c r="I3" s="0" t="n">
        <f aca="false">FLOOR((F3-493*G3-29*H3),1)</f>
        <v>2</v>
      </c>
      <c r="J3" s="0" t="n">
        <f aca="false">IF(G3&gt;0,ROUND(H3/5,0)*5,H3)</f>
        <v>4</v>
      </c>
      <c r="K3" s="0" t="n">
        <f aca="false">IF(J3&gt;0,ROUND(I3/5,0)*5,I3)</f>
        <v>0</v>
      </c>
      <c r="M3" s="0" t="str">
        <f aca="false">IF(G3&gt;0,CONCATENATE("\galleon{",G3,"}~"),"")</f>
        <v/>
      </c>
      <c r="N3" s="0" t="str">
        <f aca="false">IF(J3&gt;0,CONCATENATE("\sickle{",J3,"}~"),"")</f>
        <v>\sickle{4}~</v>
      </c>
      <c r="O3" s="0" t="str">
        <f aca="false">IF(G3&gt;0,"",IF(K3&gt;0,CONCATENATE("\knut{",K3,"}"),""))</f>
        <v/>
      </c>
    </row>
    <row r="4" customFormat="false" ht="12.75" hidden="false" customHeight="false" outlineLevel="0" collapsed="false">
      <c r="A4" s="0" t="s">
        <v>18</v>
      </c>
      <c r="B4" s="0" t="s">
        <v>15</v>
      </c>
      <c r="C4" s="1" t="str">
        <f aca="false">CONCATENATE(M4,N4,O4)</f>
        <v>\sickle{4}~</v>
      </c>
      <c r="E4" s="0" t="n">
        <v>12</v>
      </c>
      <c r="F4" s="0" t="n">
        <f aca="false">E4*493/50</f>
        <v>118.32</v>
      </c>
      <c r="G4" s="0" t="n">
        <f aca="false">FLOOR(F4/493,1)</f>
        <v>0</v>
      </c>
      <c r="H4" s="0" t="n">
        <f aca="false">FLOOR((F4-493*G4)/29,1)</f>
        <v>4</v>
      </c>
      <c r="I4" s="0" t="n">
        <f aca="false">FLOOR((F4-493*G4-29*H4),1)</f>
        <v>2</v>
      </c>
      <c r="J4" s="0" t="n">
        <f aca="false">IF(G4&gt;0,ROUND(H4/5,0)*5,H4)</f>
        <v>4</v>
      </c>
      <c r="K4" s="0" t="n">
        <f aca="false">IF(J4&gt;0,ROUND(I4/5,0)*5,I4)</f>
        <v>0</v>
      </c>
      <c r="M4" s="0" t="str">
        <f aca="false">IF(G4&gt;0,CONCATENATE("\galleon{",G4,"}~"),"")</f>
        <v/>
      </c>
      <c r="N4" s="0" t="str">
        <f aca="false">IF(J4&gt;0,CONCATENATE("\sickle{",J4,"}~"),"")</f>
        <v>\sickle{4}~</v>
      </c>
      <c r="O4" s="0" t="str">
        <f aca="false">IF(G4&gt;0,"",IF(K4&gt;0,CONCATENATE("\knut{",K4,"}"),""))</f>
        <v/>
      </c>
    </row>
    <row r="5" customFormat="false" ht="12.75" hidden="false" customHeight="false" outlineLevel="0" collapsed="false">
      <c r="A5" s="0" t="s">
        <v>19</v>
      </c>
      <c r="B5" s="0" t="s">
        <v>15</v>
      </c>
      <c r="C5" s="1" t="str">
        <f aca="false">CONCATENATE(M5,N5,O5)</f>
        <v>\sickle{1}~</v>
      </c>
      <c r="E5" s="0" t="n">
        <v>3</v>
      </c>
      <c r="F5" s="0" t="n">
        <f aca="false">E5*493/50</f>
        <v>29.58</v>
      </c>
      <c r="G5" s="0" t="n">
        <f aca="false">FLOOR(F5/493,1)</f>
        <v>0</v>
      </c>
      <c r="H5" s="0" t="n">
        <f aca="false">FLOOR((F5-493*G5)/29,1)</f>
        <v>1</v>
      </c>
      <c r="I5" s="0" t="n">
        <f aca="false">FLOOR((F5-493*G5-29*H5),1)</f>
        <v>0</v>
      </c>
      <c r="J5" s="0" t="n">
        <f aca="false">IF(G5&gt;0,ROUND(H5/5,0)*5,H5)</f>
        <v>1</v>
      </c>
      <c r="K5" s="0" t="n">
        <f aca="false">IF(J5&gt;0,ROUND(I5/5,0)*5,I5)</f>
        <v>0</v>
      </c>
      <c r="M5" s="0" t="str">
        <f aca="false">IF(G5&gt;0,CONCATENATE("\galleon{",G5,"}~"),"")</f>
        <v/>
      </c>
      <c r="N5" s="0" t="str">
        <f aca="false">IF(J5&gt;0,CONCATENATE("\sickle{",J5,"}~"),"")</f>
        <v>\sickle{1}~</v>
      </c>
      <c r="O5" s="0" t="str">
        <f aca="false">IF(G5&gt;0,"",IF(K5&gt;0,CONCATENATE("\knut{",K5,"}"),""))</f>
        <v/>
      </c>
    </row>
    <row r="6" customFormat="false" ht="12.75" hidden="false" customHeight="false" outlineLevel="0" collapsed="false">
      <c r="A6" s="0" t="s">
        <v>20</v>
      </c>
      <c r="B6" s="0" t="s">
        <v>15</v>
      </c>
      <c r="C6" s="1" t="str">
        <f aca="false">CONCATENATE(M6,N6,O6)</f>
        <v>\sickle{2}~</v>
      </c>
      <c r="E6" s="0" t="n">
        <v>6</v>
      </c>
      <c r="F6" s="0" t="n">
        <f aca="false">E6*493/50</f>
        <v>59.16</v>
      </c>
      <c r="G6" s="0" t="n">
        <f aca="false">FLOOR(F6/493,1)</f>
        <v>0</v>
      </c>
      <c r="H6" s="0" t="n">
        <f aca="false">FLOOR((F6-493*G6)/29,1)</f>
        <v>2</v>
      </c>
      <c r="I6" s="0" t="n">
        <f aca="false">FLOOR((F6-493*G6-29*H6),1)</f>
        <v>1</v>
      </c>
      <c r="J6" s="0" t="n">
        <f aca="false">IF(G6&gt;0,ROUND(H6/5,0)*5,H6)</f>
        <v>2</v>
      </c>
      <c r="K6" s="0" t="n">
        <f aca="false">IF(J6&gt;0,ROUND(I6/5,0)*5,I6)</f>
        <v>0</v>
      </c>
      <c r="M6" s="0" t="str">
        <f aca="false">IF(G6&gt;0,CONCATENATE("\galleon{",G6,"}~"),"")</f>
        <v/>
      </c>
      <c r="N6" s="0" t="str">
        <f aca="false">IF(J6&gt;0,CONCATENATE("\sickle{",J6,"}~"),"")</f>
        <v>\sickle{2}~</v>
      </c>
      <c r="O6" s="0" t="str">
        <f aca="false">IF(G6&gt;0,"",IF(K6&gt;0,CONCATENATE("\knut{",K6,"}"),""))</f>
        <v/>
      </c>
    </row>
    <row r="7" customFormat="false" ht="12.75" hidden="false" customHeight="false" outlineLevel="0" collapsed="false">
      <c r="A7" s="0" t="s">
        <v>21</v>
      </c>
      <c r="B7" s="0" t="s">
        <v>15</v>
      </c>
      <c r="C7" s="1" t="str">
        <f aca="false">CONCATENATE(M7,N7,O7)</f>
        <v>\sickle{10}~</v>
      </c>
      <c r="E7" s="0" t="n">
        <v>29.5</v>
      </c>
      <c r="F7" s="0" t="n">
        <f aca="false">E7*493/50</f>
        <v>290.87</v>
      </c>
      <c r="G7" s="0" t="n">
        <f aca="false">FLOOR(F7/493,1)</f>
        <v>0</v>
      </c>
      <c r="H7" s="0" t="n">
        <f aca="false">FLOOR((F7-493*G7)/29,1)</f>
        <v>10</v>
      </c>
      <c r="I7" s="0" t="n">
        <f aca="false">FLOOR((F7-493*G7-29*H7),1)</f>
        <v>0</v>
      </c>
      <c r="J7" s="0" t="n">
        <f aca="false">IF(G7&gt;0,ROUND(H7/5,0)*5,H7)</f>
        <v>10</v>
      </c>
      <c r="K7" s="0" t="n">
        <f aca="false">IF(J7&gt;0,ROUND(I7/5,0)*5,I7)</f>
        <v>0</v>
      </c>
      <c r="M7" s="0" t="str">
        <f aca="false">IF(G7&gt;0,CONCATENATE("\galleon{",G7,"}~"),"")</f>
        <v/>
      </c>
      <c r="N7" s="0" t="str">
        <f aca="false">IF(J7&gt;0,CONCATENATE("\sickle{",J7,"}~"),"")</f>
        <v>\sickle{10}~</v>
      </c>
      <c r="O7" s="0" t="str">
        <f aca="false">IF(G7&gt;0,"",IF(K7&gt;0,CONCATENATE("\knut{",K7,"}"),""))</f>
        <v/>
      </c>
    </row>
    <row r="8" customFormat="false" ht="25.5" hidden="false" customHeight="false" outlineLevel="0" collapsed="false">
      <c r="A8" s="0" t="s">
        <v>22</v>
      </c>
      <c r="B8" s="0" t="s">
        <v>15</v>
      </c>
      <c r="C8" s="1" t="str">
        <f aca="false">CONCATENATE(M8,N8,O8)</f>
        <v>\sickle{8}~\knut{15}</v>
      </c>
      <c r="D8" s="1" t="s">
        <v>23</v>
      </c>
      <c r="E8" s="0" t="n">
        <v>25</v>
      </c>
      <c r="F8" s="0" t="n">
        <f aca="false">E8*493/50</f>
        <v>246.5</v>
      </c>
      <c r="G8" s="0" t="n">
        <f aca="false">FLOOR(F8/493,1)</f>
        <v>0</v>
      </c>
      <c r="H8" s="0" t="n">
        <f aca="false">FLOOR((F8-493*G8)/29,1)</f>
        <v>8</v>
      </c>
      <c r="I8" s="0" t="n">
        <f aca="false">FLOOR((F8-493*G8-29*H8),1)</f>
        <v>14</v>
      </c>
      <c r="J8" s="0" t="n">
        <f aca="false">IF(G8&gt;0,ROUND(H8/5,0)*5,H8)</f>
        <v>8</v>
      </c>
      <c r="K8" s="0" t="n">
        <f aca="false">IF(J8&gt;0,ROUND(I8/5,0)*5,I8)</f>
        <v>15</v>
      </c>
      <c r="M8" s="0" t="str">
        <f aca="false">IF(G8&gt;0,CONCATENATE("\galleon{",G8,"}~"),"")</f>
        <v/>
      </c>
      <c r="N8" s="0" t="str">
        <f aca="false">IF(J8&gt;0,CONCATENATE("\sickle{",J8,"}~"),"")</f>
        <v>\sickle{8}~</v>
      </c>
      <c r="O8" s="0" t="str">
        <f aca="false">IF(G8&gt;0,"",IF(K8&gt;0,CONCATENATE("\knut{",K8,"}"),""))</f>
        <v>\knut{15}</v>
      </c>
    </row>
    <row r="9" customFormat="false" ht="12.75" hidden="false" customHeight="false" outlineLevel="0" collapsed="false">
      <c r="A9" s="0" t="s">
        <v>24</v>
      </c>
      <c r="B9" s="0" t="s">
        <v>25</v>
      </c>
      <c r="C9" s="1" t="str">
        <f aca="false">CONCATENATE(M9,N9,O9)</f>
        <v>\galleon{1}~\sickle{5}~</v>
      </c>
      <c r="E9" s="0" t="n">
        <v>60</v>
      </c>
      <c r="F9" s="0" t="n">
        <f aca="false">E9*493/50</f>
        <v>591.6</v>
      </c>
      <c r="G9" s="0" t="n">
        <f aca="false">FLOOR(F9/493,1)</f>
        <v>1</v>
      </c>
      <c r="H9" s="0" t="n">
        <f aca="false">FLOOR((F9-493*G9)/29,1)</f>
        <v>3</v>
      </c>
      <c r="I9" s="0" t="n">
        <f aca="false">FLOOR((F9-493*G9-29*H9),1)</f>
        <v>11</v>
      </c>
      <c r="J9" s="0" t="n">
        <f aca="false">IF(G9&gt;0,ROUND(H9/5,0)*5,H9)</f>
        <v>5</v>
      </c>
      <c r="K9" s="0" t="n">
        <f aca="false">IF(J9&gt;0,ROUND(I9/5,0)*5,I9)</f>
        <v>10</v>
      </c>
      <c r="M9" s="0" t="str">
        <f aca="false">IF(G9&gt;0,CONCATENATE("\galleon{",G9,"}~"),"")</f>
        <v>\galleon{1}~</v>
      </c>
      <c r="N9" s="0" t="str">
        <f aca="false">IF(J9&gt;0,CONCATENATE("\sickle{",J9,"}~"),"")</f>
        <v>\sickle{5}~</v>
      </c>
      <c r="O9" s="0" t="str">
        <f aca="false">IF(G9&gt;0,"",IF(K9&gt;0,CONCATENATE("\knut{",K9,"}"),""))</f>
        <v/>
      </c>
    </row>
    <row r="10" customFormat="false" ht="25.5" hidden="false" customHeight="false" outlineLevel="0" collapsed="false">
      <c r="A10" s="0" t="s">
        <v>26</v>
      </c>
      <c r="B10" s="0" t="s">
        <v>15</v>
      </c>
      <c r="C10" s="1" t="str">
        <f aca="false">CONCATENATE(M10,N10,O10)</f>
        <v>\sickle{1}~\knut{20}</v>
      </c>
      <c r="D10" s="1" t="s">
        <v>27</v>
      </c>
      <c r="E10" s="0" t="n">
        <v>5</v>
      </c>
      <c r="F10" s="0" t="n">
        <f aca="false">E10*493/50</f>
        <v>49.3</v>
      </c>
      <c r="G10" s="0" t="n">
        <f aca="false">FLOOR(F10/493,1)</f>
        <v>0</v>
      </c>
      <c r="H10" s="0" t="n">
        <f aca="false">FLOOR((F10-493*G10)/29,1)</f>
        <v>1</v>
      </c>
      <c r="I10" s="0" t="n">
        <f aca="false">FLOOR((F10-493*G10-29*H10),1)</f>
        <v>20</v>
      </c>
      <c r="J10" s="0" t="n">
        <f aca="false">IF(G10&gt;0,ROUND(H10/5,0)*5,H10)</f>
        <v>1</v>
      </c>
      <c r="K10" s="0" t="n">
        <f aca="false">IF(J10&gt;0,ROUND(I10/5,0)*5,I10)</f>
        <v>20</v>
      </c>
      <c r="M10" s="0" t="str">
        <f aca="false">IF(G10&gt;0,CONCATENATE("\galleon{",G10,"}~"),"")</f>
        <v/>
      </c>
      <c r="N10" s="0" t="str">
        <f aca="false">IF(J10&gt;0,CONCATENATE("\sickle{",J10,"}~"),"")</f>
        <v>\sickle{1}~</v>
      </c>
      <c r="O10" s="0" t="str">
        <f aca="false">IF(G10&gt;0,"",IF(K10&gt;0,CONCATENATE("\knut{",K10,"}"),""))</f>
        <v>\knut{20}</v>
      </c>
    </row>
    <row r="11" customFormat="false" ht="12.75" hidden="false" customHeight="false" outlineLevel="0" collapsed="false">
      <c r="A11" s="0" t="s">
        <v>28</v>
      </c>
      <c r="B11" s="0" t="s">
        <v>15</v>
      </c>
      <c r="C11" s="1" t="str">
        <f aca="false">CONCATENATE(M11,N11,O11)</f>
        <v>\sickle{5}~</v>
      </c>
      <c r="D11" s="1" t="s">
        <v>29</v>
      </c>
      <c r="E11" s="0" t="n">
        <v>15</v>
      </c>
      <c r="F11" s="0" t="n">
        <f aca="false">E11*493/50</f>
        <v>147.9</v>
      </c>
      <c r="G11" s="0" t="n">
        <f aca="false">FLOOR(F11/493,1)</f>
        <v>0</v>
      </c>
      <c r="H11" s="0" t="n">
        <f aca="false">FLOOR((F11-493*G11)/29,1)</f>
        <v>5</v>
      </c>
      <c r="I11" s="0" t="n">
        <f aca="false">FLOOR((F11-493*G11-29*H11),1)</f>
        <v>2</v>
      </c>
      <c r="J11" s="0" t="n">
        <f aca="false">IF(G11&gt;0,ROUND(H11/5,0)*5,H11)</f>
        <v>5</v>
      </c>
      <c r="K11" s="0" t="n">
        <f aca="false">IF(J11&gt;0,ROUND(I11/5,0)*5,I11)</f>
        <v>0</v>
      </c>
      <c r="M11" s="0" t="str">
        <f aca="false">IF(G11&gt;0,CONCATENATE("\galleon{",G11,"}~"),"")</f>
        <v/>
      </c>
      <c r="N11" s="0" t="str">
        <f aca="false">IF(J11&gt;0,CONCATENATE("\sickle{",J11,"}~"),"")</f>
        <v>\sickle{5}~</v>
      </c>
      <c r="O11" s="0" t="str">
        <f aca="false">IF(G11&gt;0,"",IF(K11&gt;0,CONCATENATE("\knut{",K11,"}"),""))</f>
        <v/>
      </c>
    </row>
    <row r="12" customFormat="false" ht="38.25" hidden="false" customHeight="false" outlineLevel="0" collapsed="false">
      <c r="A12" s="0" t="s">
        <v>30</v>
      </c>
      <c r="B12" s="0" t="s">
        <v>25</v>
      </c>
      <c r="C12" s="1" t="str">
        <f aca="false">CONCATENATE(M12,N12,O12)</f>
        <v>\sickle{6}~\knut{25}</v>
      </c>
      <c r="D12" s="1" t="s">
        <v>31</v>
      </c>
      <c r="E12" s="0" t="n">
        <v>20</v>
      </c>
      <c r="F12" s="0" t="n">
        <f aca="false">E12*493/50</f>
        <v>197.2</v>
      </c>
      <c r="G12" s="0" t="n">
        <f aca="false">FLOOR(F12/493,1)</f>
        <v>0</v>
      </c>
      <c r="H12" s="0" t="n">
        <f aca="false">FLOOR((F12-493*G12)/29,1)</f>
        <v>6</v>
      </c>
      <c r="I12" s="0" t="n">
        <f aca="false">FLOOR((F12-493*G12-29*H12),1)</f>
        <v>23</v>
      </c>
      <c r="J12" s="0" t="n">
        <f aca="false">IF(G12&gt;0,ROUND(H12/5,0)*5,H12)</f>
        <v>6</v>
      </c>
      <c r="K12" s="0" t="n">
        <f aca="false">IF(J12&gt;0,ROUND(I12/5,0)*5,I12)</f>
        <v>25</v>
      </c>
      <c r="M12" s="0" t="str">
        <f aca="false">IF(G12&gt;0,CONCATENATE("\galleon{",G12,"}~"),"")</f>
        <v/>
      </c>
      <c r="N12" s="0" t="str">
        <f aca="false">IF(J12&gt;0,CONCATENATE("\sickle{",J12,"}~"),"")</f>
        <v>\sickle{6}~</v>
      </c>
      <c r="O12" s="0" t="str">
        <f aca="false">IF(G12&gt;0,"",IF(K12&gt;0,CONCATENATE("\knut{",K12,"}"),""))</f>
        <v>\knut{25}</v>
      </c>
    </row>
    <row r="13" customFormat="false" ht="12.75" hidden="false" customHeight="false" outlineLevel="0" collapsed="false">
      <c r="A13" s="0" t="s">
        <v>32</v>
      </c>
      <c r="B13" s="0" t="s">
        <v>15</v>
      </c>
      <c r="C13" s="1" t="str">
        <f aca="false">CONCATENATE(M13,N13,O13)</f>
        <v>\knut{9}</v>
      </c>
      <c r="D13" s="1" t="s">
        <v>33</v>
      </c>
      <c r="E13" s="0" t="n">
        <v>1</v>
      </c>
      <c r="F13" s="0" t="n">
        <f aca="false">E13*493/50</f>
        <v>9.86</v>
      </c>
      <c r="G13" s="0" t="n">
        <f aca="false">FLOOR(F13/493,1)</f>
        <v>0</v>
      </c>
      <c r="H13" s="0" t="n">
        <f aca="false">FLOOR((F13-493*G13)/29,1)</f>
        <v>0</v>
      </c>
      <c r="I13" s="0" t="n">
        <f aca="false">FLOOR((F13-493*G13-29*H13),1)</f>
        <v>9</v>
      </c>
      <c r="J13" s="0" t="n">
        <f aca="false">IF(G13&gt;0,ROUND(H13/5,0)*5,H13)</f>
        <v>0</v>
      </c>
      <c r="K13" s="0" t="n">
        <f aca="false">IF(J13&gt;0,ROUND(I13/5,0)*5,I13)</f>
        <v>9</v>
      </c>
      <c r="M13" s="0" t="str">
        <f aca="false">IF(G13&gt;0,CONCATENATE("\galleon{",G13,"}~"),"")</f>
        <v/>
      </c>
      <c r="N13" s="0" t="str">
        <f aca="false">IF(J13&gt;0,CONCATENATE("\sickle{",J13,"}~"),"")</f>
        <v/>
      </c>
      <c r="O13" s="0" t="str">
        <f aca="false">IF(G13&gt;0,"",IF(K13&gt;0,CONCATENATE("\knut{",K13,"}"),""))</f>
        <v>\knut{9}</v>
      </c>
    </row>
    <row r="14" customFormat="false" ht="12.75" hidden="false" customHeight="false" outlineLevel="0" collapsed="false">
      <c r="A14" s="0" t="s">
        <v>34</v>
      </c>
      <c r="B14" s="0" t="s">
        <v>15</v>
      </c>
      <c r="C14" s="1" t="str">
        <f aca="false">CONCATENATE(M14,N14,O14)</f>
        <v>\sickle{3}~\knut{10}</v>
      </c>
      <c r="D14" s="1" t="s">
        <v>35</v>
      </c>
      <c r="E14" s="0" t="n">
        <v>10</v>
      </c>
      <c r="F14" s="0" t="n">
        <f aca="false">E14*493/50</f>
        <v>98.6</v>
      </c>
      <c r="G14" s="0" t="n">
        <f aca="false">FLOOR(F14/493,1)</f>
        <v>0</v>
      </c>
      <c r="H14" s="0" t="n">
        <f aca="false">FLOOR((F14-493*G14)/29,1)</f>
        <v>3</v>
      </c>
      <c r="I14" s="0" t="n">
        <f aca="false">FLOOR((F14-493*G14-29*H14),1)</f>
        <v>11</v>
      </c>
      <c r="J14" s="0" t="n">
        <f aca="false">IF(G14&gt;0,ROUND(H14/5,0)*5,H14)</f>
        <v>3</v>
      </c>
      <c r="K14" s="0" t="n">
        <f aca="false">IF(J14&gt;0,ROUND(I14/5,0)*5,I14)</f>
        <v>10</v>
      </c>
      <c r="M14" s="0" t="str">
        <f aca="false">IF(G14&gt;0,CONCATENATE("\galleon{",G14,"}~"),"")</f>
        <v/>
      </c>
      <c r="N14" s="0" t="str">
        <f aca="false">IF(J14&gt;0,CONCATENATE("\sickle{",J14,"}~"),"")</f>
        <v>\sickle{3}~</v>
      </c>
      <c r="O14" s="0" t="str">
        <f aca="false">IF(G14&gt;0,"",IF(K14&gt;0,CONCATENATE("\knut{",K14,"}"),""))</f>
        <v>\knut{10}</v>
      </c>
    </row>
    <row r="15" customFormat="false" ht="23.85" hidden="false" customHeight="false" outlineLevel="0" collapsed="false">
      <c r="A15" s="0" t="s">
        <v>36</v>
      </c>
      <c r="B15" s="0" t="s">
        <v>37</v>
      </c>
      <c r="C15" s="1" t="str">
        <f aca="false">CONCATENATE(M15,N15,O15)</f>
        <v>\sickle{12}~</v>
      </c>
      <c r="D15" s="1" t="s">
        <v>38</v>
      </c>
      <c r="E15" s="0" t="n">
        <v>35.5</v>
      </c>
      <c r="F15" s="0" t="n">
        <f aca="false">E15*493/50</f>
        <v>350.03</v>
      </c>
      <c r="G15" s="0" t="n">
        <f aca="false">FLOOR(F15/493,1)</f>
        <v>0</v>
      </c>
      <c r="H15" s="0" t="n">
        <f aca="false">FLOOR((F15-493*G15)/29,1)</f>
        <v>12</v>
      </c>
      <c r="I15" s="0" t="n">
        <f aca="false">FLOOR((F15-493*G15-29*H15),1)</f>
        <v>2</v>
      </c>
      <c r="J15" s="0" t="n">
        <f aca="false">IF(G15&gt;0,ROUND(H15/5,0)*5,H15)</f>
        <v>12</v>
      </c>
      <c r="K15" s="0" t="n">
        <f aca="false">IF(J15&gt;0,ROUND(I15/5,0)*5,I15)</f>
        <v>0</v>
      </c>
      <c r="M15" s="0" t="str">
        <f aca="false">IF(G15&gt;0,CONCATENATE("\galleon{",G15,"}~"),"")</f>
        <v/>
      </c>
      <c r="N15" s="0" t="str">
        <f aca="false">IF(J15&gt;0,CONCATENATE("\sickle{",J15,"}~"),"")</f>
        <v>\sickle{12}~</v>
      </c>
      <c r="O15" s="0" t="str">
        <f aca="false">IF(G15&gt;0,"",IF(K15&gt;0,CONCATENATE("\knut{",K15,"}"),""))</f>
        <v/>
      </c>
    </row>
    <row r="16" customFormat="false" ht="12.75" hidden="false" customHeight="false" outlineLevel="0" collapsed="false">
      <c r="A16" s="0" t="s">
        <v>39</v>
      </c>
      <c r="B16" s="0" t="s">
        <v>15</v>
      </c>
      <c r="C16" s="1" t="str">
        <f aca="false">CONCATENATE(M16,N16,O16)</f>
        <v>\knut{19}</v>
      </c>
      <c r="E16" s="0" t="n">
        <v>2</v>
      </c>
      <c r="F16" s="0" t="n">
        <f aca="false">E16*493/50</f>
        <v>19.72</v>
      </c>
      <c r="G16" s="0" t="n">
        <f aca="false">FLOOR(F16/493,1)</f>
        <v>0</v>
      </c>
      <c r="H16" s="0" t="n">
        <f aca="false">FLOOR((F16-493*G16)/29,1)</f>
        <v>0</v>
      </c>
      <c r="I16" s="0" t="n">
        <f aca="false">FLOOR((F16-493*G16-29*H16),1)</f>
        <v>19</v>
      </c>
      <c r="J16" s="0" t="n">
        <f aca="false">IF(G16&gt;0,ROUND(H16/5,0)*5,H16)</f>
        <v>0</v>
      </c>
      <c r="K16" s="0" t="n">
        <f aca="false">IF(J16&gt;0,ROUND(I16/5,0)*5,I16)</f>
        <v>19</v>
      </c>
      <c r="M16" s="0" t="str">
        <f aca="false">IF(G16&gt;0,CONCATENATE("\galleon{",G16,"}~"),"")</f>
        <v/>
      </c>
      <c r="N16" s="0" t="str">
        <f aca="false">IF(J16&gt;0,CONCATENATE("\sickle{",J16,"}~"),"")</f>
        <v/>
      </c>
      <c r="O16" s="0" t="str">
        <f aca="false">IF(G16&gt;0,"",IF(K16&gt;0,CONCATENATE("\knut{",K16,"}"),""))</f>
        <v>\knut{19}</v>
      </c>
    </row>
    <row r="17" customFormat="false" ht="12.75" hidden="false" customHeight="false" outlineLevel="0" collapsed="false">
      <c r="A17" s="0" t="s">
        <v>40</v>
      </c>
      <c r="B17" s="0" t="s">
        <v>37</v>
      </c>
      <c r="C17" s="1" t="str">
        <f aca="false">CONCATENATE(M17,N17,O17)</f>
        <v>\galleon{1}~</v>
      </c>
      <c r="D17" s="1" t="s">
        <v>41</v>
      </c>
      <c r="E17" s="0" t="n">
        <v>50</v>
      </c>
      <c r="F17" s="0" t="n">
        <f aca="false">E17*493/50</f>
        <v>493</v>
      </c>
      <c r="G17" s="0" t="n">
        <f aca="false">FLOOR(F17/493,1)</f>
        <v>1</v>
      </c>
      <c r="H17" s="0" t="n">
        <f aca="false">FLOOR((F17-493*G17)/29,1)</f>
        <v>0</v>
      </c>
      <c r="I17" s="0" t="n">
        <f aca="false">FLOOR((F17-493*G17-29*H17),1)</f>
        <v>0</v>
      </c>
      <c r="J17" s="0" t="n">
        <f aca="false">IF(G17&gt;0,ROUND(H17/5,0)*5,H17)</f>
        <v>0</v>
      </c>
      <c r="K17" s="0" t="n">
        <f aca="false">IF(J17&gt;0,ROUND(I17/5,0)*5,I17)</f>
        <v>0</v>
      </c>
      <c r="M17" s="0" t="str">
        <f aca="false">IF(G17&gt;0,CONCATENATE("\galleon{",G17,"}~"),"")</f>
        <v>\galleon{1}~</v>
      </c>
      <c r="N17" s="0" t="str">
        <f aca="false">IF(J17&gt;0,CONCATENATE("\sickle{",J17,"}~"),"")</f>
        <v/>
      </c>
      <c r="O17" s="0" t="str">
        <f aca="false">IF(G17&gt;0,"",IF(K17&gt;0,CONCATENATE("\knut{",K17,"}"),""))</f>
        <v/>
      </c>
    </row>
    <row r="18" customFormat="false" ht="12.75" hidden="false" customHeight="false" outlineLevel="0" collapsed="false">
      <c r="A18" s="0" t="s">
        <v>42</v>
      </c>
      <c r="B18" s="0" t="s">
        <v>25</v>
      </c>
      <c r="C18" s="1" t="str">
        <f aca="false">CONCATENATE(M18,N18,O18)</f>
        <v>\sickle{3}~\knut{10}</v>
      </c>
      <c r="D18" s="1" t="s">
        <v>43</v>
      </c>
      <c r="E18" s="0" t="n">
        <v>10</v>
      </c>
      <c r="F18" s="0" t="n">
        <f aca="false">E18*493/50</f>
        <v>98.6</v>
      </c>
      <c r="G18" s="0" t="n">
        <f aca="false">FLOOR(F18/493,1)</f>
        <v>0</v>
      </c>
      <c r="H18" s="0" t="n">
        <f aca="false">FLOOR((F18-493*G18)/29,1)</f>
        <v>3</v>
      </c>
      <c r="I18" s="0" t="n">
        <f aca="false">FLOOR((F18-493*G18-29*H18),1)</f>
        <v>11</v>
      </c>
      <c r="J18" s="0" t="n">
        <f aca="false">IF(G18&gt;0,ROUND(H18/5,0)*5,H18)</f>
        <v>3</v>
      </c>
      <c r="K18" s="0" t="n">
        <f aca="false">IF(J18&gt;0,ROUND(I18/5,0)*5,I18)</f>
        <v>10</v>
      </c>
      <c r="M18" s="0" t="str">
        <f aca="false">IF(G18&gt;0,CONCATENATE("\galleon{",G18,"}~"),"")</f>
        <v/>
      </c>
      <c r="N18" s="0" t="str">
        <f aca="false">IF(J18&gt;0,CONCATENATE("\sickle{",J18,"}~"),"")</f>
        <v>\sickle{3}~</v>
      </c>
      <c r="O18" s="0" t="str">
        <f aca="false">IF(G18&gt;0,"",IF(K18&gt;0,CONCATENATE("\knut{",K18,"}"),""))</f>
        <v>\knut{10}</v>
      </c>
    </row>
    <row r="19" customFormat="false" ht="12.75" hidden="false" customHeight="false" outlineLevel="0" collapsed="false">
      <c r="A19" s="0" t="s">
        <v>44</v>
      </c>
      <c r="B19" s="0" t="s">
        <v>15</v>
      </c>
      <c r="C19" s="1" t="str">
        <f aca="false">CONCATENATE(M19,N19,O19)</f>
        <v>\sickle{3}~\knut{10}</v>
      </c>
      <c r="D19" s="1" t="s">
        <v>45</v>
      </c>
      <c r="E19" s="0" t="n">
        <v>10</v>
      </c>
      <c r="F19" s="0" t="n">
        <f aca="false">E19*493/50</f>
        <v>98.6</v>
      </c>
      <c r="G19" s="0" t="n">
        <f aca="false">FLOOR(F19/493,1)</f>
        <v>0</v>
      </c>
      <c r="H19" s="0" t="n">
        <f aca="false">FLOOR((F19-493*G19)/29,1)</f>
        <v>3</v>
      </c>
      <c r="I19" s="0" t="n">
        <f aca="false">FLOOR((F19-493*G19-29*H19),1)</f>
        <v>11</v>
      </c>
      <c r="J19" s="0" t="n">
        <f aca="false">IF(G19&gt;0,ROUND(H19/5,0)*5,H19)</f>
        <v>3</v>
      </c>
      <c r="K19" s="0" t="n">
        <f aca="false">IF(J19&gt;0,ROUND(I19/5,0)*5,I19)</f>
        <v>10</v>
      </c>
      <c r="M19" s="0" t="str">
        <f aca="false">IF(G19&gt;0,CONCATENATE("\galleon{",G19,"}~"),"")</f>
        <v/>
      </c>
      <c r="N19" s="0" t="str">
        <f aca="false">IF(J19&gt;0,CONCATENATE("\sickle{",J19,"}~"),"")</f>
        <v>\sickle{3}~</v>
      </c>
      <c r="O19" s="0" t="str">
        <f aca="false">IF(G19&gt;0,"",IF(K19&gt;0,CONCATENATE("\knut{",K19,"}"),""))</f>
        <v>\knut{10}</v>
      </c>
    </row>
    <row r="20" customFormat="false" ht="12.75" hidden="false" customHeight="false" outlineLevel="0" collapsed="false">
      <c r="A20" s="0" t="s">
        <v>46</v>
      </c>
      <c r="B20" s="0" t="s">
        <v>15</v>
      </c>
      <c r="C20" s="1" t="str">
        <f aca="false">CONCATENATE(M20,N20,O20)</f>
        <v>\sickle{13}~\knut{15}</v>
      </c>
      <c r="E20" s="0" t="n">
        <v>40</v>
      </c>
      <c r="F20" s="0" t="n">
        <f aca="false">E20*493/50</f>
        <v>394.4</v>
      </c>
      <c r="G20" s="0" t="n">
        <f aca="false">FLOOR(F20/493,1)</f>
        <v>0</v>
      </c>
      <c r="H20" s="0" t="n">
        <f aca="false">FLOOR((F20-493*G20)/29,1)</f>
        <v>13</v>
      </c>
      <c r="I20" s="0" t="n">
        <f aca="false">FLOOR((F20-493*G20-29*H20),1)</f>
        <v>17</v>
      </c>
      <c r="J20" s="0" t="n">
        <f aca="false">IF(G20&gt;0,ROUND(H20/5,0)*5,H20)</f>
        <v>13</v>
      </c>
      <c r="K20" s="0" t="n">
        <f aca="false">IF(J20&gt;0,ROUND(I20/5,0)*5,I20)</f>
        <v>15</v>
      </c>
      <c r="M20" s="0" t="str">
        <f aca="false">IF(G20&gt;0,CONCATENATE("\galleon{",G20,"}~"),"")</f>
        <v/>
      </c>
      <c r="N20" s="0" t="str">
        <f aca="false">IF(J20&gt;0,CONCATENATE("\sickle{",J20,"}~"),"")</f>
        <v>\sickle{13}~</v>
      </c>
      <c r="O20" s="0" t="str">
        <f aca="false">IF(G20&gt;0,"",IF(K20&gt;0,CONCATENATE("\knut{",K20,"}"),""))</f>
        <v>\knut{15}</v>
      </c>
    </row>
    <row r="21" customFormat="false" ht="25.5" hidden="false" customHeight="false" outlineLevel="0" collapsed="false">
      <c r="A21" s="0" t="s">
        <v>47</v>
      </c>
      <c r="B21" s="0" t="s">
        <v>15</v>
      </c>
      <c r="C21" s="1" t="str">
        <f aca="false">CONCATENATE(M21,N21,O21)</f>
        <v>\galleon{1}~</v>
      </c>
      <c r="D21" s="1" t="s">
        <v>48</v>
      </c>
      <c r="E21" s="0" t="n">
        <v>50</v>
      </c>
      <c r="F21" s="0" t="n">
        <f aca="false">E21*493/50</f>
        <v>493</v>
      </c>
      <c r="G21" s="0" t="n">
        <f aca="false">FLOOR(F21/493,1)</f>
        <v>1</v>
      </c>
      <c r="H21" s="0" t="n">
        <f aca="false">FLOOR((F21-493*G21)/29,1)</f>
        <v>0</v>
      </c>
      <c r="I21" s="0" t="n">
        <f aca="false">FLOOR((F21-493*G21-29*H21),1)</f>
        <v>0</v>
      </c>
      <c r="J21" s="0" t="n">
        <f aca="false">IF(G21&gt;0,ROUND(H21/5,0)*5,H21)</f>
        <v>0</v>
      </c>
      <c r="K21" s="0" t="n">
        <f aca="false">IF(J21&gt;0,ROUND(I21/5,0)*5,I21)</f>
        <v>0</v>
      </c>
      <c r="M21" s="0" t="str">
        <f aca="false">IF(G21&gt;0,CONCATENATE("\galleon{",G21,"}~"),"")</f>
        <v>\galleon{1}~</v>
      </c>
      <c r="N21" s="0" t="str">
        <f aca="false">IF(J21&gt;0,CONCATENATE("\sickle{",J21,"}~"),"")</f>
        <v/>
      </c>
      <c r="O21" s="0" t="str">
        <f aca="false">IF(G21&gt;0,"",IF(K21&gt;0,CONCATENATE("\knut{",K21,"}"),""))</f>
        <v/>
      </c>
    </row>
    <row r="22" customFormat="false" ht="12.75" hidden="false" customHeight="false" outlineLevel="0" collapsed="false">
      <c r="A22" s="0" t="s">
        <v>49</v>
      </c>
      <c r="B22" s="0" t="s">
        <v>15</v>
      </c>
      <c r="C22" s="1" t="str">
        <f aca="false">CONCATENATE(M22,N22,O22)</f>
        <v>\sickle{2}~\knut{20}</v>
      </c>
      <c r="E22" s="0" t="n">
        <v>8</v>
      </c>
      <c r="F22" s="0" t="n">
        <f aca="false">E22*493/50</f>
        <v>78.88</v>
      </c>
      <c r="G22" s="0" t="n">
        <f aca="false">FLOOR(F22/493,1)</f>
        <v>0</v>
      </c>
      <c r="H22" s="0" t="n">
        <f aca="false">FLOOR((F22-493*G22)/29,1)</f>
        <v>2</v>
      </c>
      <c r="I22" s="0" t="n">
        <f aca="false">FLOOR((F22-493*G22-29*H22),1)</f>
        <v>20</v>
      </c>
      <c r="J22" s="0" t="n">
        <f aca="false">IF(G22&gt;0,ROUND(H22/5,0)*5,H22)</f>
        <v>2</v>
      </c>
      <c r="K22" s="0" t="n">
        <f aca="false">IF(J22&gt;0,ROUND(I22/5,0)*5,I22)</f>
        <v>20</v>
      </c>
      <c r="M22" s="0" t="str">
        <f aca="false">IF(G22&gt;0,CONCATENATE("\galleon{",G22,"}~"),"")</f>
        <v/>
      </c>
      <c r="N22" s="0" t="str">
        <f aca="false">IF(J22&gt;0,CONCATENATE("\sickle{",J22,"}~"),"")</f>
        <v>\sickle{2}~</v>
      </c>
      <c r="O22" s="0" t="str">
        <f aca="false">IF(G22&gt;0,"",IF(K22&gt;0,CONCATENATE("\knut{",K22,"}"),""))</f>
        <v>\knut{20}</v>
      </c>
    </row>
    <row r="23" customFormat="false" ht="12.75" hidden="false" customHeight="false" outlineLevel="0" collapsed="false">
      <c r="A23" s="0" t="s">
        <v>50</v>
      </c>
      <c r="B23" s="0" t="s">
        <v>25</v>
      </c>
      <c r="C23" s="1" t="str">
        <f aca="false">CONCATENATE(M23,N23,O23)</f>
        <v>\sickle{5}~</v>
      </c>
      <c r="E23" s="0" t="n">
        <v>15</v>
      </c>
      <c r="F23" s="0" t="n">
        <f aca="false">E23*493/50</f>
        <v>147.9</v>
      </c>
      <c r="G23" s="0" t="n">
        <f aca="false">FLOOR(F23/493,1)</f>
        <v>0</v>
      </c>
      <c r="H23" s="0" t="n">
        <f aca="false">FLOOR((F23-493*G23)/29,1)</f>
        <v>5</v>
      </c>
      <c r="I23" s="0" t="n">
        <f aca="false">FLOOR((F23-493*G23-29*H23),1)</f>
        <v>2</v>
      </c>
      <c r="J23" s="0" t="n">
        <f aca="false">IF(G23&gt;0,ROUND(H23/5,0)*5,H23)</f>
        <v>5</v>
      </c>
      <c r="K23" s="0" t="n">
        <f aca="false">IF(J23&gt;0,ROUND(I23/5,0)*5,I23)</f>
        <v>0</v>
      </c>
      <c r="M23" s="0" t="str">
        <f aca="false">IF(G23&gt;0,CONCATENATE("\galleon{",G23,"}~"),"")</f>
        <v/>
      </c>
      <c r="N23" s="0" t="str">
        <f aca="false">IF(J23&gt;0,CONCATENATE("\sickle{",J23,"}~"),"")</f>
        <v>\sickle{5}~</v>
      </c>
      <c r="O23" s="0" t="str">
        <f aca="false">IF(G23&gt;0,"",IF(K23&gt;0,CONCATENATE("\knut{",K23,"}"),""))</f>
        <v/>
      </c>
    </row>
    <row r="24" customFormat="false" ht="25.5" hidden="false" customHeight="false" outlineLevel="0" collapsed="false">
      <c r="A24" s="0" t="s">
        <v>51</v>
      </c>
      <c r="B24" s="0" t="s">
        <v>15</v>
      </c>
      <c r="C24" s="1" t="str">
        <f aca="false">CONCATENATE(M24,N24,O24)</f>
        <v>\galleon{2}~</v>
      </c>
      <c r="D24" s="1" t="s">
        <v>52</v>
      </c>
      <c r="E24" s="0" t="n">
        <v>100</v>
      </c>
      <c r="F24" s="0" t="n">
        <f aca="false">E24*493/50</f>
        <v>986</v>
      </c>
      <c r="G24" s="0" t="n">
        <f aca="false">FLOOR(F24/493,1)</f>
        <v>2</v>
      </c>
      <c r="H24" s="0" t="n">
        <f aca="false">FLOOR((F24-493*G24)/29,1)</f>
        <v>0</v>
      </c>
      <c r="I24" s="0" t="n">
        <f aca="false">FLOOR((F24-493*G24-29*H24),1)</f>
        <v>0</v>
      </c>
      <c r="J24" s="0" t="n">
        <f aca="false">IF(G24&gt;0,ROUND(H24/5,0)*5,H24)</f>
        <v>0</v>
      </c>
      <c r="K24" s="0" t="n">
        <f aca="false">IF(J24&gt;0,ROUND(I24/5,0)*5,I24)</f>
        <v>0</v>
      </c>
      <c r="M24" s="0" t="str">
        <f aca="false">IF(G24&gt;0,CONCATENATE("\galleon{",G24,"}~"),"")</f>
        <v>\galleon{2}~</v>
      </c>
      <c r="N24" s="0" t="str">
        <f aca="false">IF(J24&gt;0,CONCATENATE("\sickle{",J24,"}~"),"")</f>
        <v/>
      </c>
      <c r="O24" s="0" t="str">
        <f aca="false">IF(G24&gt;0,"",IF(K24&gt;0,CONCATENATE("\knut{",K24,"}"),""))</f>
        <v/>
      </c>
    </row>
    <row r="25" customFormat="false" ht="12.75" hidden="false" customHeight="false" outlineLevel="0" collapsed="false">
      <c r="A25" s="0" t="s">
        <v>53</v>
      </c>
      <c r="B25" s="0" t="s">
        <v>15</v>
      </c>
      <c r="C25" s="1" t="str">
        <f aca="false">CONCATENATE(M25,N25,O25)</f>
        <v>\sickle{1}~\knut{20}</v>
      </c>
      <c r="E25" s="0" t="n">
        <v>5</v>
      </c>
      <c r="F25" s="0" t="n">
        <f aca="false">E25*493/50</f>
        <v>49.3</v>
      </c>
      <c r="G25" s="0" t="n">
        <f aca="false">FLOOR(F25/493,1)</f>
        <v>0</v>
      </c>
      <c r="H25" s="0" t="n">
        <f aca="false">FLOOR((F25-493*G25)/29,1)</f>
        <v>1</v>
      </c>
      <c r="I25" s="0" t="n">
        <f aca="false">FLOOR((F25-493*G25-29*H25),1)</f>
        <v>20</v>
      </c>
      <c r="J25" s="0" t="n">
        <f aca="false">IF(G25&gt;0,ROUND(H25/5,0)*5,H25)</f>
        <v>1</v>
      </c>
      <c r="K25" s="0" t="n">
        <f aca="false">IF(J25&gt;0,ROUND(I25/5,0)*5,I25)</f>
        <v>20</v>
      </c>
      <c r="M25" s="0" t="str">
        <f aca="false">IF(G25&gt;0,CONCATENATE("\galleon{",G25,"}~"),"")</f>
        <v/>
      </c>
      <c r="N25" s="0" t="str">
        <f aca="false">IF(J25&gt;0,CONCATENATE("\sickle{",J25,"}~"),"")</f>
        <v>\sickle{1}~</v>
      </c>
      <c r="O25" s="0" t="str">
        <f aca="false">IF(G25&gt;0,"",IF(K25&gt;0,CONCATENATE("\knut{",K25,"}"),""))</f>
        <v>\knut{20}</v>
      </c>
    </row>
    <row r="26" customFormat="false" ht="35.05" hidden="false" customHeight="false" outlineLevel="0" collapsed="false">
      <c r="A26" s="0" t="s">
        <v>54</v>
      </c>
      <c r="B26" s="0" t="s">
        <v>15</v>
      </c>
      <c r="C26" s="1" t="str">
        <f aca="false">CONCATENATE(M26,N26,O26)</f>
        <v>\galleon{1}~</v>
      </c>
      <c r="D26" s="1" t="s">
        <v>55</v>
      </c>
      <c r="E26" s="0" t="n">
        <v>50</v>
      </c>
      <c r="F26" s="0" t="n">
        <f aca="false">E26*493/50</f>
        <v>493</v>
      </c>
      <c r="G26" s="0" t="n">
        <f aca="false">FLOOR(F26/493,1)</f>
        <v>1</v>
      </c>
      <c r="H26" s="0" t="n">
        <f aca="false">FLOOR((F26-493*G26)/29,1)</f>
        <v>0</v>
      </c>
      <c r="I26" s="0" t="n">
        <f aca="false">FLOOR((F26-493*G26-29*H26),1)</f>
        <v>0</v>
      </c>
      <c r="J26" s="0" t="n">
        <f aca="false">IF(G26&gt;0,ROUND(H26/5,0)*5,H26)</f>
        <v>0</v>
      </c>
      <c r="K26" s="0" t="n">
        <f aca="false">IF(J26&gt;0,ROUND(I26/5,0)*5,I26)</f>
        <v>0</v>
      </c>
      <c r="M26" s="0" t="str">
        <f aca="false">IF(G26&gt;0,CONCATENATE("\galleon{",G26,"}~"),"")</f>
        <v>\galleon{1}~</v>
      </c>
      <c r="N26" s="0" t="str">
        <f aca="false">IF(J26&gt;0,CONCATENATE("\sickle{",J26,"}~"),"")</f>
        <v/>
      </c>
      <c r="O26" s="0" t="str">
        <f aca="false">IF(G26&gt;0,"",IF(K26&gt;0,CONCATENATE("\knut{",K26,"}"),""))</f>
        <v/>
      </c>
    </row>
    <row r="27" customFormat="false" ht="12.75" hidden="false" customHeight="false" outlineLevel="0" collapsed="false">
      <c r="A27" s="0" t="s">
        <v>56</v>
      </c>
      <c r="B27" s="0" t="s">
        <v>15</v>
      </c>
      <c r="C27" s="1" t="str">
        <f aca="false">CONCATENATE(M27,N27,O27)</f>
        <v>\sickle{5}~</v>
      </c>
      <c r="D27" s="1" t="s">
        <v>57</v>
      </c>
      <c r="E27" s="0" t="n">
        <v>15</v>
      </c>
      <c r="F27" s="0" t="n">
        <f aca="false">E27*493/50</f>
        <v>147.9</v>
      </c>
      <c r="G27" s="0" t="n">
        <f aca="false">FLOOR(F27/493,1)</f>
        <v>0</v>
      </c>
      <c r="H27" s="0" t="n">
        <f aca="false">FLOOR((F27-493*G27)/29,1)</f>
        <v>5</v>
      </c>
      <c r="I27" s="0" t="n">
        <f aca="false">FLOOR((F27-493*G27-29*H27),1)</f>
        <v>2</v>
      </c>
      <c r="J27" s="0" t="n">
        <f aca="false">IF(G27&gt;0,ROUND(H27/5,0)*5,H27)</f>
        <v>5</v>
      </c>
      <c r="K27" s="0" t="n">
        <f aca="false">IF(J27&gt;0,ROUND(I27/5,0)*5,I27)</f>
        <v>0</v>
      </c>
      <c r="M27" s="0" t="str">
        <f aca="false">IF(G27&gt;0,CONCATENATE("\galleon{",G27,"}~"),"")</f>
        <v/>
      </c>
      <c r="N27" s="0" t="str">
        <f aca="false">IF(J27&gt;0,CONCATENATE("\sickle{",J27,"}~"),"")</f>
        <v>\sickle{5}~</v>
      </c>
      <c r="O27" s="0" t="str">
        <f aca="false">IF(G27&gt;0,"",IF(K27&gt;0,CONCATENATE("\knut{",K27,"}"),""))</f>
        <v/>
      </c>
    </row>
    <row r="28" customFormat="false" ht="12.75" hidden="false" customHeight="false" outlineLevel="0" collapsed="false">
      <c r="A28" s="0" t="s">
        <v>58</v>
      </c>
      <c r="B28" s="0" t="s">
        <v>15</v>
      </c>
      <c r="C28" s="1" t="str">
        <f aca="false">CONCATENATE(M28,N28,O28)</f>
        <v>\knut{19}</v>
      </c>
      <c r="E28" s="0" t="n">
        <v>2</v>
      </c>
      <c r="F28" s="0" t="n">
        <f aca="false">E28*493/50</f>
        <v>19.72</v>
      </c>
      <c r="G28" s="0" t="n">
        <f aca="false">FLOOR(F28/493,1)</f>
        <v>0</v>
      </c>
      <c r="H28" s="0" t="n">
        <f aca="false">FLOOR((F28-493*G28)/29,1)</f>
        <v>0</v>
      </c>
      <c r="I28" s="0" t="n">
        <f aca="false">FLOOR((F28-493*G28-29*H28),1)</f>
        <v>19</v>
      </c>
      <c r="J28" s="0" t="n">
        <f aca="false">IF(G28&gt;0,ROUND(H28/5,0)*5,H28)</f>
        <v>0</v>
      </c>
      <c r="K28" s="0" t="n">
        <f aca="false">IF(J28&gt;0,ROUND(I28/5,0)*5,I28)</f>
        <v>19</v>
      </c>
      <c r="M28" s="0" t="str">
        <f aca="false">IF(G28&gt;0,CONCATENATE("\galleon{",G28,"}~"),"")</f>
        <v/>
      </c>
      <c r="N28" s="0" t="str">
        <f aca="false">IF(J28&gt;0,CONCATENATE("\sickle{",J28,"}~"),"")</f>
        <v/>
      </c>
      <c r="O28" s="0" t="str">
        <f aca="false">IF(G28&gt;0,"",IF(K28&gt;0,CONCATENATE("\knut{",K28,"}"),""))</f>
        <v>\knut{19}</v>
      </c>
    </row>
    <row r="29" customFormat="false" ht="12.75" hidden="false" customHeight="false" outlineLevel="0" collapsed="false">
      <c r="A29" s="0" t="s">
        <v>59</v>
      </c>
      <c r="B29" s="0" t="s">
        <v>15</v>
      </c>
      <c r="C29" s="1" t="str">
        <f aca="false">CONCATENATE(M29,N29,O29)</f>
        <v>\knut{19}</v>
      </c>
      <c r="E29" s="0" t="n">
        <v>2</v>
      </c>
      <c r="F29" s="0" t="n">
        <f aca="false">E29*493/50</f>
        <v>19.72</v>
      </c>
      <c r="G29" s="0" t="n">
        <f aca="false">FLOOR(F29/493,1)</f>
        <v>0</v>
      </c>
      <c r="H29" s="0" t="n">
        <f aca="false">FLOOR((F29-493*G29)/29,1)</f>
        <v>0</v>
      </c>
      <c r="I29" s="0" t="n">
        <f aca="false">FLOOR((F29-493*G29-29*H29),1)</f>
        <v>19</v>
      </c>
      <c r="J29" s="0" t="n">
        <f aca="false">IF(G29&gt;0,ROUND(H29/5,0)*5,H29)</f>
        <v>0</v>
      </c>
      <c r="K29" s="0" t="n">
        <f aca="false">IF(J29&gt;0,ROUND(I29/5,0)*5,I29)</f>
        <v>19</v>
      </c>
      <c r="M29" s="0" t="str">
        <f aca="false">IF(G29&gt;0,CONCATENATE("\galleon{",G29,"}~"),"")</f>
        <v/>
      </c>
      <c r="N29" s="0" t="str">
        <f aca="false">IF(J29&gt;0,CONCATENATE("\sickle{",J29,"}~"),"")</f>
        <v/>
      </c>
      <c r="O29" s="0" t="str">
        <f aca="false">IF(G29&gt;0,"",IF(K29&gt;0,CONCATENATE("\knut{",K29,"}"),""))</f>
        <v>\knut{19}</v>
      </c>
    </row>
    <row r="30" customFormat="false" ht="12.75" hidden="false" customHeight="false" outlineLevel="0" collapsed="false">
      <c r="A30" s="0" t="s">
        <v>60</v>
      </c>
      <c r="B30" s="0" t="s">
        <v>15</v>
      </c>
      <c r="C30" s="1" t="str">
        <f aca="false">CONCATENATE(M30,N30,O30)</f>
        <v>\galleon{20}~</v>
      </c>
      <c r="E30" s="0" t="n">
        <v>1000</v>
      </c>
      <c r="F30" s="0" t="n">
        <f aca="false">E30*493/50</f>
        <v>9860</v>
      </c>
      <c r="G30" s="0" t="n">
        <f aca="false">FLOOR(F30/493,1)</f>
        <v>20</v>
      </c>
      <c r="H30" s="0" t="n">
        <f aca="false">FLOOR((F30-493*G30)/29,1)</f>
        <v>0</v>
      </c>
      <c r="I30" s="0" t="n">
        <f aca="false">FLOOR((F30-493*G30-29*H30),1)</f>
        <v>0</v>
      </c>
      <c r="J30" s="0" t="n">
        <f aca="false">IF(G30&gt;0,ROUND(H30/5,0)*5,H30)</f>
        <v>0</v>
      </c>
      <c r="K30" s="0" t="n">
        <f aca="false">IF(J30&gt;0,ROUND(I30/5,0)*5,I30)</f>
        <v>0</v>
      </c>
      <c r="M30" s="0" t="str">
        <f aca="false">IF(G30&gt;0,CONCATENATE("\galleon{",G30,"}~"),"")</f>
        <v>\galleon{20}~</v>
      </c>
      <c r="N30" s="0" t="str">
        <f aca="false">IF(J30&gt;0,CONCATENATE("\sickle{",J30,"}~"),"")</f>
        <v/>
      </c>
      <c r="O30" s="0" t="str">
        <f aca="false">IF(G30&gt;0,"",IF(K30&gt;0,CONCATENATE("\knut{",K30,"}"),""))</f>
        <v/>
      </c>
    </row>
    <row r="31" customFormat="false" ht="12.75" hidden="false" customHeight="false" outlineLevel="0" collapsed="false">
      <c r="A31" s="0" t="s">
        <v>61</v>
      </c>
      <c r="B31" s="0" t="s">
        <v>15</v>
      </c>
      <c r="C31" s="1" t="str">
        <f aca="false">CONCATENATE(M31,N31,O31)</f>
        <v>\galleon{3}~</v>
      </c>
      <c r="E31" s="0" t="n">
        <v>150</v>
      </c>
      <c r="F31" s="0" t="n">
        <f aca="false">E31*493/50</f>
        <v>1479</v>
      </c>
      <c r="G31" s="0" t="n">
        <f aca="false">FLOOR(F31/493,1)</f>
        <v>3</v>
      </c>
      <c r="H31" s="0" t="n">
        <f aca="false">FLOOR((F31-493*G31)/29,1)</f>
        <v>0</v>
      </c>
      <c r="I31" s="0" t="n">
        <f aca="false">FLOOR((F31-493*G31-29*H31),1)</f>
        <v>0</v>
      </c>
      <c r="J31" s="0" t="n">
        <f aca="false">IF(G31&gt;0,ROUND(H31/5,0)*5,H31)</f>
        <v>0</v>
      </c>
      <c r="K31" s="0" t="n">
        <f aca="false">IF(J31&gt;0,ROUND(I31/5,0)*5,I31)</f>
        <v>0</v>
      </c>
      <c r="M31" s="0" t="str">
        <f aca="false">IF(G31&gt;0,CONCATENATE("\galleon{",G31,"}~"),"")</f>
        <v>\galleon{3}~</v>
      </c>
      <c r="N31" s="0" t="str">
        <f aca="false">IF(J31&gt;0,CONCATENATE("\sickle{",J31,"}~"),"")</f>
        <v/>
      </c>
      <c r="O31" s="0" t="str">
        <f aca="false">IF(G31&gt;0,"",IF(K31&gt;0,CONCATENATE("\knut{",K31,"}"),""))</f>
        <v/>
      </c>
    </row>
    <row r="32" customFormat="false" ht="12.75" hidden="false" customHeight="false" outlineLevel="0" collapsed="false">
      <c r="A32" s="0" t="s">
        <v>62</v>
      </c>
      <c r="B32" s="0" t="s">
        <v>15</v>
      </c>
      <c r="C32" s="1" t="str">
        <f aca="false">CONCATENATE(M32,N32,O32)</f>
        <v>\sickle{10}~</v>
      </c>
      <c r="E32" s="0" t="n">
        <v>29.5</v>
      </c>
      <c r="F32" s="0" t="n">
        <f aca="false">E32*493/50</f>
        <v>290.87</v>
      </c>
      <c r="G32" s="0" t="n">
        <f aca="false">FLOOR(F32/493,1)</f>
        <v>0</v>
      </c>
      <c r="H32" s="0" t="n">
        <f aca="false">FLOOR((F32-493*G32)/29,1)</f>
        <v>10</v>
      </c>
      <c r="I32" s="0" t="n">
        <f aca="false">FLOOR((F32-493*G32-29*H32),1)</f>
        <v>0</v>
      </c>
      <c r="J32" s="0" t="n">
        <f aca="false">IF(G32&gt;0,ROUND(H32/5,0)*5,H32)</f>
        <v>10</v>
      </c>
      <c r="K32" s="0" t="n">
        <f aca="false">IF(J32&gt;0,ROUND(I32/5,0)*5,I32)</f>
        <v>0</v>
      </c>
      <c r="M32" s="0" t="str">
        <f aca="false">IF(G32&gt;0,CONCATENATE("\galleon{",G32,"}~"),"")</f>
        <v/>
      </c>
      <c r="N32" s="0" t="str">
        <f aca="false">IF(J32&gt;0,CONCATENATE("\sickle{",J32,"}~"),"")</f>
        <v>\sickle{10}~</v>
      </c>
      <c r="O32" s="0" t="str">
        <f aca="false">IF(G32&gt;0,"",IF(K32&gt;0,CONCATENATE("\knut{",K32,"}"),""))</f>
        <v/>
      </c>
    </row>
    <row r="33" customFormat="false" ht="12.75" hidden="false" customHeight="false" outlineLevel="0" collapsed="false">
      <c r="A33" s="0" t="s">
        <v>63</v>
      </c>
      <c r="B33" s="0" t="s">
        <v>37</v>
      </c>
      <c r="C33" s="1" t="str">
        <f aca="false">CONCATENATE(M33,N33,O33)</f>
        <v>\sickle{15}~</v>
      </c>
      <c r="E33" s="0" t="n">
        <v>44.2</v>
      </c>
      <c r="F33" s="0" t="n">
        <f aca="false">E33*493/50</f>
        <v>435.812</v>
      </c>
      <c r="G33" s="0" t="n">
        <f aca="false">FLOOR(F33/493,1)</f>
        <v>0</v>
      </c>
      <c r="H33" s="0" t="n">
        <f aca="false">FLOOR((F33-493*G33)/29,1)</f>
        <v>15</v>
      </c>
      <c r="I33" s="0" t="n">
        <f aca="false">FLOOR((F33-493*G33-29*H33),1)</f>
        <v>0</v>
      </c>
      <c r="J33" s="0" t="n">
        <f aca="false">IF(G33&gt;0,ROUND(H33/5,0)*5,H33)</f>
        <v>15</v>
      </c>
      <c r="K33" s="0" t="n">
        <f aca="false">IF(J33&gt;0,ROUND(I33/5,0)*5,I33)</f>
        <v>0</v>
      </c>
      <c r="M33" s="0" t="str">
        <f aca="false">IF(G33&gt;0,CONCATENATE("\galleon{",G33,"}~"),"")</f>
        <v/>
      </c>
      <c r="N33" s="0" t="str">
        <f aca="false">IF(J33&gt;0,CONCATENATE("\sickle{",J33,"}~"),"")</f>
        <v>\sickle{15}~</v>
      </c>
      <c r="O33" s="0" t="str">
        <f aca="false">IF(G33&gt;0,"",IF(K33&gt;0,CONCATENATE("\knut{",K33,"}"),""))</f>
        <v/>
      </c>
    </row>
    <row r="34" customFormat="false" ht="12.75" hidden="false" customHeight="false" outlineLevel="0" collapsed="false">
      <c r="A34" s="0" t="s">
        <v>64</v>
      </c>
      <c r="B34" s="0" t="s">
        <v>15</v>
      </c>
      <c r="C34" s="1" t="str">
        <f aca="false">CONCATENATE(M34,N34,O34)</f>
        <v>\sickle{2}~</v>
      </c>
      <c r="D34" s="1" t="s">
        <v>65</v>
      </c>
      <c r="E34" s="0" t="n">
        <v>6</v>
      </c>
      <c r="F34" s="0" t="n">
        <f aca="false">E34*493/50</f>
        <v>59.16</v>
      </c>
      <c r="G34" s="0" t="n">
        <f aca="false">FLOOR(F34/493,1)</f>
        <v>0</v>
      </c>
      <c r="H34" s="0" t="n">
        <f aca="false">FLOOR((F34-493*G34)/29,1)</f>
        <v>2</v>
      </c>
      <c r="I34" s="0" t="n">
        <f aca="false">FLOOR((F34-493*G34-29*H34),1)</f>
        <v>1</v>
      </c>
      <c r="J34" s="0" t="n">
        <f aca="false">IF(G34&gt;0,ROUND(H34/5,0)*5,H34)</f>
        <v>2</v>
      </c>
      <c r="K34" s="0" t="n">
        <f aca="false">IF(J34&gt;0,ROUND(I34/5,0)*5,I34)</f>
        <v>0</v>
      </c>
      <c r="M34" s="0" t="str">
        <f aca="false">IF(G34&gt;0,CONCATENATE("\galleon{",G34,"}~"),"")</f>
        <v/>
      </c>
      <c r="N34" s="0" t="str">
        <f aca="false">IF(J34&gt;0,CONCATENATE("\sickle{",J34,"}~"),"")</f>
        <v>\sickle{2}~</v>
      </c>
      <c r="O34" s="0" t="str">
        <f aca="false">IF(G34&gt;0,"",IF(K34&gt;0,CONCATENATE("\knut{",K34,"}"),""))</f>
        <v/>
      </c>
    </row>
    <row r="35" customFormat="false" ht="12.75" hidden="false" customHeight="false" outlineLevel="0" collapsed="false">
      <c r="A35" s="0" t="s">
        <v>66</v>
      </c>
      <c r="B35" s="0" t="s">
        <v>15</v>
      </c>
      <c r="C35" s="1" t="str">
        <f aca="false">CONCATENATE(M35,N35,O35)</f>
        <v>\sickle{2}~</v>
      </c>
      <c r="E35" s="0" t="n">
        <v>6</v>
      </c>
      <c r="F35" s="0" t="n">
        <f aca="false">E35*493/50</f>
        <v>59.16</v>
      </c>
      <c r="G35" s="0" t="n">
        <f aca="false">FLOOR(F35/493,1)</f>
        <v>0</v>
      </c>
      <c r="H35" s="0" t="n">
        <f aca="false">FLOOR((F35-493*G35)/29,1)</f>
        <v>2</v>
      </c>
      <c r="I35" s="0" t="n">
        <f aca="false">FLOOR((F35-493*G35-29*H35),1)</f>
        <v>1</v>
      </c>
      <c r="J35" s="0" t="n">
        <f aca="false">IF(G35&gt;0,ROUND(H35/5,0)*5,H35)</f>
        <v>2</v>
      </c>
      <c r="K35" s="0" t="n">
        <f aca="false">IF(J35&gt;0,ROUND(I35/5,0)*5,I35)</f>
        <v>0</v>
      </c>
      <c r="M35" s="0" t="str">
        <f aca="false">IF(G35&gt;0,CONCATENATE("\galleon{",G35,"}~"),"")</f>
        <v/>
      </c>
      <c r="N35" s="0" t="str">
        <f aca="false">IF(J35&gt;0,CONCATENATE("\sickle{",J35,"}~"),"")</f>
        <v>\sickle{2}~</v>
      </c>
      <c r="O35" s="0" t="str">
        <f aca="false">IF(G35&gt;0,"",IF(K35&gt;0,CONCATENATE("\knut{",K35,"}"),""))</f>
        <v/>
      </c>
    </row>
    <row r="36" customFormat="false" ht="12.8" hidden="false" customHeight="false" outlineLevel="0" collapsed="false">
      <c r="A36" s="0" t="s">
        <v>67</v>
      </c>
      <c r="B36" s="0" t="s">
        <v>25</v>
      </c>
      <c r="C36" s="1" t="str">
        <f aca="false">CONCATENATE(M36,N36,O36)</f>
        <v>\sickle{10}~</v>
      </c>
      <c r="D36" s="1" t="s">
        <v>68</v>
      </c>
      <c r="E36" s="0" t="n">
        <v>29.5</v>
      </c>
      <c r="F36" s="0" t="n">
        <f aca="false">E36*493/50</f>
        <v>290.87</v>
      </c>
      <c r="G36" s="0" t="n">
        <f aca="false">FLOOR(F36/493,1)</f>
        <v>0</v>
      </c>
      <c r="H36" s="0" t="n">
        <f aca="false">FLOOR((F36-493*G36)/29,1)</f>
        <v>10</v>
      </c>
      <c r="I36" s="0" t="n">
        <f aca="false">FLOOR((F36-493*G36-29*H36),1)</f>
        <v>0</v>
      </c>
      <c r="J36" s="0" t="n">
        <f aca="false">IF(G36&gt;0,ROUND(H36/5,0)*5,H36)</f>
        <v>10</v>
      </c>
      <c r="K36" s="0" t="n">
        <f aca="false">IF(J36&gt;0,ROUND(I36/5,0)*5,I36)</f>
        <v>0</v>
      </c>
      <c r="M36" s="0" t="str">
        <f aca="false">IF(G36&gt;0,CONCATENATE("\galleon{",G36,"}~"),"")</f>
        <v/>
      </c>
      <c r="N36" s="0" t="str">
        <f aca="false">IF(J36&gt;0,CONCATENATE("\sickle{",J36,"}~"),"")</f>
        <v>\sickle{10}~</v>
      </c>
      <c r="O36" s="0" t="str">
        <f aca="false">IF(G36&gt;0,"",IF(K36&gt;0,CONCATENATE("\knut{",K36,"}"),""))</f>
        <v/>
      </c>
    </row>
    <row r="37" customFormat="false" ht="12.75" hidden="false" customHeight="false" outlineLevel="0" collapsed="false">
      <c r="A37" s="0" t="s">
        <v>69</v>
      </c>
      <c r="B37" s="0" t="s">
        <v>15</v>
      </c>
      <c r="C37" s="1" t="str">
        <f aca="false">CONCATENATE(M37,N37,O37)</f>
        <v>\sickle{2}~</v>
      </c>
      <c r="E37" s="0" t="n">
        <v>6</v>
      </c>
      <c r="F37" s="0" t="n">
        <f aca="false">E37*493/50</f>
        <v>59.16</v>
      </c>
      <c r="G37" s="0" t="n">
        <f aca="false">FLOOR(F37/493,1)</f>
        <v>0</v>
      </c>
      <c r="H37" s="0" t="n">
        <f aca="false">FLOOR((F37-493*G37)/29,1)</f>
        <v>2</v>
      </c>
      <c r="I37" s="0" t="n">
        <f aca="false">FLOOR((F37-493*G37-29*H37),1)</f>
        <v>1</v>
      </c>
      <c r="J37" s="0" t="n">
        <f aca="false">IF(G37&gt;0,ROUND(H37/5,0)*5,H37)</f>
        <v>2</v>
      </c>
      <c r="K37" s="0" t="n">
        <f aca="false">IF(J37&gt;0,ROUND(I37/5,0)*5,I37)</f>
        <v>0</v>
      </c>
      <c r="M37" s="0" t="str">
        <f aca="false">IF(G37&gt;0,CONCATENATE("\galleon{",G37,"}~"),"")</f>
        <v/>
      </c>
      <c r="N37" s="0" t="str">
        <f aca="false">IF(J37&gt;0,CONCATENATE("\sickle{",J37,"}~"),"")</f>
        <v>\sickle{2}~</v>
      </c>
      <c r="O37" s="0" t="str">
        <f aca="false">IF(G37&gt;0,"",IF(K37&gt;0,CONCATENATE("\knut{",K37,"}"),""))</f>
        <v/>
      </c>
    </row>
    <row r="38" customFormat="false" ht="12.75" hidden="false" customHeight="false" outlineLevel="0" collapsed="false">
      <c r="A38" s="0" t="s">
        <v>70</v>
      </c>
      <c r="B38" s="0" t="s">
        <v>15</v>
      </c>
      <c r="C38" s="1" t="str">
        <f aca="false">CONCATENATE(M38,N38,O38)</f>
        <v>\sickle{1}~</v>
      </c>
      <c r="D38" s="1" t="s">
        <v>71</v>
      </c>
      <c r="E38" s="0" t="n">
        <v>3</v>
      </c>
      <c r="F38" s="0" t="n">
        <f aca="false">E38*493/50</f>
        <v>29.58</v>
      </c>
      <c r="G38" s="0" t="n">
        <f aca="false">FLOOR(F38/493,1)</f>
        <v>0</v>
      </c>
      <c r="H38" s="0" t="n">
        <f aca="false">FLOOR((F38-493*G38)/29,1)</f>
        <v>1</v>
      </c>
      <c r="I38" s="0" t="n">
        <f aca="false">FLOOR((F38-493*G38-29*H38),1)</f>
        <v>0</v>
      </c>
      <c r="J38" s="0" t="n">
        <f aca="false">IF(G38&gt;0,ROUND(H38/5,0)*5,H38)</f>
        <v>1</v>
      </c>
      <c r="K38" s="0" t="n">
        <f aca="false">IF(J38&gt;0,ROUND(I38/5,0)*5,I38)</f>
        <v>0</v>
      </c>
      <c r="M38" s="0" t="str">
        <f aca="false">IF(G38&gt;0,CONCATENATE("\galleon{",G38,"}~"),"")</f>
        <v/>
      </c>
      <c r="N38" s="0" t="str">
        <f aca="false">IF(J38&gt;0,CONCATENATE("\sickle{",J38,"}~"),"")</f>
        <v>\sickle{1}~</v>
      </c>
      <c r="O38" s="0" t="str">
        <f aca="false">IF(G38&gt;0,"",IF(K38&gt;0,CONCATENATE("\knut{",K38,"}"),""))</f>
        <v/>
      </c>
    </row>
    <row r="39" customFormat="false" ht="12.75" hidden="false" customHeight="false" outlineLevel="0" collapsed="false">
      <c r="A39" s="0" t="s">
        <v>72</v>
      </c>
      <c r="B39" s="0" t="s">
        <v>15</v>
      </c>
      <c r="C39" s="1" t="str">
        <f aca="false">CONCATENATE(M39,N39,O39)</f>
        <v>\knut{10}</v>
      </c>
      <c r="E39" s="0" t="n">
        <v>1.1</v>
      </c>
      <c r="F39" s="0" t="n">
        <f aca="false">E39*493/50</f>
        <v>10.846</v>
      </c>
      <c r="G39" s="0" t="n">
        <f aca="false">FLOOR(F39/493,1)</f>
        <v>0</v>
      </c>
      <c r="H39" s="0" t="n">
        <f aca="false">FLOOR((F39-493*G39)/29,1)</f>
        <v>0</v>
      </c>
      <c r="I39" s="0" t="n">
        <f aca="false">FLOOR((F39-493*G39-29*H39),1)</f>
        <v>10</v>
      </c>
      <c r="J39" s="0" t="n">
        <f aca="false">IF(G39&gt;0,ROUND(H39/5,0)*5,H39)</f>
        <v>0</v>
      </c>
      <c r="K39" s="0" t="n">
        <f aca="false">IF(J39&gt;0,ROUND(I39/5,0)*5,I39)</f>
        <v>10</v>
      </c>
      <c r="M39" s="0" t="str">
        <f aca="false">IF(G39&gt;0,CONCATENATE("\galleon{",G39,"}~"),"")</f>
        <v/>
      </c>
      <c r="N39" s="0" t="str">
        <f aca="false">IF(J39&gt;0,CONCATENATE("\sickle{",J39,"}~"),"")</f>
        <v/>
      </c>
      <c r="O39" s="0" t="str">
        <f aca="false">IF(G39&gt;0,"",IF(K39&gt;0,CONCATENATE("\knut{",K39,"}"),""))</f>
        <v>\knut{10}</v>
      </c>
    </row>
    <row r="40" customFormat="false" ht="12.75" hidden="false" customHeight="false" outlineLevel="0" collapsed="false">
      <c r="A40" s="0" t="s">
        <v>73</v>
      </c>
      <c r="B40" s="0" t="s">
        <v>15</v>
      </c>
      <c r="C40" s="1" t="str">
        <f aca="false">CONCATENATE(M40,N40,O40)</f>
        <v>\sickle{2}~</v>
      </c>
      <c r="E40" s="0" t="n">
        <v>6</v>
      </c>
      <c r="F40" s="0" t="n">
        <f aca="false">E40*493/50</f>
        <v>59.16</v>
      </c>
      <c r="G40" s="0" t="n">
        <f aca="false">FLOOR(F40/493,1)</f>
        <v>0</v>
      </c>
      <c r="H40" s="0" t="n">
        <f aca="false">FLOOR((F40-493*G40)/29,1)</f>
        <v>2</v>
      </c>
      <c r="I40" s="0" t="n">
        <f aca="false">FLOOR((F40-493*G40-29*H40),1)</f>
        <v>1</v>
      </c>
      <c r="J40" s="0" t="n">
        <f aca="false">IF(G40&gt;0,ROUND(H40/5,0)*5,H40)</f>
        <v>2</v>
      </c>
      <c r="K40" s="0" t="n">
        <f aca="false">IF(J40&gt;0,ROUND(I40/5,0)*5,I40)</f>
        <v>0</v>
      </c>
      <c r="M40" s="0" t="str">
        <f aca="false">IF(G40&gt;0,CONCATENATE("\galleon{",G40,"}~"),"")</f>
        <v/>
      </c>
      <c r="N40" s="0" t="str">
        <f aca="false">IF(J40&gt;0,CONCATENATE("\sickle{",J40,"}~"),"")</f>
        <v>\sickle{2}~</v>
      </c>
      <c r="O40" s="0" t="str">
        <f aca="false">IF(G40&gt;0,"",IF(K40&gt;0,CONCATENATE("\knut{",K40,"}"),""))</f>
        <v/>
      </c>
    </row>
    <row r="41" customFormat="false" ht="12.75" hidden="false" customHeight="false" outlineLevel="0" collapsed="false">
      <c r="A41" s="0" t="s">
        <v>74</v>
      </c>
      <c r="B41" s="0" t="s">
        <v>15</v>
      </c>
      <c r="C41" s="1" t="str">
        <f aca="false">CONCATENATE(M41,N41,O41)</f>
        <v>\sickle{10}~</v>
      </c>
      <c r="E41" s="0" t="n">
        <v>29.5</v>
      </c>
      <c r="F41" s="0" t="n">
        <f aca="false">E41*493/50</f>
        <v>290.87</v>
      </c>
      <c r="G41" s="0" t="n">
        <f aca="false">FLOOR(F41/493,1)</f>
        <v>0</v>
      </c>
      <c r="H41" s="0" t="n">
        <f aca="false">FLOOR((F41-493*G41)/29,1)</f>
        <v>10</v>
      </c>
      <c r="I41" s="0" t="n">
        <f aca="false">FLOOR((F41-493*G41-29*H41),1)</f>
        <v>0</v>
      </c>
      <c r="J41" s="0" t="n">
        <f aca="false">IF(G41&gt;0,ROUND(H41/5,0)*5,H41)</f>
        <v>10</v>
      </c>
      <c r="K41" s="0" t="n">
        <f aca="false">IF(J41&gt;0,ROUND(I41/5,0)*5,I41)</f>
        <v>0</v>
      </c>
      <c r="M41" s="0" t="str">
        <f aca="false">IF(G41&gt;0,CONCATENATE("\galleon{",G41,"}~"),"")</f>
        <v/>
      </c>
      <c r="N41" s="0" t="str">
        <f aca="false">IF(J41&gt;0,CONCATENATE("\sickle{",J41,"}~"),"")</f>
        <v>\sickle{10}~</v>
      </c>
      <c r="O41" s="0" t="str">
        <f aca="false">IF(G41&gt;0,"",IF(K41&gt;0,CONCATENATE("\knut{",K41,"}"),""))</f>
        <v/>
      </c>
    </row>
    <row r="42" customFormat="false" ht="12.75" hidden="false" customHeight="false" outlineLevel="0" collapsed="false">
      <c r="A42" s="0" t="s">
        <v>75</v>
      </c>
      <c r="B42" s="0" t="s">
        <v>15</v>
      </c>
      <c r="C42" s="1" t="str">
        <f aca="false">CONCATENATE(M42,N42,O42)</f>
        <v>\sickle{8}~\knut{15}</v>
      </c>
      <c r="E42" s="0" t="n">
        <v>25</v>
      </c>
      <c r="F42" s="0" t="n">
        <f aca="false">E42*493/50</f>
        <v>246.5</v>
      </c>
      <c r="G42" s="0" t="n">
        <f aca="false">FLOOR(F42/493,1)</f>
        <v>0</v>
      </c>
      <c r="H42" s="0" t="n">
        <f aca="false">FLOOR((F42-493*G42)/29,1)</f>
        <v>8</v>
      </c>
      <c r="I42" s="0" t="n">
        <f aca="false">FLOOR((F42-493*G42-29*H42),1)</f>
        <v>14</v>
      </c>
      <c r="J42" s="0" t="n">
        <f aca="false">IF(G42&gt;0,ROUND(H42/5,0)*5,H42)</f>
        <v>8</v>
      </c>
      <c r="K42" s="0" t="n">
        <f aca="false">IF(J42&gt;0,ROUND(I42/5,0)*5,I42)</f>
        <v>15</v>
      </c>
      <c r="M42" s="0" t="str">
        <f aca="false">IF(G42&gt;0,CONCATENATE("\galleon{",G42,"}~"),"")</f>
        <v/>
      </c>
      <c r="N42" s="0" t="str">
        <f aca="false">IF(J42&gt;0,CONCATENATE("\sickle{",J42,"}~"),"")</f>
        <v>\sickle{8}~</v>
      </c>
      <c r="O42" s="0" t="str">
        <f aca="false">IF(G42&gt;0,"",IF(K42&gt;0,CONCATENATE("\knut{",K42,"}"),""))</f>
        <v>\knut{15}</v>
      </c>
    </row>
    <row r="43" customFormat="false" ht="12.75" hidden="false" customHeight="false" outlineLevel="0" collapsed="false">
      <c r="A43" s="0" t="s">
        <v>76</v>
      </c>
      <c r="B43" s="0" t="s">
        <v>15</v>
      </c>
      <c r="C43" s="1" t="str">
        <f aca="false">CONCATENATE(M43,N43,O43)</f>
        <v>\galleon{1}~</v>
      </c>
      <c r="D43" s="1" t="s">
        <v>77</v>
      </c>
      <c r="E43" s="0" t="n">
        <v>50</v>
      </c>
      <c r="F43" s="0" t="n">
        <f aca="false">E43*493/50</f>
        <v>493</v>
      </c>
      <c r="G43" s="0" t="n">
        <f aca="false">FLOOR(F43/493,1)</f>
        <v>1</v>
      </c>
      <c r="H43" s="0" t="n">
        <f aca="false">FLOOR((F43-493*G43)/29,1)</f>
        <v>0</v>
      </c>
      <c r="I43" s="0" t="n">
        <f aca="false">FLOOR((F43-493*G43-29*H43),1)</f>
        <v>0</v>
      </c>
      <c r="J43" s="0" t="n">
        <f aca="false">IF(G43&gt;0,ROUND(H43/5,0)*5,H43)</f>
        <v>0</v>
      </c>
      <c r="K43" s="0" t="n">
        <f aca="false">IF(J43&gt;0,ROUND(I43/5,0)*5,I43)</f>
        <v>0</v>
      </c>
      <c r="M43" s="0" t="str">
        <f aca="false">IF(G43&gt;0,CONCATENATE("\galleon{",G43,"}~"),"")</f>
        <v>\galleon{1}~</v>
      </c>
      <c r="N43" s="0" t="str">
        <f aca="false">IF(J43&gt;0,CONCATENATE("\sickle{",J43,"}~"),"")</f>
        <v/>
      </c>
      <c r="O43" s="0" t="str">
        <f aca="false">IF(G43&gt;0,"",IF(K43&gt;0,CONCATENATE("\knut{",K43,"}"),""))</f>
        <v/>
      </c>
    </row>
    <row r="44" customFormat="false" ht="12.75" hidden="false" customHeight="false" outlineLevel="0" collapsed="false">
      <c r="A44" s="0" t="s">
        <v>78</v>
      </c>
      <c r="B44" s="0" t="s">
        <v>15</v>
      </c>
      <c r="C44" s="1" t="str">
        <f aca="false">CONCATENATE(M44,N44,O44)</f>
        <v>\sickle{10}~\knut{5}</v>
      </c>
      <c r="D44" s="1" t="s">
        <v>79</v>
      </c>
      <c r="E44" s="0" t="n">
        <v>30</v>
      </c>
      <c r="F44" s="0" t="n">
        <f aca="false">E44*493/50</f>
        <v>295.8</v>
      </c>
      <c r="G44" s="0" t="n">
        <f aca="false">FLOOR(F44/493,1)</f>
        <v>0</v>
      </c>
      <c r="H44" s="0" t="n">
        <f aca="false">FLOOR((F44-493*G44)/29,1)</f>
        <v>10</v>
      </c>
      <c r="I44" s="0" t="n">
        <f aca="false">FLOOR((F44-493*G44-29*H44),1)</f>
        <v>5</v>
      </c>
      <c r="J44" s="0" t="n">
        <f aca="false">IF(G44&gt;0,ROUND(H44/5,0)*5,H44)</f>
        <v>10</v>
      </c>
      <c r="K44" s="0" t="n">
        <f aca="false">IF(J44&gt;0,ROUND(I44/5,0)*5,I44)</f>
        <v>5</v>
      </c>
      <c r="M44" s="0" t="str">
        <f aca="false">IF(G44&gt;0,CONCATENATE("\galleon{",G44,"}~"),"")</f>
        <v/>
      </c>
      <c r="N44" s="0" t="str">
        <f aca="false">IF(J44&gt;0,CONCATENATE("\sickle{",J44,"}~"),"")</f>
        <v>\sickle{10}~</v>
      </c>
      <c r="O44" s="0" t="str">
        <f aca="false">IF(G44&gt;0,"",IF(K44&gt;0,CONCATENATE("\knut{",K44,"}"),""))</f>
        <v>\knut{5}</v>
      </c>
    </row>
    <row r="45" customFormat="false" ht="12.75" hidden="false" customHeight="false" outlineLevel="0" collapsed="false">
      <c r="A45" s="0" t="s">
        <v>80</v>
      </c>
      <c r="B45" s="0" t="s">
        <v>15</v>
      </c>
      <c r="C45" s="1" t="str">
        <f aca="false">CONCATENATE(M45,N45,O45)</f>
        <v>\galleon{2}~</v>
      </c>
      <c r="D45" s="1" t="s">
        <v>81</v>
      </c>
      <c r="E45" s="0" t="n">
        <v>100</v>
      </c>
      <c r="F45" s="0" t="n">
        <f aca="false">E45*493/50</f>
        <v>986</v>
      </c>
      <c r="G45" s="0" t="n">
        <f aca="false">FLOOR(F45/493,1)</f>
        <v>2</v>
      </c>
      <c r="H45" s="0" t="n">
        <f aca="false">FLOOR((F45-493*G45)/29,1)</f>
        <v>0</v>
      </c>
      <c r="I45" s="0" t="n">
        <f aca="false">FLOOR((F45-493*G45-29*H45),1)</f>
        <v>0</v>
      </c>
      <c r="J45" s="0" t="n">
        <f aca="false">IF(G45&gt;0,ROUND(H45/5,0)*5,H45)</f>
        <v>0</v>
      </c>
      <c r="K45" s="0" t="n">
        <f aca="false">IF(J45&gt;0,ROUND(I45/5,0)*5,I45)</f>
        <v>0</v>
      </c>
      <c r="M45" s="0" t="str">
        <f aca="false">IF(G45&gt;0,CONCATENATE("\galleon{",G45,"}~"),"")</f>
        <v>\galleon{2}~</v>
      </c>
      <c r="N45" s="0" t="str">
        <f aca="false">IF(J45&gt;0,CONCATENATE("\sickle{",J45,"}~"),"")</f>
        <v/>
      </c>
      <c r="O45" s="0" t="str">
        <f aca="false">IF(G45&gt;0,"",IF(K45&gt;0,CONCATENATE("\knut{",K45,"}"),""))</f>
        <v/>
      </c>
    </row>
    <row r="46" customFormat="false" ht="12.75" hidden="false" customHeight="false" outlineLevel="0" collapsed="false">
      <c r="A46" s="0" t="s">
        <v>82</v>
      </c>
      <c r="B46" s="0" t="s">
        <v>15</v>
      </c>
      <c r="C46" s="1" t="str">
        <f aca="false">CONCATENATE(M46,N46,O46)</f>
        <v>\sickle{10}~\knut{5}</v>
      </c>
      <c r="D46" s="1" t="s">
        <v>83</v>
      </c>
      <c r="E46" s="0" t="n">
        <v>30</v>
      </c>
      <c r="F46" s="0" t="n">
        <f aca="false">E46*493/50</f>
        <v>295.8</v>
      </c>
      <c r="G46" s="0" t="n">
        <f aca="false">FLOOR(F46/493,1)</f>
        <v>0</v>
      </c>
      <c r="H46" s="0" t="n">
        <f aca="false">FLOOR((F46-493*G46)/29,1)</f>
        <v>10</v>
      </c>
      <c r="I46" s="0" t="n">
        <f aca="false">FLOOR((F46-493*G46-29*H46),1)</f>
        <v>5</v>
      </c>
      <c r="J46" s="0" t="n">
        <f aca="false">IF(G46&gt;0,ROUND(H46/5,0)*5,H46)</f>
        <v>10</v>
      </c>
      <c r="K46" s="0" t="n">
        <f aca="false">IF(J46&gt;0,ROUND(I46/5,0)*5,I46)</f>
        <v>5</v>
      </c>
      <c r="M46" s="0" t="str">
        <f aca="false">IF(G46&gt;0,CONCATENATE("\galleon{",G46,"}~"),"")</f>
        <v/>
      </c>
      <c r="N46" s="0" t="str">
        <f aca="false">IF(J46&gt;0,CONCATENATE("\sickle{",J46,"}~"),"")</f>
        <v>\sickle{10}~</v>
      </c>
      <c r="O46" s="0" t="str">
        <f aca="false">IF(G46&gt;0,"",IF(K46&gt;0,CONCATENATE("\knut{",K46,"}"),""))</f>
        <v>\knut{5}</v>
      </c>
    </row>
    <row r="47" customFormat="false" ht="12.75" hidden="false" customHeight="false" outlineLevel="0" collapsed="false">
      <c r="A47" s="0" t="s">
        <v>84</v>
      </c>
      <c r="B47" s="0" t="s">
        <v>15</v>
      </c>
      <c r="C47" s="1" t="str">
        <f aca="false">CONCATENATE(M47,N47,O47)</f>
        <v>\sickle{3}~\knut{10}</v>
      </c>
      <c r="E47" s="0" t="n">
        <v>10</v>
      </c>
      <c r="F47" s="0" t="n">
        <f aca="false">E47*493/50</f>
        <v>98.6</v>
      </c>
      <c r="G47" s="0" t="n">
        <f aca="false">FLOOR(F47/493,1)</f>
        <v>0</v>
      </c>
      <c r="H47" s="0" t="n">
        <f aca="false">FLOOR((F47-493*G47)/29,1)</f>
        <v>3</v>
      </c>
      <c r="I47" s="0" t="n">
        <f aca="false">FLOOR((F47-493*G47-29*H47),1)</f>
        <v>11</v>
      </c>
      <c r="J47" s="0" t="n">
        <f aca="false">IF(G47&gt;0,ROUND(H47/5,0)*5,H47)</f>
        <v>3</v>
      </c>
      <c r="K47" s="0" t="n">
        <f aca="false">IF(J47&gt;0,ROUND(I47/5,0)*5,I47)</f>
        <v>10</v>
      </c>
      <c r="M47" s="0" t="str">
        <f aca="false">IF(G47&gt;0,CONCATENATE("\galleon{",G47,"}~"),"")</f>
        <v/>
      </c>
      <c r="N47" s="0" t="str">
        <f aca="false">IF(J47&gt;0,CONCATENATE("\sickle{",J47,"}~"),"")</f>
        <v>\sickle{3}~</v>
      </c>
      <c r="O47" s="0" t="str">
        <f aca="false">IF(G47&gt;0,"",IF(K47&gt;0,CONCATENATE("\knut{",K47,"}"),""))</f>
        <v>\knut{10}</v>
      </c>
    </row>
    <row r="48" customFormat="false" ht="12.75" hidden="false" customHeight="false" outlineLevel="0" collapsed="false">
      <c r="A48" s="0" t="s">
        <v>85</v>
      </c>
      <c r="B48" s="0" t="s">
        <v>15</v>
      </c>
      <c r="C48" s="1" t="str">
        <f aca="false">CONCATENATE(M48,N48,O48)</f>
        <v>\sickle{2}~\knut{20}</v>
      </c>
      <c r="D48" s="1" t="s">
        <v>86</v>
      </c>
      <c r="E48" s="0" t="n">
        <v>8</v>
      </c>
      <c r="F48" s="0" t="n">
        <f aca="false">E48*493/50</f>
        <v>78.88</v>
      </c>
      <c r="G48" s="0" t="n">
        <f aca="false">FLOOR(F48/493,1)</f>
        <v>0</v>
      </c>
      <c r="H48" s="0" t="n">
        <f aca="false">FLOOR((F48-493*G48)/29,1)</f>
        <v>2</v>
      </c>
      <c r="I48" s="0" t="n">
        <f aca="false">FLOOR((F48-493*G48-29*H48),1)</f>
        <v>20</v>
      </c>
      <c r="J48" s="0" t="n">
        <f aca="false">IF(G48&gt;0,ROUND(H48/5,0)*5,H48)</f>
        <v>2</v>
      </c>
      <c r="K48" s="0" t="n">
        <f aca="false">IF(J48&gt;0,ROUND(I48/5,0)*5,I48)</f>
        <v>20</v>
      </c>
      <c r="M48" s="0" t="str">
        <f aca="false">IF(G48&gt;0,CONCATENATE("\galleon{",G48,"}~"),"")</f>
        <v/>
      </c>
      <c r="N48" s="0" t="str">
        <f aca="false">IF(J48&gt;0,CONCATENATE("\sickle{",J48,"}~"),"")</f>
        <v>\sickle{2}~</v>
      </c>
      <c r="O48" s="0" t="str">
        <f aca="false">IF(G48&gt;0,"",IF(K48&gt;0,CONCATENATE("\knut{",K48,"}"),""))</f>
        <v>\knut{20}</v>
      </c>
    </row>
    <row r="49" customFormat="false" ht="12.75" hidden="false" customHeight="false" outlineLevel="0" collapsed="false">
      <c r="A49" s="0" t="s">
        <v>87</v>
      </c>
      <c r="B49" s="0" t="s">
        <v>15</v>
      </c>
      <c r="C49" s="1" t="str">
        <f aca="false">CONCATENATE(M49,N49,O49)</f>
        <v>\knut{19}</v>
      </c>
      <c r="E49" s="0" t="n">
        <v>2</v>
      </c>
      <c r="F49" s="0" t="n">
        <f aca="false">E49*493/50</f>
        <v>19.72</v>
      </c>
      <c r="G49" s="0" t="n">
        <f aca="false">FLOOR(F49/493,1)</f>
        <v>0</v>
      </c>
      <c r="H49" s="0" t="n">
        <f aca="false">FLOOR((F49-493*G49)/29,1)</f>
        <v>0</v>
      </c>
      <c r="I49" s="0" t="n">
        <f aca="false">FLOOR((F49-493*G49-29*H49),1)</f>
        <v>19</v>
      </c>
      <c r="J49" s="0" t="n">
        <f aca="false">IF(G49&gt;0,ROUND(H49/5,0)*5,H49)</f>
        <v>0</v>
      </c>
      <c r="K49" s="0" t="n">
        <f aca="false">IF(J49&gt;0,ROUND(I49/5,0)*5,I49)</f>
        <v>19</v>
      </c>
      <c r="M49" s="0" t="str">
        <f aca="false">IF(G49&gt;0,CONCATENATE("\galleon{",G49,"}~"),"")</f>
        <v/>
      </c>
      <c r="N49" s="0" t="str">
        <f aca="false">IF(J49&gt;0,CONCATENATE("\sickle{",J49,"}~"),"")</f>
        <v/>
      </c>
      <c r="O49" s="0" t="str">
        <f aca="false">IF(G49&gt;0,"",IF(K49&gt;0,CONCATENATE("\knut{",K49,"}"),""))</f>
        <v>\knut{19}</v>
      </c>
    </row>
    <row r="50" customFormat="false" ht="12.75" hidden="false" customHeight="false" outlineLevel="0" collapsed="false">
      <c r="A50" s="0" t="s">
        <v>88</v>
      </c>
      <c r="B50" s="0" t="s">
        <v>15</v>
      </c>
      <c r="C50" s="1" t="str">
        <f aca="false">CONCATENATE(M50,N50,O50)</f>
        <v>\sickle{4}~</v>
      </c>
      <c r="E50" s="0" t="n">
        <v>12</v>
      </c>
      <c r="F50" s="0" t="n">
        <f aca="false">E50*493/50</f>
        <v>118.32</v>
      </c>
      <c r="G50" s="0" t="n">
        <f aca="false">FLOOR(F50/493,1)</f>
        <v>0</v>
      </c>
      <c r="H50" s="0" t="n">
        <f aca="false">FLOOR((F50-493*G50)/29,1)</f>
        <v>4</v>
      </c>
      <c r="I50" s="0" t="n">
        <f aca="false">FLOOR((F50-493*G50-29*H50),1)</f>
        <v>2</v>
      </c>
      <c r="J50" s="0" t="n">
        <f aca="false">IF(G50&gt;0,ROUND(H50/5,0)*5,H50)</f>
        <v>4</v>
      </c>
      <c r="K50" s="0" t="n">
        <f aca="false">IF(J50&gt;0,ROUND(I50/5,0)*5,I50)</f>
        <v>0</v>
      </c>
      <c r="M50" s="0" t="str">
        <f aca="false">IF(G50&gt;0,CONCATENATE("\galleon{",G50,"}~"),"")</f>
        <v/>
      </c>
      <c r="N50" s="0" t="str">
        <f aca="false">IF(J50&gt;0,CONCATENATE("\sickle{",J50,"}~"),"")</f>
        <v>\sickle{4}~</v>
      </c>
      <c r="O50" s="0" t="str">
        <f aca="false">IF(G50&gt;0,"",IF(K50&gt;0,CONCATENATE("\knut{",K50,"}"),""))</f>
        <v/>
      </c>
    </row>
    <row r="51" customFormat="false" ht="12.75" hidden="false" customHeight="false" outlineLevel="0" collapsed="false">
      <c r="A51" s="0" t="s">
        <v>89</v>
      </c>
      <c r="B51" s="0" t="s">
        <v>15</v>
      </c>
      <c r="C51" s="1" t="str">
        <f aca="false">CONCATENATE(M51,N51,O51)</f>
        <v>\knut{19}</v>
      </c>
      <c r="E51" s="0" t="n">
        <v>2</v>
      </c>
      <c r="F51" s="0" t="n">
        <f aca="false">E51*493/50</f>
        <v>19.72</v>
      </c>
      <c r="G51" s="0" t="n">
        <f aca="false">FLOOR(F51/493,1)</f>
        <v>0</v>
      </c>
      <c r="H51" s="0" t="n">
        <f aca="false">FLOOR((F51-493*G51)/29,1)</f>
        <v>0</v>
      </c>
      <c r="I51" s="0" t="n">
        <f aca="false">FLOOR((F51-493*G51-29*H51),1)</f>
        <v>19</v>
      </c>
      <c r="J51" s="0" t="n">
        <f aca="false">IF(G51&gt;0,ROUND(H51/5,0)*5,H51)</f>
        <v>0</v>
      </c>
      <c r="K51" s="0" t="n">
        <f aca="false">IF(J51&gt;0,ROUND(I51/5,0)*5,I51)</f>
        <v>19</v>
      </c>
      <c r="M51" s="0" t="str">
        <f aca="false">IF(G51&gt;0,CONCATENATE("\galleon{",G51,"}~"),"")</f>
        <v/>
      </c>
      <c r="N51" s="0" t="str">
        <f aca="false">IF(J51&gt;0,CONCATENATE("\sickle{",J51,"}~"),"")</f>
        <v/>
      </c>
      <c r="O51" s="0" t="str">
        <f aca="false">IF(G51&gt;0,"",IF(K51&gt;0,CONCATENATE("\knut{",K51,"}"),""))</f>
        <v>\knut{19}</v>
      </c>
    </row>
    <row r="52" customFormat="false" ht="12.75" hidden="false" customHeight="false" outlineLevel="0" collapsed="false">
      <c r="A52" s="0" t="s">
        <v>90</v>
      </c>
      <c r="B52" s="0" t="s">
        <v>15</v>
      </c>
      <c r="C52" s="1" t="str">
        <f aca="false">CONCATENATE(M52,N52,O52)</f>
        <v>\sickle{1}~\knut{20}</v>
      </c>
      <c r="D52" s="1" t="s">
        <v>91</v>
      </c>
      <c r="E52" s="0" t="n">
        <v>5</v>
      </c>
      <c r="F52" s="0" t="n">
        <f aca="false">E52*493/50</f>
        <v>49.3</v>
      </c>
      <c r="G52" s="0" t="n">
        <f aca="false">FLOOR(F52/493,1)</f>
        <v>0</v>
      </c>
      <c r="H52" s="0" t="n">
        <f aca="false">FLOOR((F52-493*G52)/29,1)</f>
        <v>1</v>
      </c>
      <c r="I52" s="0" t="n">
        <f aca="false">FLOOR((F52-493*G52-29*H52),1)</f>
        <v>20</v>
      </c>
      <c r="J52" s="0" t="n">
        <f aca="false">IF(G52&gt;0,ROUND(H52/5,0)*5,H52)</f>
        <v>1</v>
      </c>
      <c r="K52" s="0" t="n">
        <f aca="false">IF(J52&gt;0,ROUND(I52/5,0)*5,I52)</f>
        <v>20</v>
      </c>
      <c r="M52" s="0" t="str">
        <f aca="false">IF(G52&gt;0,CONCATENATE("\galleon{",G52,"}~"),"")</f>
        <v/>
      </c>
      <c r="N52" s="0" t="str">
        <f aca="false">IF(J52&gt;0,CONCATENATE("\sickle{",J52,"}~"),"")</f>
        <v>\sickle{1}~</v>
      </c>
      <c r="O52" s="0" t="str">
        <f aca="false">IF(G52&gt;0,"",IF(K52&gt;0,CONCATENATE("\knut{",K52,"}"),""))</f>
        <v>\knut{20}</v>
      </c>
    </row>
    <row r="53" customFormat="false" ht="12.75" hidden="false" customHeight="false" outlineLevel="0" collapsed="false">
      <c r="A53" s="0" t="s">
        <v>92</v>
      </c>
      <c r="B53" s="0" t="s">
        <v>15</v>
      </c>
      <c r="C53" s="1" t="str">
        <f aca="false">CONCATENATE(M53,N53,O53)</f>
        <v>\galleon{1}~\sickle{5}~</v>
      </c>
      <c r="E53" s="0" t="n">
        <v>60</v>
      </c>
      <c r="F53" s="0" t="n">
        <f aca="false">E53*493/50</f>
        <v>591.6</v>
      </c>
      <c r="G53" s="0" t="n">
        <f aca="false">FLOOR(F53/493,1)</f>
        <v>1</v>
      </c>
      <c r="H53" s="0" t="n">
        <f aca="false">FLOOR((F53-493*G53)/29,1)</f>
        <v>3</v>
      </c>
      <c r="I53" s="0" t="n">
        <f aca="false">FLOOR((F53-493*G53-29*H53),1)</f>
        <v>11</v>
      </c>
      <c r="J53" s="0" t="n">
        <f aca="false">IF(G53&gt;0,ROUND(H53/5,0)*5,H53)</f>
        <v>5</v>
      </c>
      <c r="K53" s="0" t="n">
        <f aca="false">IF(J53&gt;0,ROUND(I53/5,0)*5,I53)</f>
        <v>10</v>
      </c>
      <c r="M53" s="0" t="str">
        <f aca="false">IF(G53&gt;0,CONCATENATE("\galleon{",G53,"}~"),"")</f>
        <v>\galleon{1}~</v>
      </c>
      <c r="N53" s="0" t="str">
        <f aca="false">IF(J53&gt;0,CONCATENATE("\sickle{",J53,"}~"),"")</f>
        <v>\sickle{5}~</v>
      </c>
      <c r="O53" s="0" t="str">
        <f aca="false">IF(G53&gt;0,"",IF(K53&gt;0,CONCATENATE("\knut{",K53,"}"),""))</f>
        <v/>
      </c>
    </row>
    <row r="54" customFormat="false" ht="12.75" hidden="false" customHeight="false" outlineLevel="0" collapsed="false">
      <c r="A54" s="0" t="s">
        <v>93</v>
      </c>
      <c r="B54" s="0" t="s">
        <v>15</v>
      </c>
      <c r="C54" s="1" t="str">
        <f aca="false">CONCATENATE(M54,N54,O54)</f>
        <v>\sickle{1}~</v>
      </c>
      <c r="D54" s="1" t="s">
        <v>94</v>
      </c>
      <c r="E54" s="0" t="n">
        <v>3</v>
      </c>
      <c r="F54" s="0" t="n">
        <f aca="false">E54*493/50</f>
        <v>29.58</v>
      </c>
      <c r="G54" s="0" t="n">
        <f aca="false">FLOOR(F54/493,1)</f>
        <v>0</v>
      </c>
      <c r="H54" s="0" t="n">
        <f aca="false">FLOOR((F54-493*G54)/29,1)</f>
        <v>1</v>
      </c>
      <c r="I54" s="0" t="n">
        <f aca="false">FLOOR((F54-493*G54-29*H54),1)</f>
        <v>0</v>
      </c>
      <c r="J54" s="0" t="n">
        <f aca="false">IF(G54&gt;0,ROUND(H54/5,0)*5,H54)</f>
        <v>1</v>
      </c>
      <c r="K54" s="0" t="n">
        <f aca="false">IF(J54&gt;0,ROUND(I54/5,0)*5,I54)</f>
        <v>0</v>
      </c>
      <c r="M54" s="0" t="str">
        <f aca="false">IF(G54&gt;0,CONCATENATE("\galleon{",G54,"}~"),"")</f>
        <v/>
      </c>
      <c r="N54" s="0" t="str">
        <f aca="false">IF(J54&gt;0,CONCATENATE("\sickle{",J54,"}~"),"")</f>
        <v>\sickle{1}~</v>
      </c>
      <c r="O54" s="0" t="str">
        <f aca="false">IF(G54&gt;0,"",IF(K54&gt;0,CONCATENATE("\knut{",K54,"}"),""))</f>
        <v/>
      </c>
    </row>
    <row r="55" customFormat="false" ht="25.5" hidden="false" customHeight="false" outlineLevel="0" collapsed="false">
      <c r="A55" s="0" t="s">
        <v>95</v>
      </c>
      <c r="B55" s="0" t="s">
        <v>15</v>
      </c>
      <c r="C55" s="1" t="str">
        <f aca="false">CONCATENATE(M55,N55,O55)</f>
        <v>\knut{19}</v>
      </c>
      <c r="D55" s="1" t="s">
        <v>96</v>
      </c>
      <c r="E55" s="0" t="n">
        <v>2</v>
      </c>
      <c r="F55" s="0" t="n">
        <f aca="false">E55*493/50</f>
        <v>19.72</v>
      </c>
      <c r="G55" s="0" t="n">
        <f aca="false">FLOOR(F55/493,1)</f>
        <v>0</v>
      </c>
      <c r="H55" s="0" t="n">
        <f aca="false">FLOOR((F55-493*G55)/29,1)</f>
        <v>0</v>
      </c>
      <c r="I55" s="0" t="n">
        <f aca="false">FLOOR((F55-493*G55-29*H55),1)</f>
        <v>19</v>
      </c>
      <c r="J55" s="0" t="n">
        <f aca="false">IF(G55&gt;0,ROUND(H55/5,0)*5,H55)</f>
        <v>0</v>
      </c>
      <c r="K55" s="0" t="n">
        <f aca="false">IF(J55&gt;0,ROUND(I55/5,0)*5,I55)</f>
        <v>19</v>
      </c>
      <c r="M55" s="0" t="str">
        <f aca="false">IF(G55&gt;0,CONCATENATE("\galleon{",G55,"}~"),"")</f>
        <v/>
      </c>
      <c r="N55" s="0" t="str">
        <f aca="false">IF(J55&gt;0,CONCATENATE("\sickle{",J55,"}~"),"")</f>
        <v/>
      </c>
      <c r="O55" s="0" t="str">
        <f aca="false">IF(G55&gt;0,"",IF(K55&gt;0,CONCATENATE("\knut{",K55,"}"),""))</f>
        <v>\knut{19}</v>
      </c>
    </row>
    <row r="56" customFormat="false" ht="12.75" hidden="false" customHeight="false" outlineLevel="0" collapsed="false">
      <c r="A56" s="0" t="s">
        <v>97</v>
      </c>
      <c r="B56" s="0" t="s">
        <v>15</v>
      </c>
      <c r="C56" s="1" t="str">
        <f aca="false">CONCATENATE(M56,N56,O56)</f>
        <v>\sickle{1}~\knut{20}</v>
      </c>
      <c r="D56" s="1" t="s">
        <v>98</v>
      </c>
      <c r="E56" s="0" t="n">
        <v>5</v>
      </c>
      <c r="F56" s="0" t="n">
        <f aca="false">E56*493/50</f>
        <v>49.3</v>
      </c>
      <c r="G56" s="0" t="n">
        <f aca="false">FLOOR(F56/493,1)</f>
        <v>0</v>
      </c>
      <c r="H56" s="0" t="n">
        <f aca="false">FLOOR((F56-493*G56)/29,1)</f>
        <v>1</v>
      </c>
      <c r="I56" s="0" t="n">
        <f aca="false">FLOOR((F56-493*G56-29*H56),1)</f>
        <v>20</v>
      </c>
      <c r="J56" s="0" t="n">
        <f aca="false">IF(G56&gt;0,ROUND(H56/5,0)*5,H56)</f>
        <v>1</v>
      </c>
      <c r="K56" s="0" t="n">
        <f aca="false">IF(J56&gt;0,ROUND(I56/5,0)*5,I56)</f>
        <v>20</v>
      </c>
      <c r="M56" s="0" t="str">
        <f aca="false">IF(G56&gt;0,CONCATENATE("\galleon{",G56,"}~"),"")</f>
        <v/>
      </c>
      <c r="N56" s="0" t="str">
        <f aca="false">IF(J56&gt;0,CONCATENATE("\sickle{",J56,"}~"),"")</f>
        <v>\sickle{1}~</v>
      </c>
      <c r="O56" s="0" t="str">
        <f aca="false">IF(G56&gt;0,"",IF(K56&gt;0,CONCATENATE("\knut{",K56,"}"),""))</f>
        <v>\knut{20}</v>
      </c>
    </row>
    <row r="57" customFormat="false" ht="12.75" hidden="false" customHeight="false" outlineLevel="0" collapsed="false">
      <c r="A57" s="0" t="s">
        <v>99</v>
      </c>
      <c r="B57" s="0" t="s">
        <v>15</v>
      </c>
      <c r="C57" s="1" t="str">
        <f aca="false">CONCATENATE(M57,N57,O57)</f>
        <v>\sickle{4}~\knut{20}</v>
      </c>
      <c r="E57" s="0" t="n">
        <v>14</v>
      </c>
      <c r="F57" s="0" t="n">
        <f aca="false">E57*493/50</f>
        <v>138.04</v>
      </c>
      <c r="G57" s="0" t="n">
        <f aca="false">FLOOR(F57/493,1)</f>
        <v>0</v>
      </c>
      <c r="H57" s="0" t="n">
        <f aca="false">FLOOR((F57-493*G57)/29,1)</f>
        <v>4</v>
      </c>
      <c r="I57" s="0" t="n">
        <f aca="false">FLOOR((F57-493*G57-29*H57),1)</f>
        <v>22</v>
      </c>
      <c r="J57" s="0" t="n">
        <f aca="false">IF(G57&gt;0,ROUND(H57/5,0)*5,H57)</f>
        <v>4</v>
      </c>
      <c r="K57" s="0" t="n">
        <f aca="false">IF(J57&gt;0,ROUND(I57/5,0)*5,I57)</f>
        <v>20</v>
      </c>
      <c r="M57" s="0" t="str">
        <f aca="false">IF(G57&gt;0,CONCATENATE("\galleon{",G57,"}~"),"")</f>
        <v/>
      </c>
      <c r="N57" s="0" t="str">
        <f aca="false">IF(J57&gt;0,CONCATENATE("\sickle{",J57,"}~"),"")</f>
        <v>\sickle{4}~</v>
      </c>
      <c r="O57" s="0" t="str">
        <f aca="false">IF(G57&gt;0,"",IF(K57&gt;0,CONCATENATE("\knut{",K57,"}"),""))</f>
        <v>\knut{20}</v>
      </c>
    </row>
    <row r="58" customFormat="false" ht="12.75" hidden="false" customHeight="false" outlineLevel="0" collapsed="false">
      <c r="C58" s="1" t="str">
        <f aca="false">CONCATENATE(M58,N58,O58)</f>
        <v/>
      </c>
      <c r="M58" s="0" t="str">
        <f aca="false">IF(G58&gt;0,CONCATENATE(G58,"\galleon{}"),"")</f>
        <v/>
      </c>
      <c r="N58" s="0" t="str">
        <f aca="false">IF(J58&gt;0,CONCATENATE(H58,"\sickle{}"),"")</f>
        <v/>
      </c>
      <c r="O58" s="0" t="str">
        <f aca="false">IF(K58&gt;0,CONCATENATE(K58,"\knut{}"),"")</f>
        <v/>
      </c>
    </row>
    <row r="59" customFormat="false" ht="12.75" hidden="false" customHeight="false" outlineLevel="0" collapsed="false">
      <c r="C59" s="1" t="str">
        <f aca="false">CONCATENATE(M59,N59,O59)</f>
        <v/>
      </c>
      <c r="M59" s="0" t="str">
        <f aca="false">IF(G59&gt;0,CONCATENATE(G59,"\galleon{}"),"")</f>
        <v/>
      </c>
      <c r="N59" s="0" t="str">
        <f aca="false">IF(J59&gt;0,CONCATENATE(H59,"\sickle{}"),"")</f>
        <v/>
      </c>
      <c r="O59" s="0" t="str">
        <f aca="false">IF(K59&gt;0,CONCATENATE(K59,"\knut{}"),"")</f>
        <v/>
      </c>
    </row>
    <row r="60" customFormat="false" ht="12.75" hidden="false" customHeight="false" outlineLevel="0" collapsed="false">
      <c r="C60" s="1" t="str">
        <f aca="false">CONCATENATE(M60,N60,O60)</f>
        <v/>
      </c>
      <c r="M60" s="0" t="str">
        <f aca="false">IF(G60&gt;0,CONCATENATE(G60,"\galleon{}"),"")</f>
        <v/>
      </c>
      <c r="N60" s="0" t="str">
        <f aca="false">IF(J60&gt;0,CONCATENATE(H60,"\sickle{}"),"")</f>
        <v/>
      </c>
      <c r="O60" s="0" t="str">
        <f aca="false">IF(K60&gt;0,CONCATENATE(K60,"\knut{}"),"")</f>
        <v/>
      </c>
    </row>
    <row r="61" customFormat="false" ht="12.75" hidden="false" customHeight="false" outlineLevel="0" collapsed="false">
      <c r="C61" s="1" t="str">
        <f aca="false">CONCATENATE(M61,N61,O61)</f>
        <v/>
      </c>
      <c r="M61" s="0" t="str">
        <f aca="false">IF(G61&gt;0,CONCATENATE(G61,"\galleon{}"),"")</f>
        <v/>
      </c>
      <c r="N61" s="0" t="str">
        <f aca="false">IF(J61&gt;0,CONCATENATE(H61,"\sickle{}"),"")</f>
        <v/>
      </c>
      <c r="O61" s="0" t="str">
        <f aca="false">IF(K61&gt;0,CONCATENATE(K61,"\knut{}"),"")</f>
        <v/>
      </c>
    </row>
    <row r="62" customFormat="false" ht="12.75" hidden="false" customHeight="false" outlineLevel="0" collapsed="false">
      <c r="C62" s="1" t="str">
        <f aca="false">CONCATENATE(M62,N62,O62)</f>
        <v/>
      </c>
      <c r="M62" s="0" t="str">
        <f aca="false">IF(G62&gt;0,CONCATENATE(G62,"\galleon{}"),"")</f>
        <v/>
      </c>
      <c r="N62" s="0" t="str">
        <f aca="false">IF(J62&gt;0,CONCATENATE(H62,"\sickle{}"),"")</f>
        <v/>
      </c>
      <c r="O62" s="0" t="str">
        <f aca="false">IF(K62&gt;0,CONCATENATE(K62,"\knut{}"),"")</f>
        <v/>
      </c>
    </row>
    <row r="63" customFormat="false" ht="12.75" hidden="false" customHeight="false" outlineLevel="0" collapsed="false">
      <c r="C63" s="1" t="str">
        <f aca="false">CONCATENATE(M63,N63,O63)</f>
        <v/>
      </c>
      <c r="M63" s="0" t="str">
        <f aca="false">IF(G63&gt;0,CONCATENATE(G63,"\galleon{}"),"")</f>
        <v/>
      </c>
      <c r="N63" s="0" t="str">
        <f aca="false">IF(J63&gt;0,CONCATENATE(H63,"\sickle{}"),"")</f>
        <v/>
      </c>
      <c r="O63" s="0" t="str">
        <f aca="false">IF(K63&gt;0,CONCATENATE(K63,"\knut{}"),"")</f>
        <v/>
      </c>
    </row>
    <row r="64" customFormat="false" ht="12.75" hidden="false" customHeight="false" outlineLevel="0" collapsed="false">
      <c r="C64" s="1" t="str">
        <f aca="false">CONCATENATE(M64,N64,O64)</f>
        <v/>
      </c>
      <c r="M64" s="0" t="str">
        <f aca="false">IF(G64&gt;0,CONCATENATE(G64,"\galleon{}"),"")</f>
        <v/>
      </c>
      <c r="N64" s="0" t="str">
        <f aca="false">IF(J64&gt;0,CONCATENATE(H64,"\sickle{}"),"")</f>
        <v/>
      </c>
      <c r="O64" s="0" t="str">
        <f aca="false">IF(K64&gt;0,CONCATENATE(K64,"\knut{}"),"")</f>
        <v/>
      </c>
    </row>
    <row r="65" customFormat="false" ht="12.75" hidden="false" customHeight="false" outlineLevel="0" collapsed="false">
      <c r="C65" s="1" t="str">
        <f aca="false">CONCATENATE(M65,N65,O65)</f>
        <v/>
      </c>
      <c r="M65" s="0" t="str">
        <f aca="false">IF(G65&gt;0,CONCATENATE(G65,"\galleon{}"),"")</f>
        <v/>
      </c>
      <c r="N65" s="0" t="str">
        <f aca="false">IF(J65&gt;0,CONCATENATE(H65,"\sickle{}"),"")</f>
        <v/>
      </c>
      <c r="O65" s="0" t="str">
        <f aca="false">IF(K65&gt;0,CONCATENATE(K65,"\knut{}"),"")</f>
        <v/>
      </c>
    </row>
    <row r="66" customFormat="false" ht="12.75" hidden="false" customHeight="false" outlineLevel="0" collapsed="false">
      <c r="C66" s="1" t="str">
        <f aca="false">CONCATENATE(M66,N66,O66)</f>
        <v/>
      </c>
      <c r="M66" s="0" t="str">
        <f aca="false">IF(G66&gt;0,CONCATENATE(G66,"\galleon{}"),"")</f>
        <v/>
      </c>
      <c r="N66" s="0" t="str">
        <f aca="false">IF(J66&gt;0,CONCATENATE(H66,"\sickle{}"),"")</f>
        <v/>
      </c>
      <c r="O66" s="0" t="str">
        <f aca="false">IF(K66&gt;0,CONCATENATE(K66,"\knut{}"),"")</f>
        <v/>
      </c>
    </row>
    <row r="67" customFormat="false" ht="12.75" hidden="false" customHeight="false" outlineLevel="0" collapsed="false">
      <c r="C67" s="1" t="str">
        <f aca="false">CONCATENATE(M67,N67,O67)</f>
        <v/>
      </c>
      <c r="M67" s="0" t="str">
        <f aca="false">IF(G67&gt;0,CONCATENATE(G67,"\galleon{}"),"")</f>
        <v/>
      </c>
      <c r="N67" s="0" t="str">
        <f aca="false">IF(J67&gt;0,CONCATENATE(H67,"\sickle{}"),"")</f>
        <v/>
      </c>
      <c r="O67" s="0" t="str">
        <f aca="false">IF(K67&gt;0,CONCATENATE(K67,"\knut{}"),"")</f>
        <v/>
      </c>
    </row>
    <row r="68" customFormat="false" ht="12.75" hidden="false" customHeight="false" outlineLevel="0" collapsed="false">
      <c r="C68" s="1" t="str">
        <f aca="false">CONCATENATE(M68,N68,O68)</f>
        <v/>
      </c>
      <c r="M68" s="0" t="str">
        <f aca="false">IF(G68&gt;0,CONCATENATE(G68,"\galleon{}"),"")</f>
        <v/>
      </c>
      <c r="N68" s="0" t="str">
        <f aca="false">IF(J68&gt;0,CONCATENATE(H68,"\sickle{}"),"")</f>
        <v/>
      </c>
      <c r="O68" s="0" t="str">
        <f aca="false">IF(K68&gt;0,CONCATENATE(K68,"\knut{}"),"")</f>
        <v/>
      </c>
    </row>
    <row r="69" customFormat="false" ht="12.75" hidden="false" customHeight="false" outlineLevel="0" collapsed="false">
      <c r="C69" s="1" t="str">
        <f aca="false">CONCATENATE(M69,N69,O69)</f>
        <v/>
      </c>
      <c r="M69" s="0" t="str">
        <f aca="false">IF(G69&gt;0,CONCATENATE(G69,"\galleon{}"),"")</f>
        <v/>
      </c>
      <c r="N69" s="0" t="str">
        <f aca="false">IF(J69&gt;0,CONCATENATE(H69,"\sickle{}"),"")</f>
        <v/>
      </c>
      <c r="O69" s="0" t="str">
        <f aca="false">IF(K69&gt;0,CONCATENATE(K69,"\knut{}"),"")</f>
        <v/>
      </c>
    </row>
    <row r="70" customFormat="false" ht="12.75" hidden="false" customHeight="false" outlineLevel="0" collapsed="false">
      <c r="C70" s="1" t="str">
        <f aca="false">CONCATENATE(M70,N70,O70)</f>
        <v/>
      </c>
      <c r="M70" s="0" t="str">
        <f aca="false">IF(G70&gt;0,CONCATENATE(G70,"\galleon{}"),"")</f>
        <v/>
      </c>
      <c r="N70" s="0" t="str">
        <f aca="false">IF(J70&gt;0,CONCATENATE(H70,"\sickle{}"),"")</f>
        <v/>
      </c>
      <c r="O70" s="0" t="str">
        <f aca="false">IF(K70&gt;0,CONCATENATE(K70,"\knut{}"),"")</f>
        <v/>
      </c>
    </row>
    <row r="71" customFormat="false" ht="12.75" hidden="false" customHeight="false" outlineLevel="0" collapsed="false">
      <c r="C71" s="1" t="str">
        <f aca="false">CONCATENATE(M71,N71,O71)</f>
        <v/>
      </c>
    </row>
    <row r="72" customFormat="false" ht="12.75" hidden="false" customHeight="false" outlineLevel="0" collapsed="false">
      <c r="C72" s="1" t="str">
        <f aca="false">CONCATENATE(M72,N72,O72)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2019-10-02T15:09:58Z</dcterms:created>
  <dc:creator/>
  <dc:description/>
  <dc:language>en-GB</dc:language>
  <cp:lastModifiedBy/>
  <dcterms:modified xsi:type="dcterms:W3CDTF">2020-01-30T12:37:00Z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