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Sheet1!$A$1:$F$24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<sst xmlns="http://schemas.openxmlformats.org/spreadsheetml/2006/main" count="185" uniqueCount="92">
  <si>
    <t xml:space="preserve">Weapon</t>
  </si>
  <si>
    <t xml:space="preserve">Type</t>
  </si>
  <si>
    <t xml:space="preserve">Damage</t>
  </si>
  <si>
    <t xml:space="preserve">Check</t>
  </si>
  <si>
    <t xml:space="preserve">Dice</t>
  </si>
  <si>
    <t xml:space="preserve">Notes</t>
  </si>
  <si>
    <t xml:space="preserve">Cost</t>
  </si>
  <si>
    <t xml:space="preserve">GPBCost</t>
  </si>
  <si>
    <t xml:space="preserve">BaseKnuts</t>
  </si>
  <si>
    <t xml:space="preserve">Galleons</t>
  </si>
  <si>
    <t xml:space="preserve">Sickles</t>
  </si>
  <si>
    <t xml:space="preserve">Knuts</t>
  </si>
  <si>
    <t xml:space="preserve">RoundSickles</t>
  </si>
  <si>
    <t xml:space="preserve">RoundKnuts</t>
  </si>
  <si>
    <t xml:space="preserve">StringGalleon</t>
  </si>
  <si>
    <t xml:space="preserve">StringSickle</t>
  </si>
  <si>
    <t xml:space="preserve">StringKnut</t>
  </si>
  <si>
    <t xml:space="preserve">Greatsword</t>
  </si>
  <si>
    <t xml:space="preserve">Bladed</t>
  </si>
  <si>
    <t xml:space="preserve">Slashing</t>
  </si>
  <si>
    <t xml:space="preserve">\attPhys</t>
  </si>
  <si>
    <t xml:space="preserve">2d6</t>
  </si>
  <si>
    <t xml:space="preserve">Two-handed</t>
  </si>
  <si>
    <t xml:space="preserve">Longsword</t>
  </si>
  <si>
    <t xml:space="preserve">2d4</t>
  </si>
  <si>
    <t xml:space="preserve">Rapier</t>
  </si>
  <si>
    <t xml:space="preserve">Piercing</t>
  </si>
  <si>
    <t xml:space="preserve">\attFin</t>
  </si>
  <si>
    <t xml:space="preserve">1d8</t>
  </si>
  <si>
    <t xml:space="preserve">Shortsword</t>
  </si>
  <si>
    <t xml:space="preserve">Versatile</t>
  </si>
  <si>
    <t xml:space="preserve">1d6</t>
  </si>
  <si>
    <t xml:space="preserve">Greataxe</t>
  </si>
  <si>
    <t xml:space="preserve">Brutish</t>
  </si>
  <si>
    <t xml:space="preserve">1d12</t>
  </si>
  <si>
    <t xml:space="preserve">Light Axe</t>
  </si>
  <si>
    <t xml:space="preserve">Can be thrown, range: 5m</t>
  </si>
  <si>
    <t xml:space="preserve">Mace</t>
  </si>
  <si>
    <t xml:space="preserve">Bludgeoning</t>
  </si>
  <si>
    <t xml:space="preserve">Warhammer</t>
  </si>
  <si>
    <t xml:space="preserve">Scythe</t>
  </si>
  <si>
    <t xml:space="preserve">Exotic</t>
  </si>
  <si>
    <t xml:space="preserve">1d4</t>
  </si>
  <si>
    <t xml:space="preserve">Trident</t>
  </si>
  <si>
    <t xml:space="preserve">Whip</t>
  </si>
  <si>
    <t xml:space="preserve">Reach 5m</t>
  </si>
  <si>
    <t xml:space="preserve">Chakram</t>
  </si>
  <si>
    <t xml:space="preserve">Max range 200m.</t>
  </si>
  <si>
    <t xml:space="preserve">Net</t>
  </si>
  <si>
    <t xml:space="preserve">Applies {\\it Incapacitated} status on a failed DV10 Strength Resist check. Can be thrown: range 5m. </t>
  </si>
  <si>
    <t xml:space="preserve">Pistol</t>
  </si>
  <si>
    <t xml:space="preserve">Firearms</t>
  </si>
  <si>
    <t xml:space="preserve">2d12</t>
  </si>
  <si>
    <t xml:space="preserve">Max range: 30m (accurate). Ammunition: Bullets. Cartridge: 8, reload time: 1 turn. </t>
  </si>
  <si>
    <t xml:space="preserve">Rifle</t>
  </si>
  <si>
    <t xml:space="preserve">5d6</t>
  </si>
  <si>
    <t xml:space="preserve">Max range: 40m (standing), 100m (standing, 2 turn aim), 500m (prone, 3 turn aim). Ammunition: Bullets, Cartridge: 1, reload time: 1 turn. </t>
  </si>
  <si>
    <t xml:space="preserve">Shotgun</t>
  </si>
  <si>
    <t xml:space="preserve">10d4</t>
  </si>
  <si>
    <t xml:space="preserve">Max range: 10m (full damage), 1d4 removed for every subsequent metre. Ammunition: Bullets, Cartridge: 2, Reload time: 2 turns. </t>
  </si>
  <si>
    <t xml:space="preserve">Crossbow</t>
  </si>
  <si>
    <t xml:space="preserve">Ranged</t>
  </si>
  <si>
    <t xml:space="preserve">Max range 20m. Ammunition: Bolts. Reload time:1 turn.</t>
  </si>
  <si>
    <t xml:space="preserve">Longbow</t>
  </si>
  <si>
    <t xml:space="preserve">Max range: 150m. Use a \\attFinShort{} check to aim, but \\attPhysShort{} for damage check. Ammunition: Arrows.</t>
  </si>
  <si>
    <t xml:space="preserve">Shortbow</t>
  </si>
  <si>
    <t xml:space="preserve">Max range 30m, Ammunition: Arrows. </t>
  </si>
  <si>
    <t xml:space="preserve">Glaive</t>
  </si>
  <si>
    <t xml:space="preserve">Reach</t>
  </si>
  <si>
    <t xml:space="preserve">Two-handed, reach 2m</t>
  </si>
  <si>
    <t xml:space="preserve">Lance</t>
  </si>
  <si>
    <t xml:space="preserve">Requires mount, reach 2m</t>
  </si>
  <si>
    <t xml:space="preserve">Pike</t>
  </si>
  <si>
    <t xml:space="preserve">1d10</t>
  </si>
  <si>
    <t xml:space="preserve">Club</t>
  </si>
  <si>
    <t xml:space="preserve">Simple</t>
  </si>
  <si>
    <t xml:space="preserve">Dagger</t>
  </si>
  <si>
    <t xml:space="preserve">Quarterstaff</t>
  </si>
  <si>
    <t xml:space="preserve">Multi-handed (1d8)</t>
  </si>
  <si>
    <t xml:space="preserve">Spear</t>
  </si>
  <si>
    <t xml:space="preserve">Can be thrown, range: 10m</t>
  </si>
  <si>
    <t xml:space="preserve">Blowdart</t>
  </si>
  <si>
    <t xml:space="preserve">Simple Ranged</t>
  </si>
  <si>
    <t xml:space="preserve">Poison</t>
  </si>
  <si>
    <t xml:space="preserve">Range: 10m. Ammuniion: Darts</t>
  </si>
  <si>
    <t xml:space="preserve">Sling</t>
  </si>
  <si>
    <t xml:space="preserve">Max range: 50m (rocks), 100m (lead shot). Ammunition: lead shot, or improvised. </t>
  </si>
  <si>
    <t xml:space="preserve">Unarmed Strike</t>
  </si>
  <si>
    <t xml:space="preserve">Unarmed</t>
  </si>
  <si>
    <t xml:space="preserve">Improvised Weapons</t>
  </si>
  <si>
    <t xml:space="preserve">?</t>
  </si>
  <si>
    <t xml:space="preserve">(GM fiat takes precedence: use similarity to existing weapons)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</si>
</sst>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20" activeCellId="0" sqref="F2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3.7"/>
    <col collapsed="false" customWidth="true" hidden="false" outlineLevel="0" max="6" min="6" style="1" width="37.57"/>
    <col collapsed="false" customWidth="true" hidden="false" outlineLevel="0" max="7" min="7" style="0" width="19.57"/>
    <col collapsed="false" customWidth="true" hidden="false" outlineLevel="0" max="1025" min="1024" style="0" width="8.67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P1" s="0" t="s">
        <v>14</v>
      </c>
      <c r="Q1" s="0" t="s">
        <v>15</v>
      </c>
      <c r="R1" s="0" t="s">
        <v>16</v>
      </c>
    </row>
    <row r="2" customFormat="false" ht="12.7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1" t="s">
        <v>22</v>
      </c>
      <c r="G2" s="0" t="str">
        <f aca="false">CONCATENATE(P2,Q2,R2)</f>
        <v>\galleon{6}~</v>
      </c>
      <c r="H2" s="0" t="n">
        <v>300</v>
      </c>
      <c r="I2" s="0" t="n">
        <f aca="false">H2*493/50</f>
        <v>2958</v>
      </c>
      <c r="J2" s="0" t="n">
        <f aca="false">FLOOR(I2/493,1)</f>
        <v>6</v>
      </c>
      <c r="K2" s="0" t="n">
        <f aca="false">FLOOR((I2-493*J2)/29,1)</f>
        <v>0</v>
      </c>
      <c r="L2" s="0" t="n">
        <f aca="false">FLOOR((I2-493*J2-29*K2),1)</f>
        <v>0</v>
      </c>
      <c r="M2" s="0" t="n">
        <f aca="false">IF(J2&gt;0,ROUND(K2/5,0)*5,K2)</f>
        <v>0</v>
      </c>
      <c r="N2" s="0" t="n">
        <f aca="false">IF(J2&gt;0,0,IF(M2&gt;0,ROUND(L2/5,0)*5,L2))</f>
        <v>0</v>
      </c>
      <c r="P2" s="0" t="str">
        <f aca="false">IF(J2&gt;0,CONCATENATE("\galleon{",J2,"}~"),"")</f>
        <v>\galleon{6}~</v>
      </c>
      <c r="Q2" s="0" t="str">
        <f aca="false">IF(M2&gt;0,CONCATENATE("\sickle{",M2,"}~"),"")</f>
        <v/>
      </c>
      <c r="R2" s="0" t="str">
        <f aca="false">IF(J2&gt;0,"",IF(N2&gt;0,CONCATENATE("\knut{",N2,"}"),""))</f>
        <v/>
      </c>
    </row>
    <row r="3" customFormat="false" ht="12.75" hidden="false" customHeight="false" outlineLevel="0" collapsed="false">
      <c r="A3" s="0" t="s">
        <v>23</v>
      </c>
      <c r="B3" s="0" t="s">
        <v>18</v>
      </c>
      <c r="C3" s="0" t="s">
        <v>19</v>
      </c>
      <c r="D3" s="0" t="s">
        <v>20</v>
      </c>
      <c r="E3" s="0" t="s">
        <v>24</v>
      </c>
      <c r="G3" s="0" t="str">
        <f aca="false">CONCATENATE(P3,Q3,R3)</f>
        <v>\galleon{5}~</v>
      </c>
      <c r="H3" s="0" t="n">
        <v>250</v>
      </c>
      <c r="I3" s="0" t="n">
        <f aca="false">H3*493/50</f>
        <v>2465</v>
      </c>
      <c r="J3" s="0" t="n">
        <f aca="false">FLOOR(I3/493,1)</f>
        <v>5</v>
      </c>
      <c r="K3" s="0" t="n">
        <f aca="false">FLOOR((I3-493*J3)/29,1)</f>
        <v>0</v>
      </c>
      <c r="L3" s="0" t="n">
        <f aca="false">FLOOR((I3-493*J3-29*K3),1)</f>
        <v>0</v>
      </c>
      <c r="M3" s="0" t="n">
        <f aca="false">IF(J3&gt;0,ROUND(K3/5,0)*5,K3)</f>
        <v>0</v>
      </c>
      <c r="N3" s="0" t="n">
        <f aca="false">IF(J3&gt;0,0,IF(M3&gt;0,ROUND(L3/5,0)*5,L3))</f>
        <v>0</v>
      </c>
      <c r="P3" s="0" t="str">
        <f aca="false">IF(J3&gt;0,CONCATENATE("\galleon{",J3,"}~"),"")</f>
        <v>\galleon{5}~</v>
      </c>
      <c r="Q3" s="0" t="str">
        <f aca="false">IF(M3&gt;0,CONCATENATE("\sickle{",M3,"}~"),"")</f>
        <v/>
      </c>
      <c r="R3" s="0" t="str">
        <f aca="false">IF(J3&gt;0,"",IF(N3&gt;0,CONCATENATE("\knut{",N3,"}"),""))</f>
        <v/>
      </c>
    </row>
    <row r="4" customFormat="false" ht="12.75" hidden="false" customHeight="false" outlineLevel="0" collapsed="false">
      <c r="A4" s="0" t="s">
        <v>25</v>
      </c>
      <c r="B4" s="0" t="s">
        <v>18</v>
      </c>
      <c r="C4" s="0" t="s">
        <v>26</v>
      </c>
      <c r="D4" s="0" t="s">
        <v>27</v>
      </c>
      <c r="E4" s="0" t="s">
        <v>28</v>
      </c>
      <c r="G4" s="0" t="str">
        <f aca="false">CONCATENATE(P4,Q4,R4)</f>
        <v>\galleon{3}~</v>
      </c>
      <c r="H4" s="0" t="n">
        <v>150</v>
      </c>
      <c r="I4" s="0" t="n">
        <f aca="false">H4*493/50</f>
        <v>1479</v>
      </c>
      <c r="J4" s="0" t="n">
        <f aca="false">FLOOR(I4/493,1)</f>
        <v>3</v>
      </c>
      <c r="K4" s="0" t="n">
        <f aca="false">FLOOR((I4-493*J4)/29,1)</f>
        <v>0</v>
      </c>
      <c r="L4" s="0" t="n">
        <f aca="false">FLOOR((I4-493*J4-29*K4),1)</f>
        <v>0</v>
      </c>
      <c r="M4" s="0" t="n">
        <f aca="false">IF(J4&gt;0,ROUND(K4/5,0)*5,K4)</f>
        <v>0</v>
      </c>
      <c r="N4" s="0" t="n">
        <f aca="false">IF(J4&gt;0,0,IF(M4&gt;0,ROUND(L4/5,0)*5,L4))</f>
        <v>0</v>
      </c>
      <c r="P4" s="0" t="str">
        <f aca="false">IF(J4&gt;0,CONCATENATE("\galleon{",J4,"}~"),"")</f>
        <v>\galleon{3}~</v>
      </c>
      <c r="Q4" s="0" t="str">
        <f aca="false">IF(M4&gt;0,CONCATENATE("\sickle{",M4,"}~"),"")</f>
        <v/>
      </c>
      <c r="R4" s="0" t="str">
        <f aca="false">IF(J4&gt;0,"",IF(N4&gt;0,CONCATENATE("\knut{",N4,"}"),""))</f>
        <v/>
      </c>
    </row>
    <row r="5" customFormat="false" ht="12.75" hidden="false" customHeight="false" outlineLevel="0" collapsed="false">
      <c r="A5" s="0" t="s">
        <v>29</v>
      </c>
      <c r="B5" s="0" t="s">
        <v>18</v>
      </c>
      <c r="C5" s="0" t="s">
        <v>19</v>
      </c>
      <c r="D5" s="0" t="s">
        <v>30</v>
      </c>
      <c r="E5" s="0" t="s">
        <v>31</v>
      </c>
      <c r="G5" s="0" t="str">
        <f aca="false">CONCATENATE(P5,Q5,R5)</f>
        <v>\galleon{3}~</v>
      </c>
      <c r="H5" s="0" t="n">
        <v>150</v>
      </c>
      <c r="I5" s="0" t="n">
        <f aca="false">H5*493/50</f>
        <v>1479</v>
      </c>
      <c r="J5" s="0" t="n">
        <f aca="false">FLOOR(I5/493,1)</f>
        <v>3</v>
      </c>
      <c r="K5" s="0" t="n">
        <f aca="false">FLOOR((I5-493*J5)/29,1)</f>
        <v>0</v>
      </c>
      <c r="L5" s="0" t="n">
        <f aca="false">FLOOR((I5-493*J5-29*K5),1)</f>
        <v>0</v>
      </c>
      <c r="M5" s="0" t="n">
        <f aca="false">IF(J5&gt;0,ROUND(K5/5,0)*5,K5)</f>
        <v>0</v>
      </c>
      <c r="N5" s="0" t="n">
        <f aca="false">IF(J5&gt;0,0,IF(M5&gt;0,ROUND(L5/5,0)*5,L5))</f>
        <v>0</v>
      </c>
      <c r="P5" s="0" t="str">
        <f aca="false">IF(J5&gt;0,CONCATENATE("\galleon{",J5,"}~"),"")</f>
        <v>\galleon{3}~</v>
      </c>
      <c r="Q5" s="0" t="str">
        <f aca="false">IF(M5&gt;0,CONCATENATE("\sickle{",M5,"}~"),"")</f>
        <v/>
      </c>
      <c r="R5" s="0" t="str">
        <f aca="false">IF(J5&gt;0,"",IF(N5&gt;0,CONCATENATE("\knut{",N5,"}"),""))</f>
        <v/>
      </c>
    </row>
    <row r="6" customFormat="false" ht="12.75" hidden="false" customHeight="false" outlineLevel="0" collapsed="false">
      <c r="A6" s="0" t="s">
        <v>32</v>
      </c>
      <c r="B6" s="0" t="s">
        <v>33</v>
      </c>
      <c r="C6" s="0" t="s">
        <v>19</v>
      </c>
      <c r="D6" s="0" t="s">
        <v>20</v>
      </c>
      <c r="E6" s="0" t="s">
        <v>34</v>
      </c>
      <c r="F6" s="1" t="s">
        <v>22</v>
      </c>
      <c r="G6" s="0" t="str">
        <f aca="false">CONCATENATE(P6,Q6,R6)</f>
        <v>\galleon{2}~</v>
      </c>
      <c r="H6" s="0" t="n">
        <v>100</v>
      </c>
      <c r="I6" s="0" t="n">
        <f aca="false">H6*493/50</f>
        <v>986</v>
      </c>
      <c r="J6" s="0" t="n">
        <f aca="false">FLOOR(I6/493,1)</f>
        <v>2</v>
      </c>
      <c r="K6" s="0" t="n">
        <f aca="false">FLOOR((I6-493*J6)/29,1)</f>
        <v>0</v>
      </c>
      <c r="L6" s="0" t="n">
        <f aca="false">FLOOR((I6-493*J6-29*K6),1)</f>
        <v>0</v>
      </c>
      <c r="M6" s="0" t="n">
        <f aca="false">IF(J6&gt;0,ROUND(K6/5,0)*5,K6)</f>
        <v>0</v>
      </c>
      <c r="N6" s="0" t="n">
        <f aca="false">IF(J6&gt;0,0,IF(M6&gt;0,ROUND(L6/5,0)*5,L6))</f>
        <v>0</v>
      </c>
      <c r="P6" s="0" t="str">
        <f aca="false">IF(J6&gt;0,CONCATENATE("\galleon{",J6,"}~"),"")</f>
        <v>\galleon{2}~</v>
      </c>
      <c r="Q6" s="0" t="str">
        <f aca="false">IF(M6&gt;0,CONCATENATE("\sickle{",M6,"}~"),"")</f>
        <v/>
      </c>
      <c r="R6" s="0" t="str">
        <f aca="false">IF(J6&gt;0,"",IF(N6&gt;0,CONCATENATE("\knut{",N6,"}"),""))</f>
        <v/>
      </c>
    </row>
    <row r="7" customFormat="false" ht="12.75" hidden="false" customHeight="false" outlineLevel="0" collapsed="false">
      <c r="A7" s="0" t="s">
        <v>35</v>
      </c>
      <c r="B7" s="0" t="s">
        <v>33</v>
      </c>
      <c r="C7" s="0" t="s">
        <v>19</v>
      </c>
      <c r="D7" s="0" t="s">
        <v>20</v>
      </c>
      <c r="E7" s="0" t="s">
        <v>31</v>
      </c>
      <c r="F7" s="1" t="s">
        <v>36</v>
      </c>
      <c r="G7" s="0" t="str">
        <f aca="false">CONCATENATE(P7,Q7,R7)</f>
        <v>\galleon{1}~</v>
      </c>
      <c r="H7" s="0" t="n">
        <v>50</v>
      </c>
      <c r="I7" s="0" t="n">
        <f aca="false">H7*493/50</f>
        <v>493</v>
      </c>
      <c r="J7" s="0" t="n">
        <f aca="false">FLOOR(I7/493,1)</f>
        <v>1</v>
      </c>
      <c r="K7" s="0" t="n">
        <f aca="false">FLOOR((I7-493*J7)/29,1)</f>
        <v>0</v>
      </c>
      <c r="L7" s="0" t="n">
        <f aca="false">FLOOR((I7-493*J7-29*K7),1)</f>
        <v>0</v>
      </c>
      <c r="M7" s="0" t="n">
        <f aca="false">IF(J7&gt;0,ROUND(K7/5,0)*5,K7)</f>
        <v>0</v>
      </c>
      <c r="N7" s="0" t="n">
        <f aca="false">IF(J7&gt;0,0,IF(M7&gt;0,ROUND(L7/5,0)*5,L7))</f>
        <v>0</v>
      </c>
      <c r="P7" s="0" t="str">
        <f aca="false">IF(J7&gt;0,CONCATENATE("\galleon{",J7,"}~"),"")</f>
        <v>\galleon{1}~</v>
      </c>
      <c r="Q7" s="0" t="str">
        <f aca="false">IF(M7&gt;0,CONCATENATE("\sickle{",M7,"}~"),"")</f>
        <v/>
      </c>
      <c r="R7" s="0" t="str">
        <f aca="false">IF(J7&gt;0,"",IF(N7&gt;0,CONCATENATE("\knut{",N7,"}"),""))</f>
        <v/>
      </c>
    </row>
    <row r="8" customFormat="false" ht="12.75" hidden="false" customHeight="false" outlineLevel="0" collapsed="false">
      <c r="A8" s="0" t="s">
        <v>37</v>
      </c>
      <c r="B8" s="0" t="s">
        <v>33</v>
      </c>
      <c r="C8" s="0" t="s">
        <v>38</v>
      </c>
      <c r="D8" s="0" t="s">
        <v>20</v>
      </c>
      <c r="E8" s="0" t="s">
        <v>31</v>
      </c>
      <c r="G8" s="0" t="str">
        <f aca="false">CONCATENATE(P8,Q8,R8)</f>
        <v>\galleon{1}~</v>
      </c>
      <c r="H8" s="0" t="n">
        <v>50</v>
      </c>
      <c r="I8" s="0" t="n">
        <f aca="false">H8*493/50</f>
        <v>493</v>
      </c>
      <c r="J8" s="0" t="n">
        <f aca="false">FLOOR(I8/493,1)</f>
        <v>1</v>
      </c>
      <c r="K8" s="0" t="n">
        <f aca="false">FLOOR((I8-493*J8)/29,1)</f>
        <v>0</v>
      </c>
      <c r="L8" s="0" t="n">
        <f aca="false">FLOOR((I8-493*J8-29*K8),1)</f>
        <v>0</v>
      </c>
      <c r="M8" s="0" t="n">
        <f aca="false">IF(J8&gt;0,ROUND(K8/5,0)*5,K8)</f>
        <v>0</v>
      </c>
      <c r="N8" s="0" t="n">
        <f aca="false">IF(J8&gt;0,0,IF(M8&gt;0,ROUND(L8/5,0)*5,L8))</f>
        <v>0</v>
      </c>
      <c r="P8" s="0" t="str">
        <f aca="false">IF(J8&gt;0,CONCATENATE("\galleon{",J8,"}~"),"")</f>
        <v>\galleon{1}~</v>
      </c>
      <c r="Q8" s="0" t="str">
        <f aca="false">IF(M8&gt;0,CONCATENATE("\sickle{",M8,"}~"),"")</f>
        <v/>
      </c>
      <c r="R8" s="0" t="str">
        <f aca="false">IF(J8&gt;0,"",IF(N8&gt;0,CONCATENATE("\knut{",N8,"}"),""))</f>
        <v/>
      </c>
    </row>
    <row r="9" customFormat="false" ht="12.75" hidden="false" customHeight="false" outlineLevel="0" collapsed="false">
      <c r="A9" s="0" t="s">
        <v>39</v>
      </c>
      <c r="B9" s="0" t="s">
        <v>33</v>
      </c>
      <c r="C9" s="0" t="s">
        <v>38</v>
      </c>
      <c r="D9" s="0" t="s">
        <v>20</v>
      </c>
      <c r="E9" s="0" t="s">
        <v>24</v>
      </c>
      <c r="F9" s="1" t="s">
        <v>22</v>
      </c>
      <c r="G9" s="0" t="str">
        <f aca="false">CONCATENATE(P9,Q9,R9)</f>
        <v>\galleon{3}~</v>
      </c>
      <c r="H9" s="0" t="n">
        <v>150</v>
      </c>
      <c r="I9" s="0" t="n">
        <f aca="false">H9*493/50</f>
        <v>1479</v>
      </c>
      <c r="J9" s="0" t="n">
        <f aca="false">FLOOR(I9/493,1)</f>
        <v>3</v>
      </c>
      <c r="K9" s="0" t="n">
        <f aca="false">FLOOR((I9-493*J9)/29,1)</f>
        <v>0</v>
      </c>
      <c r="L9" s="0" t="n">
        <f aca="false">FLOOR((I9-493*J9-29*K9),1)</f>
        <v>0</v>
      </c>
      <c r="M9" s="0" t="n">
        <f aca="false">IF(J9&gt;0,ROUND(K9/5,0)*5,K9)</f>
        <v>0</v>
      </c>
      <c r="N9" s="0" t="n">
        <f aca="false">IF(J9&gt;0,0,IF(M9&gt;0,ROUND(L9/5,0)*5,L9))</f>
        <v>0</v>
      </c>
      <c r="P9" s="0" t="str">
        <f aca="false">IF(J9&gt;0,CONCATENATE("\galleon{",J9,"}~"),"")</f>
        <v>\galleon{3}~</v>
      </c>
      <c r="Q9" s="0" t="str">
        <f aca="false">IF(M9&gt;0,CONCATENATE("\sickle{",M9,"}~"),"")</f>
        <v/>
      </c>
      <c r="R9" s="0" t="str">
        <f aca="false">IF(J9&gt;0,"",IF(N9&gt;0,CONCATENATE("\knut{",N9,"}"),""))</f>
        <v/>
      </c>
    </row>
    <row r="10" customFormat="false" ht="12.75" hidden="false" customHeight="false" outlineLevel="0" collapsed="false">
      <c r="A10" s="0" t="s">
        <v>40</v>
      </c>
      <c r="B10" s="0" t="s">
        <v>41</v>
      </c>
      <c r="C10" s="0" t="s">
        <v>19</v>
      </c>
      <c r="D10" s="0" t="s">
        <v>30</v>
      </c>
      <c r="E10" s="0" t="s">
        <v>42</v>
      </c>
      <c r="G10" s="0" t="str">
        <f aca="false">CONCATENATE(P10,Q10,R10)</f>
        <v>\sickle{10}~</v>
      </c>
      <c r="H10" s="0" t="n">
        <v>29.5</v>
      </c>
      <c r="I10" s="0" t="n">
        <f aca="false">H10*493/50</f>
        <v>290.87</v>
      </c>
      <c r="J10" s="0" t="n">
        <f aca="false">FLOOR(I10/493,1)</f>
        <v>0</v>
      </c>
      <c r="K10" s="0" t="n">
        <f aca="false">FLOOR((I10-493*J10)/29,1)</f>
        <v>10</v>
      </c>
      <c r="L10" s="0" t="n">
        <f aca="false">FLOOR((I10-493*J10-29*K10),1)</f>
        <v>0</v>
      </c>
      <c r="M10" s="0" t="n">
        <f aca="false">IF(J10&gt;0,ROUND(K10/5,0)*5,K10)</f>
        <v>10</v>
      </c>
      <c r="N10" s="0" t="n">
        <f aca="false">IF(J10&gt;0,0,IF(M10&gt;0,ROUND(L10/5,0)*5,L10))</f>
        <v>0</v>
      </c>
      <c r="P10" s="0" t="str">
        <f aca="false">IF(J10&gt;0,CONCATENATE("\galleon{",J10,"}~"),"")</f>
        <v/>
      </c>
      <c r="Q10" s="0" t="str">
        <f aca="false">IF(M10&gt;0,CONCATENATE("\sickle{",M10,"}~"),"")</f>
        <v>\sickle{10}~</v>
      </c>
      <c r="R10" s="0" t="str">
        <f aca="false">IF(J10&gt;0,"",IF(N10&gt;0,CONCATENATE("\knut{",N10,"}"),""))</f>
        <v/>
      </c>
    </row>
    <row r="11" customFormat="false" ht="12.75" hidden="false" customHeight="false" outlineLevel="0" collapsed="false">
      <c r="A11" s="0" t="s">
        <v>43</v>
      </c>
      <c r="B11" s="0" t="s">
        <v>41</v>
      </c>
      <c r="C11" s="0" t="s">
        <v>26</v>
      </c>
      <c r="D11" s="0" t="s">
        <v>30</v>
      </c>
      <c r="E11" s="0" t="s">
        <v>28</v>
      </c>
      <c r="G11" s="0" t="str">
        <f aca="false">CONCATENATE(P11,Q11,R11)</f>
        <v>\galleon{1}~\sickle{10}~</v>
      </c>
      <c r="H11" s="0" t="n">
        <v>85</v>
      </c>
      <c r="I11" s="0" t="n">
        <f aca="false">H11*493/50</f>
        <v>838.1</v>
      </c>
      <c r="J11" s="0" t="n">
        <f aca="false">FLOOR(I11/493,1)</f>
        <v>1</v>
      </c>
      <c r="K11" s="0" t="n">
        <f aca="false">FLOOR((I11-493*J11)/29,1)</f>
        <v>11</v>
      </c>
      <c r="L11" s="0" t="n">
        <f aca="false">FLOOR((I11-493*J11-29*K11),1)</f>
        <v>26</v>
      </c>
      <c r="M11" s="0" t="n">
        <f aca="false">IF(J11&gt;0,ROUND(K11/5,0)*5,K11)</f>
        <v>10</v>
      </c>
      <c r="N11" s="0" t="n">
        <f aca="false">IF(J11&gt;0,0,IF(M11&gt;0,ROUND(L11/5,0)*5,L11))</f>
        <v>0</v>
      </c>
      <c r="P11" s="0" t="str">
        <f aca="false">IF(J11&gt;0,CONCATENATE("\galleon{",J11,"}~"),"")</f>
        <v>\galleon{1}~</v>
      </c>
      <c r="Q11" s="0" t="str">
        <f aca="false">IF(M11&gt;0,CONCATENATE("\sickle{",M11,"}~"),"")</f>
        <v>\sickle{10}~</v>
      </c>
      <c r="R11" s="0" t="str">
        <f aca="false">IF(J11&gt;0,"",IF(N11&gt;0,CONCATENATE("\knut{",N11,"}"),""))</f>
        <v/>
      </c>
    </row>
    <row r="12" customFormat="false" ht="12.75" hidden="false" customHeight="false" outlineLevel="0" collapsed="false">
      <c r="A12" s="0" t="s">
        <v>44</v>
      </c>
      <c r="B12" s="0" t="s">
        <v>41</v>
      </c>
      <c r="C12" s="0" t="s">
        <v>19</v>
      </c>
      <c r="D12" s="0" t="s">
        <v>27</v>
      </c>
      <c r="E12" s="0" t="s">
        <v>42</v>
      </c>
      <c r="F12" s="1" t="s">
        <v>45</v>
      </c>
      <c r="G12" s="0" t="str">
        <f aca="false">CONCATENATE(P12,Q12,R12)</f>
        <v>\sickle{10}~</v>
      </c>
      <c r="H12" s="0" t="n">
        <v>29.5</v>
      </c>
      <c r="I12" s="0" t="n">
        <f aca="false">H12*493/50</f>
        <v>290.87</v>
      </c>
      <c r="J12" s="0" t="n">
        <f aca="false">FLOOR(I12/493,1)</f>
        <v>0</v>
      </c>
      <c r="K12" s="0" t="n">
        <f aca="false">FLOOR((I12-493*J12)/29,1)</f>
        <v>10</v>
      </c>
      <c r="L12" s="0" t="n">
        <f aca="false">FLOOR((I12-493*J12-29*K12),1)</f>
        <v>0</v>
      </c>
      <c r="M12" s="0" t="n">
        <f aca="false">IF(J12&gt;0,ROUND(K12/5,0)*5,K12)</f>
        <v>10</v>
      </c>
      <c r="N12" s="0" t="n">
        <f aca="false">IF(J12&gt;0,0,IF(M12&gt;0,ROUND(L12/5,0)*5,L12))</f>
        <v>0</v>
      </c>
      <c r="P12" s="0" t="str">
        <f aca="false">IF(J12&gt;0,CONCATENATE("\galleon{",J12,"}~"),"")</f>
        <v/>
      </c>
      <c r="Q12" s="0" t="str">
        <f aca="false">IF(M12&gt;0,CONCATENATE("\sickle{",M12,"}~"),"")</f>
        <v>\sickle{10}~</v>
      </c>
      <c r="R12" s="0" t="str">
        <f aca="false">IF(J12&gt;0,"",IF(N12&gt;0,CONCATENATE("\knut{",N12,"}"),""))</f>
        <v/>
      </c>
    </row>
    <row r="13" customFormat="false" ht="12.75" hidden="false" customHeight="false" outlineLevel="0" collapsed="false">
      <c r="A13" s="0" t="s">
        <v>46</v>
      </c>
      <c r="B13" s="0" t="s">
        <v>41</v>
      </c>
      <c r="C13" s="0" t="s">
        <v>19</v>
      </c>
      <c r="D13" s="0" t="s">
        <v>27</v>
      </c>
      <c r="E13" s="0" t="s">
        <v>24</v>
      </c>
      <c r="F13" s="1" t="s">
        <v>47</v>
      </c>
      <c r="G13" s="0" t="str">
        <f aca="false">CONCATENATE(P13,Q13,R13)</f>
        <v>\galleon{2}~</v>
      </c>
      <c r="H13" s="0" t="n">
        <v>100</v>
      </c>
      <c r="I13" s="0" t="n">
        <f aca="false">H13*493/50</f>
        <v>986</v>
      </c>
      <c r="J13" s="0" t="n">
        <f aca="false">FLOOR(I13/493,1)</f>
        <v>2</v>
      </c>
      <c r="K13" s="0" t="n">
        <f aca="false">FLOOR((I13-493*J13)/29,1)</f>
        <v>0</v>
      </c>
      <c r="L13" s="0" t="n">
        <f aca="false">FLOOR((I13-493*J13-29*K13),1)</f>
        <v>0</v>
      </c>
      <c r="M13" s="0" t="n">
        <f aca="false">IF(J13&gt;0,ROUND(K13/5,0)*5,K13)</f>
        <v>0</v>
      </c>
      <c r="N13" s="0" t="n">
        <f aca="false">IF(J13&gt;0,0,IF(M13&gt;0,ROUND(L13/5,0)*5,L13))</f>
        <v>0</v>
      </c>
      <c r="P13" s="0" t="str">
        <f aca="false">IF(J13&gt;0,CONCATENATE("\galleon{",J13,"}~"),"")</f>
        <v>\galleon{2}~</v>
      </c>
      <c r="Q13" s="0" t="str">
        <f aca="false">IF(M13&gt;0,CONCATENATE("\sickle{",M13,"}~"),"")</f>
        <v/>
      </c>
      <c r="R13" s="0" t="str">
        <f aca="false">IF(J13&gt;0,"",IF(N13&gt;0,CONCATENATE("\knut{",N13,"}"),""))</f>
        <v/>
      </c>
    </row>
    <row r="14" customFormat="false" ht="35.05" hidden="false" customHeight="false" outlineLevel="0" collapsed="false">
      <c r="A14" s="0" t="s">
        <v>48</v>
      </c>
      <c r="B14" s="0" t="s">
        <v>41</v>
      </c>
      <c r="D14" s="0" t="s">
        <v>30</v>
      </c>
      <c r="F14" s="1" t="s">
        <v>49</v>
      </c>
      <c r="G14" s="0" t="str">
        <f aca="false">CONCATENATE(P14,Q14,R14)</f>
        <v>\sickle{8}~</v>
      </c>
      <c r="H14" s="0" t="n">
        <v>23.8</v>
      </c>
      <c r="I14" s="0" t="n">
        <f aca="false">H14*493/50</f>
        <v>234.668</v>
      </c>
      <c r="J14" s="0" t="n">
        <f aca="false">FLOOR(I14/493,1)</f>
        <v>0</v>
      </c>
      <c r="K14" s="0" t="n">
        <f aca="false">FLOOR((I14-493*J14)/29,1)</f>
        <v>8</v>
      </c>
      <c r="L14" s="0" t="n">
        <f aca="false">FLOOR((I14-493*J14-29*K14),1)</f>
        <v>2</v>
      </c>
      <c r="M14" s="0" t="n">
        <f aca="false">IF(J14&gt;0,ROUND(K14/5,0)*5,K14)</f>
        <v>8</v>
      </c>
      <c r="N14" s="0" t="n">
        <f aca="false">IF(J14&gt;0,0,IF(M14&gt;0,ROUND(L14/5,0)*5,L14))</f>
        <v>0</v>
      </c>
      <c r="P14" s="0" t="str">
        <f aca="false">IF(J14&gt;0,CONCATENATE("\galleon{",J14,"}~"),"")</f>
        <v/>
      </c>
      <c r="Q14" s="0" t="str">
        <f aca="false">IF(M14&gt;0,CONCATENATE("\sickle{",M14,"}~"),"")</f>
        <v>\sickle{8}~</v>
      </c>
      <c r="R14" s="0" t="str">
        <f aca="false">IF(J14&gt;0,"",IF(N14&gt;0,CONCATENATE("\knut{",N14,"}"),""))</f>
        <v/>
      </c>
    </row>
    <row r="15" customFormat="false" ht="25.5" hidden="false" customHeight="false" outlineLevel="0" collapsed="false">
      <c r="A15" s="0" t="s">
        <v>50</v>
      </c>
      <c r="B15" s="0" t="s">
        <v>51</v>
      </c>
      <c r="C15" s="0" t="s">
        <v>26</v>
      </c>
      <c r="D15" s="0" t="s">
        <v>27</v>
      </c>
      <c r="E15" s="0" t="s">
        <v>52</v>
      </c>
      <c r="F15" s="1" t="s">
        <v>53</v>
      </c>
      <c r="G15" s="0" t="str">
        <f aca="false">CONCATENATE(P15,Q15,R15)</f>
        <v>\galleon{8}~</v>
      </c>
      <c r="H15" s="0" t="n">
        <v>400</v>
      </c>
      <c r="I15" s="0" t="n">
        <f aca="false">H15*493/50</f>
        <v>3944</v>
      </c>
      <c r="J15" s="0" t="n">
        <f aca="false">FLOOR(I15/493,1)</f>
        <v>8</v>
      </c>
      <c r="K15" s="0" t="n">
        <f aca="false">FLOOR((I15-493*J15)/29,1)</f>
        <v>0</v>
      </c>
      <c r="L15" s="0" t="n">
        <f aca="false">FLOOR((I15-493*J15-29*K15),1)</f>
        <v>0</v>
      </c>
      <c r="M15" s="0" t="n">
        <f aca="false">IF(J15&gt;0,ROUND(K15/5,0)*5,K15)</f>
        <v>0</v>
      </c>
      <c r="N15" s="0" t="n">
        <f aca="false">IF(J15&gt;0,0,IF(M15&gt;0,ROUND(L15/5,0)*5,L15))</f>
        <v>0</v>
      </c>
      <c r="P15" s="0" t="str">
        <f aca="false">IF(J15&gt;0,CONCATENATE("\galleon{",J15,"}~"),"")</f>
        <v>\galleon{8}~</v>
      </c>
      <c r="Q15" s="0" t="str">
        <f aca="false">IF(M15&gt;0,CONCATENATE("\sickle{",M15,"}~"),"")</f>
        <v/>
      </c>
      <c r="R15" s="0" t="str">
        <f aca="false">IF(J15&gt;0,"",IF(N15&gt;0,CONCATENATE("\knut{",N15,"}"),""))</f>
        <v/>
      </c>
    </row>
    <row r="16" customFormat="false" ht="51" hidden="false" customHeight="false" outlineLevel="0" collapsed="false">
      <c r="A16" s="0" t="s">
        <v>54</v>
      </c>
      <c r="B16" s="0" t="s">
        <v>51</v>
      </c>
      <c r="C16" s="0" t="s">
        <v>26</v>
      </c>
      <c r="D16" s="0" t="s">
        <v>27</v>
      </c>
      <c r="E16" s="0" t="s">
        <v>55</v>
      </c>
      <c r="F16" s="1" t="s">
        <v>56</v>
      </c>
      <c r="G16" s="0" t="str">
        <f aca="false">CONCATENATE(P16,Q16,R16)</f>
        <v>\galleon{12}~</v>
      </c>
      <c r="H16" s="0" t="n">
        <v>600</v>
      </c>
      <c r="I16" s="0" t="n">
        <f aca="false">H16*493/50</f>
        <v>5916</v>
      </c>
      <c r="J16" s="0" t="n">
        <f aca="false">FLOOR(I16/493,1)</f>
        <v>12</v>
      </c>
      <c r="K16" s="0" t="n">
        <f aca="false">FLOOR((I16-493*J16)/29,1)</f>
        <v>0</v>
      </c>
      <c r="L16" s="0" t="n">
        <f aca="false">FLOOR((I16-493*J16-29*K16),1)</f>
        <v>0</v>
      </c>
      <c r="M16" s="0" t="n">
        <f aca="false">IF(J16&gt;0,ROUND(K16/5,0)*5,K16)</f>
        <v>0</v>
      </c>
      <c r="N16" s="0" t="n">
        <f aca="false">IF(J16&gt;0,0,IF(M16&gt;0,ROUND(L16/5,0)*5,L16))</f>
        <v>0</v>
      </c>
      <c r="P16" s="0" t="str">
        <f aca="false">IF(J16&gt;0,CONCATENATE("\galleon{",J16,"}~"),"")</f>
        <v>\galleon{12}~</v>
      </c>
      <c r="Q16" s="0" t="str">
        <f aca="false">IF(M16&gt;0,CONCATENATE("\sickle{",M16,"}~"),"")</f>
        <v/>
      </c>
      <c r="R16" s="0" t="str">
        <f aca="false">IF(J16&gt;0,"",IF(N16&gt;0,CONCATENATE("\knut{",N16,"}"),""))</f>
        <v/>
      </c>
    </row>
    <row r="17" customFormat="false" ht="51" hidden="false" customHeight="false" outlineLevel="0" collapsed="false">
      <c r="A17" s="0" t="s">
        <v>57</v>
      </c>
      <c r="B17" s="0" t="s">
        <v>51</v>
      </c>
      <c r="C17" s="0" t="s">
        <v>26</v>
      </c>
      <c r="D17" s="0" t="s">
        <v>27</v>
      </c>
      <c r="E17" s="0" t="s">
        <v>58</v>
      </c>
      <c r="F17" s="1" t="s">
        <v>59</v>
      </c>
      <c r="G17" s="0" t="str">
        <f aca="false">CONCATENATE(P17,Q17,R17)</f>
        <v>\galleon{16}~</v>
      </c>
      <c r="H17" s="0" t="n">
        <v>800</v>
      </c>
      <c r="I17" s="0" t="n">
        <f aca="false">H17*493/50</f>
        <v>7888</v>
      </c>
      <c r="J17" s="0" t="n">
        <f aca="false">FLOOR(I17/493,1)</f>
        <v>16</v>
      </c>
      <c r="K17" s="0" t="n">
        <f aca="false">FLOOR((I17-493*J17)/29,1)</f>
        <v>0</v>
      </c>
      <c r="L17" s="0" t="n">
        <f aca="false">FLOOR((I17-493*J17-29*K17),1)</f>
        <v>0</v>
      </c>
      <c r="M17" s="0" t="n">
        <f aca="false">IF(J17&gt;0,ROUND(K17/5,0)*5,K17)</f>
        <v>0</v>
      </c>
      <c r="N17" s="0" t="n">
        <f aca="false">IF(J17&gt;0,0,IF(M17&gt;0,ROUND(L17/5,0)*5,L17))</f>
        <v>0</v>
      </c>
      <c r="P17" s="0" t="str">
        <f aca="false">IF(J17&gt;0,CONCATENATE("\galleon{",J17,"}~"),"")</f>
        <v>\galleon{16}~</v>
      </c>
      <c r="Q17" s="0" t="str">
        <f aca="false">IF(M17&gt;0,CONCATENATE("\sickle{",M17,"}~"),"")</f>
        <v/>
      </c>
      <c r="R17" s="0" t="str">
        <f aca="false">IF(J17&gt;0,"",IF(N17&gt;0,CONCATENATE("\knut{",N17,"}"),""))</f>
        <v/>
      </c>
    </row>
    <row r="18" customFormat="false" ht="25.5" hidden="false" customHeight="false" outlineLevel="0" collapsed="false">
      <c r="A18" s="0" t="s">
        <v>60</v>
      </c>
      <c r="B18" s="0" t="s">
        <v>61</v>
      </c>
      <c r="C18" s="0" t="s">
        <v>26</v>
      </c>
      <c r="D18" s="0" t="s">
        <v>27</v>
      </c>
      <c r="E18" s="0" t="s">
        <v>34</v>
      </c>
      <c r="F18" s="1" t="s">
        <v>62</v>
      </c>
      <c r="G18" s="0" t="str">
        <f aca="false">CONCATENATE(P18,Q18,R18)</f>
        <v>\galleon{4}~</v>
      </c>
      <c r="H18" s="0" t="n">
        <v>200</v>
      </c>
      <c r="I18" s="0" t="n">
        <f aca="false">H18*493/50</f>
        <v>1972</v>
      </c>
      <c r="J18" s="0" t="n">
        <f aca="false">FLOOR(I18/493,1)</f>
        <v>4</v>
      </c>
      <c r="K18" s="0" t="n">
        <f aca="false">FLOOR((I18-493*J18)/29,1)</f>
        <v>0</v>
      </c>
      <c r="L18" s="0" t="n">
        <f aca="false">FLOOR((I18-493*J18-29*K18),1)</f>
        <v>0</v>
      </c>
      <c r="M18" s="0" t="n">
        <f aca="false">IF(J18&gt;0,ROUND(K18/5,0)*5,K18)</f>
        <v>0</v>
      </c>
      <c r="N18" s="0" t="n">
        <f aca="false">IF(J18&gt;0,0,IF(M18&gt;0,ROUND(L18/5,0)*5,L18))</f>
        <v>0</v>
      </c>
      <c r="P18" s="0" t="str">
        <f aca="false">IF(J18&gt;0,CONCATENATE("\galleon{",J18,"}~"),"")</f>
        <v>\galleon{4}~</v>
      </c>
      <c r="Q18" s="0" t="str">
        <f aca="false">IF(M18&gt;0,CONCATENATE("\sickle{",M18,"}~"),"")</f>
        <v/>
      </c>
      <c r="R18" s="0" t="str">
        <f aca="false">IF(J18&gt;0,"",IF(N18&gt;0,CONCATENATE("\knut{",N18,"}"),""))</f>
        <v/>
      </c>
    </row>
    <row r="19" customFormat="false" ht="35.05" hidden="false" customHeight="false" outlineLevel="0" collapsed="false">
      <c r="A19" s="0" t="s">
        <v>63</v>
      </c>
      <c r="B19" s="0" t="s">
        <v>61</v>
      </c>
      <c r="C19" s="0" t="s">
        <v>26</v>
      </c>
      <c r="D19" s="0" t="s">
        <v>30</v>
      </c>
      <c r="E19" s="0" t="s">
        <v>21</v>
      </c>
      <c r="F19" s="4" t="s">
        <v>64</v>
      </c>
      <c r="G19" s="0" t="str">
        <f aca="false">CONCATENATE(P19,Q19,R19)</f>
        <v>\galleon{2}~</v>
      </c>
      <c r="H19" s="0" t="n">
        <v>100</v>
      </c>
      <c r="I19" s="0" t="n">
        <f aca="false">H19*493/50</f>
        <v>986</v>
      </c>
      <c r="J19" s="0" t="n">
        <f aca="false">FLOOR(I19/493,1)</f>
        <v>2</v>
      </c>
      <c r="K19" s="0" t="n">
        <f aca="false">FLOOR((I19-493*J19)/29,1)</f>
        <v>0</v>
      </c>
      <c r="L19" s="0" t="n">
        <f aca="false">FLOOR((I19-493*J19-29*K19),1)</f>
        <v>0</v>
      </c>
      <c r="M19" s="0" t="n">
        <f aca="false">IF(J19&gt;0,ROUND(K19/5,0)*5,K19)</f>
        <v>0</v>
      </c>
      <c r="N19" s="0" t="n">
        <f aca="false">IF(J19&gt;0,0,IF(M19&gt;0,ROUND(L19/5,0)*5,L19))</f>
        <v>0</v>
      </c>
      <c r="P19" s="0" t="str">
        <f aca="false">IF(J19&gt;0,CONCATENATE("\galleon{",J19,"}~"),"")</f>
        <v>\galleon{2}~</v>
      </c>
      <c r="Q19" s="0" t="str">
        <f aca="false">IF(M19&gt;0,CONCATENATE("\sickle{",M19,"}~"),"")</f>
        <v/>
      </c>
      <c r="R19" s="0" t="str">
        <f aca="false">IF(J19&gt;0,"",IF(N19&gt;0,CONCATENATE("\knut{",N19,"}"),""))</f>
        <v/>
      </c>
    </row>
    <row r="20" customFormat="false" ht="12.75" hidden="false" customHeight="false" outlineLevel="0" collapsed="false">
      <c r="A20" s="0" t="s">
        <v>65</v>
      </c>
      <c r="B20" s="0" t="s">
        <v>61</v>
      </c>
      <c r="C20" s="0" t="s">
        <v>26</v>
      </c>
      <c r="D20" s="0" t="s">
        <v>27</v>
      </c>
      <c r="E20" s="0" t="s">
        <v>31</v>
      </c>
      <c r="F20" s="1" t="s">
        <v>66</v>
      </c>
      <c r="G20" s="0" t="str">
        <f aca="false">CONCATENATE(P20,Q20,R20)</f>
        <v>\galleon{1}~</v>
      </c>
      <c r="H20" s="0" t="n">
        <v>50</v>
      </c>
      <c r="I20" s="0" t="n">
        <f aca="false">H20*493/50</f>
        <v>493</v>
      </c>
      <c r="J20" s="0" t="n">
        <f aca="false">FLOOR(I20/493,1)</f>
        <v>1</v>
      </c>
      <c r="K20" s="0" t="n">
        <f aca="false">FLOOR((I20-493*J20)/29,1)</f>
        <v>0</v>
      </c>
      <c r="L20" s="0" t="n">
        <f aca="false">FLOOR((I20-493*J20-29*K20),1)</f>
        <v>0</v>
      </c>
      <c r="M20" s="0" t="n">
        <f aca="false">IF(J20&gt;0,ROUND(K20/5,0)*5,K20)</f>
        <v>0</v>
      </c>
      <c r="N20" s="0" t="n">
        <f aca="false">IF(J20&gt;0,0,IF(M20&gt;0,ROUND(L20/5,0)*5,L20))</f>
        <v>0</v>
      </c>
      <c r="P20" s="0" t="str">
        <f aca="false">IF(J20&gt;0,CONCATENATE("\galleon{",J20,"}~"),"")</f>
        <v>\galleon{1}~</v>
      </c>
      <c r="Q20" s="0" t="str">
        <f aca="false">IF(M20&gt;0,CONCATENATE("\sickle{",M20,"}~"),"")</f>
        <v/>
      </c>
      <c r="R20" s="0" t="str">
        <f aca="false">IF(J20&gt;0,"",IF(N20&gt;0,CONCATENATE("\knut{",N20,"}"),""))</f>
        <v/>
      </c>
    </row>
    <row r="21" customFormat="false" ht="12.75" hidden="false" customHeight="false" outlineLevel="0" collapsed="false">
      <c r="A21" s="0" t="s">
        <v>67</v>
      </c>
      <c r="B21" s="0" t="s">
        <v>68</v>
      </c>
      <c r="C21" s="0" t="s">
        <v>19</v>
      </c>
      <c r="D21" s="0" t="s">
        <v>20</v>
      </c>
      <c r="E21" s="0" t="s">
        <v>21</v>
      </c>
      <c r="F21" s="1" t="s">
        <v>69</v>
      </c>
      <c r="G21" s="0" t="str">
        <f aca="false">CONCATENATE(P21,Q21,R21)</f>
        <v>\galleon{2}~\sickle{10}~</v>
      </c>
      <c r="H21" s="0" t="n">
        <v>130</v>
      </c>
      <c r="I21" s="0" t="n">
        <f aca="false">H21*493/50</f>
        <v>1281.8</v>
      </c>
      <c r="J21" s="0" t="n">
        <f aca="false">FLOOR(I21/493,1)</f>
        <v>2</v>
      </c>
      <c r="K21" s="0" t="n">
        <f aca="false">FLOOR((I21-493*J21)/29,1)</f>
        <v>10</v>
      </c>
      <c r="L21" s="0" t="n">
        <f aca="false">FLOOR((I21-493*J21-29*K21),1)</f>
        <v>5</v>
      </c>
      <c r="M21" s="0" t="n">
        <f aca="false">IF(J21&gt;0,ROUND(K21/5,0)*5,K21)</f>
        <v>10</v>
      </c>
      <c r="N21" s="0" t="n">
        <f aca="false">IF(J21&gt;0,0,IF(M21&gt;0,ROUND(L21/5,0)*5,L21))</f>
        <v>0</v>
      </c>
      <c r="P21" s="0" t="str">
        <f aca="false">IF(J21&gt;0,CONCATENATE("\galleon{",J21,"}~"),"")</f>
        <v>\galleon{2}~</v>
      </c>
      <c r="Q21" s="0" t="str">
        <f aca="false">IF(M21&gt;0,CONCATENATE("\sickle{",M21,"}~"),"")</f>
        <v>\sickle{10}~</v>
      </c>
      <c r="R21" s="0" t="str">
        <f aca="false">IF(J21&gt;0,"",IF(N21&gt;0,CONCATENATE("\knut{",N21,"}"),""))</f>
        <v/>
      </c>
    </row>
    <row r="22" customFormat="false" ht="12.75" hidden="false" customHeight="false" outlineLevel="0" collapsed="false">
      <c r="A22" s="0" t="s">
        <v>70</v>
      </c>
      <c r="B22" s="0" t="s">
        <v>68</v>
      </c>
      <c r="C22" s="0" t="s">
        <v>26</v>
      </c>
      <c r="D22" s="0" t="s">
        <v>20</v>
      </c>
      <c r="E22" s="0" t="s">
        <v>34</v>
      </c>
      <c r="F22" s="1" t="s">
        <v>71</v>
      </c>
      <c r="G22" s="0" t="str">
        <f aca="false">CONCATENATE(P22,Q22,R22)</f>
        <v>\galleon{2}~\sickle{5}~</v>
      </c>
      <c r="H22" s="0" t="n">
        <v>120</v>
      </c>
      <c r="I22" s="0" t="n">
        <f aca="false">H22*493/50</f>
        <v>1183.2</v>
      </c>
      <c r="J22" s="0" t="n">
        <f aca="false">FLOOR(I22/493,1)</f>
        <v>2</v>
      </c>
      <c r="K22" s="0" t="n">
        <f aca="false">FLOOR((I22-493*J22)/29,1)</f>
        <v>6</v>
      </c>
      <c r="L22" s="0" t="n">
        <f aca="false">FLOOR((I22-493*J22-29*K22),1)</f>
        <v>23</v>
      </c>
      <c r="M22" s="0" t="n">
        <f aca="false">IF(J22&gt;0,ROUND(K22/5,0)*5,K22)</f>
        <v>5</v>
      </c>
      <c r="N22" s="0" t="n">
        <f aca="false">IF(J22&gt;0,0,IF(M22&gt;0,ROUND(L22/5,0)*5,L22))</f>
        <v>0</v>
      </c>
      <c r="P22" s="0" t="str">
        <f aca="false">IF(J22&gt;0,CONCATENATE("\galleon{",J22,"}~"),"")</f>
        <v>\galleon{2}~</v>
      </c>
      <c r="Q22" s="0" t="str">
        <f aca="false">IF(M22&gt;0,CONCATENATE("\sickle{",M22,"}~"),"")</f>
        <v>\sickle{5}~</v>
      </c>
      <c r="R22" s="0" t="str">
        <f aca="false">IF(J22&gt;0,"",IF(N22&gt;0,CONCATENATE("\knut{",N22,"}"),""))</f>
        <v/>
      </c>
    </row>
    <row r="23" customFormat="false" ht="12.75" hidden="false" customHeight="false" outlineLevel="0" collapsed="false">
      <c r="A23" s="0" t="s">
        <v>72</v>
      </c>
      <c r="B23" s="0" t="s">
        <v>68</v>
      </c>
      <c r="C23" s="0" t="s">
        <v>26</v>
      </c>
      <c r="D23" s="0" t="s">
        <v>20</v>
      </c>
      <c r="E23" s="0" t="s">
        <v>73</v>
      </c>
      <c r="F23" s="1" t="s">
        <v>69</v>
      </c>
      <c r="G23" s="0" t="str">
        <f aca="false">CONCATENATE(P23,Q23,R23)</f>
        <v>\galleon{1}~\sickle{10}~</v>
      </c>
      <c r="H23" s="0" t="n">
        <v>85</v>
      </c>
      <c r="I23" s="0" t="n">
        <f aca="false">H23*493/50</f>
        <v>838.1</v>
      </c>
      <c r="J23" s="0" t="n">
        <f aca="false">FLOOR(I23/493,1)</f>
        <v>1</v>
      </c>
      <c r="K23" s="0" t="n">
        <f aca="false">FLOOR((I23-493*J23)/29,1)</f>
        <v>11</v>
      </c>
      <c r="L23" s="0" t="n">
        <f aca="false">FLOOR((I23-493*J23-29*K23),1)</f>
        <v>26</v>
      </c>
      <c r="M23" s="0" t="n">
        <f aca="false">IF(J23&gt;0,ROUND(K23/5,0)*5,K23)</f>
        <v>10</v>
      </c>
      <c r="N23" s="0" t="n">
        <f aca="false">IF(J23&gt;0,0,IF(M23&gt;0,ROUND(L23/5,0)*5,L23))</f>
        <v>0</v>
      </c>
      <c r="P23" s="0" t="str">
        <f aca="false">IF(J23&gt;0,CONCATENATE("\galleon{",J23,"}~"),"")</f>
        <v>\galleon{1}~</v>
      </c>
      <c r="Q23" s="0" t="str">
        <f aca="false">IF(M23&gt;0,CONCATENATE("\sickle{",M23,"}~"),"")</f>
        <v>\sickle{10}~</v>
      </c>
      <c r="R23" s="0" t="str">
        <f aca="false">IF(J23&gt;0,"",IF(N23&gt;0,CONCATENATE("\knut{",N23,"}"),""))</f>
        <v/>
      </c>
    </row>
    <row r="24" customFormat="false" ht="12.75" hidden="false" customHeight="false" outlineLevel="0" collapsed="false">
      <c r="A24" s="0" t="s">
        <v>74</v>
      </c>
      <c r="B24" s="0" t="s">
        <v>75</v>
      </c>
      <c r="C24" s="0" t="s">
        <v>38</v>
      </c>
      <c r="D24" s="0" t="s">
        <v>20</v>
      </c>
      <c r="E24" s="0" t="s">
        <v>42</v>
      </c>
      <c r="G24" s="0" t="str">
        <f aca="false">CONCATENATE(P24,Q24,R24)</f>
        <v>\sickle{1}~</v>
      </c>
      <c r="H24" s="0" t="n">
        <v>3</v>
      </c>
      <c r="I24" s="0" t="n">
        <f aca="false">H24*493/50</f>
        <v>29.58</v>
      </c>
      <c r="J24" s="0" t="n">
        <f aca="false">FLOOR(I24/493,1)</f>
        <v>0</v>
      </c>
      <c r="K24" s="0" t="n">
        <f aca="false">FLOOR((I24-493*J24)/29,1)</f>
        <v>1</v>
      </c>
      <c r="L24" s="0" t="n">
        <f aca="false">FLOOR((I24-493*J24-29*K24),1)</f>
        <v>0</v>
      </c>
      <c r="M24" s="0" t="n">
        <f aca="false">IF(J24&gt;0,ROUND(K24/5,0)*5,K24)</f>
        <v>1</v>
      </c>
      <c r="N24" s="0" t="n">
        <f aca="false">IF(J24&gt;0,0,IF(M24&gt;0,ROUND(L24/5,0)*5,L24))</f>
        <v>0</v>
      </c>
      <c r="P24" s="0" t="str">
        <f aca="false">IF(J24&gt;0,CONCATENATE("\galleon{",J24,"}~"),"")</f>
        <v/>
      </c>
      <c r="Q24" s="0" t="str">
        <f aca="false">IF(M24&gt;0,CONCATENATE("\sickle{",M24,"}~"),"")</f>
        <v>\sickle{1}~</v>
      </c>
      <c r="R24" s="0" t="str">
        <f aca="false">IF(J24&gt;0,"",IF(N24&gt;0,CONCATENATE("\knut{",N24,"}"),""))</f>
        <v/>
      </c>
    </row>
    <row r="25" customFormat="false" ht="12.75" hidden="false" customHeight="false" outlineLevel="0" collapsed="false">
      <c r="A25" s="0" t="s">
        <v>76</v>
      </c>
      <c r="B25" s="0" t="s">
        <v>75</v>
      </c>
      <c r="C25" s="0" t="s">
        <v>26</v>
      </c>
      <c r="D25" s="0" t="s">
        <v>30</v>
      </c>
      <c r="E25" s="0" t="s">
        <v>42</v>
      </c>
      <c r="F25" s="1" t="s">
        <v>36</v>
      </c>
      <c r="G25" s="0" t="str">
        <f aca="false">CONCATENATE(P25,Q25,R25)</f>
        <v>\sickle{10}~</v>
      </c>
      <c r="H25" s="0" t="n">
        <v>29.5</v>
      </c>
      <c r="I25" s="0" t="n">
        <f aca="false">H25*493/50</f>
        <v>290.87</v>
      </c>
      <c r="J25" s="0" t="n">
        <f aca="false">FLOOR(I25/493,1)</f>
        <v>0</v>
      </c>
      <c r="K25" s="0" t="n">
        <f aca="false">FLOOR((I25-493*J25)/29,1)</f>
        <v>10</v>
      </c>
      <c r="L25" s="0" t="n">
        <f aca="false">FLOOR((I25-493*J25-29*K25),1)</f>
        <v>0</v>
      </c>
      <c r="M25" s="0" t="n">
        <f aca="false">IF(J25&gt;0,ROUND(K25/5,0)*5,K25)</f>
        <v>10</v>
      </c>
      <c r="N25" s="0" t="n">
        <f aca="false">IF(J25&gt;0,0,IF(M25&gt;0,ROUND(L25/5,0)*5,L25))</f>
        <v>0</v>
      </c>
      <c r="P25" s="0" t="str">
        <f aca="false">IF(J25&gt;0,CONCATENATE("\galleon{",J25,"}~"),"")</f>
        <v/>
      </c>
      <c r="Q25" s="0" t="str">
        <f aca="false">IF(M25&gt;0,CONCATENATE("\sickle{",M25,"}~"),"")</f>
        <v>\sickle{10}~</v>
      </c>
      <c r="R25" s="0" t="str">
        <f aca="false">IF(J25&gt;0,"",IF(N25&gt;0,CONCATENATE("\knut{",N25,"}"),""))</f>
        <v/>
      </c>
    </row>
    <row r="26" customFormat="false" ht="12.75" hidden="false" customHeight="false" outlineLevel="0" collapsed="false">
      <c r="A26" s="0" t="s">
        <v>77</v>
      </c>
      <c r="B26" s="0" t="s">
        <v>75</v>
      </c>
      <c r="C26" s="0" t="s">
        <v>38</v>
      </c>
      <c r="D26" s="0" t="s">
        <v>30</v>
      </c>
      <c r="E26" s="0" t="s">
        <v>31</v>
      </c>
      <c r="F26" s="1" t="s">
        <v>78</v>
      </c>
      <c r="G26" s="0" t="str">
        <f aca="false">CONCATENATE(P26,Q26,R26)</f>
        <v>\sickle{4}~</v>
      </c>
      <c r="H26" s="0" t="n">
        <v>12</v>
      </c>
      <c r="I26" s="0" t="n">
        <f aca="false">H26*493/50</f>
        <v>118.32</v>
      </c>
      <c r="J26" s="0" t="n">
        <f aca="false">FLOOR(I26/493,1)</f>
        <v>0</v>
      </c>
      <c r="K26" s="0" t="n">
        <f aca="false">FLOOR((I26-493*J26)/29,1)</f>
        <v>4</v>
      </c>
      <c r="L26" s="0" t="n">
        <f aca="false">FLOOR((I26-493*J26-29*K26),1)</f>
        <v>2</v>
      </c>
      <c r="M26" s="0" t="n">
        <f aca="false">IF(J26&gt;0,ROUND(K26/5,0)*5,K26)</f>
        <v>4</v>
      </c>
      <c r="N26" s="0" t="n">
        <f aca="false">IF(J26&gt;0,0,IF(M26&gt;0,ROUND(L26/5,0)*5,L26))</f>
        <v>0</v>
      </c>
      <c r="P26" s="0" t="str">
        <f aca="false">IF(J26&gt;0,CONCATENATE("\galleon{",J26,"}~"),"")</f>
        <v/>
      </c>
      <c r="Q26" s="0" t="str">
        <f aca="false">IF(M26&gt;0,CONCATENATE("\sickle{",M26,"}~"),"")</f>
        <v>\sickle{4}~</v>
      </c>
      <c r="R26" s="0" t="str">
        <f aca="false">IF(J26&gt;0,"",IF(N26&gt;0,CONCATENATE("\knut{",N26,"}"),""))</f>
        <v/>
      </c>
    </row>
    <row r="27" customFormat="false" ht="12.75" hidden="false" customHeight="false" outlineLevel="0" collapsed="false">
      <c r="A27" s="0" t="s">
        <v>79</v>
      </c>
      <c r="B27" s="0" t="s">
        <v>75</v>
      </c>
      <c r="C27" s="0" t="s">
        <v>26</v>
      </c>
      <c r="D27" s="0" t="s">
        <v>20</v>
      </c>
      <c r="E27" s="0" t="s">
        <v>28</v>
      </c>
      <c r="F27" s="1" t="s">
        <v>80</v>
      </c>
      <c r="G27" s="0" t="str">
        <f aca="false">CONCATENATE(P27,Q27,R27)</f>
        <v>\sickle{10}~</v>
      </c>
      <c r="H27" s="0" t="n">
        <v>29.5</v>
      </c>
      <c r="I27" s="0" t="n">
        <f aca="false">H27*493/50</f>
        <v>290.87</v>
      </c>
      <c r="J27" s="0" t="n">
        <f aca="false">FLOOR(I27/493,1)</f>
        <v>0</v>
      </c>
      <c r="K27" s="0" t="n">
        <f aca="false">FLOOR((I27-493*J27)/29,1)</f>
        <v>10</v>
      </c>
      <c r="L27" s="0" t="n">
        <f aca="false">FLOOR((I27-493*J27-29*K27),1)</f>
        <v>0</v>
      </c>
      <c r="M27" s="0" t="n">
        <f aca="false">IF(J27&gt;0,ROUND(K27/5,0)*5,K27)</f>
        <v>10</v>
      </c>
      <c r="N27" s="0" t="n">
        <f aca="false">IF(J27&gt;0,0,IF(M27&gt;0,ROUND(L27/5,0)*5,L27))</f>
        <v>0</v>
      </c>
      <c r="P27" s="0" t="str">
        <f aca="false">IF(J27&gt;0,CONCATENATE("\galleon{",J27,"}~"),"")</f>
        <v/>
      </c>
      <c r="Q27" s="0" t="str">
        <f aca="false">IF(M27&gt;0,CONCATENATE("\sickle{",M27,"}~"),"")</f>
        <v>\sickle{10}~</v>
      </c>
      <c r="R27" s="0" t="str">
        <f aca="false">IF(J27&gt;0,"",IF(N27&gt;0,CONCATENATE("\knut{",N27,"}"),""))</f>
        <v/>
      </c>
    </row>
    <row r="28" customFormat="false" ht="12.75" hidden="false" customHeight="false" outlineLevel="0" collapsed="false">
      <c r="A28" s="0" t="s">
        <v>81</v>
      </c>
      <c r="B28" s="0" t="s">
        <v>82</v>
      </c>
      <c r="C28" s="0" t="s">
        <v>83</v>
      </c>
      <c r="D28" s="0" t="s">
        <v>27</v>
      </c>
      <c r="E28" s="0" t="s">
        <v>42</v>
      </c>
      <c r="F28" s="1" t="s">
        <v>84</v>
      </c>
      <c r="G28" s="0" t="str">
        <f aca="false">CONCATENATE(P28,Q28,R28)</f>
        <v>\knut{5}</v>
      </c>
      <c r="H28" s="0" t="n">
        <v>0.6</v>
      </c>
      <c r="I28" s="0" t="n">
        <f aca="false">H28*493/50</f>
        <v>5.916</v>
      </c>
      <c r="J28" s="0" t="n">
        <f aca="false">FLOOR(I28/493,1)</f>
        <v>0</v>
      </c>
      <c r="K28" s="0" t="n">
        <f aca="false">FLOOR((I28-493*J28)/29,1)</f>
        <v>0</v>
      </c>
      <c r="L28" s="0" t="n">
        <f aca="false">FLOOR((I28-493*J28-29*K28),1)</f>
        <v>5</v>
      </c>
      <c r="M28" s="0" t="n">
        <f aca="false">IF(J28&gt;0,ROUND(K28/5,0)*5,K28)</f>
        <v>0</v>
      </c>
      <c r="N28" s="0" t="n">
        <f aca="false">IF(J28&gt;0,0,IF(M28&gt;0,ROUND(L28/5,0)*5,L28))</f>
        <v>5</v>
      </c>
      <c r="P28" s="0" t="str">
        <f aca="false">IF(J28&gt;0,CONCATENATE("\galleon{",J28,"}~"),"")</f>
        <v/>
      </c>
      <c r="Q28" s="0" t="str">
        <f aca="false">IF(M28&gt;0,CONCATENATE("\sickle{",M28,"}~"),"")</f>
        <v/>
      </c>
      <c r="R28" s="0" t="str">
        <f aca="false">IF(J28&gt;0,"",IF(N28&gt;0,CONCATENATE("\knut{",N28,"}"),""))</f>
        <v>\knut{5}</v>
      </c>
    </row>
    <row r="29" customFormat="false" ht="25.5" hidden="false" customHeight="false" outlineLevel="0" collapsed="false">
      <c r="A29" s="0" t="s">
        <v>85</v>
      </c>
      <c r="B29" s="0" t="s">
        <v>82</v>
      </c>
      <c r="C29" s="0" t="s">
        <v>38</v>
      </c>
      <c r="D29" s="0" t="s">
        <v>27</v>
      </c>
      <c r="E29" s="0" t="s">
        <v>42</v>
      </c>
      <c r="F29" s="1" t="s">
        <v>86</v>
      </c>
      <c r="G29" s="0" t="str">
        <f aca="false">CONCATENATE(P29,Q29,R29)</f>
        <v>\sickle{2}~</v>
      </c>
      <c r="H29" s="0" t="n">
        <v>6</v>
      </c>
      <c r="I29" s="0" t="n">
        <f aca="false">H29*493/50</f>
        <v>59.16</v>
      </c>
      <c r="J29" s="0" t="n">
        <f aca="false">FLOOR(I29/493,1)</f>
        <v>0</v>
      </c>
      <c r="K29" s="0" t="n">
        <f aca="false">FLOOR((I29-493*J29)/29,1)</f>
        <v>2</v>
      </c>
      <c r="L29" s="0" t="n">
        <f aca="false">FLOOR((I29-493*J29-29*K29),1)</f>
        <v>1</v>
      </c>
      <c r="M29" s="0" t="n">
        <f aca="false">IF(J29&gt;0,ROUND(K29/5,0)*5,K29)</f>
        <v>2</v>
      </c>
      <c r="N29" s="0" t="n">
        <f aca="false">IF(J29&gt;0,0,IF(M29&gt;0,ROUND(L29/5,0)*5,L29))</f>
        <v>0</v>
      </c>
      <c r="P29" s="0" t="str">
        <f aca="false">IF(J29&gt;0,CONCATENATE("\galleon{",J29,"}~"),"")</f>
        <v/>
      </c>
      <c r="Q29" s="0" t="str">
        <f aca="false">IF(M29&gt;0,CONCATENATE("\sickle{",M29,"}~"),"")</f>
        <v>\sickle{2}~</v>
      </c>
      <c r="R29" s="0" t="str">
        <f aca="false">IF(J29&gt;0,"",IF(N29&gt;0,CONCATENATE("\knut{",N29,"}"),""))</f>
        <v/>
      </c>
    </row>
    <row r="30" customFormat="false" ht="12.75" hidden="false" customHeight="false" outlineLevel="0" collapsed="false">
      <c r="A30" s="0" t="s">
        <v>87</v>
      </c>
      <c r="B30" s="0" t="s">
        <v>88</v>
      </c>
      <c r="C30" s="0" t="s">
        <v>38</v>
      </c>
      <c r="D30" s="0" t="s">
        <v>20</v>
      </c>
      <c r="E30" s="0" t="n">
        <v>1</v>
      </c>
      <c r="G30" s="0" t="str">
        <f aca="false">CONCATENATE(P30,Q30,R30)</f>
        <v/>
      </c>
      <c r="H30" s="0" t="n">
        <v>0</v>
      </c>
      <c r="I30" s="0" t="n">
        <f aca="false">H30*493/50</f>
        <v>0</v>
      </c>
      <c r="J30" s="0" t="n">
        <f aca="false">FLOOR(I30/493,1)</f>
        <v>0</v>
      </c>
      <c r="K30" s="0" t="n">
        <f aca="false">FLOOR((I30-493*J30)/29,1)</f>
        <v>0</v>
      </c>
      <c r="L30" s="0" t="n">
        <f aca="false">FLOOR((I30-493*J30-29*K30),1)</f>
        <v>0</v>
      </c>
      <c r="M30" s="0" t="n">
        <f aca="false">IF(J30&gt;0,ROUND(K30/5,0)*5,K30)</f>
        <v>0</v>
      </c>
      <c r="N30" s="0" t="n">
        <f aca="false">IF(J30&gt;0,0,IF(M30&gt;0,ROUND(L30/5,0)*5,L30))</f>
        <v>0</v>
      </c>
      <c r="P30" s="0" t="str">
        <f aca="false">IF(J30&gt;0,CONCATENATE("\galleon{",J30,"}~"),"")</f>
        <v/>
      </c>
      <c r="Q30" s="0" t="str">
        <f aca="false">IF(M30&gt;0,CONCATENATE("\sickle{",M30,"}~"),"")</f>
        <v/>
      </c>
      <c r="R30" s="0" t="str">
        <f aca="false">IF(J30&gt;0,"",IF(N30&gt;0,CONCATENATE("\knut{",N30,"}"),""))</f>
        <v/>
      </c>
    </row>
    <row r="31" customFormat="false" ht="25.5" hidden="false" customHeight="false" outlineLevel="0" collapsed="false">
      <c r="A31" s="0" t="s">
        <v>89</v>
      </c>
      <c r="B31" s="0" t="s">
        <v>88</v>
      </c>
      <c r="D31" s="0" t="s">
        <v>90</v>
      </c>
      <c r="E31" s="0" t="s">
        <v>42</v>
      </c>
      <c r="F31" s="1" t="s">
        <v>91</v>
      </c>
      <c r="G31" s="0" t="str">
        <f aca="false">CONCATENATE(P31,Q31,R31)</f>
        <v/>
      </c>
      <c r="H31" s="0" t="n">
        <v>0</v>
      </c>
      <c r="I31" s="0" t="n">
        <f aca="false">H31*493/50</f>
        <v>0</v>
      </c>
      <c r="J31" s="0" t="n">
        <f aca="false">FLOOR(I31/493,1)</f>
        <v>0</v>
      </c>
      <c r="K31" s="0" t="n">
        <f aca="false">FLOOR((I31-493*J31)/29,1)</f>
        <v>0</v>
      </c>
      <c r="L31" s="0" t="n">
        <f aca="false">FLOOR((I31-493*J31-29*K31),1)</f>
        <v>0</v>
      </c>
      <c r="M31" s="0" t="n">
        <f aca="false">IF(J31&gt;0,ROUND(K31/5,0)*5,K31)</f>
        <v>0</v>
      </c>
      <c r="N31" s="0" t="n">
        <f aca="false">IF(J31&gt;0,0,IF(M31&gt;0,ROUND(L31/5,0)*5,L31))</f>
        <v>0</v>
      </c>
      <c r="P31" s="0" t="str">
        <f aca="false">IF(J31&gt;0,CONCATENATE("\galleon{",J31,"}~"),"")</f>
        <v/>
      </c>
      <c r="Q31" s="0" t="str">
        <f aca="false">IF(M31&gt;0,CONCATENATE("\sickle{",M31,"}~"),"")</f>
        <v/>
      </c>
      <c r="R31" s="0" t="str">
        <f aca="false">IF(J31&gt;0,"",IF(N31&gt;0,CONCATENATE("\knut{",N31,"}"),""))</f>
        <v/>
      </c>
    </row>
  </sheetData>
  <autoFilter ref="A1:F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2018-12-18T16:46:12Z</dcterms:created>
  <dc:creator/>
  <dc:description/>
  <dc:language>en-GB</dc:language>
  <cp:lastModifiedBy/>
  <dcterms:modified xsi:type="dcterms:W3CDTF">2020-01-30T12:33:49Z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