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atmega-school\ACV - AUT\ACV\109 - Statická a dynamická char. regulované soustavy\"/>
    </mc:Choice>
  </mc:AlternateContent>
  <xr:revisionPtr revIDLastSave="0" documentId="13_ncr:40001_{FDF42021-AE4C-473B-B6D6-5A38282E9228}" xr6:coauthVersionLast="47" xr6:coauthVersionMax="47" xr10:uidLastSave="{00000000-0000-0000-0000-000000000000}"/>
  <bookViews>
    <workbookView xWindow="-120" yWindow="-120" windowWidth="29040" windowHeight="15840" activeTab="2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X4" i="1"/>
  <c r="W4" i="1"/>
  <c r="X5" i="1"/>
  <c r="W5" i="1"/>
  <c r="X6" i="1"/>
  <c r="W6" i="1"/>
  <c r="Y6" i="1" s="1"/>
  <c r="X7" i="1"/>
  <c r="W7" i="1"/>
  <c r="X8" i="1"/>
  <c r="W8" i="1"/>
  <c r="Y8" i="1" s="1"/>
  <c r="X9" i="1"/>
  <c r="W9" i="1"/>
  <c r="X10" i="1"/>
  <c r="W10" i="1"/>
  <c r="Y10" i="1" s="1"/>
  <c r="X11" i="1"/>
  <c r="W11" i="1"/>
  <c r="X12" i="1"/>
  <c r="W12" i="1"/>
  <c r="X13" i="1"/>
  <c r="W13" i="1"/>
  <c r="X14" i="1"/>
  <c r="W14" i="1"/>
  <c r="X15" i="1"/>
  <c r="W15" i="1"/>
  <c r="X16" i="1"/>
  <c r="Y16" i="1" s="1"/>
  <c r="W16" i="1"/>
  <c r="X17" i="1"/>
  <c r="W17" i="1"/>
  <c r="X18" i="1"/>
  <c r="W18" i="1"/>
  <c r="X19" i="1"/>
  <c r="W19" i="1"/>
  <c r="Y19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L3" i="3"/>
  <c r="L4" i="3"/>
  <c r="L5" i="3"/>
  <c r="L6" i="3"/>
  <c r="L7" i="3"/>
  <c r="L8" i="3"/>
  <c r="L9" i="3"/>
  <c r="L10" i="3"/>
  <c r="L11" i="3"/>
  <c r="L12" i="3"/>
  <c r="L13" i="3"/>
  <c r="L14" i="3"/>
  <c r="C22" i="1"/>
  <c r="C21" i="2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4" i="1"/>
  <c r="G4" i="1"/>
  <c r="G5" i="1"/>
  <c r="G6" i="1"/>
  <c r="G9" i="1"/>
  <c r="G10" i="1"/>
  <c r="G13" i="1"/>
  <c r="G14" i="1"/>
  <c r="G17" i="1"/>
  <c r="G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Y12" i="1" l="1"/>
  <c r="Y15" i="1"/>
  <c r="Y11" i="1"/>
  <c r="Y18" i="1"/>
  <c r="Y5" i="1"/>
  <c r="Y17" i="1"/>
  <c r="Y13" i="1"/>
  <c r="Y4" i="1"/>
  <c r="Y14" i="1"/>
  <c r="Y9" i="1"/>
  <c r="Y7" i="1"/>
  <c r="Y3" i="1"/>
</calcChain>
</file>

<file path=xl/sharedStrings.xml><?xml version="1.0" encoding="utf-8"?>
<sst xmlns="http://schemas.openxmlformats.org/spreadsheetml/2006/main" count="34" uniqueCount="14">
  <si>
    <t>t ot [ms]</t>
  </si>
  <si>
    <t>ng [ot/min]</t>
  </si>
  <si>
    <t>Ug [V]</t>
  </si>
  <si>
    <t>U1 [V]</t>
  </si>
  <si>
    <t>nosc [ot/min]</t>
  </si>
  <si>
    <t>k []</t>
  </si>
  <si>
    <t>Motor se netočí</t>
  </si>
  <si>
    <t>E [Lx]</t>
  </si>
  <si>
    <t>I1 [mA]</t>
  </si>
  <si>
    <t>Zesílení:</t>
  </si>
  <si>
    <t>t [min]</t>
  </si>
  <si>
    <t>ϑ [°C]</t>
  </si>
  <si>
    <r>
      <t>R 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</si>
  <si>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t>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</si>
</sst>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Motor M1 - statická charakteristika (osciloskop)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List1!$F$3:$F$20</c:f>
              <c:strCache>
                <c:ptCount val="18"/>
                <c:pt idx="0">
                  <c:v>Motor se netočí</c:v>
                </c:pt>
                <c:pt idx="1">
                  <c:v>371</c:v>
                </c:pt>
                <c:pt idx="2">
                  <c:v>528</c:v>
                </c:pt>
                <c:pt idx="3">
                  <c:v>728</c:v>
                </c:pt>
                <c:pt idx="4">
                  <c:v>824</c:v>
                </c:pt>
                <c:pt idx="5">
                  <c:v>987</c:v>
                </c:pt>
                <c:pt idx="6">
                  <c:v>1190</c:v>
                </c:pt>
                <c:pt idx="7">
                  <c:v>1364</c:v>
                </c:pt>
                <c:pt idx="8">
                  <c:v>1471</c:v>
                </c:pt>
                <c:pt idx="9">
                  <c:v>1630</c:v>
                </c:pt>
                <c:pt idx="10">
                  <c:v>1829</c:v>
                </c:pt>
                <c:pt idx="11">
                  <c:v>1974</c:v>
                </c:pt>
                <c:pt idx="12">
                  <c:v>2083</c:v>
                </c:pt>
                <c:pt idx="13">
                  <c:v>2206</c:v>
                </c:pt>
                <c:pt idx="14">
                  <c:v>2419</c:v>
                </c:pt>
                <c:pt idx="15">
                  <c:v>2586</c:v>
                </c:pt>
                <c:pt idx="16">
                  <c:v>2727</c:v>
                </c:pt>
                <c:pt idx="17">
                  <c:v>2885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.1000000000000001"/>
            <c:dispRSqr val="0"/>
            <c:dispEq val="0"/>
          </c:trendline>
          <c:xVal>
            <c:numRef>
              <c:f>List1!$B$3:$B$20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List1!$F$3:$F$20</c:f>
              <c:numCache>
                <c:formatCode>0</c:formatCode>
                <c:ptCount val="18"/>
                <c:pt idx="1">
                  <c:v>371.28712871287127</c:v>
                </c:pt>
                <c:pt idx="2">
                  <c:v>528.16901408450713</c:v>
                </c:pt>
                <c:pt idx="3">
                  <c:v>728.15533980582518</c:v>
                </c:pt>
                <c:pt idx="4">
                  <c:v>824.17582417582423</c:v>
                </c:pt>
                <c:pt idx="5">
                  <c:v>986.84210526315792</c:v>
                </c:pt>
                <c:pt idx="6">
                  <c:v>1190.4761904761904</c:v>
                </c:pt>
                <c:pt idx="7">
                  <c:v>1363.6363636363635</c:v>
                </c:pt>
                <c:pt idx="8">
                  <c:v>1470.5882352941178</c:v>
                </c:pt>
                <c:pt idx="9">
                  <c:v>1630.4347826086957</c:v>
                </c:pt>
                <c:pt idx="10">
                  <c:v>1829.2682926829268</c:v>
                </c:pt>
                <c:pt idx="11">
                  <c:v>1973.6842105263158</c:v>
                </c:pt>
                <c:pt idx="12">
                  <c:v>2083.3333333333335</c:v>
                </c:pt>
                <c:pt idx="13">
                  <c:v>2205.8823529411766</c:v>
                </c:pt>
                <c:pt idx="14">
                  <c:v>2419.3548387096776</c:v>
                </c:pt>
                <c:pt idx="15">
                  <c:v>2586.2068965517242</c:v>
                </c:pt>
                <c:pt idx="16">
                  <c:v>2727.272727272727</c:v>
                </c:pt>
                <c:pt idx="17">
                  <c:v>2884.6153846153848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C-4948-AF4C-612B3B11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29528"/>
        <c:axId val="456828216"/>
      </c:scatterChart>
      <c:valAx>
        <c:axId val="4568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 [V]</a:t>
                </a:r>
              </a:p>
            </c:rich>
          </c:tx>
          <c:layout>
            <c:manualLayout>
              <c:xMode val="edge"/>
              <c:yMode val="edge"/>
              <c:x val="0.90465402811909656"/>
              <c:y val="0.8968671436287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6828216"/>
        <c:crosses val="autoZero"/>
        <c:crossBetween val="midCat"/>
      </c:valAx>
      <c:valAx>
        <c:axId val="4568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nosc</a:t>
                </a:r>
                <a:r>
                  <a:rPr lang="cs-CZ" baseline="0"/>
                  <a:t> [ot/min]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6985138004246284E-2"/>
              <c:y val="0.11876527921800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682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 M1 - korekční křivka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List1!$B$3:$B$20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List1!$G$3:$G$20</c:f>
              <c:numCache>
                <c:formatCode>0</c:formatCode>
                <c:ptCount val="18"/>
                <c:pt idx="1">
                  <c:v>3.7128712871287348</c:v>
                </c:pt>
                <c:pt idx="2">
                  <c:v>66.830985915492874</c:v>
                </c:pt>
                <c:pt idx="3">
                  <c:v>-8.1553398058251787</c:v>
                </c:pt>
                <c:pt idx="4">
                  <c:v>-4.175824175824232</c:v>
                </c:pt>
                <c:pt idx="5">
                  <c:v>73.157894736842081</c:v>
                </c:pt>
                <c:pt idx="6">
                  <c:v>4.5238095238096321</c:v>
                </c:pt>
                <c:pt idx="7">
                  <c:v>-3.6363636363635123</c:v>
                </c:pt>
                <c:pt idx="8">
                  <c:v>54.411764705882206</c:v>
                </c:pt>
                <c:pt idx="9">
                  <c:v>84.565217391304259</c:v>
                </c:pt>
                <c:pt idx="10">
                  <c:v>35.731707317073187</c:v>
                </c:pt>
                <c:pt idx="11">
                  <c:v>41.31578947368439</c:v>
                </c:pt>
                <c:pt idx="12">
                  <c:v>91.666666666666515</c:v>
                </c:pt>
                <c:pt idx="13">
                  <c:v>109.11764705882342</c:v>
                </c:pt>
                <c:pt idx="14">
                  <c:v>25.645161290322449</c:v>
                </c:pt>
                <c:pt idx="15">
                  <c:v>38.793103448275815</c:v>
                </c:pt>
                <c:pt idx="16">
                  <c:v>52.727272727272975</c:v>
                </c:pt>
                <c:pt idx="17">
                  <c:v>10.384615384615245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1-4611-853F-177B1771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17488"/>
        <c:axId val="535917816"/>
      </c:scatterChart>
      <c:valAx>
        <c:axId val="5359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 [V]</a:t>
                </a:r>
              </a:p>
            </c:rich>
          </c:tx>
          <c:layout>
            <c:manualLayout>
              <c:xMode val="edge"/>
              <c:yMode val="edge"/>
              <c:x val="0.8910595292656589"/>
              <c:y val="0.8988710645880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5917816"/>
        <c:crosses val="autoZero"/>
        <c:crossBetween val="midCat"/>
      </c:valAx>
      <c:valAx>
        <c:axId val="535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 []</a:t>
                </a:r>
              </a:p>
            </c:rich>
          </c:tx>
          <c:layout>
            <c:manualLayout>
              <c:xMode val="edge"/>
              <c:yMode val="edge"/>
              <c:x val="2.4242419614904392E-2"/>
              <c:y val="0.1410032793580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59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M1 - statická charakteristika (tachogenerátor)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.1000000000000001"/>
            <c:dispRSqr val="0"/>
            <c:dispEq val="0"/>
          </c:trendline>
          <c:xVal>
            <c:numRef>
              <c:f>List1!$B$3:$B$20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List1!$E$3:$E$20</c:f>
              <c:numCache>
                <c:formatCode>General</c:formatCode>
                <c:ptCount val="18"/>
                <c:pt idx="1">
                  <c:v>375</c:v>
                </c:pt>
                <c:pt idx="2">
                  <c:v>595</c:v>
                </c:pt>
                <c:pt idx="3">
                  <c:v>720</c:v>
                </c:pt>
                <c:pt idx="4">
                  <c:v>820</c:v>
                </c:pt>
                <c:pt idx="5">
                  <c:v>1060</c:v>
                </c:pt>
                <c:pt idx="6">
                  <c:v>1195</c:v>
                </c:pt>
                <c:pt idx="7">
                  <c:v>1360</c:v>
                </c:pt>
                <c:pt idx="8">
                  <c:v>1525</c:v>
                </c:pt>
                <c:pt idx="9">
                  <c:v>1715</c:v>
                </c:pt>
                <c:pt idx="10">
                  <c:v>1865</c:v>
                </c:pt>
                <c:pt idx="11">
                  <c:v>2015.0000000000002</c:v>
                </c:pt>
                <c:pt idx="12">
                  <c:v>2175</c:v>
                </c:pt>
                <c:pt idx="13">
                  <c:v>2315</c:v>
                </c:pt>
                <c:pt idx="14">
                  <c:v>2445</c:v>
                </c:pt>
                <c:pt idx="15">
                  <c:v>2625</c:v>
                </c:pt>
                <c:pt idx="16">
                  <c:v>2780</c:v>
                </c:pt>
                <c:pt idx="17">
                  <c:v>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3-42DF-83AC-AFDDD60B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11144"/>
        <c:axId val="840808520"/>
      </c:scatterChart>
      <c:valAx>
        <c:axId val="8408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 [V]</a:t>
                </a:r>
              </a:p>
            </c:rich>
          </c:tx>
          <c:layout>
            <c:manualLayout>
              <c:xMode val="edge"/>
              <c:yMode val="edge"/>
              <c:x val="0.89955707613225666"/>
              <c:y val="0.89591569479762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0808520"/>
        <c:crosses val="autoZero"/>
        <c:crossBetween val="midCat"/>
      </c:valAx>
      <c:valAx>
        <c:axId val="8408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ng</a:t>
                </a:r>
                <a:r>
                  <a:rPr lang="cs-CZ" baseline="0"/>
                  <a:t> [ot/min]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9169329073482427E-2"/>
              <c:y val="0.13330770669834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08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Lampa s mléčnou žárovkou 75W - statická charakteristika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"/>
            <c:intercept val="-340"/>
            <c:dispRSqr val="0"/>
            <c:dispEq val="0"/>
          </c:trendline>
          <c:xVal>
            <c:numRef>
              <c:f>List2!$B$3:$B$19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List2!$D$3:$D$19</c:f>
              <c:numCache>
                <c:formatCode>General</c:formatCode>
                <c:ptCount val="17"/>
                <c:pt idx="0">
                  <c:v>84</c:v>
                </c:pt>
                <c:pt idx="1">
                  <c:v>95</c:v>
                </c:pt>
                <c:pt idx="2">
                  <c:v>106</c:v>
                </c:pt>
                <c:pt idx="3">
                  <c:v>165</c:v>
                </c:pt>
                <c:pt idx="4">
                  <c:v>256</c:v>
                </c:pt>
                <c:pt idx="5">
                  <c:v>368</c:v>
                </c:pt>
                <c:pt idx="6">
                  <c:v>458</c:v>
                </c:pt>
                <c:pt idx="7">
                  <c:v>583</c:v>
                </c:pt>
                <c:pt idx="8">
                  <c:v>717</c:v>
                </c:pt>
                <c:pt idx="9">
                  <c:v>835</c:v>
                </c:pt>
                <c:pt idx="10">
                  <c:v>916</c:v>
                </c:pt>
                <c:pt idx="11">
                  <c:v>1025</c:v>
                </c:pt>
                <c:pt idx="12">
                  <c:v>1102</c:v>
                </c:pt>
                <c:pt idx="13">
                  <c:v>1165</c:v>
                </c:pt>
                <c:pt idx="14">
                  <c:v>1222</c:v>
                </c:pt>
                <c:pt idx="15">
                  <c:v>1245</c:v>
                </c:pt>
                <c:pt idx="16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F-4BDC-9D58-CFF40CE7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07208"/>
        <c:axId val="840803600"/>
      </c:scatterChart>
      <c:valAx>
        <c:axId val="84080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I1 [mA]</a:t>
                </a:r>
              </a:p>
            </c:rich>
          </c:tx>
          <c:layout>
            <c:manualLayout>
              <c:xMode val="edge"/>
              <c:yMode val="edge"/>
              <c:x val="0.88459203469131564"/>
              <c:y val="0.89710885428455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0803600"/>
        <c:crosses val="autoZero"/>
        <c:crossBetween val="midCat"/>
      </c:valAx>
      <c:valAx>
        <c:axId val="8408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 [Lx]</a:t>
                </a:r>
              </a:p>
            </c:rich>
          </c:tx>
          <c:layout>
            <c:manualLayout>
              <c:xMode val="edge"/>
              <c:yMode val="edge"/>
              <c:x val="2.2296544035674472E-2"/>
              <c:y val="0.12950610503626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080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Gril s Pt100 - dynamická charakteristika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(List3!$C$3:$C$16,List3!$G$3:$G$16,List3!$K$3:$K$14)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(List3!$D$3:$D$16,List3!$H$3:$H$16,List3!$L$3:$L$14)</c:f>
              <c:numCache>
                <c:formatCode>General</c:formatCode>
                <c:ptCount val="40"/>
                <c:pt idx="0">
                  <c:v>20.338000000000022</c:v>
                </c:pt>
                <c:pt idx="1">
                  <c:v>21.909999999999968</c:v>
                </c:pt>
                <c:pt idx="2">
                  <c:v>24.791999999999973</c:v>
                </c:pt>
                <c:pt idx="3">
                  <c:v>29.769999999999982</c:v>
                </c:pt>
                <c:pt idx="4">
                  <c:v>37.367999999999995</c:v>
                </c:pt>
                <c:pt idx="5">
                  <c:v>44.966000000000008</c:v>
                </c:pt>
                <c:pt idx="6">
                  <c:v>53.874000000000024</c:v>
                </c:pt>
                <c:pt idx="7">
                  <c:v>60.948000000000036</c:v>
                </c:pt>
                <c:pt idx="8">
                  <c:v>67.23599999999999</c:v>
                </c:pt>
                <c:pt idx="9">
                  <c:v>72.476000000000056</c:v>
                </c:pt>
                <c:pt idx="10">
                  <c:v>76.930000000000007</c:v>
                </c:pt>
                <c:pt idx="11">
                  <c:v>79.811999999999955</c:v>
                </c:pt>
                <c:pt idx="12">
                  <c:v>82.43199999999996</c:v>
                </c:pt>
                <c:pt idx="13">
                  <c:v>84.79000000000002</c:v>
                </c:pt>
                <c:pt idx="14">
                  <c:v>86.623999999999967</c:v>
                </c:pt>
                <c:pt idx="15">
                  <c:v>88.196000000000026</c:v>
                </c:pt>
                <c:pt idx="16">
                  <c:v>89.768000000000029</c:v>
                </c:pt>
                <c:pt idx="17">
                  <c:v>90.816000000000031</c:v>
                </c:pt>
                <c:pt idx="18">
                  <c:v>91.863999999999976</c:v>
                </c:pt>
                <c:pt idx="19">
                  <c:v>92.649999999999977</c:v>
                </c:pt>
                <c:pt idx="20">
                  <c:v>93.698000000000036</c:v>
                </c:pt>
                <c:pt idx="21">
                  <c:v>94.22199999999998</c:v>
                </c:pt>
                <c:pt idx="22">
                  <c:v>94.746000000000038</c:v>
                </c:pt>
                <c:pt idx="23">
                  <c:v>95.531999999999982</c:v>
                </c:pt>
                <c:pt idx="24">
                  <c:v>96.05600000000004</c:v>
                </c:pt>
                <c:pt idx="25">
                  <c:v>96.579999999999984</c:v>
                </c:pt>
                <c:pt idx="26">
                  <c:v>97.366000000000042</c:v>
                </c:pt>
                <c:pt idx="27">
                  <c:v>97.627999999999986</c:v>
                </c:pt>
                <c:pt idx="28">
                  <c:v>98.151999999999987</c:v>
                </c:pt>
                <c:pt idx="29">
                  <c:v>98.413999999999987</c:v>
                </c:pt>
                <c:pt idx="30">
                  <c:v>98.676000000000045</c:v>
                </c:pt>
                <c:pt idx="31">
                  <c:v>98.937999999999988</c:v>
                </c:pt>
                <c:pt idx="32">
                  <c:v>99.461999999999989</c:v>
                </c:pt>
                <c:pt idx="33">
                  <c:v>99.72399999999999</c:v>
                </c:pt>
                <c:pt idx="34">
                  <c:v>100.24799999999999</c:v>
                </c:pt>
                <c:pt idx="35">
                  <c:v>100.50999999999999</c:v>
                </c:pt>
                <c:pt idx="36">
                  <c:v>101.03399999999999</c:v>
                </c:pt>
                <c:pt idx="37">
                  <c:v>101.29600000000005</c:v>
                </c:pt>
                <c:pt idx="38">
                  <c:v>101.29600000000005</c:v>
                </c:pt>
                <c:pt idx="39">
                  <c:v>101.29600000000005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1-44EF-B780-91AB7C52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1880"/>
        <c:axId val="831065920"/>
      </c:scatterChart>
      <c:valAx>
        <c:axId val="71116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[min]</a:t>
                </a:r>
              </a:p>
            </c:rich>
          </c:tx>
          <c:layout>
            <c:manualLayout>
              <c:xMode val="edge"/>
              <c:yMode val="edge"/>
              <c:x val="0.91424038475637459"/>
              <c:y val="0.9145503384187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065920"/>
        <c:crosses val="autoZero"/>
        <c:crossBetween val="midCat"/>
      </c:valAx>
      <c:valAx>
        <c:axId val="8310659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ϑ [°</a:t>
                </a:r>
                <a:r>
                  <a:rPr lang="cs-CZ"/>
                  <a:t>C]</a:t>
                </a:r>
              </a:p>
            </c:rich>
          </c:tx>
          <c:layout>
            <c:manualLayout>
              <c:xMode val="edge"/>
              <c:yMode val="edge"/>
              <c:x val="1.4897579143389199E-2"/>
              <c:y val="0.11679089906100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16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Originální časová funkce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(List3!$M$26:$M$39,List3!$P$26:$P$39,List3!$S$26:$S$37)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(List3!$N$26:$N$39,List3!$Q$26:$Q$39,List3!$T$26:$T$37)</c:f>
              <c:numCache>
                <c:formatCode>General</c:formatCode>
                <c:ptCount val="40"/>
                <c:pt idx="0">
                  <c:v>20.088999999999999</c:v>
                </c:pt>
                <c:pt idx="1">
                  <c:v>20.192</c:v>
                </c:pt>
                <c:pt idx="2">
                  <c:v>20.277000000000001</c:v>
                </c:pt>
                <c:pt idx="3">
                  <c:v>20.349</c:v>
                </c:pt>
                <c:pt idx="4">
                  <c:v>20.408000000000001</c:v>
                </c:pt>
                <c:pt idx="5">
                  <c:v>20.456</c:v>
                </c:pt>
                <c:pt idx="6">
                  <c:v>20.497</c:v>
                </c:pt>
                <c:pt idx="7">
                  <c:v>20.53</c:v>
                </c:pt>
                <c:pt idx="8">
                  <c:v>20.556999999999999</c:v>
                </c:pt>
                <c:pt idx="9">
                  <c:v>20.58</c:v>
                </c:pt>
                <c:pt idx="10">
                  <c:v>20.599</c:v>
                </c:pt>
                <c:pt idx="11">
                  <c:v>20.614999999999998</c:v>
                </c:pt>
                <c:pt idx="12">
                  <c:v>20.628</c:v>
                </c:pt>
                <c:pt idx="13">
                  <c:v>20.638000000000002</c:v>
                </c:pt>
                <c:pt idx="14">
                  <c:v>20.646999999999998</c:v>
                </c:pt>
                <c:pt idx="15">
                  <c:v>20.655000000000001</c:v>
                </c:pt>
                <c:pt idx="16">
                  <c:v>20.661000000000001</c:v>
                </c:pt>
                <c:pt idx="17">
                  <c:v>20.667000000000002</c:v>
                </c:pt>
                <c:pt idx="18">
                  <c:v>20.67</c:v>
                </c:pt>
                <c:pt idx="19">
                  <c:v>20.672999999999998</c:v>
                </c:pt>
                <c:pt idx="20">
                  <c:v>20.675999999999998</c:v>
                </c:pt>
                <c:pt idx="21">
                  <c:v>20.678999999999998</c:v>
                </c:pt>
                <c:pt idx="22">
                  <c:v>20.68</c:v>
                </c:pt>
                <c:pt idx="23">
                  <c:v>20.681999999999999</c:v>
                </c:pt>
                <c:pt idx="24">
                  <c:v>20.684000000000001</c:v>
                </c:pt>
                <c:pt idx="25">
                  <c:v>20.684999999999999</c:v>
                </c:pt>
                <c:pt idx="26">
                  <c:v>20.686</c:v>
                </c:pt>
                <c:pt idx="27">
                  <c:v>20.686</c:v>
                </c:pt>
                <c:pt idx="28">
                  <c:v>20.687000000000001</c:v>
                </c:pt>
                <c:pt idx="29">
                  <c:v>20.687999999999999</c:v>
                </c:pt>
                <c:pt idx="30">
                  <c:v>20.687999999999999</c:v>
                </c:pt>
                <c:pt idx="31">
                  <c:v>20.689</c:v>
                </c:pt>
                <c:pt idx="32">
                  <c:v>20.689</c:v>
                </c:pt>
                <c:pt idx="33">
                  <c:v>20.689</c:v>
                </c:pt>
                <c:pt idx="34">
                  <c:v>20.689</c:v>
                </c:pt>
                <c:pt idx="35">
                  <c:v>20.689</c:v>
                </c:pt>
                <c:pt idx="36">
                  <c:v>20.689</c:v>
                </c:pt>
                <c:pt idx="37">
                  <c:v>20.689</c:v>
                </c:pt>
                <c:pt idx="38">
                  <c:v>20.69</c:v>
                </c:pt>
                <c:pt idx="39">
                  <c:v>20.69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3-40C2-B19B-ACD4C112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86152"/>
        <c:axId val="521392056"/>
      </c:scatterChart>
      <c:valAx>
        <c:axId val="52138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[min]</a:t>
                </a:r>
              </a:p>
            </c:rich>
          </c:tx>
          <c:layout>
            <c:manualLayout>
              <c:xMode val="edge"/>
              <c:yMode val="edge"/>
              <c:x val="0.90758906926403748"/>
              <c:y val="0.91671025477646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1392056"/>
        <c:crosses val="autoZero"/>
        <c:crossBetween val="midCat"/>
      </c:valAx>
      <c:valAx>
        <c:axId val="5213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x(t)</a:t>
                </a:r>
              </a:p>
            </c:rich>
          </c:tx>
          <c:layout>
            <c:manualLayout>
              <c:xMode val="edge"/>
              <c:yMode val="edge"/>
              <c:x val="1.3053614970337898E-2"/>
              <c:y val="0.11374119123926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138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4761</xdr:rowOff>
    </xdr:from>
    <xdr:to>
      <xdr:col>17</xdr:col>
      <xdr:colOff>485775</xdr:colOff>
      <xdr:row>20</xdr:row>
      <xdr:rowOff>104774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41B003B-BD3E-4E95-9D5B-5D5092B5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22</xdr:row>
      <xdr:rowOff>147637</xdr:rowOff>
    </xdr:from>
    <xdr:to>
      <xdr:col>7</xdr:col>
      <xdr:colOff>542925</xdr:colOff>
      <xdr:row>40</xdr:row>
      <xdr:rowOff>9525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495C02D-0622-4CD7-9774-76178D25B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20</xdr:row>
      <xdr:rowOff>185736</xdr:rowOff>
    </xdr:from>
    <xdr:to>
      <xdr:col>17</xdr:col>
      <xdr:colOff>457200</xdr:colOff>
      <xdr:row>38</xdr:row>
      <xdr:rowOff>76199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7395C4-5E79-4436-9774-0F7C9BC1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14</xdr:col>
      <xdr:colOff>209550</xdr:colOff>
      <xdr:row>19</xdr:row>
      <xdr:rowOff>9525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8AEF51B-4B6B-43E1-9CE9-FEB7AC55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42861</xdr:rowOff>
    </xdr:from>
    <xdr:to>
      <xdr:col>23</xdr:col>
      <xdr:colOff>190500</xdr:colOff>
      <xdr:row>21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B838841-F01E-4555-A44C-68348365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</xdr:row>
      <xdr:rowOff>4762</xdr:rowOff>
    </xdr:from>
    <xdr:to>
      <xdr:col>25</xdr:col>
      <xdr:colOff>533399</xdr:colOff>
      <xdr:row>23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9DD7B38-7E38-4F63-A7B8-381DEC5B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2"/>
  <sheetViews>
    <sheetView topLeftCell="C1" workbookViewId="0">
      <selection activeCell="U20" sqref="T2:Y20"/>
    </sheetView>
  </sheetViews>
  <sheetFormatPr defaultRowHeight="15" x14ac:dyDescent="0.25"/>
  <cols>
    <col min="2" max="2" width="10.140625" customWidth="1"/>
    <col min="3" max="3" width="10.7109375" customWidth="1"/>
    <col min="4" max="4" width="10.5703125" customWidth="1"/>
    <col min="5" max="5" width="11.28515625" customWidth="1"/>
    <col min="6" max="6" width="13.42578125" customWidth="1"/>
  </cols>
  <sheetData>
    <row r="2" spans="2:25" ht="23.25" customHeight="1" x14ac:dyDescent="0.25">
      <c r="B2" s="10" t="s">
        <v>3</v>
      </c>
      <c r="C2" s="10" t="s">
        <v>2</v>
      </c>
      <c r="D2" s="10" t="s">
        <v>0</v>
      </c>
      <c r="E2" s="10" t="s">
        <v>1</v>
      </c>
      <c r="F2" s="10" t="s">
        <v>4</v>
      </c>
      <c r="G2" s="10" t="s">
        <v>5</v>
      </c>
      <c r="T2" s="10" t="s">
        <v>3</v>
      </c>
      <c r="U2" s="10" t="s">
        <v>2</v>
      </c>
      <c r="V2" s="10" t="s">
        <v>0</v>
      </c>
      <c r="W2" s="10" t="s">
        <v>1</v>
      </c>
      <c r="X2" s="10" t="s">
        <v>4</v>
      </c>
      <c r="Y2" s="10" t="s">
        <v>5</v>
      </c>
    </row>
    <row r="3" spans="2:25" x14ac:dyDescent="0.25">
      <c r="B3" s="1">
        <v>7</v>
      </c>
      <c r="C3" s="7" t="s">
        <v>6</v>
      </c>
      <c r="D3" s="7"/>
      <c r="E3" s="7"/>
      <c r="F3" s="7"/>
      <c r="G3" s="7"/>
      <c r="T3" s="1">
        <v>24</v>
      </c>
      <c r="U3" s="1">
        <v>5.79</v>
      </c>
      <c r="V3" s="1">
        <v>10.4</v>
      </c>
      <c r="W3" s="1">
        <f>U3/2*1000</f>
        <v>2895</v>
      </c>
      <c r="X3" s="8">
        <f>(60/V3)*1000/2</f>
        <v>2884.6153846153848</v>
      </c>
      <c r="Y3" s="9">
        <f>W3-X3</f>
        <v>10.384615384615245</v>
      </c>
    </row>
    <row r="4" spans="2:25" x14ac:dyDescent="0.25">
      <c r="B4" s="1">
        <v>8</v>
      </c>
      <c r="C4" s="1">
        <v>0.75</v>
      </c>
      <c r="D4" s="1">
        <v>80.8</v>
      </c>
      <c r="E4" s="1">
        <f t="shared" ref="E4:E20" si="0">C4/2*1000</f>
        <v>375</v>
      </c>
      <c r="F4" s="8">
        <f>(60/D4)*1000/2</f>
        <v>371.28712871287127</v>
      </c>
      <c r="G4" s="9">
        <f t="shared" ref="G4:G20" si="1">E4-F4</f>
        <v>3.7128712871287348</v>
      </c>
      <c r="T4" s="1">
        <v>23</v>
      </c>
      <c r="U4" s="1">
        <v>5.56</v>
      </c>
      <c r="V4" s="1">
        <v>11</v>
      </c>
      <c r="W4" s="1">
        <f>U4/2*1000</f>
        <v>2780</v>
      </c>
      <c r="X4" s="8">
        <f>(60/V4)*1000/2</f>
        <v>2727.272727272727</v>
      </c>
      <c r="Y4" s="9">
        <f>W4-X4</f>
        <v>52.727272727272975</v>
      </c>
    </row>
    <row r="5" spans="2:25" x14ac:dyDescent="0.25">
      <c r="B5" s="1">
        <v>9</v>
      </c>
      <c r="C5" s="1">
        <v>1.19</v>
      </c>
      <c r="D5" s="1">
        <v>56.8</v>
      </c>
      <c r="E5" s="1">
        <f t="shared" si="0"/>
        <v>595</v>
      </c>
      <c r="F5" s="8">
        <f t="shared" ref="F5:F20" si="2">(60/D5)*1000/2</f>
        <v>528.16901408450713</v>
      </c>
      <c r="G5" s="9">
        <f t="shared" si="1"/>
        <v>66.830985915492874</v>
      </c>
      <c r="T5" s="1">
        <v>22</v>
      </c>
      <c r="U5" s="1">
        <v>5.25</v>
      </c>
      <c r="V5" s="1">
        <v>11.6</v>
      </c>
      <c r="W5" s="1">
        <f>U5/2*1000</f>
        <v>2625</v>
      </c>
      <c r="X5" s="8">
        <f>(60/V5)*1000/2</f>
        <v>2586.2068965517242</v>
      </c>
      <c r="Y5" s="9">
        <f>W5-X5</f>
        <v>38.793103448275815</v>
      </c>
    </row>
    <row r="6" spans="2:25" x14ac:dyDescent="0.25">
      <c r="B6" s="1">
        <v>10</v>
      </c>
      <c r="C6" s="1">
        <v>1.44</v>
      </c>
      <c r="D6" s="1">
        <v>41.2</v>
      </c>
      <c r="E6" s="1">
        <f t="shared" si="0"/>
        <v>720</v>
      </c>
      <c r="F6" s="8">
        <f t="shared" si="2"/>
        <v>728.15533980582518</v>
      </c>
      <c r="G6" s="9">
        <f t="shared" si="1"/>
        <v>-8.1553398058251787</v>
      </c>
      <c r="T6" s="1">
        <v>21</v>
      </c>
      <c r="U6" s="1">
        <v>4.8899999999999997</v>
      </c>
      <c r="V6" s="1">
        <v>12.4</v>
      </c>
      <c r="W6" s="1">
        <f>U6/2*1000</f>
        <v>2445</v>
      </c>
      <c r="X6" s="8">
        <f>(60/V6)*1000/2</f>
        <v>2419.3548387096776</v>
      </c>
      <c r="Y6" s="9">
        <f>W6-X6</f>
        <v>25.645161290322449</v>
      </c>
    </row>
    <row r="7" spans="2:25" x14ac:dyDescent="0.25">
      <c r="B7" s="1">
        <v>11</v>
      </c>
      <c r="C7" s="1">
        <v>1.64</v>
      </c>
      <c r="D7" s="1">
        <v>36.4</v>
      </c>
      <c r="E7" s="1">
        <f t="shared" si="0"/>
        <v>820</v>
      </c>
      <c r="F7" s="8">
        <f t="shared" si="2"/>
        <v>824.17582417582423</v>
      </c>
      <c r="G7" s="9">
        <f t="shared" si="1"/>
        <v>-4.175824175824232</v>
      </c>
      <c r="T7" s="1">
        <v>20</v>
      </c>
      <c r="U7" s="1">
        <v>4.63</v>
      </c>
      <c r="V7" s="1">
        <v>13.6</v>
      </c>
      <c r="W7" s="1">
        <f>U7/2*1000</f>
        <v>2315</v>
      </c>
      <c r="X7" s="8">
        <f>(60/V7)*1000/2</f>
        <v>2205.8823529411766</v>
      </c>
      <c r="Y7" s="9">
        <f>W7-X7</f>
        <v>109.11764705882342</v>
      </c>
    </row>
    <row r="8" spans="2:25" x14ac:dyDescent="0.25">
      <c r="B8" s="1">
        <v>12</v>
      </c>
      <c r="C8" s="1">
        <v>2.12</v>
      </c>
      <c r="D8" s="1">
        <v>30.4</v>
      </c>
      <c r="E8" s="1">
        <f t="shared" si="0"/>
        <v>1060</v>
      </c>
      <c r="F8" s="8">
        <f t="shared" si="2"/>
        <v>986.84210526315792</v>
      </c>
      <c r="G8" s="9">
        <f t="shared" si="1"/>
        <v>73.157894736842081</v>
      </c>
      <c r="T8" s="1">
        <v>19</v>
      </c>
      <c r="U8" s="1">
        <v>4.3499999999999996</v>
      </c>
      <c r="V8" s="1">
        <v>14.4</v>
      </c>
      <c r="W8" s="1">
        <f>U8/2*1000</f>
        <v>2175</v>
      </c>
      <c r="X8" s="8">
        <f>(60/V8)*1000/2</f>
        <v>2083.3333333333335</v>
      </c>
      <c r="Y8" s="9">
        <f>W8-X8</f>
        <v>91.666666666666515</v>
      </c>
    </row>
    <row r="9" spans="2:25" x14ac:dyDescent="0.25">
      <c r="B9" s="1">
        <v>13</v>
      </c>
      <c r="C9" s="1">
        <v>2.39</v>
      </c>
      <c r="D9" s="1">
        <v>25.2</v>
      </c>
      <c r="E9" s="1">
        <f t="shared" si="0"/>
        <v>1195</v>
      </c>
      <c r="F9" s="8">
        <f t="shared" si="2"/>
        <v>1190.4761904761904</v>
      </c>
      <c r="G9" s="9">
        <f t="shared" si="1"/>
        <v>4.5238095238096321</v>
      </c>
      <c r="T9" s="1">
        <v>18</v>
      </c>
      <c r="U9" s="1">
        <v>4.03</v>
      </c>
      <c r="V9" s="1">
        <v>15.2</v>
      </c>
      <c r="W9" s="1">
        <f>U9/2*1000</f>
        <v>2015.0000000000002</v>
      </c>
      <c r="X9" s="8">
        <f>(60/V9)*1000/2</f>
        <v>1973.6842105263158</v>
      </c>
      <c r="Y9" s="9">
        <f>W9-X9</f>
        <v>41.31578947368439</v>
      </c>
    </row>
    <row r="10" spans="2:25" x14ac:dyDescent="0.25">
      <c r="B10" s="1">
        <v>14</v>
      </c>
      <c r="C10" s="1">
        <v>2.72</v>
      </c>
      <c r="D10" s="1">
        <v>22</v>
      </c>
      <c r="E10" s="1">
        <f t="shared" si="0"/>
        <v>1360</v>
      </c>
      <c r="F10" s="8">
        <f t="shared" si="2"/>
        <v>1363.6363636363635</v>
      </c>
      <c r="G10" s="9">
        <f t="shared" si="1"/>
        <v>-3.6363636363635123</v>
      </c>
      <c r="T10" s="1">
        <v>17</v>
      </c>
      <c r="U10" s="1">
        <v>3.73</v>
      </c>
      <c r="V10" s="1">
        <v>16.399999999999999</v>
      </c>
      <c r="W10" s="1">
        <f>U10/2*1000</f>
        <v>1865</v>
      </c>
      <c r="X10" s="8">
        <f>(60/V10)*1000/2</f>
        <v>1829.2682926829268</v>
      </c>
      <c r="Y10" s="9">
        <f>W10-X10</f>
        <v>35.731707317073187</v>
      </c>
    </row>
    <row r="11" spans="2:25" x14ac:dyDescent="0.25">
      <c r="B11" s="1">
        <v>15</v>
      </c>
      <c r="C11" s="1">
        <v>3.05</v>
      </c>
      <c r="D11" s="1">
        <v>20.399999999999999</v>
      </c>
      <c r="E11" s="1">
        <f t="shared" si="0"/>
        <v>1525</v>
      </c>
      <c r="F11" s="8">
        <f t="shared" si="2"/>
        <v>1470.5882352941178</v>
      </c>
      <c r="G11" s="9">
        <f t="shared" si="1"/>
        <v>54.411764705882206</v>
      </c>
      <c r="T11" s="1">
        <v>16</v>
      </c>
      <c r="U11" s="1">
        <v>3.43</v>
      </c>
      <c r="V11" s="1">
        <v>18.399999999999999</v>
      </c>
      <c r="W11" s="1">
        <f>U11/2*1000</f>
        <v>1715</v>
      </c>
      <c r="X11" s="8">
        <f>(60/V11)*1000/2</f>
        <v>1630.4347826086957</v>
      </c>
      <c r="Y11" s="9">
        <f>W11-X11</f>
        <v>84.565217391304259</v>
      </c>
    </row>
    <row r="12" spans="2:25" x14ac:dyDescent="0.25">
      <c r="B12" s="1">
        <v>16</v>
      </c>
      <c r="C12" s="1">
        <v>3.43</v>
      </c>
      <c r="D12" s="1">
        <v>18.399999999999999</v>
      </c>
      <c r="E12" s="1">
        <f t="shared" si="0"/>
        <v>1715</v>
      </c>
      <c r="F12" s="8">
        <f t="shared" si="2"/>
        <v>1630.4347826086957</v>
      </c>
      <c r="G12" s="9">
        <f t="shared" si="1"/>
        <v>84.565217391304259</v>
      </c>
      <c r="T12" s="1">
        <v>15</v>
      </c>
      <c r="U12" s="1">
        <v>3.05</v>
      </c>
      <c r="V12" s="1">
        <v>20.399999999999999</v>
      </c>
      <c r="W12" s="1">
        <f>U12/2*1000</f>
        <v>1525</v>
      </c>
      <c r="X12" s="8">
        <f>(60/V12)*1000/2</f>
        <v>1470.5882352941178</v>
      </c>
      <c r="Y12" s="9">
        <f>W12-X12</f>
        <v>54.411764705882206</v>
      </c>
    </row>
    <row r="13" spans="2:25" x14ac:dyDescent="0.25">
      <c r="B13" s="1">
        <v>17</v>
      </c>
      <c r="C13" s="1">
        <v>3.73</v>
      </c>
      <c r="D13" s="1">
        <v>16.399999999999999</v>
      </c>
      <c r="E13" s="1">
        <f t="shared" si="0"/>
        <v>1865</v>
      </c>
      <c r="F13" s="8">
        <f t="shared" si="2"/>
        <v>1829.2682926829268</v>
      </c>
      <c r="G13" s="9">
        <f t="shared" si="1"/>
        <v>35.731707317073187</v>
      </c>
      <c r="T13" s="1">
        <v>14</v>
      </c>
      <c r="U13" s="1">
        <v>2.72</v>
      </c>
      <c r="V13" s="1">
        <v>22</v>
      </c>
      <c r="W13" s="1">
        <f>U13/2*1000</f>
        <v>1360</v>
      </c>
      <c r="X13" s="8">
        <f>(60/V13)*1000/2</f>
        <v>1363.6363636363635</v>
      </c>
      <c r="Y13" s="9">
        <f>W13-X13</f>
        <v>-3.6363636363635123</v>
      </c>
    </row>
    <row r="14" spans="2:25" x14ac:dyDescent="0.25">
      <c r="B14" s="1">
        <v>18</v>
      </c>
      <c r="C14" s="1">
        <v>4.03</v>
      </c>
      <c r="D14" s="1">
        <v>15.2</v>
      </c>
      <c r="E14" s="1">
        <f t="shared" si="0"/>
        <v>2015.0000000000002</v>
      </c>
      <c r="F14" s="8">
        <f t="shared" si="2"/>
        <v>1973.6842105263158</v>
      </c>
      <c r="G14" s="9">
        <f t="shared" si="1"/>
        <v>41.31578947368439</v>
      </c>
      <c r="T14" s="1">
        <v>13</v>
      </c>
      <c r="U14" s="1">
        <v>2.39</v>
      </c>
      <c r="V14" s="1">
        <v>25.2</v>
      </c>
      <c r="W14" s="1">
        <f>U14/2*1000</f>
        <v>1195</v>
      </c>
      <c r="X14" s="8">
        <f>(60/V14)*1000/2</f>
        <v>1190.4761904761904</v>
      </c>
      <c r="Y14" s="9">
        <f>W14-X14</f>
        <v>4.5238095238096321</v>
      </c>
    </row>
    <row r="15" spans="2:25" x14ac:dyDescent="0.25">
      <c r="B15" s="1">
        <v>19</v>
      </c>
      <c r="C15" s="1">
        <v>4.3499999999999996</v>
      </c>
      <c r="D15" s="1">
        <v>14.4</v>
      </c>
      <c r="E15" s="1">
        <f t="shared" si="0"/>
        <v>2175</v>
      </c>
      <c r="F15" s="8">
        <f t="shared" si="2"/>
        <v>2083.3333333333335</v>
      </c>
      <c r="G15" s="9">
        <f t="shared" si="1"/>
        <v>91.666666666666515</v>
      </c>
      <c r="T15" s="1">
        <v>12</v>
      </c>
      <c r="U15" s="1">
        <v>2.12</v>
      </c>
      <c r="V15" s="1">
        <v>30.4</v>
      </c>
      <c r="W15" s="1">
        <f>U15/2*1000</f>
        <v>1060</v>
      </c>
      <c r="X15" s="8">
        <f>(60/V15)*1000/2</f>
        <v>986.84210526315792</v>
      </c>
      <c r="Y15" s="9">
        <f>W15-X15</f>
        <v>73.157894736842081</v>
      </c>
    </row>
    <row r="16" spans="2:25" x14ac:dyDescent="0.25">
      <c r="B16" s="1">
        <v>20</v>
      </c>
      <c r="C16" s="1">
        <v>4.63</v>
      </c>
      <c r="D16" s="1">
        <v>13.6</v>
      </c>
      <c r="E16" s="1">
        <f t="shared" si="0"/>
        <v>2315</v>
      </c>
      <c r="F16" s="8">
        <f t="shared" si="2"/>
        <v>2205.8823529411766</v>
      </c>
      <c r="G16" s="9">
        <f t="shared" si="1"/>
        <v>109.11764705882342</v>
      </c>
      <c r="T16" s="1">
        <v>11</v>
      </c>
      <c r="U16" s="1">
        <v>1.64</v>
      </c>
      <c r="V16" s="1">
        <v>36.4</v>
      </c>
      <c r="W16" s="1">
        <f>U16/2*1000</f>
        <v>820</v>
      </c>
      <c r="X16" s="8">
        <f>(60/V16)*1000/2</f>
        <v>824.17582417582423</v>
      </c>
      <c r="Y16" s="9">
        <f>W16-X16</f>
        <v>-4.175824175824232</v>
      </c>
    </row>
    <row r="17" spans="2:25" x14ac:dyDescent="0.25">
      <c r="B17" s="1">
        <v>21</v>
      </c>
      <c r="C17" s="1">
        <v>4.8899999999999997</v>
      </c>
      <c r="D17" s="1">
        <v>12.4</v>
      </c>
      <c r="E17" s="1">
        <f t="shared" si="0"/>
        <v>2445</v>
      </c>
      <c r="F17" s="8">
        <f t="shared" si="2"/>
        <v>2419.3548387096776</v>
      </c>
      <c r="G17" s="9">
        <f t="shared" si="1"/>
        <v>25.645161290322449</v>
      </c>
      <c r="T17" s="1">
        <v>10</v>
      </c>
      <c r="U17" s="1">
        <v>1.44</v>
      </c>
      <c r="V17" s="1">
        <v>41.2</v>
      </c>
      <c r="W17" s="1">
        <f>U17/2*1000</f>
        <v>720</v>
      </c>
      <c r="X17" s="8">
        <f>(60/V17)*1000/2</f>
        <v>728.15533980582518</v>
      </c>
      <c r="Y17" s="9">
        <f>W17-X17</f>
        <v>-8.1553398058251787</v>
      </c>
    </row>
    <row r="18" spans="2:25" x14ac:dyDescent="0.25">
      <c r="B18" s="1">
        <v>22</v>
      </c>
      <c r="C18" s="1">
        <v>5.25</v>
      </c>
      <c r="D18" s="1">
        <v>11.6</v>
      </c>
      <c r="E18" s="1">
        <f t="shared" si="0"/>
        <v>2625</v>
      </c>
      <c r="F18" s="8">
        <f t="shared" si="2"/>
        <v>2586.2068965517242</v>
      </c>
      <c r="G18" s="9">
        <f t="shared" si="1"/>
        <v>38.793103448275815</v>
      </c>
      <c r="T18" s="1">
        <v>9</v>
      </c>
      <c r="U18" s="1">
        <v>1.19</v>
      </c>
      <c r="V18" s="1">
        <v>56.8</v>
      </c>
      <c r="W18" s="1">
        <f>U18/2*1000</f>
        <v>595</v>
      </c>
      <c r="X18" s="8">
        <f>(60/V18)*1000/2</f>
        <v>528.16901408450713</v>
      </c>
      <c r="Y18" s="9">
        <f>W18-X18</f>
        <v>66.830985915492874</v>
      </c>
    </row>
    <row r="19" spans="2:25" x14ac:dyDescent="0.25">
      <c r="B19" s="1">
        <v>23</v>
      </c>
      <c r="C19" s="1">
        <v>5.56</v>
      </c>
      <c r="D19" s="1">
        <v>11</v>
      </c>
      <c r="E19" s="1">
        <f t="shared" si="0"/>
        <v>2780</v>
      </c>
      <c r="F19" s="8">
        <f t="shared" si="2"/>
        <v>2727.272727272727</v>
      </c>
      <c r="G19" s="9">
        <f t="shared" si="1"/>
        <v>52.727272727272975</v>
      </c>
      <c r="T19" s="1">
        <v>8</v>
      </c>
      <c r="U19" s="1">
        <v>0.75</v>
      </c>
      <c r="V19" s="1">
        <v>80.8</v>
      </c>
      <c r="W19" s="1">
        <f>U19/2*1000</f>
        <v>375</v>
      </c>
      <c r="X19" s="8">
        <f>(60/V19)*1000/2</f>
        <v>371.28712871287127</v>
      </c>
      <c r="Y19" s="9">
        <f>W19-X19</f>
        <v>3.7128712871287348</v>
      </c>
    </row>
    <row r="20" spans="2:25" x14ac:dyDescent="0.25">
      <c r="B20" s="1">
        <v>24</v>
      </c>
      <c r="C20" s="1">
        <v>5.79</v>
      </c>
      <c r="D20" s="1">
        <v>10.4</v>
      </c>
      <c r="E20" s="1">
        <f t="shared" si="0"/>
        <v>2895</v>
      </c>
      <c r="F20" s="8">
        <f t="shared" si="2"/>
        <v>2884.6153846153848</v>
      </c>
      <c r="G20" s="9">
        <f t="shared" si="1"/>
        <v>10.384615384615245</v>
      </c>
      <c r="T20" s="1">
        <v>7</v>
      </c>
      <c r="U20" s="7" t="s">
        <v>6</v>
      </c>
      <c r="V20" s="7"/>
      <c r="W20" s="7"/>
      <c r="X20" s="7"/>
      <c r="Y20" s="7"/>
    </row>
    <row r="22" spans="2:25" x14ac:dyDescent="0.25">
      <c r="B22" t="s">
        <v>9</v>
      </c>
      <c r="C22" s="2">
        <f>SUM(F4:F20)/SUM(B3:B20)</f>
        <v>99.65370258312123</v>
      </c>
    </row>
  </sheetData>
  <sortState xmlns:xlrd2="http://schemas.microsoft.com/office/spreadsheetml/2017/richdata2" ref="T3:Y19">
    <sortCondition descending="1" ref="T3:T19"/>
  </sortState>
  <mergeCells count="2">
    <mergeCell ref="C3:G3"/>
    <mergeCell ref="U20:Y20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D19" sqref="B6:D19"/>
    </sheetView>
  </sheetViews>
  <sheetFormatPr defaultRowHeight="15" x14ac:dyDescent="0.25"/>
  <sheetData>
    <row r="2" spans="2:4" ht="18.75" customHeight="1" x14ac:dyDescent="0.25">
      <c r="B2" s="10" t="s">
        <v>8</v>
      </c>
      <c r="C2" s="10" t="s">
        <v>3</v>
      </c>
      <c r="D2" s="10" t="s">
        <v>7</v>
      </c>
    </row>
    <row r="3" spans="2:4" x14ac:dyDescent="0.25">
      <c r="B3" s="11">
        <v>4</v>
      </c>
      <c r="C3" s="11">
        <v>3.6</v>
      </c>
      <c r="D3" s="11">
        <v>84</v>
      </c>
    </row>
    <row r="4" spans="2:4" x14ac:dyDescent="0.25">
      <c r="B4" s="11">
        <v>5</v>
      </c>
      <c r="C4" s="11">
        <v>3.65</v>
      </c>
      <c r="D4" s="11">
        <v>95</v>
      </c>
    </row>
    <row r="5" spans="2:4" x14ac:dyDescent="0.25">
      <c r="B5" s="11">
        <v>6</v>
      </c>
      <c r="C5" s="11">
        <v>3.75</v>
      </c>
      <c r="D5" s="11">
        <v>106</v>
      </c>
    </row>
    <row r="6" spans="2:4" x14ac:dyDescent="0.25">
      <c r="B6" s="11">
        <v>7</v>
      </c>
      <c r="C6" s="11">
        <v>4.03</v>
      </c>
      <c r="D6" s="11">
        <v>165</v>
      </c>
    </row>
    <row r="7" spans="2:4" x14ac:dyDescent="0.25">
      <c r="B7" s="11">
        <v>8</v>
      </c>
      <c r="C7" s="11">
        <v>4.34</v>
      </c>
      <c r="D7" s="11">
        <v>256</v>
      </c>
    </row>
    <row r="8" spans="2:4" x14ac:dyDescent="0.25">
      <c r="B8" s="11">
        <v>9</v>
      </c>
      <c r="C8" s="11">
        <v>4.6100000000000003</v>
      </c>
      <c r="D8" s="11">
        <v>368</v>
      </c>
    </row>
    <row r="9" spans="2:4" x14ac:dyDescent="0.25">
      <c r="B9" s="11">
        <v>10</v>
      </c>
      <c r="C9" s="11">
        <v>4.76</v>
      </c>
      <c r="D9" s="11">
        <v>458</v>
      </c>
    </row>
    <row r="10" spans="2:4" x14ac:dyDescent="0.25">
      <c r="B10" s="11">
        <v>11</v>
      </c>
      <c r="C10" s="11">
        <v>4.87</v>
      </c>
      <c r="D10" s="11">
        <v>583</v>
      </c>
    </row>
    <row r="11" spans="2:4" x14ac:dyDescent="0.25">
      <c r="B11" s="11">
        <v>12</v>
      </c>
      <c r="C11" s="11">
        <v>4.92</v>
      </c>
      <c r="D11" s="11">
        <v>717</v>
      </c>
    </row>
    <row r="12" spans="2:4" x14ac:dyDescent="0.25">
      <c r="B12" s="11">
        <v>13</v>
      </c>
      <c r="C12" s="11">
        <v>4.9800000000000004</v>
      </c>
      <c r="D12" s="11">
        <v>835</v>
      </c>
    </row>
    <row r="13" spans="2:4" x14ac:dyDescent="0.25">
      <c r="B13" s="11">
        <v>14</v>
      </c>
      <c r="C13" s="11">
        <v>5.01</v>
      </c>
      <c r="D13" s="11">
        <v>916</v>
      </c>
    </row>
    <row r="14" spans="2:4" x14ac:dyDescent="0.25">
      <c r="B14" s="11">
        <v>15</v>
      </c>
      <c r="C14" s="11">
        <v>5.05</v>
      </c>
      <c r="D14" s="11">
        <v>1025</v>
      </c>
    </row>
    <row r="15" spans="2:4" x14ac:dyDescent="0.25">
      <c r="B15" s="11">
        <v>16</v>
      </c>
      <c r="C15" s="11">
        <v>5.07</v>
      </c>
      <c r="D15" s="11">
        <v>1102</v>
      </c>
    </row>
    <row r="16" spans="2:4" x14ac:dyDescent="0.25">
      <c r="B16" s="11">
        <v>17</v>
      </c>
      <c r="C16" s="11">
        <v>5.0999999999999996</v>
      </c>
      <c r="D16" s="11">
        <v>1165</v>
      </c>
    </row>
    <row r="17" spans="2:4" x14ac:dyDescent="0.25">
      <c r="B17" s="11">
        <v>18</v>
      </c>
      <c r="C17" s="11">
        <v>5.1100000000000003</v>
      </c>
      <c r="D17" s="11">
        <v>1222</v>
      </c>
    </row>
    <row r="18" spans="2:4" x14ac:dyDescent="0.25">
      <c r="B18" s="11">
        <v>19</v>
      </c>
      <c r="C18" s="11">
        <v>5.14</v>
      </c>
      <c r="D18" s="11">
        <v>1245</v>
      </c>
    </row>
    <row r="19" spans="2:4" x14ac:dyDescent="0.25">
      <c r="B19" s="11">
        <v>20</v>
      </c>
      <c r="C19" s="11">
        <v>5.14</v>
      </c>
      <c r="D19" s="11">
        <v>1245</v>
      </c>
    </row>
    <row r="21" spans="2:4" x14ac:dyDescent="0.25">
      <c r="B21" t="s">
        <v>9</v>
      </c>
      <c r="C21">
        <f>SUM(D3:D19)/SUM(B3:B19)</f>
        <v>56.799019607843135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tabSelected="1" topLeftCell="A7" zoomScaleNormal="100" workbookViewId="0">
      <selection activeCell="Q34" sqref="Q34"/>
    </sheetView>
  </sheetViews>
  <sheetFormatPr defaultRowHeight="15" x14ac:dyDescent="0.25"/>
  <cols>
    <col min="5" max="5" width="2" customWidth="1"/>
    <col min="9" max="9" width="2.140625" customWidth="1"/>
    <col min="15" max="15" width="2" customWidth="1"/>
    <col min="18" max="18" width="2.140625" customWidth="1"/>
  </cols>
  <sheetData>
    <row r="2" spans="2:12" ht="15.75" x14ac:dyDescent="0.25">
      <c r="B2" s="10" t="s">
        <v>12</v>
      </c>
      <c r="C2" s="10" t="s">
        <v>10</v>
      </c>
      <c r="D2" s="12" t="s">
        <v>11</v>
      </c>
      <c r="E2" s="13"/>
      <c r="F2" s="10" t="s">
        <v>12</v>
      </c>
      <c r="G2" s="10" t="s">
        <v>10</v>
      </c>
      <c r="H2" s="12" t="s">
        <v>11</v>
      </c>
      <c r="I2" s="13"/>
      <c r="J2" s="10" t="s">
        <v>12</v>
      </c>
      <c r="K2" s="10" t="s">
        <v>10</v>
      </c>
      <c r="L2" s="12" t="s">
        <v>11</v>
      </c>
    </row>
    <row r="3" spans="2:12" x14ac:dyDescent="0.25">
      <c r="B3" s="11">
        <v>108.4</v>
      </c>
      <c r="C3" s="11">
        <v>0</v>
      </c>
      <c r="D3" s="11">
        <f>(2.62*B3)-263.67</f>
        <v>20.338000000000022</v>
      </c>
      <c r="E3" s="14"/>
      <c r="F3" s="11">
        <v>133.69999999999999</v>
      </c>
      <c r="G3" s="11">
        <v>14</v>
      </c>
      <c r="H3" s="11">
        <f>(2.62*F3)-263.67</f>
        <v>86.623999999999967</v>
      </c>
      <c r="I3" s="14"/>
      <c r="J3" s="11">
        <v>138.1</v>
      </c>
      <c r="K3" s="11">
        <v>28</v>
      </c>
      <c r="L3" s="11">
        <f>(2.62*J3)-263.67</f>
        <v>98.151999999999987</v>
      </c>
    </row>
    <row r="4" spans="2:12" x14ac:dyDescent="0.25">
      <c r="B4" s="11">
        <v>109</v>
      </c>
      <c r="C4" s="11">
        <v>1</v>
      </c>
      <c r="D4" s="11">
        <f>(2.62*B4)-263.67</f>
        <v>21.909999999999968</v>
      </c>
      <c r="E4" s="14"/>
      <c r="F4" s="11">
        <v>134.30000000000001</v>
      </c>
      <c r="G4" s="11">
        <v>15</v>
      </c>
      <c r="H4" s="11">
        <f>(2.62*F4)-263.67</f>
        <v>88.196000000000026</v>
      </c>
      <c r="I4" s="14"/>
      <c r="J4" s="11">
        <v>138.19999999999999</v>
      </c>
      <c r="K4" s="11">
        <v>29</v>
      </c>
      <c r="L4" s="11">
        <f>(2.62*J4)-263.67</f>
        <v>98.413999999999987</v>
      </c>
    </row>
    <row r="5" spans="2:12" x14ac:dyDescent="0.25">
      <c r="B5" s="11">
        <v>110.1</v>
      </c>
      <c r="C5" s="11">
        <v>2</v>
      </c>
      <c r="D5" s="11">
        <f t="shared" ref="D5:D16" si="0">(2.62*B5)-263.67</f>
        <v>24.791999999999973</v>
      </c>
      <c r="E5" s="14"/>
      <c r="F5" s="11">
        <v>134.9</v>
      </c>
      <c r="G5" s="11">
        <v>16</v>
      </c>
      <c r="H5" s="11">
        <f>(2.62*F5)-263.67</f>
        <v>89.768000000000029</v>
      </c>
      <c r="I5" s="14"/>
      <c r="J5" s="11">
        <v>138.30000000000001</v>
      </c>
      <c r="K5" s="11">
        <v>30</v>
      </c>
      <c r="L5" s="11">
        <f>(2.62*J5)-263.67</f>
        <v>98.676000000000045</v>
      </c>
    </row>
    <row r="6" spans="2:12" x14ac:dyDescent="0.25">
      <c r="B6" s="11">
        <v>112</v>
      </c>
      <c r="C6" s="11">
        <v>3</v>
      </c>
      <c r="D6" s="11">
        <f t="shared" si="0"/>
        <v>29.769999999999982</v>
      </c>
      <c r="E6" s="14"/>
      <c r="F6" s="11">
        <v>135.30000000000001</v>
      </c>
      <c r="G6" s="11">
        <v>17</v>
      </c>
      <c r="H6" s="11">
        <f>(2.62*F6)-263.67</f>
        <v>90.816000000000031</v>
      </c>
      <c r="I6" s="14"/>
      <c r="J6" s="11">
        <v>138.4</v>
      </c>
      <c r="K6" s="11">
        <v>31</v>
      </c>
      <c r="L6" s="11">
        <f>(2.62*J6)-263.67</f>
        <v>98.937999999999988</v>
      </c>
    </row>
    <row r="7" spans="2:12" x14ac:dyDescent="0.25">
      <c r="B7" s="11">
        <v>114.9</v>
      </c>
      <c r="C7" s="11">
        <v>4</v>
      </c>
      <c r="D7" s="11">
        <f t="shared" si="0"/>
        <v>37.367999999999995</v>
      </c>
      <c r="E7" s="14"/>
      <c r="F7" s="11">
        <v>135.69999999999999</v>
      </c>
      <c r="G7" s="11">
        <v>18</v>
      </c>
      <c r="H7" s="11">
        <f>(2.62*F7)-263.67</f>
        <v>91.863999999999976</v>
      </c>
      <c r="I7" s="14"/>
      <c r="J7" s="11">
        <v>138.6</v>
      </c>
      <c r="K7" s="11">
        <v>32</v>
      </c>
      <c r="L7" s="11">
        <f>(2.62*J7)-263.67</f>
        <v>99.461999999999989</v>
      </c>
    </row>
    <row r="8" spans="2:12" x14ac:dyDescent="0.25">
      <c r="B8" s="11">
        <v>117.8</v>
      </c>
      <c r="C8" s="11">
        <v>5</v>
      </c>
      <c r="D8" s="11">
        <f t="shared" si="0"/>
        <v>44.966000000000008</v>
      </c>
      <c r="E8" s="14"/>
      <c r="F8" s="11">
        <v>136</v>
      </c>
      <c r="G8" s="11">
        <v>19</v>
      </c>
      <c r="H8" s="11">
        <f>(2.62*F8)-263.67</f>
        <v>92.649999999999977</v>
      </c>
      <c r="I8" s="14"/>
      <c r="J8" s="11">
        <v>138.69999999999999</v>
      </c>
      <c r="K8" s="11">
        <v>33</v>
      </c>
      <c r="L8" s="11">
        <f>(2.62*J8)-263.67</f>
        <v>99.72399999999999</v>
      </c>
    </row>
    <row r="9" spans="2:12" x14ac:dyDescent="0.25">
      <c r="B9" s="11">
        <v>121.2</v>
      </c>
      <c r="C9" s="11">
        <v>6</v>
      </c>
      <c r="D9" s="11">
        <f t="shared" si="0"/>
        <v>53.874000000000024</v>
      </c>
      <c r="E9" s="14"/>
      <c r="F9" s="11">
        <v>136.4</v>
      </c>
      <c r="G9" s="11">
        <v>20</v>
      </c>
      <c r="H9" s="11">
        <f>(2.62*F9)-263.67</f>
        <v>93.698000000000036</v>
      </c>
      <c r="I9" s="14"/>
      <c r="J9" s="11">
        <v>138.9</v>
      </c>
      <c r="K9" s="11">
        <v>34</v>
      </c>
      <c r="L9" s="11">
        <f>(2.62*J9)-263.67</f>
        <v>100.24799999999999</v>
      </c>
    </row>
    <row r="10" spans="2:12" x14ac:dyDescent="0.25">
      <c r="B10" s="11">
        <v>123.9</v>
      </c>
      <c r="C10" s="11">
        <v>7</v>
      </c>
      <c r="D10" s="11">
        <f t="shared" si="0"/>
        <v>60.948000000000036</v>
      </c>
      <c r="E10" s="14"/>
      <c r="F10" s="11">
        <v>136.6</v>
      </c>
      <c r="G10" s="11">
        <v>21</v>
      </c>
      <c r="H10" s="11">
        <f>(2.62*F10)-263.67</f>
        <v>94.22199999999998</v>
      </c>
      <c r="I10" s="14"/>
      <c r="J10" s="11">
        <v>139</v>
      </c>
      <c r="K10" s="11">
        <v>35</v>
      </c>
      <c r="L10" s="11">
        <f>(2.62*J10)-263.67</f>
        <v>100.50999999999999</v>
      </c>
    </row>
    <row r="11" spans="2:12" x14ac:dyDescent="0.25">
      <c r="B11" s="11">
        <v>126.3</v>
      </c>
      <c r="C11" s="11">
        <v>8</v>
      </c>
      <c r="D11" s="11">
        <f t="shared" si="0"/>
        <v>67.23599999999999</v>
      </c>
      <c r="E11" s="14"/>
      <c r="F11" s="11">
        <v>136.80000000000001</v>
      </c>
      <c r="G11" s="11">
        <v>22</v>
      </c>
      <c r="H11" s="11">
        <f>(2.62*F11)-263.67</f>
        <v>94.746000000000038</v>
      </c>
      <c r="I11" s="14"/>
      <c r="J11" s="11">
        <v>139.19999999999999</v>
      </c>
      <c r="K11" s="11">
        <v>36</v>
      </c>
      <c r="L11" s="11">
        <f>(2.62*J11)-263.67</f>
        <v>101.03399999999999</v>
      </c>
    </row>
    <row r="12" spans="2:12" x14ac:dyDescent="0.25">
      <c r="B12" s="11">
        <v>128.30000000000001</v>
      </c>
      <c r="C12" s="11">
        <v>9</v>
      </c>
      <c r="D12" s="11">
        <f t="shared" si="0"/>
        <v>72.476000000000056</v>
      </c>
      <c r="E12" s="14"/>
      <c r="F12" s="11">
        <v>137.1</v>
      </c>
      <c r="G12" s="11">
        <v>23</v>
      </c>
      <c r="H12" s="11">
        <f>(2.62*F12)-263.67</f>
        <v>95.531999999999982</v>
      </c>
      <c r="I12" s="14"/>
      <c r="J12" s="11">
        <v>139.30000000000001</v>
      </c>
      <c r="K12" s="11">
        <v>37</v>
      </c>
      <c r="L12" s="11">
        <f>(2.62*J12)-263.67</f>
        <v>101.29600000000005</v>
      </c>
    </row>
    <row r="13" spans="2:12" x14ac:dyDescent="0.25">
      <c r="B13" s="11">
        <v>130</v>
      </c>
      <c r="C13" s="11">
        <v>10</v>
      </c>
      <c r="D13" s="11">
        <f t="shared" si="0"/>
        <v>76.930000000000007</v>
      </c>
      <c r="E13" s="14"/>
      <c r="F13" s="11">
        <v>137.30000000000001</v>
      </c>
      <c r="G13" s="11">
        <v>24</v>
      </c>
      <c r="H13" s="11">
        <f>(2.62*F13)-263.67</f>
        <v>96.05600000000004</v>
      </c>
      <c r="I13" s="14"/>
      <c r="J13" s="11">
        <v>139.30000000000001</v>
      </c>
      <c r="K13" s="11">
        <v>38</v>
      </c>
      <c r="L13" s="11">
        <f>(2.62*J13)-263.67</f>
        <v>101.29600000000005</v>
      </c>
    </row>
    <row r="14" spans="2:12" x14ac:dyDescent="0.25">
      <c r="B14" s="11">
        <v>131.1</v>
      </c>
      <c r="C14" s="11">
        <v>11</v>
      </c>
      <c r="D14" s="11">
        <f t="shared" si="0"/>
        <v>79.811999999999955</v>
      </c>
      <c r="E14" s="14"/>
      <c r="F14" s="11">
        <v>137.5</v>
      </c>
      <c r="G14" s="11">
        <v>25</v>
      </c>
      <c r="H14" s="11">
        <f>(2.62*F14)-263.67</f>
        <v>96.579999999999984</v>
      </c>
      <c r="I14" s="14"/>
      <c r="J14" s="11">
        <v>139.30000000000001</v>
      </c>
      <c r="K14" s="11">
        <v>39</v>
      </c>
      <c r="L14" s="11">
        <f>(2.62*J14)-263.67</f>
        <v>101.29600000000005</v>
      </c>
    </row>
    <row r="15" spans="2:12" x14ac:dyDescent="0.25">
      <c r="B15" s="11">
        <v>132.1</v>
      </c>
      <c r="C15" s="11">
        <v>12</v>
      </c>
      <c r="D15" s="11">
        <f t="shared" si="0"/>
        <v>82.43199999999996</v>
      </c>
      <c r="E15" s="14"/>
      <c r="F15" s="11">
        <v>137.80000000000001</v>
      </c>
      <c r="G15" s="11">
        <v>26</v>
      </c>
      <c r="H15" s="11">
        <f>(2.62*F15)-263.67</f>
        <v>97.366000000000042</v>
      </c>
      <c r="I15" s="14"/>
      <c r="J15" s="4"/>
      <c r="K15" s="5"/>
      <c r="L15" s="6"/>
    </row>
    <row r="16" spans="2:12" x14ac:dyDescent="0.25">
      <c r="B16" s="11">
        <v>133</v>
      </c>
      <c r="C16" s="11">
        <v>13</v>
      </c>
      <c r="D16" s="11">
        <f t="shared" si="0"/>
        <v>84.79000000000002</v>
      </c>
      <c r="E16" s="15"/>
      <c r="F16" s="11">
        <v>137.9</v>
      </c>
      <c r="G16" s="11">
        <v>27</v>
      </c>
      <c r="H16" s="11">
        <f>(2.62*F16)-263.67</f>
        <v>97.627999999999986</v>
      </c>
      <c r="I16" s="15"/>
      <c r="J16" s="16"/>
      <c r="K16" s="17"/>
      <c r="L16" s="18"/>
    </row>
    <row r="25" spans="13:20" x14ac:dyDescent="0.25">
      <c r="M25" s="10" t="s">
        <v>10</v>
      </c>
      <c r="N25" s="20" t="s">
        <v>13</v>
      </c>
      <c r="O25" s="21"/>
      <c r="P25" s="10" t="s">
        <v>10</v>
      </c>
      <c r="Q25" s="20" t="s">
        <v>13</v>
      </c>
      <c r="R25" s="21"/>
      <c r="S25" s="10" t="s">
        <v>10</v>
      </c>
      <c r="T25" s="20" t="s">
        <v>13</v>
      </c>
    </row>
    <row r="26" spans="13:20" x14ac:dyDescent="0.25">
      <c r="M26" s="11">
        <v>0</v>
      </c>
      <c r="N26" s="19">
        <v>20.088999999999999</v>
      </c>
      <c r="O26" s="3"/>
      <c r="P26" s="11">
        <v>14</v>
      </c>
      <c r="Q26" s="19">
        <v>20.646999999999998</v>
      </c>
      <c r="R26" s="3"/>
      <c r="S26" s="11">
        <v>28</v>
      </c>
      <c r="T26" s="19">
        <v>20.687000000000001</v>
      </c>
    </row>
    <row r="27" spans="13:20" x14ac:dyDescent="0.25">
      <c r="M27" s="11">
        <v>1</v>
      </c>
      <c r="N27" s="19">
        <v>20.192</v>
      </c>
      <c r="O27" s="3"/>
      <c r="P27" s="11">
        <v>15</v>
      </c>
      <c r="Q27" s="19">
        <v>20.655000000000001</v>
      </c>
      <c r="R27" s="3"/>
      <c r="S27" s="11">
        <v>29</v>
      </c>
      <c r="T27" s="19">
        <v>20.687999999999999</v>
      </c>
    </row>
    <row r="28" spans="13:20" x14ac:dyDescent="0.25">
      <c r="M28" s="11">
        <v>2</v>
      </c>
      <c r="N28" s="19">
        <v>20.277000000000001</v>
      </c>
      <c r="O28" s="3"/>
      <c r="P28" s="11">
        <v>16</v>
      </c>
      <c r="Q28" s="19">
        <v>20.661000000000001</v>
      </c>
      <c r="R28" s="3"/>
      <c r="S28" s="11">
        <v>30</v>
      </c>
      <c r="T28" s="19">
        <v>20.687999999999999</v>
      </c>
    </row>
    <row r="29" spans="13:20" x14ac:dyDescent="0.25">
      <c r="M29" s="11">
        <v>3</v>
      </c>
      <c r="N29" s="19">
        <v>20.349</v>
      </c>
      <c r="O29" s="3"/>
      <c r="P29" s="11">
        <v>17</v>
      </c>
      <c r="Q29" s="19">
        <v>20.667000000000002</v>
      </c>
      <c r="R29" s="3"/>
      <c r="S29" s="11">
        <v>31</v>
      </c>
      <c r="T29" s="19">
        <v>20.689</v>
      </c>
    </row>
    <row r="30" spans="13:20" x14ac:dyDescent="0.25">
      <c r="M30" s="11">
        <v>4</v>
      </c>
      <c r="N30" s="19">
        <v>20.408000000000001</v>
      </c>
      <c r="O30" s="3"/>
      <c r="P30" s="11">
        <v>18</v>
      </c>
      <c r="Q30" s="19">
        <v>20.67</v>
      </c>
      <c r="R30" s="3"/>
      <c r="S30" s="11">
        <v>32</v>
      </c>
      <c r="T30" s="19">
        <v>20.689</v>
      </c>
    </row>
    <row r="31" spans="13:20" x14ac:dyDescent="0.25">
      <c r="M31" s="11">
        <v>5</v>
      </c>
      <c r="N31" s="19">
        <v>20.456</v>
      </c>
      <c r="O31" s="3"/>
      <c r="P31" s="11">
        <v>19</v>
      </c>
      <c r="Q31" s="19">
        <v>20.672999999999998</v>
      </c>
      <c r="R31" s="3"/>
      <c r="S31" s="11">
        <v>33</v>
      </c>
      <c r="T31" s="19">
        <v>20.689</v>
      </c>
    </row>
    <row r="32" spans="13:20" x14ac:dyDescent="0.25">
      <c r="M32" s="11">
        <v>6</v>
      </c>
      <c r="N32" s="19">
        <v>20.497</v>
      </c>
      <c r="O32" s="3"/>
      <c r="P32" s="11">
        <v>20</v>
      </c>
      <c r="Q32" s="19">
        <v>20.675999999999998</v>
      </c>
      <c r="R32" s="3"/>
      <c r="S32" s="11">
        <v>34</v>
      </c>
      <c r="T32" s="19">
        <v>20.689</v>
      </c>
    </row>
    <row r="33" spans="13:20" x14ac:dyDescent="0.25">
      <c r="M33" s="11">
        <v>7</v>
      </c>
      <c r="N33" s="19">
        <v>20.53</v>
      </c>
      <c r="O33" s="3"/>
      <c r="P33" s="11">
        <v>21</v>
      </c>
      <c r="Q33" s="19">
        <v>20.678999999999998</v>
      </c>
      <c r="R33" s="3"/>
      <c r="S33" s="11">
        <v>35</v>
      </c>
      <c r="T33" s="19">
        <v>20.689</v>
      </c>
    </row>
    <row r="34" spans="13:20" x14ac:dyDescent="0.25">
      <c r="M34" s="11">
        <v>8</v>
      </c>
      <c r="N34" s="19">
        <v>20.556999999999999</v>
      </c>
      <c r="O34" s="3"/>
      <c r="P34" s="11">
        <v>22</v>
      </c>
      <c r="Q34" s="19">
        <v>20.68</v>
      </c>
      <c r="R34" s="3"/>
      <c r="S34" s="11">
        <v>36</v>
      </c>
      <c r="T34" s="19">
        <v>20.689</v>
      </c>
    </row>
    <row r="35" spans="13:20" x14ac:dyDescent="0.25">
      <c r="M35" s="11">
        <v>9</v>
      </c>
      <c r="N35" s="19">
        <v>20.58</v>
      </c>
      <c r="O35" s="3"/>
      <c r="P35" s="11">
        <v>23</v>
      </c>
      <c r="Q35" s="19">
        <v>20.681999999999999</v>
      </c>
      <c r="R35" s="3"/>
      <c r="S35" s="11">
        <v>37</v>
      </c>
      <c r="T35" s="19">
        <v>20.689</v>
      </c>
    </row>
    <row r="36" spans="13:20" x14ac:dyDescent="0.25">
      <c r="M36" s="11">
        <v>10</v>
      </c>
      <c r="N36" s="19">
        <v>20.599</v>
      </c>
      <c r="O36" s="3"/>
      <c r="P36" s="11">
        <v>24</v>
      </c>
      <c r="Q36" s="19">
        <v>20.684000000000001</v>
      </c>
      <c r="R36" s="3"/>
      <c r="S36" s="11">
        <v>38</v>
      </c>
      <c r="T36" s="19">
        <v>20.69</v>
      </c>
    </row>
    <row r="37" spans="13:20" x14ac:dyDescent="0.25">
      <c r="M37" s="11">
        <v>11</v>
      </c>
      <c r="N37" s="19">
        <v>20.614999999999998</v>
      </c>
      <c r="O37" s="3"/>
      <c r="P37" s="11">
        <v>25</v>
      </c>
      <c r="Q37" s="19">
        <v>20.684999999999999</v>
      </c>
      <c r="R37" s="3"/>
      <c r="S37" s="11">
        <v>39</v>
      </c>
      <c r="T37" s="19">
        <v>20.69</v>
      </c>
    </row>
    <row r="38" spans="13:20" x14ac:dyDescent="0.25">
      <c r="M38" s="11">
        <v>12</v>
      </c>
      <c r="N38" s="19">
        <v>20.628</v>
      </c>
      <c r="O38" s="3"/>
      <c r="P38" s="11">
        <v>26</v>
      </c>
      <c r="Q38" s="19">
        <v>20.686</v>
      </c>
      <c r="R38" s="3"/>
      <c r="S38" s="4"/>
      <c r="T38" s="6"/>
    </row>
    <row r="39" spans="13:20" x14ac:dyDescent="0.25">
      <c r="M39" s="11">
        <v>13</v>
      </c>
      <c r="N39" s="19">
        <v>20.638000000000002</v>
      </c>
      <c r="O39" s="22"/>
      <c r="P39" s="11">
        <v>27</v>
      </c>
      <c r="Q39" s="19">
        <v>20.686</v>
      </c>
      <c r="R39" s="22"/>
      <c r="S39" s="16"/>
      <c r="T39" s="18"/>
    </row>
  </sheetData>
  <mergeCells count="4">
    <mergeCell ref="J15:L16"/>
    <mergeCell ref="O25:O39"/>
    <mergeCell ref="R25:R39"/>
    <mergeCell ref="S38:T39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Gumik</dc:creator>
  <cp:lastModifiedBy>Gumik</cp:lastModifiedBy>
  <dcterms:created xsi:type="dcterms:W3CDTF">2021-10-05T16:18:14Z</dcterms:created>
  <dcterms:modified xsi:type="dcterms:W3CDTF">2021-10-05T20:24:08Z</dcterms:modified>
</cp:coreProperties>
</file>