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inSH\Desktop\승현이글\대학 자료\한대\2021-1\인컴상\"/>
    </mc:Choice>
  </mc:AlternateContent>
  <xr:revisionPtr revIDLastSave="0" documentId="13_ncr:1_{706987FF-7A84-4047-8D78-E81105678B4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설문지 응답 시트1" sheetId="1" r:id="rId1"/>
  </sheets>
  <definedNames>
    <definedName name="_xlnm._FilterDatabase" localSheetId="0" hidden="1">'설문지 응답 시트1'!$C$1:$Y$1</definedName>
  </definedNames>
  <calcPr calcId="181029"/>
  <fileRecoveryPr repairLoad="1"/>
</workbook>
</file>

<file path=xl/calcChain.xml><?xml version="1.0" encoding="utf-8"?>
<calcChain xmlns="http://schemas.openxmlformats.org/spreadsheetml/2006/main">
  <c r="P20" i="1" l="1"/>
  <c r="O20" i="1"/>
  <c r="N20" i="1"/>
  <c r="M20" i="1"/>
  <c r="L20" i="1"/>
  <c r="K20" i="1"/>
  <c r="J20" i="1"/>
  <c r="I20" i="1"/>
  <c r="H20" i="1"/>
  <c r="G20" i="1"/>
  <c r="F20" i="1"/>
  <c r="N18" i="1"/>
  <c r="M18" i="1"/>
  <c r="F18" i="1"/>
  <c r="E18" i="1"/>
  <c r="P19" i="1"/>
  <c r="O19" i="1"/>
  <c r="N19" i="1"/>
  <c r="M19" i="1"/>
  <c r="L19" i="1"/>
  <c r="K19" i="1"/>
  <c r="J19" i="1"/>
  <c r="I19" i="1"/>
  <c r="H19" i="1"/>
  <c r="G19" i="1"/>
  <c r="F19" i="1"/>
  <c r="E19" i="1"/>
  <c r="E20" i="1" s="1"/>
  <c r="F17" i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N17" i="1"/>
  <c r="O17" i="1"/>
  <c r="O18" i="1" s="1"/>
  <c r="P17" i="1"/>
  <c r="P18" i="1" s="1"/>
  <c r="E17" i="1"/>
  <c r="F14" i="1"/>
  <c r="G14" i="1"/>
  <c r="H14" i="1"/>
  <c r="I14" i="1"/>
  <c r="J14" i="1"/>
  <c r="K14" i="1"/>
  <c r="L14" i="1"/>
  <c r="M14" i="1"/>
  <c r="N14" i="1"/>
  <c r="O14" i="1"/>
  <c r="P14" i="1"/>
  <c r="E14" i="1"/>
  <c r="Q2" i="1"/>
  <c r="S2" i="1" s="1"/>
  <c r="R2" i="1"/>
  <c r="Q3" i="1"/>
  <c r="S3" i="1" s="1"/>
  <c r="R3" i="1"/>
  <c r="Q9" i="1"/>
  <c r="S9" i="1" s="1"/>
  <c r="R9" i="1"/>
  <c r="Q4" i="1"/>
  <c r="S4" i="1" s="1"/>
  <c r="R4" i="1"/>
  <c r="Q10" i="1"/>
  <c r="S10" i="1" s="1"/>
  <c r="R10" i="1"/>
  <c r="X10" i="1" s="1"/>
  <c r="Q5" i="1"/>
  <c r="S5" i="1" s="1"/>
  <c r="R5" i="1"/>
  <c r="Q11" i="1"/>
  <c r="T11" i="1" s="1"/>
  <c r="R11" i="1"/>
  <c r="S12" i="1"/>
  <c r="T12" i="1"/>
  <c r="X12" i="1"/>
  <c r="Q6" i="1"/>
  <c r="S6" i="1" s="1"/>
  <c r="R6" i="1"/>
  <c r="Q13" i="1"/>
  <c r="AD20" i="1" s="1"/>
  <c r="R13" i="1"/>
  <c r="Q7" i="1"/>
  <c r="S7" i="1" s="1"/>
  <c r="R7" i="1"/>
  <c r="Q8" i="1"/>
  <c r="T8" i="1" s="1"/>
  <c r="R8" i="1"/>
  <c r="S8" i="1"/>
  <c r="U8" i="1" s="1"/>
  <c r="AI23" i="1"/>
  <c r="AH23" i="1"/>
  <c r="AI22" i="1"/>
  <c r="AH22" i="1"/>
  <c r="AI20" i="1"/>
  <c r="AH20" i="1"/>
  <c r="AI19" i="1"/>
  <c r="AH19" i="1"/>
  <c r="AI18" i="1"/>
  <c r="AH18" i="1"/>
  <c r="AE23" i="1" l="1"/>
  <c r="T9" i="1"/>
  <c r="AE18" i="1"/>
  <c r="X9" i="1"/>
  <c r="X13" i="1"/>
  <c r="X11" i="1"/>
  <c r="AE22" i="1"/>
  <c r="X2" i="1"/>
  <c r="AF22" i="1"/>
  <c r="U9" i="1"/>
  <c r="T7" i="1"/>
  <c r="U7" i="1" s="1"/>
  <c r="S11" i="1"/>
  <c r="T4" i="1"/>
  <c r="U4" i="1" s="1"/>
  <c r="X8" i="1"/>
  <c r="S13" i="1"/>
  <c r="AD22" i="1"/>
  <c r="U11" i="1"/>
  <c r="AD23" i="1"/>
  <c r="AF19" i="1"/>
  <c r="AE19" i="1"/>
  <c r="AF18" i="1"/>
  <c r="AE20" i="1"/>
  <c r="AD18" i="1"/>
  <c r="AD19" i="1"/>
  <c r="T13" i="1"/>
  <c r="U12" i="1"/>
  <c r="X7" i="1"/>
  <c r="X4" i="1"/>
  <c r="X6" i="1"/>
  <c r="X5" i="1"/>
  <c r="T10" i="1"/>
  <c r="U10" i="1" s="1"/>
  <c r="X3" i="1"/>
  <c r="T2" i="1"/>
  <c r="U2" i="1" s="1"/>
  <c r="T6" i="1"/>
  <c r="U6" i="1" s="1"/>
  <c r="T5" i="1"/>
  <c r="U5" i="1" s="1"/>
  <c r="T3" i="1"/>
  <c r="AG23" i="1"/>
  <c r="AG18" i="1" l="1"/>
  <c r="AG20" i="1"/>
  <c r="U13" i="1"/>
  <c r="AF20" i="1"/>
  <c r="AF23" i="1"/>
  <c r="U3" i="1"/>
  <c r="AG19" i="1"/>
  <c r="AG22" i="1"/>
</calcChain>
</file>

<file path=xl/sharedStrings.xml><?xml version="1.0" encoding="utf-8"?>
<sst xmlns="http://schemas.openxmlformats.org/spreadsheetml/2006/main" count="108" uniqueCount="65">
  <si>
    <t>타임스탬프</t>
  </si>
  <si>
    <t>Q1. [1]번째 테스트의 경과시간을 적어주세요.(숫자만 써주시고 맞추지 못했을 경우에는 빈칸으로 남겨주세요)</t>
  </si>
  <si>
    <t>Q2. [2]번째 테스트의 경과시간을 적어주세요.(숫자만 써주시고 맞추지 못했을 경우에는 빈칸으로 남겨주세요)</t>
  </si>
  <si>
    <t>Q3. [3]번째 테스트의 경과시간을 적어주세요.(숫자만 써주시고 맞추지 못했을 경우에는 빈칸으로 남겨주세요)</t>
  </si>
  <si>
    <t>Q4. [4]번째 테스트의 경과시간을 적어주세요.(숫자만 써주시고 맞추지 못했을 경우에는 빈칸으로 남겨주세요)</t>
  </si>
  <si>
    <t>Q5. [5]번째 테스트의 경과시간을 적어주세요.(숫자만 써주시고 맞추지 못했을 경우에는 빈칸으로 남겨주세요)</t>
  </si>
  <si>
    <t>Q6. [6]번째 테스트의 경과시간을 적어주세요.(숫자만 써주시고 맞추지 못했을 경우에는 빈칸으로 남겨주세요)</t>
  </si>
  <si>
    <t>Q7. [7]번째 테스트의 경과시간을 적어주세요.(숫자만 써주시고 맞추지 못했을 경우에는 빈칸으로 남겨주세요)</t>
  </si>
  <si>
    <t>Q8. [8]번째 테스트의 경과시간을 적어주세요.(숫자만 써주시고 맞추지 못했을 경우에는 빈칸으로 남겨주세요)</t>
  </si>
  <si>
    <t>Q9. [9]번째 테스트의 경과시간을 적어주세요.(숫자만 써주시고 맞추지 못했을 경우에는 빈칸으로 남겨주세요)</t>
  </si>
  <si>
    <t>Q10. [10]번째 테스트의 경과시간을 적어주세요.(숫자만 써주시고 맞추지 못했을 경우에는 빈칸으로 남겨주세요)</t>
  </si>
  <si>
    <t>Q11. [11]번째 테스트의 경과시간을 적어주세요.(숫자만 써주시고 맞추지 못했을 경우에는 빈칸으로 남겨주세요)</t>
  </si>
  <si>
    <t>Q12. [12]번째 테스트의 경과시간을 적어주세요.(숫자만 써주시고 맞추지 못했을 경우에는 빈칸으로 남겨주세요)</t>
  </si>
  <si>
    <t>Q13. 두가지 확대 방법 중 평균 시간이 더 짧은 방법은 어느 방법이었나요?</t>
  </si>
  <si>
    <t>Q13-1. 왜 그 방식이 평균 시간이 더 짧았던 것 같습니까?</t>
  </si>
  <si>
    <t>Q14-1. 왜 그 방법이 더 편했던 것 같습니까?</t>
  </si>
  <si>
    <t>30대</t>
  </si>
  <si>
    <t>TypeB</t>
  </si>
  <si>
    <t>마우스휠 방식</t>
  </si>
  <si>
    <t xml:space="preserve">마우스는 시선 이동하는데 쓰는데, 자동으로 확대까지 해버리니, 집중력이 상대적으로 떨어졌던 것 같소이다. </t>
  </si>
  <si>
    <t>돋보기 방식</t>
  </si>
  <si>
    <t xml:space="preserve">조작이 상대적으로 더 단순했습니다. 그렇지만 토글키로 켤수 있으면 좋겠습니다. </t>
  </si>
  <si>
    <t>TypeA</t>
  </si>
  <si>
    <t>마우스 휠 방식</t>
  </si>
  <si>
    <t>20대</t>
  </si>
  <si>
    <t>모르겠음</t>
  </si>
  <si>
    <t>더 넓게 볼수있음</t>
  </si>
  <si>
    <t>조작이자유로워서</t>
  </si>
  <si>
    <t>조작이간편해서</t>
  </si>
  <si>
    <t>더 잘보임(대신 스크롤바가 있었으면 좋겠음)</t>
  </si>
  <si>
    <t>돋보기는 조금 더 확대가 잘 되어야 할 것 같음.</t>
  </si>
  <si>
    <t>마우스 클릭을 하고 끄는 행동을 안해도 확대된 화면이 보이니까 속도 면에서 더 빠르지 않았을까 싶음</t>
  </si>
  <si>
    <t>마우스 클릭을 하고 끄는 행동을 하지 않아도 되어서 손에 피로가 덜함.</t>
  </si>
  <si>
    <t>전체적으로 확인부터 할 수 있어서</t>
  </si>
  <si>
    <t>전체적으로 확인이 가능해서</t>
  </si>
  <si>
    <t>우연히 빠르게 찾은듯</t>
  </si>
  <si>
    <t>따로 확대나 축소 조작을 할 필요가 없음</t>
  </si>
  <si>
    <t>돋보기는 너무 작아서 잘 안 보인</t>
  </si>
  <si>
    <t>3번 퀴즈 하나에서 막혔음</t>
  </si>
  <si>
    <t>확대 사이즈를 조절 가능한게 메리트였던 것 같다</t>
  </si>
  <si>
    <t>눈에 잘 익어서</t>
  </si>
  <si>
    <t>시간은 별 차이 없었던 것 같음</t>
  </si>
  <si>
    <t>찾기가 더 편함</t>
  </si>
  <si>
    <r>
      <rPr>
        <sz val="10"/>
        <color theme="1"/>
        <rFont val="돋움"/>
        <family val="3"/>
        <charset val="129"/>
      </rPr>
      <t>마우스휠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정답수</t>
    </r>
    <phoneticPr fontId="2" type="noConversion"/>
  </si>
  <si>
    <r>
      <rPr>
        <sz val="10"/>
        <color theme="1"/>
        <rFont val="돋움"/>
        <family val="3"/>
        <charset val="129"/>
      </rPr>
      <t>돋보기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정답수</t>
    </r>
    <phoneticPr fontId="2" type="noConversion"/>
  </si>
  <si>
    <r>
      <rPr>
        <sz val="10"/>
        <color theme="1"/>
        <rFont val="돋움"/>
        <family val="3"/>
        <charset val="129"/>
      </rPr>
      <t>돋보기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평균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시간</t>
    </r>
    <phoneticPr fontId="2" type="noConversion"/>
  </si>
  <si>
    <r>
      <rPr>
        <sz val="10"/>
        <color theme="1"/>
        <rFont val="돋움"/>
        <family val="3"/>
        <charset val="129"/>
      </rPr>
      <t>마우스휠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평균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시간</t>
    </r>
    <phoneticPr fontId="2" type="noConversion"/>
  </si>
  <si>
    <r>
      <rPr>
        <sz val="10"/>
        <color theme="1"/>
        <rFont val="돋움"/>
        <family val="3"/>
        <charset val="129"/>
      </rPr>
      <t>평균시간이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빠른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방법</t>
    </r>
    <phoneticPr fontId="2" type="noConversion"/>
  </si>
  <si>
    <t>나이대</t>
    <phoneticPr fontId="2" type="noConversion"/>
  </si>
  <si>
    <r>
      <rPr>
        <sz val="10"/>
        <color theme="1"/>
        <rFont val="돋움"/>
        <family val="3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타입</t>
    </r>
    <phoneticPr fontId="2" type="noConversion"/>
  </si>
  <si>
    <r>
      <rPr>
        <sz val="10"/>
        <color theme="1"/>
        <rFont val="돋움"/>
        <family val="3"/>
        <charset val="129"/>
      </rPr>
      <t>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방법</t>
    </r>
    <phoneticPr fontId="2" type="noConversion"/>
  </si>
  <si>
    <t>더 편한 방법</t>
    <phoneticPr fontId="2" type="noConversion"/>
  </si>
  <si>
    <r>
      <t>4</t>
    </r>
    <r>
      <rPr>
        <sz val="10"/>
        <color theme="1"/>
        <rFont val="Arial"/>
        <family val="2"/>
      </rPr>
      <t>0</t>
    </r>
    <r>
      <rPr>
        <sz val="10"/>
        <color theme="1"/>
        <rFont val="돋움"/>
        <family val="3"/>
        <charset val="129"/>
      </rPr>
      <t>대</t>
    </r>
    <r>
      <rPr>
        <sz val="10"/>
        <color theme="1"/>
        <rFont val="Arial"/>
        <family val="2"/>
      </rPr>
      <t>+</t>
    </r>
    <phoneticPr fontId="2" type="noConversion"/>
  </si>
  <si>
    <r>
      <rPr>
        <sz val="10"/>
        <color theme="1"/>
        <rFont val="Arial"/>
        <family val="2"/>
      </rPr>
      <t>40</t>
    </r>
    <r>
      <rPr>
        <sz val="10"/>
        <color theme="1"/>
        <rFont val="돋움"/>
        <family val="3"/>
        <charset val="129"/>
      </rPr>
      <t>대</t>
    </r>
    <r>
      <rPr>
        <sz val="10"/>
        <color theme="1"/>
        <rFont val="Arial"/>
        <family val="2"/>
      </rPr>
      <t>+</t>
    </r>
    <phoneticPr fontId="2" type="noConversion"/>
  </si>
  <si>
    <r>
      <rPr>
        <sz val="10"/>
        <color theme="1"/>
        <rFont val="Arial"/>
        <family val="2"/>
      </rPr>
      <t>4</t>
    </r>
    <r>
      <rPr>
        <sz val="10"/>
        <color theme="1"/>
        <rFont val="Arial"/>
      </rPr>
      <t>0</t>
    </r>
    <r>
      <rPr>
        <sz val="10"/>
        <color theme="1"/>
        <rFont val="돋움"/>
        <family val="3"/>
        <charset val="129"/>
      </rPr>
      <t>대</t>
    </r>
    <r>
      <rPr>
        <sz val="10"/>
        <color theme="1"/>
        <rFont val="Arial"/>
      </rPr>
      <t>+</t>
    </r>
    <phoneticPr fontId="2" type="noConversion"/>
  </si>
  <si>
    <t>평균 정답수</t>
    <phoneticPr fontId="2" type="noConversion"/>
  </si>
  <si>
    <t>돋보기</t>
    <phoneticPr fontId="2" type="noConversion"/>
  </si>
  <si>
    <t>마우스휠</t>
    <phoneticPr fontId="2" type="noConversion"/>
  </si>
  <si>
    <t>TypeB</t>
    <phoneticPr fontId="2" type="noConversion"/>
  </si>
  <si>
    <t>TypeA</t>
    <phoneticPr fontId="2" type="noConversion"/>
  </si>
  <si>
    <r>
      <rPr>
        <sz val="10"/>
        <color theme="1"/>
        <rFont val="돋움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높은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방법</t>
    </r>
    <phoneticPr fontId="2" type="noConversion"/>
  </si>
  <si>
    <r>
      <rPr>
        <sz val="10"/>
        <color theme="1"/>
        <rFont val="돋움"/>
        <family val="3"/>
        <charset val="129"/>
      </rPr>
      <t>평균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시간</t>
    </r>
    <phoneticPr fontId="2" type="noConversion"/>
  </si>
  <si>
    <r>
      <t>20</t>
    </r>
    <r>
      <rPr>
        <sz val="10"/>
        <color theme="1"/>
        <rFont val="돋움"/>
        <family val="3"/>
        <charset val="129"/>
      </rPr>
      <t>대</t>
    </r>
    <phoneticPr fontId="2" type="noConversion"/>
  </si>
  <si>
    <r>
      <t>30</t>
    </r>
    <r>
      <rPr>
        <sz val="10"/>
        <color theme="1"/>
        <rFont val="돋움"/>
        <family val="3"/>
        <charset val="129"/>
      </rPr>
      <t>대</t>
    </r>
    <phoneticPr fontId="2" type="noConversion"/>
  </si>
  <si>
    <r>
      <t>40</t>
    </r>
    <r>
      <rPr>
        <sz val="10"/>
        <color theme="1"/>
        <rFont val="돋움"/>
        <family val="3"/>
        <charset val="129"/>
      </rPr>
      <t>대</t>
    </r>
    <r>
      <rPr>
        <sz val="10"/>
        <color theme="1"/>
        <rFont val="Arial"/>
        <family val="2"/>
      </rPr>
      <t>+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</si>
</sst>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1" fillId="0" borderId="0" xfId="0" applyFont="1" applyAlignment="1"/>
    <xf numFmtId="0" fontId="7" fillId="3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0" borderId="4" xfId="0" applyFont="1" applyBorder="1"/>
    <xf numFmtId="0" fontId="5" fillId="0" borderId="5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3" xfId="0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2" xfId="0" applyFont="1" applyBorder="1" applyAlignment="1"/>
    <xf numFmtId="0" fontId="3" fillId="0" borderId="3" xfId="0" applyFont="1" applyBorder="1" applyAlignment="1"/>
    <xf numFmtId="0" fontId="1" fillId="0" borderId="8" xfId="0" applyFont="1" applyBorder="1" applyAlignment="1"/>
    <xf numFmtId="0" fontId="0" fillId="0" borderId="8" xfId="0" applyFont="1" applyBorder="1" applyAlignment="1"/>
    <xf numFmtId="0" fontId="1" fillId="0" borderId="9" xfId="0" applyFont="1" applyBorder="1" applyAlignment="1"/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 applyAlignment="1"/>
    <xf numFmtId="0" fontId="8" fillId="0" borderId="0" xfId="0" applyFont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9" fillId="0" borderId="0" xfId="0" applyFont="1" applyAlignment="1">
      <alignment horizontal="center"/>
    </xf>
  </cellXfs>
  <cellStyles count="1">
    <cellStyle name="표준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나이대별 방법당 정답수</a:t>
            </a:r>
          </a:p>
        </c:rich>
      </c:tx>
      <c:layout>
        <c:manualLayout>
          <c:xMode val="edge"/>
          <c:yMode val="edge"/>
          <c:x val="0.289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돋보기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'설문지 응답 시트1'!$AD$18:$AD$20</c:f>
              <c:numCache>
                <c:formatCode>General</c:formatCode>
                <c:ptCount val="3"/>
                <c:pt idx="0">
                  <c:v>4.2</c:v>
                </c:pt>
                <c:pt idx="1">
                  <c:v>4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B-4FED-938C-CC0DCACC60E7}"/>
            </c:ext>
          </c:extLst>
        </c:ser>
        <c:ser>
          <c:idx val="1"/>
          <c:order val="1"/>
          <c:tx>
            <c:v>마우스휠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'설문지 응답 시트1'!$AE$18:$AE$20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4.333333333333333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B-4FED-938C-CC0DCACC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7397712"/>
        <c:axId val="667399952"/>
      </c:barChart>
      <c:catAx>
        <c:axId val="667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9952"/>
        <c:crosses val="autoZero"/>
        <c:auto val="1"/>
        <c:lblAlgn val="ctr"/>
        <c:lblOffset val="100"/>
        <c:noMultiLvlLbl val="0"/>
      </c:catAx>
      <c:valAx>
        <c:axId val="6673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나이대별 방법당 </a:t>
            </a:r>
            <a:r>
              <a:rPr lang="ko-KR" altLang="en-US"/>
              <a:t>평균 시간</a:t>
            </a:r>
            <a:endParaRPr lang="ko-KR"/>
          </a:p>
        </c:rich>
      </c:tx>
      <c:layout>
        <c:manualLayout>
          <c:xMode val="edge"/>
          <c:yMode val="edge"/>
          <c:x val="0.289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돋보기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시트1'!$AC$18:$AC$20</c:f>
              <c:strCache>
                <c:ptCount val="3"/>
                <c:pt idx="0">
                  <c:v>20대</c:v>
                </c:pt>
                <c:pt idx="1">
                  <c:v>30대</c:v>
                </c:pt>
                <c:pt idx="2">
                  <c:v>40대+</c:v>
                </c:pt>
              </c:strCache>
            </c:strRef>
          </c:cat>
          <c:val>
            <c:numRef>
              <c:f>'설문지 응답 시트1'!$AF$18:$AF$20</c:f>
              <c:numCache>
                <c:formatCode>General</c:formatCode>
                <c:ptCount val="3"/>
                <c:pt idx="0">
                  <c:v>13.098266666666669</c:v>
                </c:pt>
                <c:pt idx="1">
                  <c:v>13.747055555555557</c:v>
                </c:pt>
                <c:pt idx="2">
                  <c:v>21.343125000000001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F-45EB-8CDD-91E8772B1B19}"/>
            </c:ext>
          </c:extLst>
        </c:ser>
        <c:ser>
          <c:idx val="1"/>
          <c:order val="1"/>
          <c:tx>
            <c:v>마우스휠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시트1'!$AC$18:$AC$20</c:f>
              <c:strCache>
                <c:ptCount val="3"/>
                <c:pt idx="0">
                  <c:v>20대</c:v>
                </c:pt>
                <c:pt idx="1">
                  <c:v>30대</c:v>
                </c:pt>
                <c:pt idx="2">
                  <c:v>40대+</c:v>
                </c:pt>
              </c:strCache>
            </c:strRef>
          </c:cat>
          <c:val>
            <c:numRef>
              <c:f>'설문지 응답 시트1'!$AG$18:$AG$20</c:f>
              <c:numCache>
                <c:formatCode>General</c:formatCode>
                <c:ptCount val="3"/>
                <c:pt idx="0">
                  <c:v>15.718533333333335</c:v>
                </c:pt>
                <c:pt idx="1">
                  <c:v>17.430666666666667</c:v>
                </c:pt>
                <c:pt idx="2">
                  <c:v>28.696249999999999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F-45EB-8CDD-91E8772B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7397712"/>
        <c:axId val="667399952"/>
      </c:barChart>
      <c:catAx>
        <c:axId val="667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9952"/>
        <c:crosses val="autoZero"/>
        <c:auto val="1"/>
        <c:lblAlgn val="ctr"/>
        <c:lblOffset val="100"/>
        <c:noMultiLvlLbl val="0"/>
      </c:catAx>
      <c:valAx>
        <c:axId val="6673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나이대별 방법당 </a:t>
            </a:r>
            <a:r>
              <a:rPr lang="ko-KR" altLang="en-US"/>
              <a:t>편한 방법</a:t>
            </a:r>
            <a:endParaRPr lang="en-US" altLang="ko-KR"/>
          </a:p>
        </c:rich>
      </c:tx>
      <c:layout>
        <c:manualLayout>
          <c:xMode val="edge"/>
          <c:yMode val="edge"/>
          <c:x val="0.289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돋보기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시트1'!$AC$18:$AC$20</c:f>
              <c:strCache>
                <c:ptCount val="3"/>
                <c:pt idx="0">
                  <c:v>20대</c:v>
                </c:pt>
                <c:pt idx="1">
                  <c:v>30대</c:v>
                </c:pt>
                <c:pt idx="2">
                  <c:v>40대+</c:v>
                </c:pt>
              </c:strCache>
            </c:strRef>
          </c:cat>
          <c:val>
            <c:numRef>
              <c:f>'설문지 응답 시트1'!$AH$18:$AH$20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9-4B7E-A428-61FD60D89A1A}"/>
            </c:ext>
          </c:extLst>
        </c:ser>
        <c:ser>
          <c:idx val="1"/>
          <c:order val="1"/>
          <c:tx>
            <c:v>마우스휠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시트1'!$AC$18:$AC$20</c:f>
              <c:strCache>
                <c:ptCount val="3"/>
                <c:pt idx="0">
                  <c:v>20대</c:v>
                </c:pt>
                <c:pt idx="1">
                  <c:v>30대</c:v>
                </c:pt>
                <c:pt idx="2">
                  <c:v>40대+</c:v>
                </c:pt>
              </c:strCache>
            </c:strRef>
          </c:cat>
          <c:val>
            <c:numRef>
              <c:f>'설문지 응답 시트1'!$AI$18:$AI$20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9-4B7E-A428-61FD60D8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7397712"/>
        <c:axId val="667399952"/>
      </c:barChart>
      <c:catAx>
        <c:axId val="667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9952"/>
        <c:crosses val="autoZero"/>
        <c:auto val="1"/>
        <c:lblAlgn val="ctr"/>
        <c:lblOffset val="100"/>
        <c:noMultiLvlLbl val="0"/>
      </c:catAx>
      <c:valAx>
        <c:axId val="6673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Test Type</a:t>
            </a:r>
            <a:r>
              <a:rPr lang="ko-KR" altLang="en-US"/>
              <a:t>별</a:t>
            </a:r>
            <a:r>
              <a:rPr lang="ko-KR"/>
              <a:t> 방법당 정답수</a:t>
            </a:r>
          </a:p>
        </c:rich>
      </c:tx>
      <c:layout>
        <c:manualLayout>
          <c:xMode val="edge"/>
          <c:yMode val="edge"/>
          <c:x val="0.289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돋보기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시트1'!$AC$22:$AC$23</c:f>
              <c:strCache>
                <c:ptCount val="2"/>
                <c:pt idx="0">
                  <c:v>TypeA</c:v>
                </c:pt>
                <c:pt idx="1">
                  <c:v>TypeB</c:v>
                </c:pt>
              </c:strCache>
            </c:strRef>
          </c:cat>
          <c:val>
            <c:numRef>
              <c:f>'설문지 응답 시트1'!$AD$22:$AD$23</c:f>
              <c:numCache>
                <c:formatCode>General</c:formatCode>
                <c:ptCount val="2"/>
                <c:pt idx="0">
                  <c:v>2.8333333333333335</c:v>
                </c:pt>
                <c:pt idx="1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1-4ABB-B3AD-EC16C2EF052C}"/>
            </c:ext>
          </c:extLst>
        </c:ser>
        <c:ser>
          <c:idx val="1"/>
          <c:order val="1"/>
          <c:tx>
            <c:v>마우스휠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시트1'!$AC$22:$AC$23</c:f>
              <c:strCache>
                <c:ptCount val="2"/>
                <c:pt idx="0">
                  <c:v>TypeA</c:v>
                </c:pt>
                <c:pt idx="1">
                  <c:v>TypeB</c:v>
                </c:pt>
              </c:strCache>
            </c:strRef>
          </c:cat>
          <c:val>
            <c:numRef>
              <c:f>'설문지 응답 시트1'!$AE$22:$AE$23</c:f>
              <c:numCache>
                <c:formatCode>General</c:formatCode>
                <c:ptCount val="2"/>
                <c:pt idx="0">
                  <c:v>4.5</c:v>
                </c:pt>
                <c:pt idx="1">
                  <c:v>3.8333333333333335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1-4ABB-B3AD-EC16C2EF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7397712"/>
        <c:axId val="667399952"/>
      </c:barChart>
      <c:catAx>
        <c:axId val="667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9952"/>
        <c:crosses val="autoZero"/>
        <c:auto val="1"/>
        <c:lblAlgn val="ctr"/>
        <c:lblOffset val="100"/>
        <c:noMultiLvlLbl val="0"/>
      </c:catAx>
      <c:valAx>
        <c:axId val="6673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baseline="0">
                <a:effectLst/>
              </a:rPr>
              <a:t>Test Type</a:t>
            </a:r>
            <a:r>
              <a:rPr lang="ko-KR" altLang="ko-KR" sz="1600" b="1" i="0" u="none" strike="noStrike" baseline="0">
                <a:effectLst/>
              </a:rPr>
              <a:t>별</a:t>
            </a:r>
            <a:r>
              <a:rPr lang="ko-KR"/>
              <a:t> 방법당 </a:t>
            </a:r>
            <a:r>
              <a:rPr lang="ko-KR" altLang="en-US"/>
              <a:t>평균 시간</a:t>
            </a:r>
            <a:endParaRPr lang="ko-KR"/>
          </a:p>
        </c:rich>
      </c:tx>
      <c:layout>
        <c:manualLayout>
          <c:xMode val="edge"/>
          <c:yMode val="edge"/>
          <c:x val="0.289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돋보기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시트1'!$AC$22:$AC$23</c:f>
              <c:strCache>
                <c:ptCount val="2"/>
                <c:pt idx="0">
                  <c:v>TypeA</c:v>
                </c:pt>
                <c:pt idx="1">
                  <c:v>TypeB</c:v>
                </c:pt>
              </c:strCache>
            </c:strRef>
          </c:cat>
          <c:val>
            <c:numRef>
              <c:f>'설문지 응답 시트1'!$AF$22:$AF$23</c:f>
              <c:numCache>
                <c:formatCode>General</c:formatCode>
                <c:ptCount val="2"/>
                <c:pt idx="0">
                  <c:v>16.108666666666668</c:v>
                </c:pt>
                <c:pt idx="1">
                  <c:v>15.908833333333336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1FA-95B5-7A527BDB5609}"/>
            </c:ext>
          </c:extLst>
        </c:ser>
        <c:ser>
          <c:idx val="1"/>
          <c:order val="1"/>
          <c:tx>
            <c:v>마우스휠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시트1'!$AC$22:$AC$23</c:f>
              <c:strCache>
                <c:ptCount val="2"/>
                <c:pt idx="0">
                  <c:v>TypeA</c:v>
                </c:pt>
                <c:pt idx="1">
                  <c:v>TypeB</c:v>
                </c:pt>
              </c:strCache>
            </c:strRef>
          </c:cat>
          <c:val>
            <c:numRef>
              <c:f>'설문지 응답 시트1'!$AG$22:$AG$23</c:f>
              <c:numCache>
                <c:formatCode>General</c:formatCode>
                <c:ptCount val="2"/>
                <c:pt idx="0">
                  <c:v>26.87511111111111</c:v>
                </c:pt>
                <c:pt idx="1">
                  <c:v>14.069833333333333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1FA-95B5-7A527BDB5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7397712"/>
        <c:axId val="667399952"/>
      </c:barChart>
      <c:catAx>
        <c:axId val="667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9952"/>
        <c:crosses val="autoZero"/>
        <c:auto val="1"/>
        <c:lblAlgn val="ctr"/>
        <c:lblOffset val="100"/>
        <c:noMultiLvlLbl val="0"/>
      </c:catAx>
      <c:valAx>
        <c:axId val="6673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baseline="0">
                <a:effectLst/>
              </a:rPr>
              <a:t>Test Type</a:t>
            </a:r>
            <a:r>
              <a:rPr lang="ko-KR" altLang="ko-KR" sz="1600" b="1" i="0" u="none" strike="noStrike" baseline="0">
                <a:effectLst/>
              </a:rPr>
              <a:t>별</a:t>
            </a:r>
            <a:r>
              <a:rPr lang="ko-KR"/>
              <a:t> 방법당 </a:t>
            </a:r>
            <a:r>
              <a:rPr lang="ko-KR" altLang="en-US"/>
              <a:t>편한 방법</a:t>
            </a:r>
            <a:endParaRPr lang="en-US" altLang="ko-KR"/>
          </a:p>
        </c:rich>
      </c:tx>
      <c:layout>
        <c:manualLayout>
          <c:xMode val="edge"/>
          <c:yMode val="edge"/>
          <c:x val="0.2891944444444444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돋보기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시트1'!$AC$22:$AC$23</c:f>
              <c:strCache>
                <c:ptCount val="2"/>
                <c:pt idx="0">
                  <c:v>TypeA</c:v>
                </c:pt>
                <c:pt idx="1">
                  <c:v>TypeB</c:v>
                </c:pt>
              </c:strCache>
            </c:strRef>
          </c:cat>
          <c:val>
            <c:numRef>
              <c:f>'설문지 응답 시트1'!$AH$22:$AH$23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15C-BD60-F4CB09C8DECB}"/>
            </c:ext>
          </c:extLst>
        </c:ser>
        <c:ser>
          <c:idx val="1"/>
          <c:order val="1"/>
          <c:tx>
            <c:v>마우스휠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'설문지 응답 시트1'!$AC$22:$AC$23</c:f>
              <c:strCache>
                <c:ptCount val="2"/>
                <c:pt idx="0">
                  <c:v>TypeA</c:v>
                </c:pt>
                <c:pt idx="1">
                  <c:v>TypeB</c:v>
                </c:pt>
              </c:strCache>
            </c:strRef>
          </c:cat>
          <c:val>
            <c:numRef>
              <c:f>'설문지 응답 시트1'!$AI$22:$AI$23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2-415C-BD60-F4CB09C8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7397712"/>
        <c:axId val="667399952"/>
      </c:barChart>
      <c:catAx>
        <c:axId val="667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9952"/>
        <c:crosses val="autoZero"/>
        <c:auto val="1"/>
        <c:lblAlgn val="ctr"/>
        <c:lblOffset val="100"/>
        <c:noMultiLvlLbl val="0"/>
      </c:catAx>
      <c:valAx>
        <c:axId val="6673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3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25</xdr:row>
      <xdr:rowOff>0</xdr:rowOff>
    </xdr:from>
    <xdr:to>
      <xdr:col>31</xdr:col>
      <xdr:colOff>186910</xdr:colOff>
      <xdr:row>38</xdr:row>
      <xdr:rowOff>136565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25A04CC-C071-47E5-9B31-91C51DF35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509081</xdr:colOff>
      <xdr:row>25</xdr:row>
      <xdr:rowOff>40102</xdr:rowOff>
    </xdr:from>
    <xdr:to>
      <xdr:col>35</xdr:col>
      <xdr:colOff>687969</xdr:colOff>
      <xdr:row>38</xdr:row>
      <xdr:rowOff>169324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626A79C-26A1-4230-AC88-BF5A74231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939186</xdr:colOff>
      <xdr:row>25</xdr:row>
      <xdr:rowOff>32081</xdr:rowOff>
    </xdr:from>
    <xdr:to>
      <xdr:col>40</xdr:col>
      <xdr:colOff>733064</xdr:colOff>
      <xdr:row>38</xdr:row>
      <xdr:rowOff>161303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87DBEC1-4397-48D5-A4F2-D84EEADA5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12879</xdr:colOff>
      <xdr:row>39</xdr:row>
      <xdr:rowOff>190025</xdr:rowOff>
    </xdr:from>
    <xdr:to>
      <xdr:col>31</xdr:col>
      <xdr:colOff>199789</xdr:colOff>
      <xdr:row>53</xdr:row>
      <xdr:rowOff>39492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527CF10-F2E4-49AC-94CA-742011FE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513939</xdr:colOff>
      <xdr:row>40</xdr:row>
      <xdr:rowOff>24087</xdr:rowOff>
    </xdr:from>
    <xdr:to>
      <xdr:col>35</xdr:col>
      <xdr:colOff>700848</xdr:colOff>
      <xdr:row>53</xdr:row>
      <xdr:rowOff>72251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E372A10-A1DF-4556-B3EC-73F965B4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952065</xdr:colOff>
      <xdr:row>40</xdr:row>
      <xdr:rowOff>16066</xdr:rowOff>
    </xdr:from>
    <xdr:to>
      <xdr:col>40</xdr:col>
      <xdr:colOff>745943</xdr:colOff>
      <xdr:row>53</xdr:row>
      <xdr:rowOff>64230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04869E1-6791-4337-8DF2-D9AB42AA4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6CB6CC-628F-4779-A938-41615EF882C6}" name="표2" displayName="표2" ref="C1:Y14" totalsRowCount="1" headerRowDxfId="50" dataDxfId="48" headerRowBorderDxfId="49" tableBorderDxfId="47" totalsRowBorderDxfId="46">
  <autoFilter ref="C1:Y13" xr:uid="{FB44089A-E628-4756-AAAD-ABD6E18B816E}"/>
  <sortState xmlns:xlrd2="http://schemas.microsoft.com/office/spreadsheetml/2017/richdata2" ref="C2:Y13">
    <sortCondition ref="D1:D13"/>
  </sortState>
  <tableColumns count="23">
    <tableColumn id="1" xr3:uid="{16E1F41E-945E-4A9F-A336-B63EDDD9CD3C}" name="나이대" dataDxfId="45" totalsRowDxfId="22"/>
    <tableColumn id="2" xr3:uid="{66FCA882-4AFA-4ED7-B122-D5002F496A48}" name="테스트 타입" dataDxfId="44" totalsRowDxfId="21"/>
    <tableColumn id="3" xr3:uid="{8BDB50A0-865D-4B95-852E-9EDB80CE5E8C}" name="Q1. [1]번째 테스트의 경과시간을 적어주세요.(숫자만 써주시고 맞추지 못했을 경우에는 빈칸으로 남겨주세요)" totalsRowFunction="custom" dataDxfId="43" totalsRowDxfId="20">
      <totalsRowFormula>COUNTA(표2[Q1. '[1']번째 테스트의 경과시간을 적어주세요.(숫자만 써주시고 맞추지 못했을 경우에는 빈칸으로 남겨주세요)])</totalsRowFormula>
    </tableColumn>
    <tableColumn id="4" xr3:uid="{508B50E7-1EB5-41E3-ABD8-BCC5BB66A227}" name="Q2. [2]번째 테스트의 경과시간을 적어주세요.(숫자만 써주시고 맞추지 못했을 경우에는 빈칸으로 남겨주세요)" totalsRowFunction="custom" dataDxfId="42" totalsRowDxfId="19">
      <totalsRowFormula>COUNTA(표2[Q2. '[2']번째 테스트의 경과시간을 적어주세요.(숫자만 써주시고 맞추지 못했을 경우에는 빈칸으로 남겨주세요)])</totalsRowFormula>
    </tableColumn>
    <tableColumn id="5" xr3:uid="{D5DB9D37-44F5-4599-8C89-70EAA25060F6}" name="Q3. [3]번째 테스트의 경과시간을 적어주세요.(숫자만 써주시고 맞추지 못했을 경우에는 빈칸으로 남겨주세요)" totalsRowFunction="custom" dataDxfId="41" totalsRowDxfId="18">
      <totalsRowFormula>COUNTA(표2[Q3. '[3']번째 테스트의 경과시간을 적어주세요.(숫자만 써주시고 맞추지 못했을 경우에는 빈칸으로 남겨주세요)])</totalsRowFormula>
    </tableColumn>
    <tableColumn id="6" xr3:uid="{DD67CEA5-0644-4D20-B2CD-CA3CE1277574}" name="Q4. [4]번째 테스트의 경과시간을 적어주세요.(숫자만 써주시고 맞추지 못했을 경우에는 빈칸으로 남겨주세요)" totalsRowFunction="custom" dataDxfId="40" totalsRowDxfId="17">
      <totalsRowFormula>COUNTA(표2[Q4. '[4']번째 테스트의 경과시간을 적어주세요.(숫자만 써주시고 맞추지 못했을 경우에는 빈칸으로 남겨주세요)])</totalsRowFormula>
    </tableColumn>
    <tableColumn id="7" xr3:uid="{32296230-262C-4452-B714-1E907136707E}" name="Q5. [5]번째 테스트의 경과시간을 적어주세요.(숫자만 써주시고 맞추지 못했을 경우에는 빈칸으로 남겨주세요)" totalsRowFunction="custom" dataDxfId="39" totalsRowDxfId="16">
      <totalsRowFormula>COUNTA(표2[Q5. '[5']번째 테스트의 경과시간을 적어주세요.(숫자만 써주시고 맞추지 못했을 경우에는 빈칸으로 남겨주세요)])</totalsRowFormula>
    </tableColumn>
    <tableColumn id="8" xr3:uid="{10520E2A-1DC0-41FD-BB28-0B394CDF22B1}" name="Q6. [6]번째 테스트의 경과시간을 적어주세요.(숫자만 써주시고 맞추지 못했을 경우에는 빈칸으로 남겨주세요)" totalsRowFunction="custom" dataDxfId="38" totalsRowDxfId="15">
      <totalsRowFormula>COUNTA(표2[Q6. '[6']번째 테스트의 경과시간을 적어주세요.(숫자만 써주시고 맞추지 못했을 경우에는 빈칸으로 남겨주세요)])</totalsRowFormula>
    </tableColumn>
    <tableColumn id="9" xr3:uid="{068E571C-ADCA-4091-B757-437439FE6BE7}" name="Q7. [7]번째 테스트의 경과시간을 적어주세요.(숫자만 써주시고 맞추지 못했을 경우에는 빈칸으로 남겨주세요)" totalsRowFunction="custom" dataDxfId="37" totalsRowDxfId="14">
      <totalsRowFormula>COUNTA(표2[Q7. '[7']번째 테스트의 경과시간을 적어주세요.(숫자만 써주시고 맞추지 못했을 경우에는 빈칸으로 남겨주세요)])</totalsRowFormula>
    </tableColumn>
    <tableColumn id="10" xr3:uid="{2355E980-0A82-4D9E-8830-35B9D204F628}" name="Q8. [8]번째 테스트의 경과시간을 적어주세요.(숫자만 써주시고 맞추지 못했을 경우에는 빈칸으로 남겨주세요)" totalsRowFunction="custom" dataDxfId="36" totalsRowDxfId="13">
      <totalsRowFormula>COUNTA(표2[Q8. '[8']번째 테스트의 경과시간을 적어주세요.(숫자만 써주시고 맞추지 못했을 경우에는 빈칸으로 남겨주세요)])</totalsRowFormula>
    </tableColumn>
    <tableColumn id="11" xr3:uid="{E4393BD7-7C3E-4EBC-8ABC-F406818C9377}" name="Q9. [9]번째 테스트의 경과시간을 적어주세요.(숫자만 써주시고 맞추지 못했을 경우에는 빈칸으로 남겨주세요)" totalsRowFunction="custom" dataDxfId="35" totalsRowDxfId="12">
      <totalsRowFormula>COUNTA(표2[Q9. '[9']번째 테스트의 경과시간을 적어주세요.(숫자만 써주시고 맞추지 못했을 경우에는 빈칸으로 남겨주세요)])</totalsRowFormula>
    </tableColumn>
    <tableColumn id="12" xr3:uid="{2E9BD1FD-9BC3-435A-8402-7C162C7929A7}" name="Q10. [10]번째 테스트의 경과시간을 적어주세요.(숫자만 써주시고 맞추지 못했을 경우에는 빈칸으로 남겨주세요)" totalsRowFunction="custom" dataDxfId="34" totalsRowDxfId="11">
      <totalsRowFormula>COUNTA(표2[Q10. '[10']번째 테스트의 경과시간을 적어주세요.(숫자만 써주시고 맞추지 못했을 경우에는 빈칸으로 남겨주세요)])</totalsRowFormula>
    </tableColumn>
    <tableColumn id="13" xr3:uid="{F822B8BB-D1CC-4270-A735-6E1864B754D5}" name="Q11. [11]번째 테스트의 경과시간을 적어주세요.(숫자만 써주시고 맞추지 못했을 경우에는 빈칸으로 남겨주세요)" totalsRowFunction="custom" dataDxfId="33" totalsRowDxfId="10">
      <totalsRowFormula>COUNTA(표2[Q11. '[11']번째 테스트의 경과시간을 적어주세요.(숫자만 써주시고 맞추지 못했을 경우에는 빈칸으로 남겨주세요)])</totalsRowFormula>
    </tableColumn>
    <tableColumn id="14" xr3:uid="{9FFE5694-BAD7-4F72-9C2A-E19EF2FA3A57}" name="Q12. [12]번째 테스트의 경과시간을 적어주세요.(숫자만 써주시고 맞추지 못했을 경우에는 빈칸으로 남겨주세요)" totalsRowFunction="custom" dataDxfId="32" totalsRowDxfId="9">
      <totalsRowFormula>COUNTA(표2[Q12. '[12']번째 테스트의 경과시간을 적어주세요.(숫자만 써주시고 맞추지 못했을 경우에는 빈칸으로 남겨주세요)])</totalsRowFormula>
    </tableColumn>
    <tableColumn id="15" xr3:uid="{EF55BB6E-9497-4486-ADD9-069D786A7C4E}" name="돋보기 정답수" dataDxfId="31" totalsRowDxfId="8">
      <calculatedColumnFormula>IF($D2="TypeB",COUNTA($G2:$H2,$K2:$L2,$O2:$P2),COUNTA($E2:$F2,$I2:$J2,$M2:$N2))</calculatedColumnFormula>
    </tableColumn>
    <tableColumn id="16" xr3:uid="{20300BD5-D33D-4841-8933-40F90CEFE773}" name="마우스휠 정답수" dataDxfId="30" totalsRowDxfId="7">
      <calculatedColumnFormula>IF($D2="TypeB",COUNTA($E2:$F2,$I2:$J2,$M2:$N2),COUNTA($G2:$H2,$K2:$L2,$O2:$P2))</calculatedColumnFormula>
    </tableColumn>
    <tableColumn id="17" xr3:uid="{1921534B-D69E-40B5-A6DD-A73257A81DE6}" name="돋보기 평균 시간" dataDxfId="29" totalsRowDxfId="6">
      <calculatedColumnFormula>IF($D2="TypeB",SUM($G2:$H2,$K2:$L2,$O2:$P2),SUM($E2:$F2,$I2:$J2,$M2:$N2))/Q2</calculatedColumnFormula>
    </tableColumn>
    <tableColumn id="18" xr3:uid="{D4E4FBE9-E9F7-4B10-B494-FDB562A94456}" name="마우스휠 평균 시간" dataDxfId="28" totalsRowDxfId="5">
      <calculatedColumnFormula>IF($D2="TypeB",SUM($E2:$F2,$I2:$J2,$M2:$N2),SUM($G2:$H2,$K2:$L2,$O2:$P2))/Q2</calculatedColumnFormula>
    </tableColumn>
    <tableColumn id="19" xr3:uid="{EAF71C72-2A7C-4584-A02C-F351D9A1E867}" name="평균시간이 빠른 방법" dataDxfId="27" totalsRowDxfId="4">
      <calculatedColumnFormula>IF(S2&lt;T2,"돋보기 방식", "마우스휠 방식")</calculatedColumnFormula>
    </tableColumn>
    <tableColumn id="20" xr3:uid="{637A805C-1AB6-45B5-B8DF-252D31F70FD0}" name="Q13. 두가지 확대 방법 중 평균 시간이 더 짧은 방법은 어느 방법이었나요?" dataDxfId="26" totalsRowDxfId="3"/>
    <tableColumn id="21" xr3:uid="{B0EC56C7-31A6-4B1C-9C10-C6BC98D52414}" name="Q13-1. 왜 그 방식이 평균 시간이 더 짧았던 것 같습니까?" dataDxfId="25" totalsRowDxfId="2"/>
    <tableColumn id="22" xr3:uid="{CFC8F836-D566-4429-9350-D481BE232CE5}" name="더 정확도가 높은 방법" dataDxfId="24" totalsRowDxfId="1">
      <calculatedColumnFormula>IF(Q2&lt;R2,"돋보기 방식", "마우스휠 방식")</calculatedColumnFormula>
    </tableColumn>
    <tableColumn id="23" xr3:uid="{E42DC95D-F94D-4CAF-AC63-7D9D760F2A4C}" name="더 편한 방법" dataDxfId="2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5"/>
  <sheetViews>
    <sheetView tabSelected="1" topLeftCell="B1" zoomScale="66" zoomScaleNormal="70" workbookViewId="0">
      <pane ySplit="14" topLeftCell="A15" activePane="bottomLeft" state="frozen"/>
      <selection pane="bottomLeft" activeCell="G25" sqref="G25"/>
    </sheetView>
  </sheetViews>
  <sheetFormatPr defaultColWidth="14.44140625" defaultRowHeight="15.75" customHeight="1" x14ac:dyDescent="0.25"/>
  <cols>
    <col min="1" max="1" width="21.5546875" hidden="1" customWidth="1"/>
    <col min="2" max="2" width="8.77734375" customWidth="1"/>
    <col min="3" max="20" width="21.5546875" customWidth="1"/>
    <col min="21" max="21" width="22" customWidth="1"/>
    <col min="22" max="22" width="17.6640625" hidden="1" customWidth="1"/>
    <col min="23" max="23" width="21.5546875" hidden="1" customWidth="1"/>
    <col min="24" max="24" width="22.6640625" customWidth="1"/>
    <col min="25" max="32" width="21.5546875" customWidth="1"/>
  </cols>
  <sheetData>
    <row r="1" spans="1:35" ht="13.8" x14ac:dyDescent="0.25">
      <c r="A1" s="1" t="s">
        <v>0</v>
      </c>
      <c r="B1" s="1"/>
      <c r="C1" s="9" t="s">
        <v>48</v>
      </c>
      <c r="D1" s="10" t="s">
        <v>49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0" t="s">
        <v>44</v>
      </c>
      <c r="R1" s="10" t="s">
        <v>43</v>
      </c>
      <c r="S1" s="10" t="s">
        <v>45</v>
      </c>
      <c r="T1" s="10" t="s">
        <v>46</v>
      </c>
      <c r="U1" s="10" t="s">
        <v>47</v>
      </c>
      <c r="V1" s="11" t="s">
        <v>13</v>
      </c>
      <c r="W1" s="11" t="s">
        <v>14</v>
      </c>
      <c r="X1" s="10" t="s">
        <v>60</v>
      </c>
      <c r="Y1" s="12" t="s">
        <v>51</v>
      </c>
      <c r="Z1" s="1" t="s">
        <v>15</v>
      </c>
    </row>
    <row r="2" spans="1:35" ht="13.2" x14ac:dyDescent="0.25">
      <c r="A2" s="2">
        <v>44343.759667118051</v>
      </c>
      <c r="B2" s="2"/>
      <c r="C2" s="17" t="s">
        <v>52</v>
      </c>
      <c r="D2" s="14" t="s">
        <v>22</v>
      </c>
      <c r="E2" s="14">
        <v>8.98</v>
      </c>
      <c r="F2" s="15"/>
      <c r="G2" s="14">
        <v>8.06</v>
      </c>
      <c r="H2" s="14">
        <v>21.14</v>
      </c>
      <c r="I2" s="15"/>
      <c r="J2" s="15"/>
      <c r="K2" s="14">
        <v>11.17</v>
      </c>
      <c r="L2" s="14">
        <v>19.239999999999998</v>
      </c>
      <c r="M2" s="14">
        <v>24.92</v>
      </c>
      <c r="N2" s="15"/>
      <c r="O2" s="14">
        <v>14.11</v>
      </c>
      <c r="P2" s="14">
        <v>8.7200000000000006</v>
      </c>
      <c r="Q2" s="14">
        <f>IF($D2="TypeB",COUNTA($G2:$H2,$K2:$L2,$O2:$P2),COUNTA($E2:$F2,$I2:$J2,$M2:$N2))</f>
        <v>2</v>
      </c>
      <c r="R2" s="14">
        <f>IF($D2="TypeB",COUNTA($E2:$F2,$I2:$J2,$M2:$N2),COUNTA($G2:$H2,$K2:$L2,$O2:$P2))</f>
        <v>6</v>
      </c>
      <c r="S2" s="14">
        <f>IF($D2="TypeB",SUM($G2:$H2,$K2:$L2,$O2:$P2),SUM($E2:$F2,$I2:$J2,$M2:$N2))/Q2</f>
        <v>16.950000000000003</v>
      </c>
      <c r="T2" s="14">
        <f>IF($D2="TypeB",SUM($E2:$F2,$I2:$J2,$M2:$N2),SUM($G2:$H2,$K2:$L2,$O2:$P2))/Q2</f>
        <v>41.22</v>
      </c>
      <c r="U2" s="14" t="str">
        <f>IF(S2&lt;T2,"돋보기 방식", "마우스휠 방식")</f>
        <v>돋보기 방식</v>
      </c>
      <c r="V2" s="14" t="s">
        <v>18</v>
      </c>
      <c r="W2" s="15"/>
      <c r="X2" s="14" t="str">
        <f>IF(Q2&lt;R2,"돋보기 방식", "마우스휠 방식")</f>
        <v>돋보기 방식</v>
      </c>
      <c r="Y2" s="16" t="s">
        <v>23</v>
      </c>
      <c r="Z2" s="3" t="s">
        <v>21</v>
      </c>
    </row>
    <row r="3" spans="1:35" ht="13.8" x14ac:dyDescent="0.25">
      <c r="A3" s="2">
        <v>44343.762840763884</v>
      </c>
      <c r="B3" s="2"/>
      <c r="C3" s="13" t="s">
        <v>24</v>
      </c>
      <c r="D3" s="14" t="s">
        <v>22</v>
      </c>
      <c r="E3" s="14">
        <v>5.67</v>
      </c>
      <c r="F3" s="14">
        <v>16.940000000000001</v>
      </c>
      <c r="G3" s="14">
        <v>20.16</v>
      </c>
      <c r="H3" s="14">
        <v>17.059999999999999</v>
      </c>
      <c r="I3" s="15"/>
      <c r="J3" s="15"/>
      <c r="K3" s="14">
        <v>5</v>
      </c>
      <c r="L3" s="14">
        <v>15.25</v>
      </c>
      <c r="M3" s="15"/>
      <c r="N3" s="15">
        <v>15.98</v>
      </c>
      <c r="O3" s="14">
        <v>13.05</v>
      </c>
      <c r="P3" s="15"/>
      <c r="Q3" s="14">
        <f>IF($D3="TypeB",COUNTA($G3:$H3,$K3:$L3,$O3:$P3),COUNTA($E3:$F3,$I3:$J3,$M3:$N3))</f>
        <v>3</v>
      </c>
      <c r="R3" s="14">
        <f>IF($D3="TypeB",COUNTA($E3:$F3,$I3:$J3,$M3:$N3),COUNTA($G3:$H3,$K3:$L3,$O3:$P3))</f>
        <v>5</v>
      </c>
      <c r="S3" s="14">
        <f>IF($D3="TypeB",SUM($G3:$H3,$K3:$L3,$O3:$P3),SUM($E3:$F3,$I3:$J3,$M3:$N3))/Q3</f>
        <v>12.863333333333335</v>
      </c>
      <c r="T3" s="14">
        <f>IF($D3="TypeB",SUM($E3:$F3,$I3:$J3,$M3:$N3),SUM($G3:$H3,$K3:$L3,$O3:$P3))/Q3</f>
        <v>23.506666666666664</v>
      </c>
      <c r="U3" s="14" t="str">
        <f>IF(S3&lt;T3,"돋보기 방식", "마우스휠 방식")</f>
        <v>돋보기 방식</v>
      </c>
      <c r="V3" s="14" t="s">
        <v>20</v>
      </c>
      <c r="W3" s="14" t="s">
        <v>25</v>
      </c>
      <c r="X3" s="14" t="str">
        <f>IF(Q3&lt;R3,"돋보기 방식", "마우스휠 방식")</f>
        <v>돋보기 방식</v>
      </c>
      <c r="Y3" s="16" t="s">
        <v>23</v>
      </c>
    </row>
    <row r="4" spans="1:35" ht="13.2" x14ac:dyDescent="0.25">
      <c r="A4" s="2">
        <v>44343.763622534723</v>
      </c>
      <c r="B4" s="2"/>
      <c r="C4" s="17" t="s">
        <v>53</v>
      </c>
      <c r="D4" s="14" t="s">
        <v>22</v>
      </c>
      <c r="E4" s="15"/>
      <c r="F4" s="15"/>
      <c r="G4" s="15"/>
      <c r="H4" s="15"/>
      <c r="I4" s="15"/>
      <c r="J4" s="14">
        <v>24.76</v>
      </c>
      <c r="K4" s="15"/>
      <c r="L4" s="15"/>
      <c r="M4" s="15"/>
      <c r="N4" s="15"/>
      <c r="O4" s="14">
        <v>17.46</v>
      </c>
      <c r="P4" s="14">
        <v>22.74</v>
      </c>
      <c r="Q4" s="14">
        <f>IF($D4="TypeB",COUNTA($G4:$H4,$K4:$L4,$O4:$P4),COUNTA($E4:$F4,$I4:$J4,$M4:$N4))</f>
        <v>1</v>
      </c>
      <c r="R4" s="14">
        <f>IF($D4="TypeB",COUNTA($E4:$F4,$I4:$J4,$M4:$N4),COUNTA($G4:$H4,$K4:$L4,$O4:$P4))</f>
        <v>2</v>
      </c>
      <c r="S4" s="14">
        <f>IF($D4="TypeB",SUM($G4:$H4,$K4:$L4,$O4:$P4),SUM($E4:$F4,$I4:$J4,$M4:$N4))/Q4</f>
        <v>24.76</v>
      </c>
      <c r="T4" s="14">
        <f>IF($D4="TypeB",SUM($E4:$F4,$I4:$J4,$M4:$N4),SUM($G4:$H4,$K4:$L4,$O4:$P4))/Q4</f>
        <v>40.200000000000003</v>
      </c>
      <c r="U4" s="14" t="str">
        <f>IF(S4&lt;T4,"돋보기 방식", "마우스휠 방식")</f>
        <v>돋보기 방식</v>
      </c>
      <c r="V4" s="14" t="s">
        <v>18</v>
      </c>
      <c r="W4" s="14" t="s">
        <v>29</v>
      </c>
      <c r="X4" s="14" t="str">
        <f>IF(Q4&lt;R4,"돋보기 방식", "마우스휠 방식")</f>
        <v>돋보기 방식</v>
      </c>
      <c r="Y4" s="16" t="s">
        <v>23</v>
      </c>
      <c r="Z4" s="3" t="s">
        <v>26</v>
      </c>
    </row>
    <row r="5" spans="1:35" ht="13.2" x14ac:dyDescent="0.25">
      <c r="A5" s="2">
        <v>44343.764501296297</v>
      </c>
      <c r="B5" s="2"/>
      <c r="C5" s="13" t="s">
        <v>24</v>
      </c>
      <c r="D5" s="14" t="s">
        <v>22</v>
      </c>
      <c r="E5" s="14">
        <v>18.420000000000002</v>
      </c>
      <c r="F5" s="15"/>
      <c r="G5" s="14">
        <v>12.5</v>
      </c>
      <c r="H5" s="14">
        <v>11.26</v>
      </c>
      <c r="I5" s="14">
        <v>16.420000000000002</v>
      </c>
      <c r="J5" s="14">
        <v>20.87</v>
      </c>
      <c r="K5" s="14">
        <v>28.54</v>
      </c>
      <c r="L5" s="14">
        <v>6.74</v>
      </c>
      <c r="M5" s="15"/>
      <c r="N5" s="15"/>
      <c r="O5" s="15"/>
      <c r="P5" s="15"/>
      <c r="Q5" s="14">
        <f>IF($D5="TypeB",COUNTA($G5:$H5,$K5:$L5,$O5:$P5),COUNTA($E5:$F5,$I5:$J5,$M5:$N5))</f>
        <v>3</v>
      </c>
      <c r="R5" s="14">
        <f>IF($D5="TypeB",COUNTA($E5:$F5,$I5:$J5,$M5:$N5),COUNTA($G5:$H5,$K5:$L5,$O5:$P5))</f>
        <v>4</v>
      </c>
      <c r="S5" s="14">
        <f>IF($D5="TypeB",SUM($G5:$H5,$K5:$L5,$O5:$P5),SUM($E5:$F5,$I5:$J5,$M5:$N5))/Q5</f>
        <v>18.570000000000004</v>
      </c>
      <c r="T5" s="14">
        <f>IF($D5="TypeB",SUM($E5:$F5,$I5:$J5,$M5:$N5),SUM($G5:$H5,$K5:$L5,$O5:$P5))/Q5</f>
        <v>19.68</v>
      </c>
      <c r="U5" s="14" t="str">
        <f>IF(S5&lt;T5,"돋보기 방식", "마우스휠 방식")</f>
        <v>돋보기 방식</v>
      </c>
      <c r="V5" s="14" t="s">
        <v>18</v>
      </c>
      <c r="W5" s="14" t="s">
        <v>33</v>
      </c>
      <c r="X5" s="14" t="str">
        <f>IF(Q5&lt;R5,"돋보기 방식", "마우스휠 방식")</f>
        <v>돋보기 방식</v>
      </c>
      <c r="Y5" s="16" t="s">
        <v>23</v>
      </c>
      <c r="Z5" s="3" t="s">
        <v>28</v>
      </c>
    </row>
    <row r="6" spans="1:35" ht="13.8" x14ac:dyDescent="0.25">
      <c r="A6" s="2">
        <v>44343.765131782406</v>
      </c>
      <c r="B6" s="2"/>
      <c r="C6" s="13" t="s">
        <v>24</v>
      </c>
      <c r="D6" s="14" t="s">
        <v>22</v>
      </c>
      <c r="E6" s="14">
        <v>3.28</v>
      </c>
      <c r="F6" s="14">
        <v>2.54</v>
      </c>
      <c r="G6" s="14">
        <v>26.05</v>
      </c>
      <c r="H6" s="14">
        <v>1.97</v>
      </c>
      <c r="I6" s="14">
        <v>3.75</v>
      </c>
      <c r="J6" s="14">
        <v>7.84</v>
      </c>
      <c r="K6" s="14">
        <v>4.29</v>
      </c>
      <c r="L6" s="14">
        <v>5.01</v>
      </c>
      <c r="M6" s="15"/>
      <c r="N6" s="5">
        <v>20.5</v>
      </c>
      <c r="O6" s="14">
        <v>20</v>
      </c>
      <c r="P6" s="15"/>
      <c r="Q6" s="14">
        <f>IF($D6="TypeB",COUNTA($G6:$H6,$K6:$L6,$O6:$P6),COUNTA($E6:$F6,$I6:$J6,$M6:$N6))</f>
        <v>5</v>
      </c>
      <c r="R6" s="14">
        <f>IF($D6="TypeB",COUNTA($E6:$F6,$I6:$J6,$M6:$N6),COUNTA($G6:$H6,$K6:$L6,$O6:$P6))</f>
        <v>5</v>
      </c>
      <c r="S6" s="14">
        <f>IF($D6="TypeB",SUM($G6:$H6,$K6:$L6,$O6:$P6),SUM($E6:$F6,$I6:$J6,$M6:$N6))/Q6</f>
        <v>7.581999999999999</v>
      </c>
      <c r="T6" s="14">
        <f>IF($D6="TypeB",SUM($E6:$F6,$I6:$J6,$M6:$N6),SUM($G6:$H6,$K6:$L6,$O6:$P6))/Q6</f>
        <v>11.464</v>
      </c>
      <c r="U6" s="14" t="str">
        <f>IF(S6&lt;T6,"돋보기 방식", "마우스휠 방식")</f>
        <v>돋보기 방식</v>
      </c>
      <c r="V6" s="14" t="s">
        <v>20</v>
      </c>
      <c r="W6" s="14" t="s">
        <v>38</v>
      </c>
      <c r="X6" s="14" t="str">
        <f>IF(Q6&lt;R6,"돋보기 방식", "마우스휠 방식")</f>
        <v>마우스휠 방식</v>
      </c>
      <c r="Y6" s="16" t="s">
        <v>23</v>
      </c>
      <c r="Z6" s="3" t="s">
        <v>30</v>
      </c>
    </row>
    <row r="7" spans="1:35" ht="13.2" x14ac:dyDescent="0.25">
      <c r="A7" s="2">
        <v>44344.726995856487</v>
      </c>
      <c r="B7" s="2"/>
      <c r="C7" s="13" t="s">
        <v>16</v>
      </c>
      <c r="D7" s="14" t="s">
        <v>22</v>
      </c>
      <c r="E7" s="14">
        <v>19.920000000000002</v>
      </c>
      <c r="F7" s="14">
        <v>23.21</v>
      </c>
      <c r="G7" s="14">
        <v>24.81</v>
      </c>
      <c r="H7" s="14">
        <v>11.43</v>
      </c>
      <c r="I7" s="14">
        <v>4.6500000000000004</v>
      </c>
      <c r="J7" s="15"/>
      <c r="K7" s="14">
        <v>11.87</v>
      </c>
      <c r="L7" s="14">
        <v>14.42</v>
      </c>
      <c r="M7" s="15"/>
      <c r="N7" s="15"/>
      <c r="O7" s="15"/>
      <c r="P7" s="14">
        <v>13.01</v>
      </c>
      <c r="Q7" s="14">
        <f>IF($D7="TypeB",COUNTA($G7:$H7,$K7:$L7,$O7:$P7),COUNTA($E7:$F7,$I7:$J7,$M7:$N7))</f>
        <v>3</v>
      </c>
      <c r="R7" s="14">
        <f>IF($D7="TypeB",COUNTA($E7:$F7,$I7:$J7,$M7:$N7),COUNTA($G7:$H7,$K7:$L7,$O7:$P7))</f>
        <v>5</v>
      </c>
      <c r="S7" s="14">
        <f>IF($D7="TypeB",SUM($G7:$H7,$K7:$L7,$O7:$P7),SUM($E7:$F7,$I7:$J7,$M7:$N7))/Q7</f>
        <v>15.926666666666668</v>
      </c>
      <c r="T7" s="14">
        <f>IF($D7="TypeB",SUM($E7:$F7,$I7:$J7,$M7:$N7),SUM($G7:$H7,$K7:$L7,$O7:$P7))/Q7</f>
        <v>25.179999999999996</v>
      </c>
      <c r="U7" s="14" t="str">
        <f>IF(S7&lt;T7,"돋보기 방식", "마우스휠 방식")</f>
        <v>돋보기 방식</v>
      </c>
      <c r="V7" s="14" t="s">
        <v>18</v>
      </c>
      <c r="W7" s="14" t="s">
        <v>41</v>
      </c>
      <c r="X7" s="14" t="str">
        <f>IF(Q7&lt;R7,"돋보기 방식", "마우스휠 방식")</f>
        <v>돋보기 방식</v>
      </c>
      <c r="Y7" s="16" t="s">
        <v>23</v>
      </c>
      <c r="Z7" s="3" t="s">
        <v>32</v>
      </c>
    </row>
    <row r="8" spans="1:35" ht="13.2" x14ac:dyDescent="0.25">
      <c r="A8" s="2">
        <v>44345.525477465279</v>
      </c>
      <c r="B8" s="2"/>
      <c r="C8" s="13" t="s">
        <v>16</v>
      </c>
      <c r="D8" s="14" t="s">
        <v>17</v>
      </c>
      <c r="E8" s="14">
        <v>15.19</v>
      </c>
      <c r="F8" s="15"/>
      <c r="G8" s="15"/>
      <c r="H8" s="14">
        <v>10.88</v>
      </c>
      <c r="I8" s="14">
        <v>19.940000000000001</v>
      </c>
      <c r="J8" s="14">
        <v>17.27</v>
      </c>
      <c r="K8" s="14">
        <v>8.66</v>
      </c>
      <c r="L8" s="14">
        <v>13.51</v>
      </c>
      <c r="M8" s="15"/>
      <c r="N8" s="15"/>
      <c r="O8" s="15"/>
      <c r="P8" s="14">
        <v>13.68</v>
      </c>
      <c r="Q8" s="14">
        <f>IF($D8="TypeB",COUNTA($G8:$H8,$K8:$L8,$O8:$P8),COUNTA($E8:$F8,$I8:$J8,$M8:$N8))</f>
        <v>4</v>
      </c>
      <c r="R8" s="14">
        <f>IF($D8="TypeB",COUNTA($E8:$F8,$I8:$J8,$M8:$N8),COUNTA($G8:$H8,$K8:$L8,$O8:$P8))</f>
        <v>3</v>
      </c>
      <c r="S8" s="14">
        <f>IF($D8="TypeB",SUM($G8:$H8,$K8:$L8,$O8:$P8),SUM($E8:$F8,$I8:$J8,$M8:$N8))/Q8</f>
        <v>11.682499999999999</v>
      </c>
      <c r="T8" s="14">
        <f>IF($D8="TypeB",SUM($E8:$F8,$I8:$J8,$M8:$N8),SUM($G8:$H8,$K8:$L8,$O8:$P8))/Q8</f>
        <v>13.100000000000001</v>
      </c>
      <c r="U8" s="14" t="str">
        <f>IF(S8&lt;T8,"돋보기 방식", "마우스휠 방식")</f>
        <v>돋보기 방식</v>
      </c>
      <c r="V8" s="14" t="s">
        <v>18</v>
      </c>
      <c r="W8" s="14" t="s">
        <v>19</v>
      </c>
      <c r="X8" s="14" t="str">
        <f>IF(Q8&lt;R8,"돋보기 방식", "마우스휠 방식")</f>
        <v>마우스휠 방식</v>
      </c>
      <c r="Y8" s="16" t="s">
        <v>20</v>
      </c>
      <c r="Z8" s="3" t="s">
        <v>34</v>
      </c>
    </row>
    <row r="9" spans="1:35" ht="13.2" x14ac:dyDescent="0.25">
      <c r="A9" s="2">
        <v>44347.547310844908</v>
      </c>
      <c r="B9" s="2"/>
      <c r="C9" s="13" t="s">
        <v>24</v>
      </c>
      <c r="D9" s="14" t="s">
        <v>17</v>
      </c>
      <c r="E9" s="14">
        <v>16.22</v>
      </c>
      <c r="F9" s="14">
        <v>11.49</v>
      </c>
      <c r="G9" s="14">
        <v>4.82</v>
      </c>
      <c r="H9" s="14">
        <v>14.25</v>
      </c>
      <c r="I9" s="14">
        <v>18.690000000000001</v>
      </c>
      <c r="J9" s="14">
        <v>21.18</v>
      </c>
      <c r="K9" s="14">
        <v>14.47</v>
      </c>
      <c r="L9" s="15"/>
      <c r="M9" s="14">
        <v>12.55</v>
      </c>
      <c r="N9" s="15"/>
      <c r="O9" s="14">
        <v>13</v>
      </c>
      <c r="P9" s="14">
        <v>4.93</v>
      </c>
      <c r="Q9" s="14">
        <f>IF($D9="TypeB",COUNTA($G9:$H9,$K9:$L9,$O9:$P9),COUNTA($E9:$F9,$I9:$J9,$M9:$N9))</f>
        <v>5</v>
      </c>
      <c r="R9" s="14">
        <f>IF($D9="TypeB",COUNTA($E9:$F9,$I9:$J9,$M9:$N9),COUNTA($G9:$H9,$K9:$L9,$O9:$P9))</f>
        <v>5</v>
      </c>
      <c r="S9" s="14">
        <f>IF($D9="TypeB",SUM($G9:$H9,$K9:$L9,$O9:$P9),SUM($E9:$F9,$I9:$J9,$M9:$N9))/Q9</f>
        <v>10.294</v>
      </c>
      <c r="T9" s="14">
        <f>IF($D9="TypeB",SUM($E9:$F9,$I9:$J9,$M9:$N9),SUM($G9:$H9,$K9:$L9,$O9:$P9))/Q9</f>
        <v>16.026000000000003</v>
      </c>
      <c r="U9" s="14" t="str">
        <f>IF(S9&lt;T9,"돋보기 방식", "마우스휠 방식")</f>
        <v>돋보기 방식</v>
      </c>
      <c r="V9" s="14" t="s">
        <v>18</v>
      </c>
      <c r="W9" s="14" t="s">
        <v>27</v>
      </c>
      <c r="X9" s="14" t="str">
        <f>IF(Q9&lt;R9,"돋보기 방식", "마우스휠 방식")</f>
        <v>마우스휠 방식</v>
      </c>
      <c r="Y9" s="16" t="s">
        <v>20</v>
      </c>
      <c r="Z9" s="3" t="s">
        <v>36</v>
      </c>
    </row>
    <row r="10" spans="1:35" ht="13.8" x14ac:dyDescent="0.25">
      <c r="A10" s="2">
        <v>44347.577786354166</v>
      </c>
      <c r="B10" s="2"/>
      <c r="C10" s="13" t="s">
        <v>24</v>
      </c>
      <c r="D10" s="14" t="s">
        <v>17</v>
      </c>
      <c r="E10" s="14">
        <v>6.03</v>
      </c>
      <c r="F10" s="14">
        <v>24.45</v>
      </c>
      <c r="G10" s="15"/>
      <c r="H10" s="14">
        <v>24</v>
      </c>
      <c r="I10" s="14">
        <v>9.1</v>
      </c>
      <c r="J10" s="15"/>
      <c r="K10" s="14">
        <v>7.29</v>
      </c>
      <c r="L10" s="14">
        <v>23.58</v>
      </c>
      <c r="M10" s="15"/>
      <c r="N10" s="15"/>
      <c r="O10" s="14">
        <v>10</v>
      </c>
      <c r="P10" s="14">
        <v>16.04</v>
      </c>
      <c r="Q10" s="14">
        <f>IF($D10="TypeB",COUNTA($G10:$H10,$K10:$L10,$O10:$P10),COUNTA($E10:$F10,$I10:$J10,$M10:$N10))</f>
        <v>5</v>
      </c>
      <c r="R10" s="14">
        <f>IF($D10="TypeB",COUNTA($E10:$F10,$I10:$J10,$M10:$N10),COUNTA($G10:$H10,$K10:$L10,$O10:$P10))</f>
        <v>3</v>
      </c>
      <c r="S10" s="14">
        <f>IF($D10="TypeB",SUM($G10:$H10,$K10:$L10,$O10:$P10),SUM($E10:$F10,$I10:$J10,$M10:$N10))/Q10</f>
        <v>16.181999999999999</v>
      </c>
      <c r="T10" s="14">
        <f>IF($D10="TypeB",SUM($E10:$F10,$I10:$J10,$M10:$N10),SUM($G10:$H10,$K10:$L10,$O10:$P10))/Q10</f>
        <v>7.9159999999999995</v>
      </c>
      <c r="U10" s="14" t="str">
        <f>IF(S10&lt;T10,"돋보기 방식", "마우스휠 방식")</f>
        <v>마우스휠 방식</v>
      </c>
      <c r="V10" s="14" t="s">
        <v>20</v>
      </c>
      <c r="W10" s="14" t="s">
        <v>31</v>
      </c>
      <c r="X10" s="14" t="str">
        <f>IF(Q10&lt;R10,"돋보기 방식", "마우스휠 방식")</f>
        <v>마우스휠 방식</v>
      </c>
      <c r="Y10" s="16" t="s">
        <v>20</v>
      </c>
      <c r="Z10" s="3" t="s">
        <v>37</v>
      </c>
    </row>
    <row r="11" spans="1:35" ht="13.2" x14ac:dyDescent="0.25">
      <c r="A11" s="2">
        <v>44347.665447488427</v>
      </c>
      <c r="B11" s="2"/>
      <c r="C11" s="13" t="s">
        <v>16</v>
      </c>
      <c r="D11" s="14" t="s">
        <v>17</v>
      </c>
      <c r="E11" s="14">
        <v>5.49</v>
      </c>
      <c r="F11" s="14">
        <v>21.8</v>
      </c>
      <c r="G11" s="14">
        <v>8.24</v>
      </c>
      <c r="H11" s="14">
        <v>16.36</v>
      </c>
      <c r="I11" s="14">
        <v>8.48</v>
      </c>
      <c r="J11" s="15"/>
      <c r="K11" s="14">
        <v>13.18</v>
      </c>
      <c r="L11" s="14">
        <v>24.51</v>
      </c>
      <c r="M11" s="14">
        <v>6.17</v>
      </c>
      <c r="N11" s="5">
        <v>28.12</v>
      </c>
      <c r="O11" s="14">
        <v>5.87</v>
      </c>
      <c r="P11" s="15"/>
      <c r="Q11" s="14">
        <f>IF($D11="TypeB",COUNTA($G11:$H11,$K11:$L11,$O11:$P11),COUNTA($E11:$F11,$I11:$J11,$M11:$N11))</f>
        <v>5</v>
      </c>
      <c r="R11" s="14">
        <f>IF($D11="TypeB",COUNTA($E11:$F11,$I11:$J11,$M11:$N11),COUNTA($G11:$H11,$K11:$L11,$O11:$P11))</f>
        <v>5</v>
      </c>
      <c r="S11" s="14">
        <f>IF($D11="TypeB",SUM($G11:$H11,$K11:$L11,$O11:$P11),SUM($E11:$F11,$I11:$J11,$M11:$N11))/Q11</f>
        <v>13.632000000000001</v>
      </c>
      <c r="T11" s="14">
        <f>IF($D11="TypeB",SUM($E11:$F11,$I11:$J11,$M11:$N11),SUM($G11:$H11,$K11:$L11,$O11:$P11))/Q11</f>
        <v>14.012</v>
      </c>
      <c r="U11" s="14" t="str">
        <f>IF(S11&lt;T11,"돋보기 방식", "마우스휠 방식")</f>
        <v>돋보기 방식</v>
      </c>
      <c r="V11" s="14" t="s">
        <v>20</v>
      </c>
      <c r="W11" s="14" t="s">
        <v>35</v>
      </c>
      <c r="X11" s="14" t="str">
        <f>IF(Q11&lt;R11,"돋보기 방식", "마우스휠 방식")</f>
        <v>마우스휠 방식</v>
      </c>
      <c r="Y11" s="16" t="s">
        <v>20</v>
      </c>
      <c r="Z11" s="3" t="s">
        <v>39</v>
      </c>
    </row>
    <row r="12" spans="1:35" ht="13.8" x14ac:dyDescent="0.25">
      <c r="A12" s="2">
        <v>44347.8925805787</v>
      </c>
      <c r="B12" s="2"/>
      <c r="C12" s="17" t="s">
        <v>52</v>
      </c>
      <c r="D12" s="14" t="s">
        <v>17</v>
      </c>
      <c r="E12" s="15"/>
      <c r="F12" s="14">
        <v>26.25</v>
      </c>
      <c r="G12" s="15"/>
      <c r="H12" s="14">
        <v>7.02</v>
      </c>
      <c r="I12" s="14">
        <v>21.07</v>
      </c>
      <c r="J12" s="15"/>
      <c r="K12" s="14">
        <v>10.82</v>
      </c>
      <c r="L12" s="15"/>
      <c r="M12" s="14">
        <v>7.58</v>
      </c>
      <c r="N12" s="15"/>
      <c r="O12" s="14">
        <v>25.25</v>
      </c>
      <c r="P12" s="14">
        <v>14.54</v>
      </c>
      <c r="Q12" s="14">
        <v>3</v>
      </c>
      <c r="R12" s="14">
        <v>4</v>
      </c>
      <c r="S12" s="14">
        <f>IF($D12="TypeB",SUM($G12:$H12,$K12:$L12,$O12:$P12),SUM($E12:$F12,$I12:$J12,$M12:$N12))/Q12</f>
        <v>19.21</v>
      </c>
      <c r="T12" s="14">
        <f>IF($D12="TypeB",SUM($E12:$F12,$I12:$J12,$M12:$N12),SUM($G12:$H12,$K12:$L12,$O12:$P12))/Q12</f>
        <v>18.3</v>
      </c>
      <c r="U12" s="14" t="str">
        <f>IF(S12&lt;T12,"돋보기 방식", "마우스휠 방식")</f>
        <v>마우스휠 방식</v>
      </c>
      <c r="V12" s="14" t="s">
        <v>18</v>
      </c>
      <c r="W12" s="14" t="s">
        <v>37</v>
      </c>
      <c r="X12" s="14" t="str">
        <f>IF(Q12&lt;R12,"돋보기 방식", "마우스휠 방식")</f>
        <v>돋보기 방식</v>
      </c>
      <c r="Y12" s="16" t="s">
        <v>23</v>
      </c>
      <c r="Z12" s="3" t="s">
        <v>40</v>
      </c>
    </row>
    <row r="13" spans="1:35" ht="13.2" x14ac:dyDescent="0.25">
      <c r="A13" s="2">
        <v>44348.001531979171</v>
      </c>
      <c r="B13" s="2"/>
      <c r="C13" s="27" t="s">
        <v>54</v>
      </c>
      <c r="D13" s="18" t="s">
        <v>17</v>
      </c>
      <c r="E13" s="18">
        <v>11.29</v>
      </c>
      <c r="F13" s="19"/>
      <c r="G13" s="18">
        <v>26.84</v>
      </c>
      <c r="H13" s="18">
        <v>21.24</v>
      </c>
      <c r="I13" s="19"/>
      <c r="J13" s="19"/>
      <c r="K13" s="19"/>
      <c r="L13" s="19"/>
      <c r="M13" s="18">
        <v>21.03</v>
      </c>
      <c r="N13" s="19">
        <v>27.94</v>
      </c>
      <c r="O13" s="18">
        <v>22.14</v>
      </c>
      <c r="P13" s="18">
        <v>27.59</v>
      </c>
      <c r="Q13" s="18">
        <f>IF($D13="TypeB",COUNTA($G13:$H13,$K13:$L13,$O13:$P13),COUNTA($E13:$F13,$I13:$J13,$M13:$N13))</f>
        <v>4</v>
      </c>
      <c r="R13" s="18">
        <f>IF($D13="TypeB",COUNTA($E13:$F13,$I13:$J13,$M13:$N13),COUNTA($G13:$H13,$K13:$L13,$O13:$P13))</f>
        <v>3</v>
      </c>
      <c r="S13" s="18">
        <f>IF($D13="TypeB",SUM($G13:$H13,$K13:$L13,$O13:$P13),SUM($E13:$F13,$I13:$J13,$M13:$N13))/Q13</f>
        <v>24.452500000000001</v>
      </c>
      <c r="T13" s="18">
        <f>IF($D13="TypeB",SUM($E13:$F13,$I13:$J13,$M13:$N13),SUM($G13:$H13,$K13:$L13,$O13:$P13))/Q13</f>
        <v>15.065000000000001</v>
      </c>
      <c r="U13" s="18" t="str">
        <f>IF(S13&lt;T13,"돋보기 방식", "마우스휠 방식")</f>
        <v>마우스휠 방식</v>
      </c>
      <c r="V13" s="18" t="s">
        <v>20</v>
      </c>
      <c r="W13" s="19"/>
      <c r="X13" s="18" t="str">
        <f>IF(Q13&lt;R13,"돋보기 방식", "마우스휠 방식")</f>
        <v>마우스휠 방식</v>
      </c>
      <c r="Y13" s="20" t="s">
        <v>20</v>
      </c>
      <c r="Z13" s="3" t="s">
        <v>42</v>
      </c>
    </row>
    <row r="14" spans="1:35" ht="15.75" customHeight="1" x14ac:dyDescent="0.25">
      <c r="C14" s="27"/>
      <c r="D14" s="28"/>
      <c r="E14" s="28">
        <f>COUNTA(표2[Q1. '[1']번째 테스트의 경과시간을 적어주세요.(숫자만 써주시고 맞추지 못했을 경우에는 빈칸으로 남겨주세요)])</f>
        <v>10</v>
      </c>
      <c r="F14" s="28">
        <f>COUNTA(표2[Q2. '[2']번째 테스트의 경과시간을 적어주세요.(숫자만 써주시고 맞추지 못했을 경우에는 빈칸으로 남겨주세요)])</f>
        <v>7</v>
      </c>
      <c r="G14" s="28">
        <f>COUNTA(표2[Q3. '[3']번째 테스트의 경과시간을 적어주세요.(숫자만 써주시고 맞추지 못했을 경우에는 빈칸으로 남겨주세요)])</f>
        <v>8</v>
      </c>
      <c r="H14" s="28">
        <f>COUNTA(표2[Q4. '[4']번째 테스트의 경과시간을 적어주세요.(숫자만 써주시고 맞추지 못했을 경우에는 빈칸으로 남겨주세요)])</f>
        <v>11</v>
      </c>
      <c r="I14" s="28">
        <f>COUNTA(표2[Q5. '[5']번째 테스트의 경과시간을 적어주세요.(숫자만 써주시고 맞추지 못했을 경우에는 빈칸으로 남겨주세요)])</f>
        <v>8</v>
      </c>
      <c r="J14" s="28">
        <f>COUNTA(표2[Q6. '[6']번째 테스트의 경과시간을 적어주세요.(숫자만 써주시고 맞추지 못했을 경우에는 빈칸으로 남겨주세요)])</f>
        <v>5</v>
      </c>
      <c r="K14" s="28">
        <f>COUNTA(표2[Q7. '[7']번째 테스트의 경과시간을 적어주세요.(숫자만 써주시고 맞추지 못했을 경우에는 빈칸으로 남겨주세요)])</f>
        <v>10</v>
      </c>
      <c r="L14" s="28">
        <f>COUNTA(표2[Q8. '[8']번째 테스트의 경과시간을 적어주세요.(숫자만 써주시고 맞추지 못했을 경우에는 빈칸으로 남겨주세요)])</f>
        <v>8</v>
      </c>
      <c r="M14" s="28">
        <f>COUNTA(표2[Q9. '[9']번째 테스트의 경과시간을 적어주세요.(숫자만 써주시고 맞추지 못했을 경우에는 빈칸으로 남겨주세요)])</f>
        <v>5</v>
      </c>
      <c r="N14" s="28">
        <f>COUNTA(표2[Q10. '[10']번째 테스트의 경과시간을 적어주세요.(숫자만 써주시고 맞추지 못했을 경우에는 빈칸으로 남겨주세요)])</f>
        <v>4</v>
      </c>
      <c r="O14" s="28">
        <f>COUNTA(표2[Q11. '[11']번째 테스트의 경과시간을 적어주세요.(숫자만 써주시고 맞추지 못했을 경우에는 빈칸으로 남겨주세요)])</f>
        <v>9</v>
      </c>
      <c r="P14" s="28">
        <f>COUNTA(표2[Q12. '[12']번째 테스트의 경과시간을 적어주세요.(숫자만 써주시고 맞추지 못했을 경우에는 빈칸으로 남겨주세요)])</f>
        <v>8</v>
      </c>
      <c r="Q14" s="28"/>
      <c r="R14" s="28"/>
      <c r="S14" s="28"/>
      <c r="T14" s="28"/>
      <c r="U14" s="28"/>
      <c r="V14" s="28"/>
      <c r="W14" s="28"/>
      <c r="X14" s="28"/>
      <c r="Y14" s="29"/>
    </row>
    <row r="16" spans="1:35" ht="15.75" customHeight="1" x14ac:dyDescent="0.25">
      <c r="AC16" s="23"/>
      <c r="AD16" s="4" t="s">
        <v>56</v>
      </c>
      <c r="AE16" s="4" t="s">
        <v>57</v>
      </c>
      <c r="AF16" s="4" t="s">
        <v>56</v>
      </c>
      <c r="AG16" s="4" t="s">
        <v>57</v>
      </c>
      <c r="AH16" s="4" t="s">
        <v>56</v>
      </c>
      <c r="AI16" s="4" t="s">
        <v>57</v>
      </c>
    </row>
    <row r="17" spans="4:35" ht="15.75" customHeight="1" x14ac:dyDescent="0.25">
      <c r="E17">
        <f>COUNTA(E2:E7)</f>
        <v>5</v>
      </c>
      <c r="F17">
        <f t="shared" ref="F17:P17" si="0">COUNTA(F2:F7)</f>
        <v>3</v>
      </c>
      <c r="G17">
        <f t="shared" si="0"/>
        <v>5</v>
      </c>
      <c r="H17">
        <f t="shared" si="0"/>
        <v>5</v>
      </c>
      <c r="I17">
        <f t="shared" si="0"/>
        <v>3</v>
      </c>
      <c r="J17">
        <f t="shared" si="0"/>
        <v>3</v>
      </c>
      <c r="K17">
        <f t="shared" si="0"/>
        <v>5</v>
      </c>
      <c r="L17">
        <f t="shared" si="0"/>
        <v>5</v>
      </c>
      <c r="M17">
        <f t="shared" si="0"/>
        <v>1</v>
      </c>
      <c r="N17">
        <f t="shared" si="0"/>
        <v>2</v>
      </c>
      <c r="O17">
        <f t="shared" si="0"/>
        <v>4</v>
      </c>
      <c r="P17">
        <f t="shared" si="0"/>
        <v>3</v>
      </c>
      <c r="AC17" s="23"/>
      <c r="AD17" s="21" t="s">
        <v>55</v>
      </c>
      <c r="AE17" s="21"/>
      <c r="AF17" s="24" t="s">
        <v>61</v>
      </c>
      <c r="AG17" s="24"/>
      <c r="AH17" s="24" t="s">
        <v>50</v>
      </c>
      <c r="AI17" s="24"/>
    </row>
    <row r="18" spans="4:35" ht="15.75" customHeight="1" x14ac:dyDescent="0.25">
      <c r="E18">
        <f>SUM(E2:E7)/E17</f>
        <v>11.254000000000001</v>
      </c>
      <c r="F18">
        <f t="shared" ref="F18:P18" si="1">SUM(F2:F7)/F17</f>
        <v>14.229999999999999</v>
      </c>
      <c r="G18">
        <f t="shared" si="1"/>
        <v>18.315999999999999</v>
      </c>
      <c r="H18">
        <f t="shared" si="1"/>
        <v>12.571999999999999</v>
      </c>
      <c r="I18">
        <f t="shared" si="1"/>
        <v>8.2733333333333334</v>
      </c>
      <c r="J18">
        <f t="shared" si="1"/>
        <v>17.823333333333334</v>
      </c>
      <c r="K18">
        <f t="shared" si="1"/>
        <v>12.173999999999999</v>
      </c>
      <c r="L18">
        <f t="shared" si="1"/>
        <v>12.132</v>
      </c>
      <c r="M18">
        <f t="shared" si="1"/>
        <v>24.92</v>
      </c>
      <c r="N18">
        <f t="shared" si="1"/>
        <v>18.240000000000002</v>
      </c>
      <c r="O18">
        <f t="shared" si="1"/>
        <v>16.155000000000001</v>
      </c>
      <c r="P18">
        <f t="shared" si="1"/>
        <v>14.823333333333332</v>
      </c>
      <c r="AC18" s="5" t="s">
        <v>62</v>
      </c>
      <c r="AD18" s="6">
        <f>AVERAGEIF($C$2:$C$13,$AC$18,$Q$2:$Q$13)</f>
        <v>4.2</v>
      </c>
      <c r="AE18" s="6">
        <f>AVERAGEIF($C$2:$C$13,$AC$18,$R$2:$R$13)</f>
        <v>4.4000000000000004</v>
      </c>
      <c r="AF18" s="6">
        <f>AVERAGEIF($C$2:$C$13,$AC$18,$S$2:$S$13)</f>
        <v>13.098266666666669</v>
      </c>
      <c r="AG18" s="6">
        <f>AVERAGEIF($C$2:$C$13,AC18,$T$2:$T$13)</f>
        <v>15.718533333333335</v>
      </c>
      <c r="AH18" s="6">
        <f>COUNTIFS($C$2:$C$13,AC18,$Y$2:$Y$13,"돋보기 방식")</f>
        <v>2</v>
      </c>
      <c r="AI18" s="6">
        <f>COUNTIFS($C$2:$C$13,AC18,$Y$2:$Y$13,"마우스 휠 방식")</f>
        <v>3</v>
      </c>
    </row>
    <row r="19" spans="4:35" ht="15.75" customHeight="1" x14ac:dyDescent="0.25">
      <c r="E19">
        <f>COUNTA(E8:E13)</f>
        <v>5</v>
      </c>
      <c r="F19">
        <f t="shared" ref="F19:P19" si="2">COUNTA(F8:F13)</f>
        <v>4</v>
      </c>
      <c r="G19">
        <f t="shared" si="2"/>
        <v>3</v>
      </c>
      <c r="H19">
        <f t="shared" si="2"/>
        <v>6</v>
      </c>
      <c r="I19">
        <f t="shared" si="2"/>
        <v>5</v>
      </c>
      <c r="J19">
        <f t="shared" si="2"/>
        <v>2</v>
      </c>
      <c r="K19">
        <f t="shared" si="2"/>
        <v>5</v>
      </c>
      <c r="L19">
        <f t="shared" si="2"/>
        <v>3</v>
      </c>
      <c r="M19">
        <f t="shared" si="2"/>
        <v>4</v>
      </c>
      <c r="N19">
        <f t="shared" si="2"/>
        <v>2</v>
      </c>
      <c r="O19">
        <f t="shared" si="2"/>
        <v>5</v>
      </c>
      <c r="P19">
        <f t="shared" si="2"/>
        <v>5</v>
      </c>
      <c r="AC19" s="7" t="s">
        <v>63</v>
      </c>
      <c r="AD19" s="8">
        <f>AVERAGEIF($C$2:$C$13,$AC$19,$Q$2:$Q$13)</f>
        <v>4</v>
      </c>
      <c r="AE19" s="8">
        <f>AVERAGEIF($C$2:$C$13,$AC$19,$R$2:$R$13)</f>
        <v>4.333333333333333</v>
      </c>
      <c r="AF19" s="8">
        <f>AVERAGEIF($C$2:$C$13,$AC$19,$S$2:$S$13)</f>
        <v>13.747055555555557</v>
      </c>
      <c r="AG19" s="8">
        <f>AVERAGEIF($C$2:$C$13,AC19,$T$2:$T$13)</f>
        <v>17.430666666666667</v>
      </c>
      <c r="AH19" s="8">
        <f>COUNTIFS($C$2:$C$13,AC19,$Y$2:$Y$13,"돋보기 방식")</f>
        <v>2</v>
      </c>
      <c r="AI19" s="8">
        <f>COUNTIFS($C$2:$C$13,AC19,$Y$2:$Y$13,"마우스 휠 방식")</f>
        <v>1</v>
      </c>
    </row>
    <row r="20" spans="4:35" ht="15.75" customHeight="1" x14ac:dyDescent="0.25">
      <c r="E20">
        <f>SUM(E8:E13)/E19</f>
        <v>10.843999999999999</v>
      </c>
      <c r="F20">
        <f t="shared" ref="F20:P20" si="3">SUM(F8:F13)/F19</f>
        <v>20.997499999999999</v>
      </c>
      <c r="G20">
        <f t="shared" si="3"/>
        <v>13.299999999999999</v>
      </c>
      <c r="H20">
        <f t="shared" si="3"/>
        <v>15.625</v>
      </c>
      <c r="I20">
        <f t="shared" si="3"/>
        <v>15.456</v>
      </c>
      <c r="J20">
        <f t="shared" si="3"/>
        <v>19.225000000000001</v>
      </c>
      <c r="K20">
        <f t="shared" si="3"/>
        <v>10.884</v>
      </c>
      <c r="L20">
        <f t="shared" si="3"/>
        <v>20.533333333333331</v>
      </c>
      <c r="M20">
        <f t="shared" si="3"/>
        <v>11.8325</v>
      </c>
      <c r="N20">
        <f t="shared" si="3"/>
        <v>28.03</v>
      </c>
      <c r="O20">
        <f t="shared" si="3"/>
        <v>15.252000000000001</v>
      </c>
      <c r="P20">
        <f t="shared" si="3"/>
        <v>15.356</v>
      </c>
      <c r="AC20" s="5" t="s">
        <v>64</v>
      </c>
      <c r="AD20" s="6">
        <f>AVERAGEIF($C$2:$C$13,$AC$20,$Q$2:$Q$13)</f>
        <v>2.5</v>
      </c>
      <c r="AE20" s="6">
        <f>AVERAGEIF($C$2:$C$13,$AC$20,$R$2:$R$13)</f>
        <v>3.75</v>
      </c>
      <c r="AF20" s="6">
        <f>AVERAGEIF($C$2:$C$13,$AC$20,$S$2:$S$13)</f>
        <v>21.343125000000001</v>
      </c>
      <c r="AG20" s="6">
        <f>AVERAGEIF($C$2:$C$13,AC20,$T$2:$T$13)</f>
        <v>28.696249999999999</v>
      </c>
      <c r="AH20" s="6">
        <f>COUNTIFS($C$2:$C$13,AC20,$Y$2:$Y$13,"돋보기 방식")</f>
        <v>1</v>
      </c>
      <c r="AI20" s="6">
        <f>COUNTIFS($C$2:$C$13,AC20,$Y$2:$Y$13,"마우스 휠 방식")</f>
        <v>3</v>
      </c>
    </row>
    <row r="21" spans="4:35" ht="15.75" customHeight="1" x14ac:dyDescent="0.25">
      <c r="E21" s="30"/>
      <c r="F21" s="30"/>
      <c r="G21" s="30"/>
      <c r="H21" s="30"/>
      <c r="I21" s="30"/>
      <c r="J21" s="30"/>
      <c r="AC21" s="22"/>
      <c r="AD21" s="22"/>
      <c r="AE21" s="22"/>
      <c r="AF21" s="22"/>
      <c r="AG21" s="22"/>
      <c r="AH21" s="22"/>
      <c r="AI21" s="22"/>
    </row>
    <row r="22" spans="4:35" ht="15.75" customHeight="1" x14ac:dyDescent="0.25">
      <c r="E22" s="26"/>
      <c r="F22" s="26"/>
      <c r="I22" s="26"/>
      <c r="J22" s="26"/>
      <c r="AC22" s="5" t="s">
        <v>59</v>
      </c>
      <c r="AD22" s="6">
        <f>AVERAGEIF($D$2:$D$13,$AC$22,$Q$2:$Q$13)</f>
        <v>2.8333333333333335</v>
      </c>
      <c r="AE22" s="6">
        <f>AVERAGEIF($D$2:$D$13,$AC$22,$R$2:$R$13)</f>
        <v>4.5</v>
      </c>
      <c r="AF22" s="6">
        <f>AVERAGEIF($D$2:$D$13,$AC$22,$S$2:$S$13)</f>
        <v>16.108666666666668</v>
      </c>
      <c r="AG22" s="6">
        <f>AVERAGEIF($D$2:$D$13,AC22,$T$2:$T$13)</f>
        <v>26.87511111111111</v>
      </c>
      <c r="AH22" s="6">
        <f>COUNTIFS($D$2:$D$13,AC22,$Y$2:$Y$13,"돋보기 방식")</f>
        <v>0</v>
      </c>
      <c r="AI22" s="6">
        <f>COUNTIFS($D$2:$D$13,AC22,$Y$2:$Y$13,"마우스 휠 방식")</f>
        <v>6</v>
      </c>
    </row>
    <row r="23" spans="4:35" ht="15.75" customHeight="1" x14ac:dyDescent="0.25">
      <c r="D23" s="25"/>
      <c r="AC23" s="7" t="s">
        <v>58</v>
      </c>
      <c r="AD23" s="8">
        <f>AVERAGEIF($D$2:$D$13,$AC$23,$Q$2:$Q$13)</f>
        <v>4.333333333333333</v>
      </c>
      <c r="AE23" s="8">
        <f>AVERAGEIF($D$2:$D$13,$AC$23,$R$2:$R$13)</f>
        <v>3.8333333333333335</v>
      </c>
      <c r="AF23" s="8">
        <f>AVERAGEIF($D$2:$D$13,$AC$23,$S$2:$S$13)</f>
        <v>15.908833333333336</v>
      </c>
      <c r="AG23" s="8">
        <f>AVERAGEIF($D$2:$D$13,AC23,$T$2:$T$13)</f>
        <v>14.069833333333333</v>
      </c>
      <c r="AH23" s="8">
        <f>COUNTIFS($D$2:$D$13,AC23,$Y$2:$Y$13,"돋보기 방식")</f>
        <v>5</v>
      </c>
      <c r="AI23" s="8">
        <f>COUNTIFS($D$2:$D$13,AC23,$Y$2:$Y$13,"마우스 휠 방식")</f>
        <v>1</v>
      </c>
    </row>
    <row r="24" spans="4:35" ht="15.75" customHeight="1" x14ac:dyDescent="0.25">
      <c r="D24" s="25"/>
    </row>
    <row r="25" spans="4:35" ht="15.75" customHeight="1" x14ac:dyDescent="0.25">
      <c r="D25" s="25"/>
    </row>
  </sheetData>
  <mergeCells count="7">
    <mergeCell ref="I21:J21"/>
    <mergeCell ref="E21:H21"/>
    <mergeCell ref="AD17:AE17"/>
    <mergeCell ref="AC21:AI21"/>
    <mergeCell ref="AC16:AC17"/>
    <mergeCell ref="AF17:AG17"/>
    <mergeCell ref="AH17:AI17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진승현</dc:creator>
  <cp:lastModifiedBy>JinSH</cp:lastModifiedBy>
  <dcterms:created xsi:type="dcterms:W3CDTF">2021-05-31T17:13:53Z</dcterms:created>
  <dcterms:modified xsi:type="dcterms:W3CDTF">2021-05-31T18:16:29Z</dcterms:modified>
</cp:coreProperties>
</file>