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madelineeppley/Desktop/"/>
    </mc:Choice>
  </mc:AlternateContent>
  <xr:revisionPtr revIDLastSave="0" documentId="13_ncr:1_{7E83DA51-46F6-0145-8427-EAD0C51417BD}" xr6:coauthVersionLast="47" xr6:coauthVersionMax="47" xr10:uidLastSave="{00000000-0000-0000-0000-000000000000}"/>
  <bookViews>
    <workbookView minimized="1" xWindow="3560" yWindow="500" windowWidth="29040" windowHeight="15720" tabRatio="856" firstSheet="3" activeTab="16" xr2:uid="{00000000-000D-0000-FFFF-FFFF00000000}"/>
  </bookViews>
  <sheets>
    <sheet name="2008" sheetId="6" r:id="rId1"/>
    <sheet name="2009" sheetId="5" r:id="rId2"/>
    <sheet name="2010" sheetId="4" r:id="rId3"/>
    <sheet name="2011" sheetId="3" r:id="rId4"/>
    <sheet name="2012" sheetId="7" r:id="rId5"/>
    <sheet name="2013" sheetId="8" r:id="rId6"/>
    <sheet name="2014" sheetId="9" r:id="rId7"/>
    <sheet name="2015" sheetId="10" r:id="rId8"/>
    <sheet name="2016" sheetId="13" r:id="rId9"/>
    <sheet name="2017" sheetId="14" r:id="rId10"/>
    <sheet name="2018" sheetId="15" r:id="rId11"/>
    <sheet name="2019" sheetId="16" r:id="rId12"/>
    <sheet name="2020" sheetId="19" r:id="rId13"/>
    <sheet name="2021" sheetId="17" r:id="rId14"/>
    <sheet name="2022" sheetId="18" r:id="rId15"/>
    <sheet name="2023" sheetId="20" r:id="rId16"/>
    <sheet name="2024" sheetId="21" r:id="rId17"/>
    <sheet name="Weighted Prev" sheetId="11" r:id="rId18"/>
    <sheet name="Survival" sheetId="12" r:id="rId19"/>
  </sheets>
  <definedNames>
    <definedName name="_xlnm.Print_Area" localSheetId="3">'2011'!$A$1:$N$319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21" l="1"/>
  <c r="O29" i="21"/>
  <c r="O28" i="21"/>
  <c r="O27" i="21"/>
  <c r="O26" i="21"/>
  <c r="O25" i="21"/>
  <c r="N30" i="21"/>
  <c r="N29" i="21"/>
  <c r="N28" i="21"/>
  <c r="N27" i="21"/>
  <c r="N26" i="21"/>
  <c r="N25" i="21"/>
  <c r="O21" i="21"/>
  <c r="O20" i="21"/>
  <c r="O19" i="21"/>
  <c r="O18" i="21"/>
  <c r="O17" i="21"/>
  <c r="O16" i="21"/>
  <c r="N21" i="21"/>
  <c r="N20" i="21"/>
  <c r="N19" i="21"/>
  <c r="N18" i="21"/>
  <c r="N17" i="21"/>
  <c r="N16" i="21"/>
  <c r="M14" i="20"/>
  <c r="I374" i="21"/>
  <c r="I310" i="21"/>
  <c r="I269" i="21"/>
  <c r="I246" i="21"/>
  <c r="I205" i="21"/>
  <c r="I77" i="21"/>
  <c r="I13" i="21"/>
  <c r="M7" i="21"/>
  <c r="L7" i="21"/>
  <c r="I373" i="21"/>
  <c r="H373" i="21"/>
  <c r="I368" i="21"/>
  <c r="H368" i="21"/>
  <c r="H332" i="21"/>
  <c r="I326" i="21"/>
  <c r="H326" i="21"/>
  <c r="I309" i="21"/>
  <c r="H309" i="21"/>
  <c r="I304" i="21"/>
  <c r="H304" i="21"/>
  <c r="I268" i="21"/>
  <c r="H268" i="21"/>
  <c r="I262" i="21"/>
  <c r="H262" i="21"/>
  <c r="I245" i="21"/>
  <c r="H245" i="21"/>
  <c r="I240" i="21"/>
  <c r="H240" i="21"/>
  <c r="I204" i="21"/>
  <c r="H204" i="21"/>
  <c r="I198" i="21"/>
  <c r="H198" i="21"/>
  <c r="I181" i="21"/>
  <c r="H181" i="21"/>
  <c r="I176" i="21"/>
  <c r="H176" i="21"/>
  <c r="I140" i="21"/>
  <c r="H140" i="21"/>
  <c r="I134" i="21"/>
  <c r="H134" i="21"/>
  <c r="I117" i="21"/>
  <c r="H117" i="21"/>
  <c r="I112" i="21"/>
  <c r="H112" i="21"/>
  <c r="I76" i="21"/>
  <c r="H76" i="21"/>
  <c r="I53" i="21"/>
  <c r="H53" i="21"/>
  <c r="I48" i="21"/>
  <c r="H48" i="21"/>
  <c r="H32" i="21"/>
  <c r="I12" i="21"/>
  <c r="H12" i="21"/>
  <c r="I6" i="21"/>
  <c r="H6" i="21"/>
  <c r="I376" i="20"/>
  <c r="H376" i="20"/>
  <c r="I370" i="20"/>
  <c r="H370" i="20"/>
  <c r="I325" i="20"/>
  <c r="H325" i="20"/>
  <c r="I318" i="20"/>
  <c r="H318" i="20"/>
  <c r="I298" i="20"/>
  <c r="H298" i="20"/>
  <c r="I292" i="20"/>
  <c r="L24" i="20" s="1"/>
  <c r="H292" i="20"/>
  <c r="K24" i="20" s="1"/>
  <c r="I247" i="20"/>
  <c r="H247" i="20"/>
  <c r="I240" i="20"/>
  <c r="L17" i="20" s="1"/>
  <c r="H240" i="20"/>
  <c r="K17" i="20" s="1"/>
  <c r="I220" i="20"/>
  <c r="H220" i="20"/>
  <c r="I214" i="20"/>
  <c r="L23" i="20" s="1"/>
  <c r="H214" i="20"/>
  <c r="K23" i="20" s="1"/>
  <c r="I169" i="20"/>
  <c r="H169" i="20"/>
  <c r="I162" i="20"/>
  <c r="L16" i="20" s="1"/>
  <c r="H162" i="20"/>
  <c r="K16" i="20" s="1"/>
  <c r="I142" i="20"/>
  <c r="H142" i="20"/>
  <c r="I136" i="20"/>
  <c r="L22" i="20" s="1"/>
  <c r="H136" i="20"/>
  <c r="K22" i="20" s="1"/>
  <c r="I90" i="20"/>
  <c r="H90" i="20"/>
  <c r="I84" i="20"/>
  <c r="L15" i="20" s="1"/>
  <c r="H84" i="20"/>
  <c r="K15" i="20" s="1"/>
  <c r="I64" i="20"/>
  <c r="H64" i="20"/>
  <c r="I58" i="20"/>
  <c r="L21" i="20" s="1"/>
  <c r="H58" i="20"/>
  <c r="K21" i="20" s="1"/>
  <c r="I13" i="20"/>
  <c r="H13" i="20"/>
  <c r="L10" i="20"/>
  <c r="K10" i="20"/>
  <c r="L9" i="20"/>
  <c r="K9" i="20"/>
  <c r="L8" i="20"/>
  <c r="K8" i="20"/>
  <c r="L7" i="20"/>
  <c r="K7" i="20"/>
  <c r="I6" i="20"/>
  <c r="L14" i="20" s="1"/>
  <c r="H6" i="20"/>
  <c r="K14" i="20" s="1"/>
  <c r="I299" i="20" l="1"/>
  <c r="M24" i="20" s="1"/>
  <c r="I377" i="20"/>
  <c r="I326" i="20"/>
  <c r="I248" i="20"/>
  <c r="M17" i="20"/>
  <c r="I221" i="20"/>
  <c r="M23" i="20" s="1"/>
  <c r="I143" i="20"/>
  <c r="M22" i="20" s="1"/>
  <c r="I91" i="20"/>
  <c r="M15" i="20" s="1"/>
  <c r="I65" i="20"/>
  <c r="N21" i="20" s="1"/>
  <c r="I14" i="20"/>
  <c r="N15" i="20" s="1"/>
  <c r="I170" i="20"/>
  <c r="M16" i="20" s="1"/>
  <c r="I292" i="18"/>
  <c r="L24" i="18" s="1"/>
  <c r="H292" i="18"/>
  <c r="K24" i="18" s="1"/>
  <c r="I214" i="18"/>
  <c r="L23" i="18" s="1"/>
  <c r="H214" i="18"/>
  <c r="K23" i="18" s="1"/>
  <c r="I136" i="18"/>
  <c r="L22" i="18" s="1"/>
  <c r="H136" i="18"/>
  <c r="K22" i="18" s="1"/>
  <c r="I64" i="18"/>
  <c r="H64" i="18"/>
  <c r="I58" i="18"/>
  <c r="L21" i="18" s="1"/>
  <c r="H58" i="18"/>
  <c r="K21" i="18" s="1"/>
  <c r="I240" i="18"/>
  <c r="H240" i="18"/>
  <c r="K17" i="18" s="1"/>
  <c r="H162" i="18"/>
  <c r="K16" i="18" s="1"/>
  <c r="I162" i="18"/>
  <c r="L16" i="18" s="1"/>
  <c r="I84" i="18"/>
  <c r="L15" i="18" s="1"/>
  <c r="H84" i="18"/>
  <c r="K15" i="18" s="1"/>
  <c r="I6" i="18"/>
  <c r="L14" i="18" s="1"/>
  <c r="H6" i="18"/>
  <c r="K14" i="18" s="1"/>
  <c r="H13" i="18"/>
  <c r="I298" i="18"/>
  <c r="H298" i="18"/>
  <c r="K10" i="18"/>
  <c r="I247" i="18"/>
  <c r="H247" i="18"/>
  <c r="L17" i="18"/>
  <c r="I220" i="18"/>
  <c r="H220" i="18"/>
  <c r="K9" i="18"/>
  <c r="I169" i="18"/>
  <c r="H169" i="18"/>
  <c r="I170" i="18" s="1"/>
  <c r="I142" i="18"/>
  <c r="I143" i="18" s="1"/>
  <c r="M22" i="18" s="1"/>
  <c r="H142" i="18"/>
  <c r="L8" i="18"/>
  <c r="K8" i="18"/>
  <c r="I90" i="18"/>
  <c r="H90" i="18"/>
  <c r="L7" i="18"/>
  <c r="K7" i="18"/>
  <c r="I13" i="18"/>
  <c r="L10" i="18"/>
  <c r="L9" i="18"/>
  <c r="N17" i="18" l="1"/>
  <c r="M16" i="18"/>
  <c r="N22" i="20"/>
  <c r="N23" i="20"/>
  <c r="N24" i="20"/>
  <c r="M21" i="20"/>
  <c r="N14" i="20"/>
  <c r="N17" i="20"/>
  <c r="N16" i="20"/>
  <c r="I299" i="18"/>
  <c r="M24" i="18" s="1"/>
  <c r="I221" i="18"/>
  <c r="M23" i="18" s="1"/>
  <c r="I65" i="18"/>
  <c r="N22" i="18" s="1"/>
  <c r="I248" i="18"/>
  <c r="M17" i="18"/>
  <c r="I91" i="18"/>
  <c r="M15" i="18" s="1"/>
  <c r="I14" i="18"/>
  <c r="N15" i="18" s="1"/>
  <c r="I171" i="17"/>
  <c r="M23" i="17" s="1"/>
  <c r="I55" i="17"/>
  <c r="I14" i="17"/>
  <c r="I222" i="17"/>
  <c r="L24" i="17" s="1"/>
  <c r="H222" i="17"/>
  <c r="K24" i="17" s="1"/>
  <c r="I228" i="17"/>
  <c r="H228" i="17"/>
  <c r="N24" i="17" s="1"/>
  <c r="L23" i="17"/>
  <c r="I164" i="17"/>
  <c r="H164" i="17"/>
  <c r="K23" i="17" s="1"/>
  <c r="I170" i="17"/>
  <c r="H170" i="17"/>
  <c r="N23" i="17" s="1"/>
  <c r="I112" i="17"/>
  <c r="H112" i="17"/>
  <c r="N22" i="17" s="1"/>
  <c r="I106" i="17"/>
  <c r="L22" i="17" s="1"/>
  <c r="H106" i="17"/>
  <c r="K22" i="17" s="1"/>
  <c r="I54" i="17"/>
  <c r="H54" i="17"/>
  <c r="I48" i="17"/>
  <c r="L21" i="17" s="1"/>
  <c r="H48" i="17"/>
  <c r="K21" i="17" s="1"/>
  <c r="L10" i="17"/>
  <c r="K10" i="17"/>
  <c r="I187" i="17"/>
  <c r="H187" i="17"/>
  <c r="I188" i="17" s="1"/>
  <c r="I180" i="17"/>
  <c r="L17" i="17" s="1"/>
  <c r="H180" i="17"/>
  <c r="K17" i="17" s="1"/>
  <c r="L9" i="17"/>
  <c r="K9" i="17"/>
  <c r="I129" i="17"/>
  <c r="H129" i="17"/>
  <c r="I130" i="17" s="1"/>
  <c r="I122" i="17"/>
  <c r="L16" i="17" s="1"/>
  <c r="H122" i="17"/>
  <c r="K16" i="17" s="1"/>
  <c r="L8" i="17"/>
  <c r="K8" i="17"/>
  <c r="I70" i="17"/>
  <c r="H70" i="17"/>
  <c r="I71" i="17" s="1"/>
  <c r="I64" i="17"/>
  <c r="L15" i="17" s="1"/>
  <c r="H64" i="17"/>
  <c r="K15" i="17" s="1"/>
  <c r="L7" i="17"/>
  <c r="K7" i="17"/>
  <c r="I13" i="17"/>
  <c r="H13" i="17"/>
  <c r="I6" i="17"/>
  <c r="L14" i="17" s="1"/>
  <c r="H6" i="17"/>
  <c r="K14" i="17" s="1"/>
  <c r="I229" i="17" l="1"/>
  <c r="M24" i="17" s="1"/>
  <c r="N16" i="18"/>
  <c r="N21" i="17"/>
  <c r="I113" i="17"/>
  <c r="M22" i="17" s="1"/>
  <c r="N23" i="18"/>
  <c r="N24" i="18"/>
  <c r="M21" i="18"/>
  <c r="N21" i="18"/>
  <c r="M14" i="18"/>
  <c r="N14" i="18"/>
  <c r="M15" i="17"/>
  <c r="N15" i="17"/>
  <c r="M21" i="17"/>
  <c r="N14" i="17"/>
  <c r="N17" i="17"/>
  <c r="M17" i="17"/>
  <c r="N16" i="17"/>
  <c r="M16" i="17"/>
  <c r="N7" i="9"/>
  <c r="M14" i="17" l="1"/>
  <c r="I188" i="16"/>
  <c r="L10" i="16" s="1"/>
  <c r="H188" i="16"/>
  <c r="K10" i="16" s="1"/>
  <c r="I58" i="16" l="1"/>
  <c r="L15" i="16" s="1"/>
  <c r="H58" i="16"/>
  <c r="K15" i="16" s="1"/>
  <c r="I64" i="16"/>
  <c r="H64" i="16"/>
  <c r="I13" i="16"/>
  <c r="H13" i="16"/>
  <c r="I6" i="16"/>
  <c r="L14" i="16" s="1"/>
  <c r="H6" i="16"/>
  <c r="K14" i="16" s="1"/>
  <c r="I240" i="16"/>
  <c r="H240" i="16"/>
  <c r="I169" i="16"/>
  <c r="H169" i="16"/>
  <c r="I162" i="16"/>
  <c r="L17" i="16" s="1"/>
  <c r="H162" i="16"/>
  <c r="K17" i="16" s="1"/>
  <c r="I136" i="16"/>
  <c r="L9" i="16" s="1"/>
  <c r="H136" i="16"/>
  <c r="K9" i="16" s="1"/>
  <c r="I117" i="16"/>
  <c r="H117" i="16"/>
  <c r="N16" i="16" s="1"/>
  <c r="I110" i="16"/>
  <c r="L16" i="16" s="1"/>
  <c r="H110" i="16"/>
  <c r="K16" i="16" s="1"/>
  <c r="I84" i="16"/>
  <c r="L8" i="16" s="1"/>
  <c r="H84" i="16"/>
  <c r="K8" i="16" s="1"/>
  <c r="I32" i="16"/>
  <c r="L7" i="16" s="1"/>
  <c r="H32" i="16"/>
  <c r="K7" i="16" s="1"/>
  <c r="N14" i="16"/>
  <c r="M14" i="16"/>
  <c r="N17" i="16" l="1"/>
  <c r="I170" i="16"/>
  <c r="M17" i="16"/>
  <c r="I65" i="16"/>
  <c r="M15" i="16" s="1"/>
  <c r="M16" i="16"/>
  <c r="I118" i="16"/>
  <c r="H298" i="14"/>
  <c r="N17" i="14" s="1"/>
  <c r="N7" i="14"/>
  <c r="I324" i="15"/>
  <c r="H324" i="15"/>
  <c r="N15" i="16" l="1"/>
  <c r="I343" i="15"/>
  <c r="H343" i="15"/>
  <c r="K24" i="15" s="1"/>
  <c r="I325" i="15"/>
  <c r="I317" i="15"/>
  <c r="L10" i="15" s="1"/>
  <c r="H317" i="15"/>
  <c r="K10" i="15" s="1"/>
  <c r="I298" i="15"/>
  <c r="H298" i="15"/>
  <c r="I291" i="15"/>
  <c r="L17" i="15" s="1"/>
  <c r="H291" i="15"/>
  <c r="K17" i="15" s="1"/>
  <c r="I272" i="15"/>
  <c r="H272" i="15"/>
  <c r="N31" i="15" s="1"/>
  <c r="I265" i="15"/>
  <c r="L31" i="15" s="1"/>
  <c r="H265" i="15"/>
  <c r="K31" i="15" s="1"/>
  <c r="I239" i="15"/>
  <c r="L23" i="15" s="1"/>
  <c r="H239" i="15"/>
  <c r="K23" i="15" s="1"/>
  <c r="I220" i="15"/>
  <c r="H220" i="15"/>
  <c r="I213" i="15"/>
  <c r="L16" i="15" s="1"/>
  <c r="H213" i="15"/>
  <c r="K16" i="15" s="1"/>
  <c r="I194" i="15"/>
  <c r="H194" i="15"/>
  <c r="M10" i="15" s="1"/>
  <c r="I187" i="15"/>
  <c r="L9" i="15" s="1"/>
  <c r="H187" i="15"/>
  <c r="K9" i="15" s="1"/>
  <c r="I168" i="15"/>
  <c r="H168" i="15"/>
  <c r="N30" i="15" s="1"/>
  <c r="I161" i="15"/>
  <c r="L30" i="15" s="1"/>
  <c r="H161" i="15"/>
  <c r="K30" i="15" s="1"/>
  <c r="I135" i="15"/>
  <c r="L22" i="15" s="1"/>
  <c r="H135" i="15"/>
  <c r="K22" i="15" s="1"/>
  <c r="I116" i="15"/>
  <c r="H116" i="15"/>
  <c r="I117" i="15" s="1"/>
  <c r="I109" i="15"/>
  <c r="L15" i="15" s="1"/>
  <c r="H109" i="15"/>
  <c r="K15" i="15" s="1"/>
  <c r="I90" i="15"/>
  <c r="H90" i="15"/>
  <c r="M9" i="15" s="1"/>
  <c r="I83" i="15"/>
  <c r="L8" i="15" s="1"/>
  <c r="H83" i="15"/>
  <c r="K8" i="15" s="1"/>
  <c r="I57" i="15"/>
  <c r="L21" i="15" s="1"/>
  <c r="H57" i="15"/>
  <c r="K21" i="15" s="1"/>
  <c r="I38" i="15"/>
  <c r="H38" i="15"/>
  <c r="I31" i="15"/>
  <c r="L14" i="15" s="1"/>
  <c r="H31" i="15"/>
  <c r="K14" i="15" s="1"/>
  <c r="N29" i="15"/>
  <c r="M29" i="15"/>
  <c r="N28" i="15"/>
  <c r="M28" i="15"/>
  <c r="L28" i="15"/>
  <c r="K28" i="15"/>
  <c r="L24" i="15"/>
  <c r="I12" i="15"/>
  <c r="H12" i="15"/>
  <c r="N10" i="15"/>
  <c r="N7" i="15"/>
  <c r="I5" i="15"/>
  <c r="L7" i="15" s="1"/>
  <c r="H5" i="15"/>
  <c r="K7" i="15" s="1"/>
  <c r="N9" i="15" l="1"/>
  <c r="I39" i="15"/>
  <c r="N14" i="15" s="1"/>
  <c r="I195" i="15"/>
  <c r="I299" i="15"/>
  <c r="N17" i="15"/>
  <c r="I273" i="15"/>
  <c r="I169" i="15"/>
  <c r="M16" i="15"/>
  <c r="M17" i="15"/>
  <c r="M30" i="15"/>
  <c r="M31" i="15"/>
  <c r="I221" i="15"/>
  <c r="N16" i="15"/>
  <c r="N15" i="15"/>
  <c r="I91" i="15"/>
  <c r="M8" i="15"/>
  <c r="N8" i="15"/>
  <c r="M15" i="15"/>
  <c r="I13" i="15"/>
  <c r="M14" i="15" s="1"/>
  <c r="M7" i="15" l="1"/>
  <c r="H161" i="14" l="1"/>
  <c r="K30" i="14" s="1"/>
  <c r="I161" i="14"/>
  <c r="L30" i="14" s="1"/>
  <c r="AB7" i="11" s="1"/>
  <c r="H168" i="14"/>
  <c r="N30" i="14" s="1"/>
  <c r="I168" i="14"/>
  <c r="I343" i="14"/>
  <c r="L24" i="14" s="1"/>
  <c r="AC4" i="11" s="1"/>
  <c r="H343" i="14"/>
  <c r="K24" i="14" s="1"/>
  <c r="I317" i="14"/>
  <c r="L10" i="14" s="1"/>
  <c r="H317" i="14"/>
  <c r="K10" i="14" s="1"/>
  <c r="I298" i="14"/>
  <c r="I291" i="14"/>
  <c r="L17" i="14" s="1"/>
  <c r="AC3" i="11" s="1"/>
  <c r="H291" i="14"/>
  <c r="K17" i="14" s="1"/>
  <c r="I272" i="14"/>
  <c r="H272" i="14"/>
  <c r="I265" i="14"/>
  <c r="L31" i="14" s="1"/>
  <c r="AC7" i="11" s="1"/>
  <c r="H265" i="14"/>
  <c r="K31" i="14" s="1"/>
  <c r="I239" i="14"/>
  <c r="H239" i="14"/>
  <c r="K23" i="14" s="1"/>
  <c r="I220" i="14"/>
  <c r="H220" i="14"/>
  <c r="I213" i="14"/>
  <c r="L16" i="14" s="1"/>
  <c r="AB3" i="11" s="1"/>
  <c r="H213" i="14"/>
  <c r="K16" i="14" s="1"/>
  <c r="I194" i="14"/>
  <c r="H194" i="14"/>
  <c r="N9" i="14" s="1"/>
  <c r="I187" i="14"/>
  <c r="L9" i="14" s="1"/>
  <c r="AB2" i="11" s="1"/>
  <c r="H187" i="14"/>
  <c r="K9" i="14" s="1"/>
  <c r="I135" i="14"/>
  <c r="L22" i="14" s="1"/>
  <c r="AA4" i="11" s="1"/>
  <c r="H135" i="14"/>
  <c r="K22" i="14" s="1"/>
  <c r="I116" i="14"/>
  <c r="H116" i="14"/>
  <c r="I109" i="14"/>
  <c r="L15" i="14" s="1"/>
  <c r="AA3" i="11" s="1"/>
  <c r="H109" i="14"/>
  <c r="K15" i="14" s="1"/>
  <c r="I90" i="14"/>
  <c r="H90" i="14"/>
  <c r="I83" i="14"/>
  <c r="L8" i="14" s="1"/>
  <c r="AA2" i="11" s="1"/>
  <c r="H83" i="14"/>
  <c r="K8" i="14" s="1"/>
  <c r="I57" i="14"/>
  <c r="L21" i="14" s="1"/>
  <c r="Z4" i="11" s="1"/>
  <c r="H57" i="14"/>
  <c r="K21" i="14" s="1"/>
  <c r="I38" i="14"/>
  <c r="H38" i="14"/>
  <c r="N14" i="14" s="1"/>
  <c r="I31" i="14"/>
  <c r="H31" i="14"/>
  <c r="K14" i="14" s="1"/>
  <c r="N28" i="14"/>
  <c r="L28" i="14"/>
  <c r="K28" i="14"/>
  <c r="N29" i="14"/>
  <c r="M29" i="14"/>
  <c r="M28" i="14"/>
  <c r="L23" i="14"/>
  <c r="AB4" i="11" s="1"/>
  <c r="L14" i="14"/>
  <c r="Z3" i="11" s="1"/>
  <c r="I12" i="14"/>
  <c r="H12" i="14"/>
  <c r="N10" i="14"/>
  <c r="I5" i="14"/>
  <c r="L7" i="14" s="1"/>
  <c r="Z2" i="11" s="1"/>
  <c r="H5" i="14"/>
  <c r="K7" i="14" s="1"/>
  <c r="I169" i="14" l="1"/>
  <c r="M31" i="14"/>
  <c r="N31" i="14"/>
  <c r="I325" i="14"/>
  <c r="I91" i="14"/>
  <c r="I117" i="14"/>
  <c r="M17" i="14"/>
  <c r="M30" i="14"/>
  <c r="I195" i="14"/>
  <c r="I221" i="14"/>
  <c r="I273" i="14"/>
  <c r="I299" i="14"/>
  <c r="N16" i="14"/>
  <c r="N8" i="14"/>
  <c r="I39" i="14"/>
  <c r="M8" i="14"/>
  <c r="M9" i="14"/>
  <c r="M10" i="14"/>
  <c r="I13" i="14"/>
  <c r="M14" i="14" s="1"/>
  <c r="N15" i="14"/>
  <c r="M15" i="14"/>
  <c r="M16" i="14"/>
  <c r="L10" i="13"/>
  <c r="K17" i="13"/>
  <c r="I395" i="13"/>
  <c r="L24" i="13" s="1"/>
  <c r="Y4" i="11" s="1"/>
  <c r="H395" i="13"/>
  <c r="K24" i="13" s="1"/>
  <c r="I376" i="13"/>
  <c r="H376" i="13"/>
  <c r="I377" i="13" s="1"/>
  <c r="I369" i="13"/>
  <c r="H369" i="13"/>
  <c r="K10" i="13" s="1"/>
  <c r="I350" i="13"/>
  <c r="H350" i="13"/>
  <c r="I351" i="13" s="1"/>
  <c r="I343" i="13"/>
  <c r="L17" i="13" s="1"/>
  <c r="H343" i="13"/>
  <c r="I324" i="13"/>
  <c r="H324" i="13"/>
  <c r="I317" i="13"/>
  <c r="L31" i="13" s="1"/>
  <c r="H317" i="13"/>
  <c r="K31" i="13" s="1"/>
  <c r="I291" i="13"/>
  <c r="L23" i="13" s="1"/>
  <c r="X4" i="11" s="1"/>
  <c r="H291" i="13"/>
  <c r="K23" i="13" s="1"/>
  <c r="I272" i="13"/>
  <c r="H272" i="13"/>
  <c r="I273" i="13" s="1"/>
  <c r="I265" i="13"/>
  <c r="L16" i="13" s="1"/>
  <c r="H265" i="13"/>
  <c r="K16" i="13" s="1"/>
  <c r="I246" i="13"/>
  <c r="H246" i="13"/>
  <c r="I239" i="13"/>
  <c r="L9" i="13" s="1"/>
  <c r="H239" i="13"/>
  <c r="K9" i="13" s="1"/>
  <c r="I220" i="13"/>
  <c r="H220" i="13"/>
  <c r="M30" i="13" s="1"/>
  <c r="I213" i="13"/>
  <c r="L30" i="13" s="1"/>
  <c r="H213" i="13"/>
  <c r="K30" i="13" s="1"/>
  <c r="I187" i="13"/>
  <c r="L22" i="13" s="1"/>
  <c r="W4" i="11" s="1"/>
  <c r="H187" i="13"/>
  <c r="K22" i="13" s="1"/>
  <c r="I168" i="13"/>
  <c r="H168" i="13"/>
  <c r="I161" i="13"/>
  <c r="L15" i="13" s="1"/>
  <c r="H161" i="13"/>
  <c r="K15" i="13" s="1"/>
  <c r="I142" i="13"/>
  <c r="H142" i="13"/>
  <c r="I135" i="13"/>
  <c r="H135" i="13"/>
  <c r="I116" i="13"/>
  <c r="H116" i="13"/>
  <c r="I109" i="13"/>
  <c r="L8" i="13" s="1"/>
  <c r="H109" i="13"/>
  <c r="K8" i="13" s="1"/>
  <c r="I83" i="13"/>
  <c r="L21" i="13" s="1"/>
  <c r="V4" i="11" s="1"/>
  <c r="H83" i="13"/>
  <c r="K21" i="13" s="1"/>
  <c r="I64" i="13"/>
  <c r="H64" i="13"/>
  <c r="I57" i="13"/>
  <c r="L14" i="13" s="1"/>
  <c r="H57" i="13"/>
  <c r="K14" i="13" s="1"/>
  <c r="I38" i="13"/>
  <c r="H38" i="13"/>
  <c r="I39" i="13" s="1"/>
  <c r="N28" i="13" s="1"/>
  <c r="I31" i="13"/>
  <c r="L28" i="13" s="1"/>
  <c r="H31" i="13"/>
  <c r="K28" i="13" s="1"/>
  <c r="I12" i="13"/>
  <c r="H12" i="13"/>
  <c r="N7" i="13"/>
  <c r="I5" i="13"/>
  <c r="L7" i="13" s="1"/>
  <c r="H5" i="13"/>
  <c r="K7" i="13" s="1"/>
  <c r="I143" i="13" l="1"/>
  <c r="I325" i="13"/>
  <c r="I65" i="13"/>
  <c r="N14" i="13" s="1"/>
  <c r="I247" i="13"/>
  <c r="N10" i="13"/>
  <c r="M15" i="13"/>
  <c r="M7" i="14"/>
  <c r="N17" i="13"/>
  <c r="N31" i="13"/>
  <c r="N16" i="13"/>
  <c r="N9" i="13"/>
  <c r="M9" i="13"/>
  <c r="M10" i="13"/>
  <c r="M17" i="13"/>
  <c r="M31" i="13"/>
  <c r="I221" i="13"/>
  <c r="M16" i="13"/>
  <c r="N30" i="13"/>
  <c r="I169" i="13"/>
  <c r="N15" i="13"/>
  <c r="M29" i="13"/>
  <c r="N29" i="13"/>
  <c r="N8" i="13"/>
  <c r="I117" i="13"/>
  <c r="M28" i="13"/>
  <c r="M8" i="13"/>
  <c r="I13" i="13"/>
  <c r="M14" i="13" s="1"/>
  <c r="M7" i="13"/>
  <c r="M5" i="12"/>
  <c r="L5" i="12"/>
  <c r="K5" i="12"/>
  <c r="J5" i="12"/>
  <c r="M3" i="12"/>
  <c r="L3" i="12"/>
  <c r="K3" i="12"/>
  <c r="J3" i="12"/>
  <c r="M2" i="12"/>
  <c r="L2" i="12"/>
  <c r="K2" i="12"/>
  <c r="J2" i="12"/>
  <c r="I4" i="12"/>
  <c r="H4" i="12"/>
  <c r="G4" i="12"/>
  <c r="F4" i="12"/>
  <c r="I3" i="12"/>
  <c r="H3" i="12"/>
  <c r="G3" i="12"/>
  <c r="F3" i="12"/>
  <c r="I2" i="12"/>
  <c r="H2" i="12"/>
  <c r="G2" i="12"/>
  <c r="F2" i="12"/>
  <c r="E4" i="12"/>
  <c r="D4" i="12"/>
  <c r="C4" i="12"/>
  <c r="B4" i="12"/>
  <c r="E6" i="12"/>
  <c r="D6" i="12"/>
  <c r="C6" i="12"/>
  <c r="B6" i="12"/>
  <c r="E2" i="12"/>
  <c r="D2" i="12"/>
  <c r="C2" i="12"/>
  <c r="B2" i="12"/>
  <c r="N20" i="7"/>
  <c r="N19" i="7"/>
  <c r="N18" i="7"/>
  <c r="N17" i="7"/>
  <c r="N13" i="7"/>
  <c r="N12" i="7"/>
  <c r="N11" i="7"/>
  <c r="N10" i="7"/>
  <c r="N27" i="7"/>
  <c r="N26" i="7"/>
  <c r="N25" i="7"/>
  <c r="N24" i="7"/>
  <c r="N10" i="8"/>
  <c r="N9" i="8"/>
  <c r="N8" i="8"/>
  <c r="N7" i="8"/>
  <c r="N24" i="8"/>
  <c r="N23" i="8"/>
  <c r="N22" i="8"/>
  <c r="N21" i="8"/>
  <c r="N17" i="8"/>
  <c r="N16" i="8"/>
  <c r="N15" i="8"/>
  <c r="N14" i="8"/>
  <c r="N31" i="9"/>
  <c r="N30" i="9"/>
  <c r="N29" i="9"/>
  <c r="N28" i="9"/>
  <c r="N10" i="9"/>
  <c r="N9" i="9"/>
  <c r="N8" i="9"/>
  <c r="N17" i="9"/>
  <c r="N16" i="9"/>
  <c r="N15" i="9"/>
  <c r="N14" i="9"/>
  <c r="I395" i="10"/>
  <c r="H395" i="10"/>
  <c r="I291" i="10"/>
  <c r="H291" i="10"/>
  <c r="I187" i="10"/>
  <c r="H187" i="10"/>
  <c r="I83" i="10"/>
  <c r="H83" i="10"/>
  <c r="N31" i="10" l="1"/>
  <c r="N7" i="10"/>
  <c r="I376" i="10"/>
  <c r="H376" i="10"/>
  <c r="I377" i="10" s="1"/>
  <c r="I369" i="10"/>
  <c r="H369" i="10"/>
  <c r="I350" i="10"/>
  <c r="H350" i="10"/>
  <c r="I351" i="10" s="1"/>
  <c r="I343" i="10"/>
  <c r="H343" i="10"/>
  <c r="I324" i="10"/>
  <c r="H324" i="10"/>
  <c r="I325" i="10" s="1"/>
  <c r="I317" i="10"/>
  <c r="H317" i="10"/>
  <c r="I272" i="10"/>
  <c r="H272" i="10"/>
  <c r="I273" i="10" s="1"/>
  <c r="I265" i="10"/>
  <c r="H265" i="10"/>
  <c r="N16" i="10" l="1"/>
  <c r="N10" i="10"/>
  <c r="N17" i="10"/>
  <c r="I246" i="10"/>
  <c r="H246" i="10"/>
  <c r="N9" i="10" s="1"/>
  <c r="I239" i="10"/>
  <c r="H239" i="10"/>
  <c r="I220" i="10"/>
  <c r="H220" i="10"/>
  <c r="I213" i="10"/>
  <c r="H213" i="10"/>
  <c r="I168" i="10"/>
  <c r="H168" i="10"/>
  <c r="I161" i="10"/>
  <c r="H161" i="10"/>
  <c r="I142" i="10"/>
  <c r="H142" i="10"/>
  <c r="I135" i="10"/>
  <c r="H135" i="10"/>
  <c r="I116" i="10"/>
  <c r="H116" i="10"/>
  <c r="N8" i="10" s="1"/>
  <c r="I109" i="10"/>
  <c r="H109" i="10"/>
  <c r="I221" i="10" l="1"/>
  <c r="N30" i="10"/>
  <c r="M30" i="10"/>
  <c r="M31" i="10"/>
  <c r="I143" i="10"/>
  <c r="N29" i="10"/>
  <c r="I169" i="10"/>
  <c r="N15" i="10"/>
  <c r="I117" i="10"/>
  <c r="M9" i="10"/>
  <c r="M10" i="10"/>
  <c r="I247" i="10"/>
  <c r="I64" i="10"/>
  <c r="H64" i="10"/>
  <c r="I57" i="10"/>
  <c r="H57" i="10"/>
  <c r="I38" i="10"/>
  <c r="H38" i="10"/>
  <c r="M29" i="10" s="1"/>
  <c r="I31" i="10"/>
  <c r="H31" i="10"/>
  <c r="L23" i="10"/>
  <c r="K23" i="10"/>
  <c r="L22" i="10"/>
  <c r="K22" i="10"/>
  <c r="L21" i="10"/>
  <c r="K21" i="10"/>
  <c r="M17" i="10"/>
  <c r="M16" i="10"/>
  <c r="I12" i="10"/>
  <c r="H12" i="10"/>
  <c r="M8" i="10" s="1"/>
  <c r="I5" i="10"/>
  <c r="H5" i="10"/>
  <c r="I39" i="10" l="1"/>
  <c r="N28" i="10"/>
  <c r="M28" i="10"/>
  <c r="I13" i="10"/>
  <c r="M14" i="10" s="1"/>
  <c r="M7" i="10"/>
  <c r="I65" i="10"/>
  <c r="N14" i="10" s="1"/>
  <c r="M15" i="10"/>
  <c r="I392" i="9"/>
  <c r="L24" i="9" s="1"/>
  <c r="H392" i="9"/>
  <c r="K24" i="9" s="1"/>
  <c r="I291" i="9"/>
  <c r="L23" i="9" s="1"/>
  <c r="H291" i="9"/>
  <c r="K23" i="9" s="1"/>
  <c r="I187" i="9"/>
  <c r="L22" i="9" s="1"/>
  <c r="H187" i="9"/>
  <c r="K22" i="9" s="1"/>
  <c r="I83" i="9"/>
  <c r="L21" i="9" s="1"/>
  <c r="H83" i="9"/>
  <c r="K21" i="9" s="1"/>
  <c r="H5" i="9"/>
  <c r="I373" i="9" l="1"/>
  <c r="H373" i="9"/>
  <c r="I366" i="9"/>
  <c r="L17" i="9" s="1"/>
  <c r="H366" i="9"/>
  <c r="K17" i="9" s="1"/>
  <c r="I347" i="9"/>
  <c r="H347" i="9"/>
  <c r="I340" i="9"/>
  <c r="L31" i="9" s="1"/>
  <c r="H340" i="9"/>
  <c r="K31" i="9" s="1"/>
  <c r="I321" i="9"/>
  <c r="H321" i="9"/>
  <c r="I314" i="9"/>
  <c r="L10" i="9" s="1"/>
  <c r="H314" i="9"/>
  <c r="K10" i="9" s="1"/>
  <c r="I272" i="9"/>
  <c r="H272" i="9"/>
  <c r="I265" i="9"/>
  <c r="L9" i="9" s="1"/>
  <c r="H265" i="9"/>
  <c r="K9" i="9" s="1"/>
  <c r="I246" i="9"/>
  <c r="H246" i="9"/>
  <c r="I239" i="9"/>
  <c r="L30" i="9" s="1"/>
  <c r="H239" i="9"/>
  <c r="K30" i="9" s="1"/>
  <c r="I220" i="9"/>
  <c r="H220" i="9"/>
  <c r="I213" i="9"/>
  <c r="L16" i="9" s="1"/>
  <c r="H213" i="9"/>
  <c r="K16" i="9" s="1"/>
  <c r="I168" i="9"/>
  <c r="H168" i="9"/>
  <c r="I161" i="9"/>
  <c r="L15" i="9" s="1"/>
  <c r="H161" i="9"/>
  <c r="K15" i="9" s="1"/>
  <c r="I142" i="9"/>
  <c r="H142" i="9"/>
  <c r="I135" i="9"/>
  <c r="L8" i="9" s="1"/>
  <c r="H135" i="9"/>
  <c r="K8" i="9" s="1"/>
  <c r="I116" i="9"/>
  <c r="H116" i="9"/>
  <c r="I109" i="9"/>
  <c r="L29" i="9" s="1"/>
  <c r="H109" i="9"/>
  <c r="K29" i="9" s="1"/>
  <c r="I64" i="9"/>
  <c r="H64" i="9"/>
  <c r="I57" i="9"/>
  <c r="L28" i="9" s="1"/>
  <c r="H57" i="9"/>
  <c r="K28" i="9" s="1"/>
  <c r="I38" i="9"/>
  <c r="H38" i="9"/>
  <c r="I31" i="9"/>
  <c r="L7" i="9" s="1"/>
  <c r="H31" i="9"/>
  <c r="K7" i="9" s="1"/>
  <c r="I12" i="9"/>
  <c r="H12" i="9"/>
  <c r="I5" i="9"/>
  <c r="L14" i="9" s="1"/>
  <c r="K14" i="9"/>
  <c r="I39" i="9" l="1"/>
  <c r="M7" i="9" s="1"/>
  <c r="M8" i="9"/>
  <c r="M16" i="9"/>
  <c r="M30" i="9"/>
  <c r="M10" i="9"/>
  <c r="M31" i="9"/>
  <c r="M17" i="9"/>
  <c r="M29" i="9"/>
  <c r="M15" i="9"/>
  <c r="M9" i="9"/>
  <c r="I221" i="9"/>
  <c r="I247" i="9"/>
  <c r="I348" i="9"/>
  <c r="I65" i="9"/>
  <c r="M28" i="9" s="1"/>
  <c r="I374" i="9"/>
  <c r="I322" i="9"/>
  <c r="I273" i="9"/>
  <c r="I169" i="9"/>
  <c r="I143" i="9"/>
  <c r="I117" i="9"/>
  <c r="I13" i="9"/>
  <c r="M14" i="9" s="1"/>
  <c r="I298" i="8" l="1"/>
  <c r="H298" i="8"/>
  <c r="I291" i="8"/>
  <c r="L10" i="8" s="1"/>
  <c r="H291" i="8"/>
  <c r="K10" i="8" s="1"/>
  <c r="I272" i="8"/>
  <c r="H272" i="8"/>
  <c r="I265" i="8"/>
  <c r="L24" i="8" s="1"/>
  <c r="H265" i="8"/>
  <c r="K24" i="8" s="1"/>
  <c r="H239" i="8"/>
  <c r="K17" i="8" s="1"/>
  <c r="I239" i="8"/>
  <c r="L17" i="8" s="1"/>
  <c r="I246" i="8"/>
  <c r="H246" i="8"/>
  <c r="M17" i="8" s="1"/>
  <c r="I220" i="8"/>
  <c r="H220" i="8"/>
  <c r="I213" i="8"/>
  <c r="L9" i="8" s="1"/>
  <c r="H213" i="8"/>
  <c r="K9" i="8" s="1"/>
  <c r="I194" i="8"/>
  <c r="H194" i="8"/>
  <c r="I187" i="8"/>
  <c r="L23" i="8" s="1"/>
  <c r="H187" i="8"/>
  <c r="K23" i="8" s="1"/>
  <c r="I168" i="8"/>
  <c r="H168" i="8"/>
  <c r="I161" i="8"/>
  <c r="L16" i="8" s="1"/>
  <c r="H161" i="8"/>
  <c r="K16" i="8" s="1"/>
  <c r="I142" i="8"/>
  <c r="H142" i="8"/>
  <c r="I135" i="8"/>
  <c r="L8" i="8" s="1"/>
  <c r="H135" i="8"/>
  <c r="K8" i="8" s="1"/>
  <c r="I116" i="8"/>
  <c r="H116" i="8"/>
  <c r="M22" i="8" s="1"/>
  <c r="I109" i="8"/>
  <c r="L22" i="8" s="1"/>
  <c r="H109" i="8"/>
  <c r="K22" i="8" s="1"/>
  <c r="I90" i="8"/>
  <c r="H90" i="8"/>
  <c r="I83" i="8"/>
  <c r="L15" i="8" s="1"/>
  <c r="H83" i="8"/>
  <c r="K15" i="8" s="1"/>
  <c r="I64" i="8"/>
  <c r="H64" i="8"/>
  <c r="I57" i="8"/>
  <c r="L21" i="8" s="1"/>
  <c r="H57" i="8"/>
  <c r="K21" i="8" s="1"/>
  <c r="I38" i="8"/>
  <c r="H38" i="8"/>
  <c r="I31" i="8"/>
  <c r="L7" i="8" s="1"/>
  <c r="H31" i="8"/>
  <c r="K7" i="8" s="1"/>
  <c r="I12" i="8"/>
  <c r="H12" i="8"/>
  <c r="I5" i="8"/>
  <c r="L14" i="8" s="1"/>
  <c r="H5" i="8"/>
  <c r="K14" i="8" s="1"/>
  <c r="M16" i="8" l="1"/>
  <c r="M23" i="8"/>
  <c r="I299" i="8"/>
  <c r="M24" i="8"/>
  <c r="M8" i="8"/>
  <c r="M9" i="8"/>
  <c r="I65" i="8"/>
  <c r="M21" i="8" s="1"/>
  <c r="I91" i="8"/>
  <c r="I221" i="8"/>
  <c r="M15" i="8"/>
  <c r="M10" i="8"/>
  <c r="I273" i="8"/>
  <c r="I247" i="8"/>
  <c r="I195" i="8"/>
  <c r="I169" i="8"/>
  <c r="I143" i="8"/>
  <c r="I117" i="8"/>
  <c r="I39" i="8"/>
  <c r="M7" i="8" s="1"/>
  <c r="I13" i="8"/>
  <c r="M14" i="8" s="1"/>
  <c r="H291" i="7"/>
  <c r="K27" i="7" s="1"/>
  <c r="H265" i="7"/>
  <c r="K13" i="7" s="1"/>
  <c r="H239" i="7"/>
  <c r="K20" i="7" s="1"/>
  <c r="H213" i="7"/>
  <c r="K19" i="7" s="1"/>
  <c r="H187" i="7"/>
  <c r="K26" i="7" s="1"/>
  <c r="H161" i="7"/>
  <c r="K12" i="7" s="1"/>
  <c r="I291" i="7"/>
  <c r="L27" i="7" s="1"/>
  <c r="I265" i="7"/>
  <c r="L13" i="7" s="1"/>
  <c r="I239" i="7"/>
  <c r="L20" i="7" s="1"/>
  <c r="I213" i="7"/>
  <c r="L19" i="7" s="1"/>
  <c r="I187" i="7"/>
  <c r="L26" i="7" s="1"/>
  <c r="I161" i="7"/>
  <c r="L12" i="7" s="1"/>
  <c r="I298" i="7" l="1"/>
  <c r="H298" i="7"/>
  <c r="I272" i="7"/>
  <c r="H272" i="7"/>
  <c r="I246" i="7"/>
  <c r="H246" i="7"/>
  <c r="I220" i="7"/>
  <c r="H220" i="7"/>
  <c r="I194" i="7"/>
  <c r="H194" i="7"/>
  <c r="I168" i="7"/>
  <c r="H168" i="7"/>
  <c r="M20" i="7" l="1"/>
  <c r="M27" i="7"/>
  <c r="M13" i="7"/>
  <c r="I142" i="7"/>
  <c r="H142" i="7"/>
  <c r="M12" i="7" s="1"/>
  <c r="I135" i="7"/>
  <c r="L11" i="7" s="1"/>
  <c r="H135" i="7"/>
  <c r="K11" i="7" s="1"/>
  <c r="I116" i="7" l="1"/>
  <c r="H116" i="7"/>
  <c r="I109" i="7"/>
  <c r="L18" i="7" s="1"/>
  <c r="H109" i="7"/>
  <c r="K18" i="7" s="1"/>
  <c r="I90" i="7"/>
  <c r="H90" i="7"/>
  <c r="I83" i="7"/>
  <c r="L25" i="7" s="1"/>
  <c r="H83" i="7"/>
  <c r="K25" i="7" s="1"/>
  <c r="I64" i="7"/>
  <c r="H64" i="7"/>
  <c r="I57" i="7"/>
  <c r="L17" i="7" s="1"/>
  <c r="H57" i="7"/>
  <c r="K17" i="7" s="1"/>
  <c r="I38" i="7"/>
  <c r="H38" i="7"/>
  <c r="M11" i="7" s="1"/>
  <c r="I31" i="7"/>
  <c r="H31" i="7"/>
  <c r="I12" i="7"/>
  <c r="H12" i="7"/>
  <c r="M25" i="7" l="1"/>
  <c r="M26" i="7"/>
  <c r="M18" i="7"/>
  <c r="M19" i="7"/>
  <c r="I65" i="7"/>
  <c r="M17" i="7" s="1"/>
  <c r="I39" i="7"/>
  <c r="M10" i="7" s="1"/>
  <c r="I13" i="7"/>
  <c r="M24" i="7" s="1"/>
  <c r="L10" i="7"/>
  <c r="K10" i="7"/>
  <c r="I5" i="7"/>
  <c r="L24" i="7" s="1"/>
  <c r="H5" i="7"/>
  <c r="K24" i="7" s="1"/>
  <c r="J80" i="6"/>
  <c r="I80" i="6"/>
  <c r="H80" i="6"/>
  <c r="J55" i="6"/>
  <c r="I55" i="6"/>
  <c r="M18" i="6" s="1"/>
  <c r="H55" i="6"/>
  <c r="L18" i="6" s="1"/>
  <c r="J30" i="6"/>
  <c r="I30" i="6"/>
  <c r="H30" i="6"/>
  <c r="M27" i="6"/>
  <c r="L27" i="6"/>
  <c r="M24" i="6"/>
  <c r="L24" i="6"/>
  <c r="J5" i="6"/>
  <c r="I5" i="6"/>
  <c r="M16" i="6" s="1"/>
  <c r="H5" i="6"/>
  <c r="L16" i="6" s="1"/>
  <c r="I180" i="5"/>
  <c r="H180" i="5"/>
  <c r="I155" i="5"/>
  <c r="M13" i="5" s="1"/>
  <c r="H155" i="5"/>
  <c r="L13" i="5" s="1"/>
  <c r="I130" i="5"/>
  <c r="M20" i="5" s="1"/>
  <c r="H130" i="5"/>
  <c r="L20" i="5" s="1"/>
  <c r="I105" i="5"/>
  <c r="M12" i="5" s="1"/>
  <c r="H105" i="5"/>
  <c r="L12" i="5" s="1"/>
  <c r="I80" i="5"/>
  <c r="M19" i="5" s="1"/>
  <c r="H80" i="5"/>
  <c r="L19" i="5" s="1"/>
  <c r="I55" i="5"/>
  <c r="H55" i="5"/>
  <c r="L11" i="5" s="1"/>
  <c r="I30" i="5"/>
  <c r="M18" i="5" s="1"/>
  <c r="H30" i="5"/>
  <c r="L18" i="5" s="1"/>
  <c r="M21" i="5"/>
  <c r="L21" i="5"/>
  <c r="M11" i="5"/>
  <c r="I5" i="5"/>
  <c r="M10" i="5" s="1"/>
  <c r="H5" i="5"/>
  <c r="L10" i="5" s="1"/>
  <c r="I251" i="4"/>
  <c r="H251" i="4"/>
  <c r="I226" i="4"/>
  <c r="H226" i="4"/>
  <c r="I205" i="4"/>
  <c r="H205" i="4"/>
  <c r="I180" i="4"/>
  <c r="H180" i="4"/>
  <c r="J170" i="4"/>
  <c r="I155" i="4"/>
  <c r="H155" i="4"/>
  <c r="I130" i="4"/>
  <c r="H130" i="4"/>
  <c r="I105" i="4"/>
  <c r="H105" i="4"/>
  <c r="I80" i="4"/>
  <c r="H80" i="4"/>
  <c r="I55" i="4"/>
  <c r="H55" i="4"/>
  <c r="I30" i="4"/>
  <c r="H30" i="4"/>
  <c r="I5" i="4"/>
  <c r="H5" i="4"/>
  <c r="I291" i="3"/>
  <c r="M21" i="3" s="1"/>
  <c r="H291" i="3"/>
  <c r="L21" i="3" s="1"/>
  <c r="I265" i="3"/>
  <c r="M13" i="3" s="1"/>
  <c r="H265" i="3"/>
  <c r="L13" i="3" s="1"/>
  <c r="H239" i="3"/>
  <c r="L28" i="3" s="1"/>
  <c r="I213" i="3"/>
  <c r="M20" i="3" s="1"/>
  <c r="H213" i="3"/>
  <c r="L20" i="3" s="1"/>
  <c r="H135" i="3"/>
  <c r="L26" i="3" s="1"/>
  <c r="H31" i="3"/>
  <c r="L25" i="3" s="1"/>
  <c r="I5" i="3"/>
  <c r="M18" i="3" s="1"/>
  <c r="H5" i="3"/>
  <c r="L18" i="3" s="1"/>
  <c r="I31" i="3"/>
  <c r="M25" i="3" s="1"/>
  <c r="I57" i="3"/>
  <c r="M10" i="3" s="1"/>
  <c r="H57" i="3"/>
  <c r="L10" i="3" s="1"/>
  <c r="H83" i="3"/>
  <c r="L19" i="3" s="1"/>
  <c r="I109" i="3"/>
  <c r="M11" i="3" s="1"/>
  <c r="H109" i="3"/>
  <c r="L11" i="3" s="1"/>
  <c r="I135" i="3"/>
  <c r="M26" i="3" s="1"/>
  <c r="H161" i="3"/>
  <c r="L12" i="3" s="1"/>
  <c r="H187" i="3"/>
  <c r="L27" i="3" s="1"/>
  <c r="I239" i="3"/>
  <c r="M28" i="3" s="1"/>
  <c r="I187" i="3"/>
  <c r="M27" i="3" s="1"/>
  <c r="I161" i="3"/>
  <c r="M12" i="3" s="1"/>
  <c r="I83" i="3"/>
  <c r="M19" i="3" s="1"/>
  <c r="J176" i="3"/>
</calcChain>
</file>

<file path=xl/sharedStrings.xml><?xml version="1.0" encoding="utf-8"?>
<sst xmlns="http://schemas.openxmlformats.org/spreadsheetml/2006/main" count="12282" uniqueCount="110">
  <si>
    <t>N</t>
  </si>
  <si>
    <t>R</t>
  </si>
  <si>
    <t>L</t>
  </si>
  <si>
    <t>M</t>
  </si>
  <si>
    <t>LM</t>
  </si>
  <si>
    <t>Pm</t>
  </si>
  <si>
    <t>Pm Score</t>
  </si>
  <si>
    <t>Set WP, Pm</t>
  </si>
  <si>
    <t>HISTOG</t>
  </si>
  <si>
    <t>REP. NO.</t>
  </si>
  <si>
    <t>KINSALE</t>
  </si>
  <si>
    <t>COLLECTED</t>
  </si>
  <si>
    <t>SITE</t>
  </si>
  <si>
    <t>LYNNHAVEN</t>
  </si>
  <si>
    <t>Set P, Pm</t>
  </si>
  <si>
    <t>VL</t>
  </si>
  <si>
    <t>RFTM RESULTS</t>
  </si>
  <si>
    <t>SCORE KEY:</t>
  </si>
  <si>
    <t>N=0</t>
  </si>
  <si>
    <t>R, L=1</t>
  </si>
  <si>
    <t>LM, M=3</t>
  </si>
  <si>
    <t>MH,H,VH=5</t>
  </si>
  <si>
    <t>P=PREVALENCE, WP=WEIGHTED PREVALENCE, PM= PERKINSUS MARINUS</t>
  </si>
  <si>
    <t>MONTH</t>
  </si>
  <si>
    <t>P</t>
  </si>
  <si>
    <t>PM</t>
  </si>
  <si>
    <t>July</t>
  </si>
  <si>
    <t>August</t>
  </si>
  <si>
    <t>Sept</t>
  </si>
  <si>
    <t>Oct</t>
  </si>
  <si>
    <t>SENTINELS, 2010 SAMPLING</t>
  </si>
  <si>
    <t>York</t>
  </si>
  <si>
    <t>Kinsale</t>
  </si>
  <si>
    <t>Lynnhaven</t>
  </si>
  <si>
    <t>WP</t>
  </si>
  <si>
    <t>MH</t>
  </si>
  <si>
    <t>H</t>
  </si>
  <si>
    <t>VH</t>
  </si>
  <si>
    <t>York River</t>
  </si>
  <si>
    <t xml:space="preserve">M </t>
  </si>
  <si>
    <t>SAMPLE TOO DECOMPOSED</t>
  </si>
  <si>
    <t>DEAD</t>
  </si>
  <si>
    <t>9/8-9/10</t>
  </si>
  <si>
    <t>SENTINELS, 2009 SAMPLING</t>
  </si>
  <si>
    <t>average intensity</t>
  </si>
  <si>
    <t>H269</t>
  </si>
  <si>
    <t>avg intensity</t>
  </si>
  <si>
    <t>H270</t>
  </si>
  <si>
    <t>NO SAMPLE</t>
  </si>
  <si>
    <t>H272</t>
  </si>
  <si>
    <t>H273</t>
  </si>
  <si>
    <t>SENTINELS, 2008 SAMPLING</t>
  </si>
  <si>
    <t>SENTINELS, 2012 SAMPLING</t>
  </si>
  <si>
    <t>Survival:</t>
  </si>
  <si>
    <t>Bag 1</t>
  </si>
  <si>
    <t>Bag 2</t>
  </si>
  <si>
    <t>Bag 3</t>
  </si>
  <si>
    <t>Bag 4</t>
  </si>
  <si>
    <t>Total:</t>
  </si>
  <si>
    <t>Live</t>
  </si>
  <si>
    <t>Dead</t>
  </si>
  <si>
    <t>Survival</t>
  </si>
  <si>
    <t xml:space="preserve">L </t>
  </si>
  <si>
    <t>N/A</t>
  </si>
  <si>
    <t xml:space="preserve">York </t>
  </si>
  <si>
    <t>Lynnahven</t>
  </si>
  <si>
    <t xml:space="preserve">  </t>
  </si>
  <si>
    <t>SENTINELS, 2013 SAMPLING</t>
  </si>
  <si>
    <t>Lewisetta</t>
  </si>
  <si>
    <t xml:space="preserve">LM </t>
  </si>
  <si>
    <t>YORK</t>
  </si>
  <si>
    <t>** Lewisetta replaces Kinsale</t>
  </si>
  <si>
    <t>SENTINELS, 2014 SAMPLING</t>
  </si>
  <si>
    <t>Horn Point</t>
  </si>
  <si>
    <t>**New site: Horn Point,York data from Carnegie Lab</t>
  </si>
  <si>
    <t>Carnegie Lab</t>
  </si>
  <si>
    <t>SENTINELS, 2015 SAMPLING</t>
  </si>
  <si>
    <t>**York data from Carnegie Lab</t>
  </si>
  <si>
    <t>n/a</t>
  </si>
  <si>
    <t>Lewsetta</t>
  </si>
  <si>
    <t>Cum. Survival</t>
  </si>
  <si>
    <t>na</t>
  </si>
  <si>
    <t>Cum. Surv.</t>
  </si>
  <si>
    <t>**Note- these bags were all 1/5 submerged in mud</t>
  </si>
  <si>
    <t>SENTINELS, 2016 SAMPLING</t>
  </si>
  <si>
    <t>SENTINELS, 2017 SAMPLING</t>
  </si>
  <si>
    <t xml:space="preserve">R </t>
  </si>
  <si>
    <t>Rapp</t>
  </si>
  <si>
    <t>NOT COLLECTED</t>
  </si>
  <si>
    <t>Rappahannock</t>
  </si>
  <si>
    <t>Box</t>
  </si>
  <si>
    <t xml:space="preserve">Horn Point </t>
  </si>
  <si>
    <t>BLACK MUD</t>
  </si>
  <si>
    <t>SENTINELS, 2018 SAMPLING</t>
  </si>
  <si>
    <t>SENTINELS, 2019 SAMPLING</t>
  </si>
  <si>
    <t>RAPP</t>
  </si>
  <si>
    <t>E</t>
  </si>
  <si>
    <t>SENTINELS, 2021 SAMPLING</t>
  </si>
  <si>
    <t>SENTINELS, 2022 SAMPLING</t>
  </si>
  <si>
    <t>SENTINELS, 2011 SAMPLING</t>
  </si>
  <si>
    <t>No sentinels due to Covid-19 pandemic</t>
  </si>
  <si>
    <t>Collection of samples was not possible during lock-down</t>
  </si>
  <si>
    <t>SENTINELS, 2023 SAMPLING</t>
  </si>
  <si>
    <t xml:space="preserve">MH </t>
  </si>
  <si>
    <t>NA</t>
  </si>
  <si>
    <t>SENTINELS, 2024 SAMPLING</t>
  </si>
  <si>
    <t>LEW</t>
  </si>
  <si>
    <t>NO DEAD COUNT</t>
  </si>
  <si>
    <t>Nov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</si>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</sst>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0.0"/>
    <numFmt numFmtId="166" formatCode="0.000"/>
  </numFmts>
  <fonts count="15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10"/>
      <color indexed="10"/>
      <name val="Verdana"/>
      <family val="2"/>
    </font>
    <font>
      <sz val="10"/>
      <color indexed="10"/>
      <name val="Verdana"/>
      <family val="2"/>
    </font>
    <font>
      <b/>
      <sz val="10"/>
      <name val="Verdana"/>
      <family val="2"/>
    </font>
    <font>
      <b/>
      <sz val="10"/>
      <color indexed="10"/>
      <name val="Verdana"/>
      <family val="2"/>
    </font>
    <font>
      <b/>
      <sz val="10"/>
      <color indexed="11"/>
      <name val="Verdana"/>
      <family val="2"/>
    </font>
    <font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color rgb="FFFF0000"/>
      <name val="Verdana"/>
      <family val="2"/>
    </font>
    <font>
      <sz val="9"/>
      <name val="Verdana"/>
      <family val="2"/>
    </font>
    <font>
      <sz val="9"/>
      <name val="Verdana"/>
      <family val="2"/>
    </font>
    <font>
      <sz val="9"/>
      <color theme="3" tint="0.3999755851924192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11"/>
      </left>
      <right/>
      <top style="medium">
        <color indexed="11"/>
      </top>
      <bottom style="medium">
        <color indexed="11"/>
      </bottom>
      <diagonal/>
    </border>
    <border>
      <left/>
      <right/>
      <top style="medium">
        <color indexed="11"/>
      </top>
      <bottom style="medium">
        <color indexed="11"/>
      </bottom>
      <diagonal/>
    </border>
    <border>
      <left/>
      <right style="medium">
        <color indexed="11"/>
      </right>
      <top style="medium">
        <color indexed="11"/>
      </top>
      <bottom style="medium">
        <color indexed="1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9" fillId="0" borderId="0"/>
    <xf numFmtId="0" fontId="2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1" applyAlignment="1">
      <alignment horizontal="center"/>
    </xf>
    <xf numFmtId="14" fontId="9" fillId="0" borderId="0" xfId="1" applyNumberForma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0" borderId="0" xfId="0" applyFont="1" applyAlignment="1">
      <alignment horizontal="left"/>
    </xf>
    <xf numFmtId="1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12" fillId="0" borderId="0" xfId="2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66" fontId="0" fillId="0" borderId="0" xfId="0" applyNumberFormat="1"/>
    <xf numFmtId="17" fontId="0" fillId="0" borderId="0" xfId="0" applyNumberFormat="1"/>
    <xf numFmtId="9" fontId="0" fillId="0" borderId="0" xfId="0" applyNumberFormat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14" fontId="2" fillId="0" borderId="0" xfId="0" applyNumberFormat="1" applyFont="1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3" borderId="0" xfId="0" applyFon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'Weighted Prev'!$A$2</c:f>
              <c:strCache>
                <c:ptCount val="1"/>
                <c:pt idx="0">
                  <c:v>Lynnhaven</c:v>
                </c:pt>
              </c:strCache>
            </c:strRef>
          </c:tx>
          <c:dPt>
            <c:idx val="4"/>
            <c:marker>
              <c:spPr>
                <a:ln>
                  <a:prstDash val="sysDot"/>
                </a:ln>
              </c:spPr>
            </c:marker>
            <c:bubble3D val="0"/>
            <c:spPr>
              <a:ln>
                <a:noFill/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1-2B79-4B56-9C69-FFD9EB787CFD}"/>
              </c:ext>
            </c:extLst>
          </c:dPt>
          <c:dPt>
            <c:idx val="8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2B79-4B56-9C69-FFD9EB787CFD}"/>
              </c:ext>
            </c:extLst>
          </c:dPt>
          <c:dPt>
            <c:idx val="1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2B79-4B56-9C69-FFD9EB787CFD}"/>
              </c:ext>
            </c:extLst>
          </c:dPt>
          <c:dPt>
            <c:idx val="16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2B79-4B56-9C69-FFD9EB787CFD}"/>
              </c:ext>
            </c:extLst>
          </c:dPt>
          <c:dPt>
            <c:idx val="20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2B79-4B56-9C69-FFD9EB787CFD}"/>
              </c:ext>
            </c:extLst>
          </c:dPt>
          <c:dPt>
            <c:idx val="2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2B79-4B56-9C69-FFD9EB787CFD}"/>
              </c:ext>
            </c:extLst>
          </c:dPt>
          <c:dPt>
            <c:idx val="2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2B79-4B56-9C69-FFD9EB787CFD}"/>
              </c:ext>
            </c:extLst>
          </c:dPt>
          <c:dPt>
            <c:idx val="24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2B79-4B56-9C69-FFD9EB787CFD}"/>
              </c:ext>
            </c:extLst>
          </c:dPt>
          <c:cat>
            <c:numRef>
              <c:f>'Weighted Prev'!$J$1:$BD$1</c:f>
              <c:numCache>
                <c:formatCode>mmm\-yy</c:formatCode>
                <c:ptCount val="47"/>
                <c:pt idx="0">
                  <c:v>39994</c:v>
                </c:pt>
                <c:pt idx="1">
                  <c:v>40025</c:v>
                </c:pt>
                <c:pt idx="2">
                  <c:v>40056</c:v>
                </c:pt>
                <c:pt idx="3">
                  <c:v>40086</c:v>
                </c:pt>
                <c:pt idx="4">
                  <c:v>40359</c:v>
                </c:pt>
                <c:pt idx="5">
                  <c:v>40390</c:v>
                </c:pt>
                <c:pt idx="6">
                  <c:v>40421</c:v>
                </c:pt>
                <c:pt idx="7">
                  <c:v>40451</c:v>
                </c:pt>
                <c:pt idx="8">
                  <c:v>40724</c:v>
                </c:pt>
                <c:pt idx="9">
                  <c:v>40755</c:v>
                </c:pt>
                <c:pt idx="10">
                  <c:v>40786</c:v>
                </c:pt>
                <c:pt idx="11">
                  <c:v>40816</c:v>
                </c:pt>
                <c:pt idx="12">
                  <c:v>41090</c:v>
                </c:pt>
                <c:pt idx="13">
                  <c:v>41121</c:v>
                </c:pt>
                <c:pt idx="14">
                  <c:v>41152</c:v>
                </c:pt>
                <c:pt idx="15">
                  <c:v>41182</c:v>
                </c:pt>
                <c:pt idx="16">
                  <c:v>41455</c:v>
                </c:pt>
                <c:pt idx="17">
                  <c:v>41486</c:v>
                </c:pt>
                <c:pt idx="18">
                  <c:v>41517</c:v>
                </c:pt>
                <c:pt idx="19">
                  <c:v>41547</c:v>
                </c:pt>
                <c:pt idx="20">
                  <c:v>41820</c:v>
                </c:pt>
                <c:pt idx="21">
                  <c:v>41851</c:v>
                </c:pt>
                <c:pt idx="22">
                  <c:v>41882</c:v>
                </c:pt>
                <c:pt idx="23">
                  <c:v>41912</c:v>
                </c:pt>
                <c:pt idx="24">
                  <c:v>41943</c:v>
                </c:pt>
                <c:pt idx="25">
                  <c:v>42185</c:v>
                </c:pt>
                <c:pt idx="26">
                  <c:v>42216</c:v>
                </c:pt>
                <c:pt idx="27">
                  <c:v>42247</c:v>
                </c:pt>
                <c:pt idx="28">
                  <c:v>42277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43281</c:v>
                </c:pt>
                <c:pt idx="34">
                  <c:v>43312</c:v>
                </c:pt>
                <c:pt idx="35">
                  <c:v>43343</c:v>
                </c:pt>
                <c:pt idx="36">
                  <c:v>43373</c:v>
                </c:pt>
                <c:pt idx="37">
                  <c:v>43668</c:v>
                </c:pt>
                <c:pt idx="38">
                  <c:v>43699</c:v>
                </c:pt>
                <c:pt idx="39">
                  <c:v>43730</c:v>
                </c:pt>
                <c:pt idx="40">
                  <c:v>43760</c:v>
                </c:pt>
                <c:pt idx="41">
                  <c:v>44005</c:v>
                </c:pt>
                <c:pt idx="42">
                  <c:v>44035</c:v>
                </c:pt>
                <c:pt idx="43">
                  <c:v>44066</c:v>
                </c:pt>
                <c:pt idx="44">
                  <c:v>44097</c:v>
                </c:pt>
                <c:pt idx="45">
                  <c:v>44127</c:v>
                </c:pt>
                <c:pt idx="46">
                  <c:v>44158</c:v>
                </c:pt>
              </c:numCache>
            </c:numRef>
          </c:cat>
          <c:val>
            <c:numRef>
              <c:f>'Weighted Prev'!$J$2:$AL$2</c:f>
              <c:numCache>
                <c:formatCode>General</c:formatCode>
                <c:ptCount val="29"/>
                <c:pt idx="0">
                  <c:v>1.52</c:v>
                </c:pt>
                <c:pt idx="1">
                  <c:v>2.76</c:v>
                </c:pt>
                <c:pt idx="2">
                  <c:v>2.76</c:v>
                </c:pt>
                <c:pt idx="3">
                  <c:v>2.76</c:v>
                </c:pt>
                <c:pt idx="4">
                  <c:v>0.96</c:v>
                </c:pt>
                <c:pt idx="5">
                  <c:v>2.12</c:v>
                </c:pt>
                <c:pt idx="6">
                  <c:v>2.68</c:v>
                </c:pt>
                <c:pt idx="7">
                  <c:v>2.6</c:v>
                </c:pt>
                <c:pt idx="8">
                  <c:v>1.08</c:v>
                </c:pt>
                <c:pt idx="9">
                  <c:v>2.36</c:v>
                </c:pt>
                <c:pt idx="10">
                  <c:v>2.5</c:v>
                </c:pt>
                <c:pt idx="11">
                  <c:v>2.48</c:v>
                </c:pt>
                <c:pt idx="12">
                  <c:v>1.88</c:v>
                </c:pt>
                <c:pt idx="13">
                  <c:v>3.16</c:v>
                </c:pt>
                <c:pt idx="14">
                  <c:v>2.84</c:v>
                </c:pt>
                <c:pt idx="15">
                  <c:v>2.76</c:v>
                </c:pt>
                <c:pt idx="16">
                  <c:v>2.68</c:v>
                </c:pt>
                <c:pt idx="17">
                  <c:v>2.84</c:v>
                </c:pt>
                <c:pt idx="18">
                  <c:v>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B79-4B56-9C69-FFD9EB787CFD}"/>
            </c:ext>
          </c:extLst>
        </c:ser>
        <c:ser>
          <c:idx val="1"/>
          <c:order val="1"/>
          <c:tx>
            <c:strRef>
              <c:f>'Weighted Prev'!$A$3</c:f>
              <c:strCache>
                <c:ptCount val="1"/>
                <c:pt idx="0">
                  <c:v>Lewisetta</c:v>
                </c:pt>
              </c:strCache>
            </c:strRef>
          </c:tx>
          <c:dPt>
            <c:idx val="4"/>
            <c:bubble3D val="0"/>
            <c:spPr>
              <a:ln>
                <a:noFill/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12-2B79-4B56-9C69-FFD9EB787CFD}"/>
              </c:ext>
            </c:extLst>
          </c:dPt>
          <c:dPt>
            <c:idx val="8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2B79-4B56-9C69-FFD9EB787CFD}"/>
              </c:ext>
            </c:extLst>
          </c:dPt>
          <c:dPt>
            <c:idx val="1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6-2B79-4B56-9C69-FFD9EB787CFD}"/>
              </c:ext>
            </c:extLst>
          </c:dPt>
          <c:dPt>
            <c:idx val="16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8-2B79-4B56-9C69-FFD9EB787CFD}"/>
              </c:ext>
            </c:extLst>
          </c:dPt>
          <c:dPt>
            <c:idx val="20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A-2B79-4B56-9C69-FFD9EB787CFD}"/>
              </c:ext>
            </c:extLst>
          </c:dPt>
          <c:dPt>
            <c:idx val="24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C-2B79-4B56-9C69-FFD9EB787CFD}"/>
              </c:ext>
            </c:extLst>
          </c:dPt>
          <c:dPt>
            <c:idx val="27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2B79-4B56-9C69-FFD9EB787CFD}"/>
              </c:ext>
            </c:extLst>
          </c:dPt>
          <c:dPt>
            <c:idx val="28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2B79-4B56-9C69-FFD9EB787CFD}"/>
              </c:ext>
            </c:extLst>
          </c:dPt>
          <c:dPt>
            <c:idx val="33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9-8B48-4443-B619-BCE7BEFE7179}"/>
              </c:ext>
            </c:extLst>
          </c:dPt>
          <c:dPt>
            <c:idx val="37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F-1E03-425B-BD9B-6343883E27D8}"/>
              </c:ext>
            </c:extLst>
          </c:dPt>
          <c:dPt>
            <c:idx val="41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45-039F-4BF8-8C81-66E49A214065}"/>
              </c:ext>
            </c:extLst>
          </c:dPt>
          <c:cat>
            <c:numRef>
              <c:f>'Weighted Prev'!$J$1:$BD$1</c:f>
              <c:numCache>
                <c:formatCode>mmm\-yy</c:formatCode>
                <c:ptCount val="47"/>
                <c:pt idx="0">
                  <c:v>39994</c:v>
                </c:pt>
                <c:pt idx="1">
                  <c:v>40025</c:v>
                </c:pt>
                <c:pt idx="2">
                  <c:v>40056</c:v>
                </c:pt>
                <c:pt idx="3">
                  <c:v>40086</c:v>
                </c:pt>
                <c:pt idx="4">
                  <c:v>40359</c:v>
                </c:pt>
                <c:pt idx="5">
                  <c:v>40390</c:v>
                </c:pt>
                <c:pt idx="6">
                  <c:v>40421</c:v>
                </c:pt>
                <c:pt idx="7">
                  <c:v>40451</c:v>
                </c:pt>
                <c:pt idx="8">
                  <c:v>40724</c:v>
                </c:pt>
                <c:pt idx="9">
                  <c:v>40755</c:v>
                </c:pt>
                <c:pt idx="10">
                  <c:v>40786</c:v>
                </c:pt>
                <c:pt idx="11">
                  <c:v>40816</c:v>
                </c:pt>
                <c:pt idx="12">
                  <c:v>41090</c:v>
                </c:pt>
                <c:pt idx="13">
                  <c:v>41121</c:v>
                </c:pt>
                <c:pt idx="14">
                  <c:v>41152</c:v>
                </c:pt>
                <c:pt idx="15">
                  <c:v>41182</c:v>
                </c:pt>
                <c:pt idx="16">
                  <c:v>41455</c:v>
                </c:pt>
                <c:pt idx="17">
                  <c:v>41486</c:v>
                </c:pt>
                <c:pt idx="18">
                  <c:v>41517</c:v>
                </c:pt>
                <c:pt idx="19">
                  <c:v>41547</c:v>
                </c:pt>
                <c:pt idx="20">
                  <c:v>41820</c:v>
                </c:pt>
                <c:pt idx="21">
                  <c:v>41851</c:v>
                </c:pt>
                <c:pt idx="22">
                  <c:v>41882</c:v>
                </c:pt>
                <c:pt idx="23">
                  <c:v>41912</c:v>
                </c:pt>
                <c:pt idx="24">
                  <c:v>41943</c:v>
                </c:pt>
                <c:pt idx="25">
                  <c:v>42185</c:v>
                </c:pt>
                <c:pt idx="26">
                  <c:v>42216</c:v>
                </c:pt>
                <c:pt idx="27">
                  <c:v>42247</c:v>
                </c:pt>
                <c:pt idx="28">
                  <c:v>42277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43281</c:v>
                </c:pt>
                <c:pt idx="34">
                  <c:v>43312</c:v>
                </c:pt>
                <c:pt idx="35">
                  <c:v>43343</c:v>
                </c:pt>
                <c:pt idx="36">
                  <c:v>43373</c:v>
                </c:pt>
                <c:pt idx="37">
                  <c:v>43668</c:v>
                </c:pt>
                <c:pt idx="38">
                  <c:v>43699</c:v>
                </c:pt>
                <c:pt idx="39">
                  <c:v>43730</c:v>
                </c:pt>
                <c:pt idx="40">
                  <c:v>43760</c:v>
                </c:pt>
                <c:pt idx="41">
                  <c:v>44005</c:v>
                </c:pt>
                <c:pt idx="42">
                  <c:v>44035</c:v>
                </c:pt>
                <c:pt idx="43">
                  <c:v>44066</c:v>
                </c:pt>
                <c:pt idx="44">
                  <c:v>44097</c:v>
                </c:pt>
                <c:pt idx="45">
                  <c:v>44127</c:v>
                </c:pt>
                <c:pt idx="46">
                  <c:v>44158</c:v>
                </c:pt>
              </c:numCache>
            </c:numRef>
          </c:cat>
          <c:val>
            <c:numRef>
              <c:f>'Weighted Prev'!$J$3:$BD$3</c:f>
              <c:numCache>
                <c:formatCode>General</c:formatCode>
                <c:ptCount val="47"/>
                <c:pt idx="0">
                  <c:v>0.6</c:v>
                </c:pt>
                <c:pt idx="1">
                  <c:v>1.32</c:v>
                </c:pt>
                <c:pt idx="2">
                  <c:v>2</c:v>
                </c:pt>
                <c:pt idx="3">
                  <c:v>2.52</c:v>
                </c:pt>
                <c:pt idx="4">
                  <c:v>0.2</c:v>
                </c:pt>
                <c:pt idx="5">
                  <c:v>1.36</c:v>
                </c:pt>
                <c:pt idx="6">
                  <c:v>1.52</c:v>
                </c:pt>
                <c:pt idx="7">
                  <c:v>1.52</c:v>
                </c:pt>
                <c:pt idx="8">
                  <c:v>0.36</c:v>
                </c:pt>
                <c:pt idx="9">
                  <c:v>1.1200000000000001</c:v>
                </c:pt>
                <c:pt idx="10">
                  <c:v>1.4</c:v>
                </c:pt>
                <c:pt idx="11">
                  <c:v>1.08</c:v>
                </c:pt>
                <c:pt idx="12">
                  <c:v>0.32</c:v>
                </c:pt>
                <c:pt idx="13">
                  <c:v>0.64</c:v>
                </c:pt>
                <c:pt idx="14">
                  <c:v>1.08</c:v>
                </c:pt>
                <c:pt idx="15">
                  <c:v>0.92</c:v>
                </c:pt>
                <c:pt idx="16">
                  <c:v>0.2</c:v>
                </c:pt>
                <c:pt idx="17">
                  <c:v>2.16</c:v>
                </c:pt>
                <c:pt idx="18">
                  <c:v>1.8</c:v>
                </c:pt>
                <c:pt idx="19">
                  <c:v>0.72</c:v>
                </c:pt>
                <c:pt idx="20">
                  <c:v>0.16</c:v>
                </c:pt>
                <c:pt idx="21">
                  <c:v>0.4</c:v>
                </c:pt>
                <c:pt idx="22">
                  <c:v>0.48</c:v>
                </c:pt>
                <c:pt idx="23">
                  <c:v>0.64</c:v>
                </c:pt>
                <c:pt idx="29">
                  <c:v>0.26666666666666666</c:v>
                </c:pt>
                <c:pt idx="30">
                  <c:v>6.6699999999999995E-2</c:v>
                </c:pt>
                <c:pt idx="31">
                  <c:v>0.4667</c:v>
                </c:pt>
                <c:pt idx="32">
                  <c:v>0.33329999999999999</c:v>
                </c:pt>
                <c:pt idx="33">
                  <c:v>0.08</c:v>
                </c:pt>
                <c:pt idx="34">
                  <c:v>0</c:v>
                </c:pt>
                <c:pt idx="35">
                  <c:v>0.16</c:v>
                </c:pt>
                <c:pt idx="36">
                  <c:v>0.48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0.76</c:v>
                </c:pt>
                <c:pt idx="40">
                  <c:v>1.68</c:v>
                </c:pt>
                <c:pt idx="41">
                  <c:v>9.5238095238095233E-2</c:v>
                </c:pt>
                <c:pt idx="42">
                  <c:v>0.05</c:v>
                </c:pt>
                <c:pt idx="43">
                  <c:v>0.19047619047619047</c:v>
                </c:pt>
                <c:pt idx="44">
                  <c:v>0.61904761904761907</c:v>
                </c:pt>
                <c:pt idx="45">
                  <c:v>0.90476190476190477</c:v>
                </c:pt>
                <c:pt idx="46">
                  <c:v>0.61904761904761907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B79-4B56-9C69-FFD9EB787CFD}"/>
            </c:ext>
          </c:extLst>
        </c:ser>
        <c:ser>
          <c:idx val="2"/>
          <c:order val="2"/>
          <c:tx>
            <c:strRef>
              <c:f>'Weighted Prev'!$A$4</c:f>
              <c:strCache>
                <c:ptCount val="1"/>
                <c:pt idx="0">
                  <c:v>York</c:v>
                </c:pt>
              </c:strCache>
            </c:strRef>
          </c:tx>
          <c:dPt>
            <c:idx val="4"/>
            <c:bubble3D val="0"/>
            <c:spPr>
              <a:ln>
                <a:noFill/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23-2B79-4B56-9C69-FFD9EB787CFD}"/>
              </c:ext>
            </c:extLst>
          </c:dPt>
          <c:dPt>
            <c:idx val="8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5-2B79-4B56-9C69-FFD9EB787CFD}"/>
              </c:ext>
            </c:extLst>
          </c:dPt>
          <c:dPt>
            <c:idx val="1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7-2B79-4B56-9C69-FFD9EB787CFD}"/>
              </c:ext>
            </c:extLst>
          </c:dPt>
          <c:dPt>
            <c:idx val="16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9-2B79-4B56-9C69-FFD9EB787CFD}"/>
              </c:ext>
            </c:extLst>
          </c:dPt>
          <c:dPt>
            <c:idx val="20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B-2B79-4B56-9C69-FFD9EB787CFD}"/>
              </c:ext>
            </c:extLst>
          </c:dPt>
          <c:dPt>
            <c:idx val="24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D-2B79-4B56-9C69-FFD9EB787CFD}"/>
              </c:ext>
            </c:extLst>
          </c:dPt>
          <c:dPt>
            <c:idx val="29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47-0CE2-4181-B9E1-3708F772FB18}"/>
              </c:ext>
            </c:extLst>
          </c:dPt>
          <c:dPt>
            <c:idx val="33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48-0CE2-4181-B9E1-3708F772FB18}"/>
              </c:ext>
            </c:extLst>
          </c:dPt>
          <c:dPt>
            <c:idx val="37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49-0CE2-4181-B9E1-3708F772FB18}"/>
              </c:ext>
            </c:extLst>
          </c:dPt>
          <c:dPt>
            <c:idx val="41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4A-0CE2-4181-B9E1-3708F772FB18}"/>
              </c:ext>
            </c:extLst>
          </c:dPt>
          <c:cat>
            <c:numRef>
              <c:f>'Weighted Prev'!$J$1:$BD$1</c:f>
              <c:numCache>
                <c:formatCode>mmm\-yy</c:formatCode>
                <c:ptCount val="47"/>
                <c:pt idx="0">
                  <c:v>39994</c:v>
                </c:pt>
                <c:pt idx="1">
                  <c:v>40025</c:v>
                </c:pt>
                <c:pt idx="2">
                  <c:v>40056</c:v>
                </c:pt>
                <c:pt idx="3">
                  <c:v>40086</c:v>
                </c:pt>
                <c:pt idx="4">
                  <c:v>40359</c:v>
                </c:pt>
                <c:pt idx="5">
                  <c:v>40390</c:v>
                </c:pt>
                <c:pt idx="6">
                  <c:v>40421</c:v>
                </c:pt>
                <c:pt idx="7">
                  <c:v>40451</c:v>
                </c:pt>
                <c:pt idx="8">
                  <c:v>40724</c:v>
                </c:pt>
                <c:pt idx="9">
                  <c:v>40755</c:v>
                </c:pt>
                <c:pt idx="10">
                  <c:v>40786</c:v>
                </c:pt>
                <c:pt idx="11">
                  <c:v>40816</c:v>
                </c:pt>
                <c:pt idx="12">
                  <c:v>41090</c:v>
                </c:pt>
                <c:pt idx="13">
                  <c:v>41121</c:v>
                </c:pt>
                <c:pt idx="14">
                  <c:v>41152</c:v>
                </c:pt>
                <c:pt idx="15">
                  <c:v>41182</c:v>
                </c:pt>
                <c:pt idx="16">
                  <c:v>41455</c:v>
                </c:pt>
                <c:pt idx="17">
                  <c:v>41486</c:v>
                </c:pt>
                <c:pt idx="18">
                  <c:v>41517</c:v>
                </c:pt>
                <c:pt idx="19">
                  <c:v>41547</c:v>
                </c:pt>
                <c:pt idx="20">
                  <c:v>41820</c:v>
                </c:pt>
                <c:pt idx="21">
                  <c:v>41851</c:v>
                </c:pt>
                <c:pt idx="22">
                  <c:v>41882</c:v>
                </c:pt>
                <c:pt idx="23">
                  <c:v>41912</c:v>
                </c:pt>
                <c:pt idx="24">
                  <c:v>41943</c:v>
                </c:pt>
                <c:pt idx="25">
                  <c:v>42185</c:v>
                </c:pt>
                <c:pt idx="26">
                  <c:v>42216</c:v>
                </c:pt>
                <c:pt idx="27">
                  <c:v>42247</c:v>
                </c:pt>
                <c:pt idx="28">
                  <c:v>42277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43281</c:v>
                </c:pt>
                <c:pt idx="34">
                  <c:v>43312</c:v>
                </c:pt>
                <c:pt idx="35">
                  <c:v>43343</c:v>
                </c:pt>
                <c:pt idx="36">
                  <c:v>43373</c:v>
                </c:pt>
                <c:pt idx="37">
                  <c:v>43668</c:v>
                </c:pt>
                <c:pt idx="38">
                  <c:v>43699</c:v>
                </c:pt>
                <c:pt idx="39">
                  <c:v>43730</c:v>
                </c:pt>
                <c:pt idx="40">
                  <c:v>43760</c:v>
                </c:pt>
                <c:pt idx="41">
                  <c:v>44005</c:v>
                </c:pt>
                <c:pt idx="42">
                  <c:v>44035</c:v>
                </c:pt>
                <c:pt idx="43">
                  <c:v>44066</c:v>
                </c:pt>
                <c:pt idx="44">
                  <c:v>44097</c:v>
                </c:pt>
                <c:pt idx="45">
                  <c:v>44127</c:v>
                </c:pt>
                <c:pt idx="46">
                  <c:v>44158</c:v>
                </c:pt>
              </c:numCache>
            </c:numRef>
          </c:cat>
          <c:val>
            <c:numRef>
              <c:f>'Weighted Prev'!$J$4:$BD$4</c:f>
              <c:numCache>
                <c:formatCode>General</c:formatCode>
                <c:ptCount val="47"/>
                <c:pt idx="0">
                  <c:v>2.2000000000000002</c:v>
                </c:pt>
                <c:pt idx="1">
                  <c:v>2.44</c:v>
                </c:pt>
                <c:pt idx="2">
                  <c:v>3.4</c:v>
                </c:pt>
                <c:pt idx="3">
                  <c:v>2.92</c:v>
                </c:pt>
                <c:pt idx="4">
                  <c:v>0.36</c:v>
                </c:pt>
                <c:pt idx="5">
                  <c:v>1.36</c:v>
                </c:pt>
                <c:pt idx="6">
                  <c:v>2.0909090909090908</c:v>
                </c:pt>
                <c:pt idx="7">
                  <c:v>2.44</c:v>
                </c:pt>
                <c:pt idx="8">
                  <c:v>0.12</c:v>
                </c:pt>
                <c:pt idx="9">
                  <c:v>0.48</c:v>
                </c:pt>
                <c:pt idx="10">
                  <c:v>2</c:v>
                </c:pt>
                <c:pt idx="11">
                  <c:v>3.125</c:v>
                </c:pt>
                <c:pt idx="12">
                  <c:v>0.31818181818181818</c:v>
                </c:pt>
                <c:pt idx="13">
                  <c:v>1.44</c:v>
                </c:pt>
                <c:pt idx="14">
                  <c:v>3</c:v>
                </c:pt>
                <c:pt idx="15">
                  <c:v>3.4761904761904763</c:v>
                </c:pt>
                <c:pt idx="16">
                  <c:v>0.12</c:v>
                </c:pt>
                <c:pt idx="17">
                  <c:v>2.12</c:v>
                </c:pt>
                <c:pt idx="18">
                  <c:v>3.56</c:v>
                </c:pt>
                <c:pt idx="19">
                  <c:v>2.52</c:v>
                </c:pt>
                <c:pt idx="20">
                  <c:v>1.1599999999999999</c:v>
                </c:pt>
                <c:pt idx="21">
                  <c:v>1.8</c:v>
                </c:pt>
                <c:pt idx="22">
                  <c:v>3.04</c:v>
                </c:pt>
                <c:pt idx="23">
                  <c:v>3</c:v>
                </c:pt>
                <c:pt idx="25">
                  <c:v>0.56000000000000005</c:v>
                </c:pt>
                <c:pt idx="26">
                  <c:v>1.24</c:v>
                </c:pt>
                <c:pt idx="27">
                  <c:v>1.8</c:v>
                </c:pt>
                <c:pt idx="28">
                  <c:v>2.72</c:v>
                </c:pt>
                <c:pt idx="29">
                  <c:v>0.33</c:v>
                </c:pt>
                <c:pt idx="30">
                  <c:v>3.13</c:v>
                </c:pt>
                <c:pt idx="31">
                  <c:v>3.53</c:v>
                </c:pt>
                <c:pt idx="32">
                  <c:v>3</c:v>
                </c:pt>
                <c:pt idx="33">
                  <c:v>0.2</c:v>
                </c:pt>
                <c:pt idx="34">
                  <c:v>1.07</c:v>
                </c:pt>
                <c:pt idx="35">
                  <c:v>3.13</c:v>
                </c:pt>
                <c:pt idx="36">
                  <c:v>2.97</c:v>
                </c:pt>
                <c:pt idx="37">
                  <c:v>0.1</c:v>
                </c:pt>
                <c:pt idx="38">
                  <c:v>1.3</c:v>
                </c:pt>
                <c:pt idx="39">
                  <c:v>3</c:v>
                </c:pt>
                <c:pt idx="40">
                  <c:v>2.33</c:v>
                </c:pt>
                <c:pt idx="41">
                  <c:v>0.1</c:v>
                </c:pt>
                <c:pt idx="42">
                  <c:v>0.73</c:v>
                </c:pt>
                <c:pt idx="43">
                  <c:v>1.23</c:v>
                </c:pt>
                <c:pt idx="44">
                  <c:v>2.4</c:v>
                </c:pt>
                <c:pt idx="45">
                  <c:v>3.47</c:v>
                </c:pt>
                <c:pt idx="4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B79-4B56-9C69-FFD9EB787CFD}"/>
            </c:ext>
          </c:extLst>
        </c:ser>
        <c:ser>
          <c:idx val="3"/>
          <c:order val="3"/>
          <c:tx>
            <c:strRef>
              <c:f>'Weighted Prev'!$A$5</c:f>
              <c:strCache>
                <c:ptCount val="1"/>
                <c:pt idx="0">
                  <c:v>Horn Point</c:v>
                </c:pt>
              </c:strCache>
            </c:strRef>
          </c:tx>
          <c:dPt>
            <c:idx val="8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0-2B79-4B56-9C69-FFD9EB787CFD}"/>
              </c:ext>
            </c:extLst>
          </c:dPt>
          <c:dPt>
            <c:idx val="1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2-2B79-4B56-9C69-FFD9EB787CFD}"/>
              </c:ext>
            </c:extLst>
          </c:dPt>
          <c:dPt>
            <c:idx val="16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4-2B79-4B56-9C69-FFD9EB787CFD}"/>
              </c:ext>
            </c:extLst>
          </c:dPt>
          <c:dPt>
            <c:idx val="20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6-2B79-4B56-9C69-FFD9EB787CFD}"/>
              </c:ext>
            </c:extLst>
          </c:dPt>
          <c:cat>
            <c:numRef>
              <c:f>'Weighted Prev'!$J$1:$BD$1</c:f>
              <c:numCache>
                <c:formatCode>mmm\-yy</c:formatCode>
                <c:ptCount val="47"/>
                <c:pt idx="0">
                  <c:v>39994</c:v>
                </c:pt>
                <c:pt idx="1">
                  <c:v>40025</c:v>
                </c:pt>
                <c:pt idx="2">
                  <c:v>40056</c:v>
                </c:pt>
                <c:pt idx="3">
                  <c:v>40086</c:v>
                </c:pt>
                <c:pt idx="4">
                  <c:v>40359</c:v>
                </c:pt>
                <c:pt idx="5">
                  <c:v>40390</c:v>
                </c:pt>
                <c:pt idx="6">
                  <c:v>40421</c:v>
                </c:pt>
                <c:pt idx="7">
                  <c:v>40451</c:v>
                </c:pt>
                <c:pt idx="8">
                  <c:v>40724</c:v>
                </c:pt>
                <c:pt idx="9">
                  <c:v>40755</c:v>
                </c:pt>
                <c:pt idx="10">
                  <c:v>40786</c:v>
                </c:pt>
                <c:pt idx="11">
                  <c:v>40816</c:v>
                </c:pt>
                <c:pt idx="12">
                  <c:v>41090</c:v>
                </c:pt>
                <c:pt idx="13">
                  <c:v>41121</c:v>
                </c:pt>
                <c:pt idx="14">
                  <c:v>41152</c:v>
                </c:pt>
                <c:pt idx="15">
                  <c:v>41182</c:v>
                </c:pt>
                <c:pt idx="16">
                  <c:v>41455</c:v>
                </c:pt>
                <c:pt idx="17">
                  <c:v>41486</c:v>
                </c:pt>
                <c:pt idx="18">
                  <c:v>41517</c:v>
                </c:pt>
                <c:pt idx="19">
                  <c:v>41547</c:v>
                </c:pt>
                <c:pt idx="20">
                  <c:v>41820</c:v>
                </c:pt>
                <c:pt idx="21">
                  <c:v>41851</c:v>
                </c:pt>
                <c:pt idx="22">
                  <c:v>41882</c:v>
                </c:pt>
                <c:pt idx="23">
                  <c:v>41912</c:v>
                </c:pt>
                <c:pt idx="24">
                  <c:v>41943</c:v>
                </c:pt>
                <c:pt idx="25">
                  <c:v>42185</c:v>
                </c:pt>
                <c:pt idx="26">
                  <c:v>42216</c:v>
                </c:pt>
                <c:pt idx="27">
                  <c:v>42247</c:v>
                </c:pt>
                <c:pt idx="28">
                  <c:v>42277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43281</c:v>
                </c:pt>
                <c:pt idx="34">
                  <c:v>43312</c:v>
                </c:pt>
                <c:pt idx="35">
                  <c:v>43343</c:v>
                </c:pt>
                <c:pt idx="36">
                  <c:v>43373</c:v>
                </c:pt>
                <c:pt idx="37">
                  <c:v>43668</c:v>
                </c:pt>
                <c:pt idx="38">
                  <c:v>43699</c:v>
                </c:pt>
                <c:pt idx="39">
                  <c:v>43730</c:v>
                </c:pt>
                <c:pt idx="40">
                  <c:v>43760</c:v>
                </c:pt>
                <c:pt idx="41">
                  <c:v>44005</c:v>
                </c:pt>
                <c:pt idx="42">
                  <c:v>44035</c:v>
                </c:pt>
                <c:pt idx="43">
                  <c:v>44066</c:v>
                </c:pt>
                <c:pt idx="44">
                  <c:v>44097</c:v>
                </c:pt>
                <c:pt idx="45">
                  <c:v>44127</c:v>
                </c:pt>
                <c:pt idx="46">
                  <c:v>44158</c:v>
                </c:pt>
              </c:numCache>
            </c:numRef>
          </c:cat>
          <c:val>
            <c:numRef>
              <c:f>'Weighted Prev'!$J$5:$AL$5</c:f>
              <c:numCache>
                <c:formatCode>General</c:formatCode>
                <c:ptCount val="29"/>
                <c:pt idx="4">
                  <c:v>0.36</c:v>
                </c:pt>
                <c:pt idx="5">
                  <c:v>0.44</c:v>
                </c:pt>
                <c:pt idx="6">
                  <c:v>0.96</c:v>
                </c:pt>
                <c:pt idx="7">
                  <c:v>0.68</c:v>
                </c:pt>
                <c:pt idx="8">
                  <c:v>0.16</c:v>
                </c:pt>
                <c:pt idx="9">
                  <c:v>0.32</c:v>
                </c:pt>
                <c:pt idx="10">
                  <c:v>0.36</c:v>
                </c:pt>
                <c:pt idx="11">
                  <c:v>0.32</c:v>
                </c:pt>
                <c:pt idx="12">
                  <c:v>0.16</c:v>
                </c:pt>
                <c:pt idx="13">
                  <c:v>0.4</c:v>
                </c:pt>
                <c:pt idx="14">
                  <c:v>1.28</c:v>
                </c:pt>
                <c:pt idx="15">
                  <c:v>1.04</c:v>
                </c:pt>
                <c:pt idx="20">
                  <c:v>0.2</c:v>
                </c:pt>
                <c:pt idx="21">
                  <c:v>0.4</c:v>
                </c:pt>
                <c:pt idx="2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B79-4B56-9C69-FFD9EB787CFD}"/>
            </c:ext>
          </c:extLst>
        </c:ser>
        <c:ser>
          <c:idx val="4"/>
          <c:order val="4"/>
          <c:tx>
            <c:strRef>
              <c:f>'Weighted Prev'!$A$6</c:f>
              <c:strCache>
                <c:ptCount val="1"/>
                <c:pt idx="0">
                  <c:v>Kinsale</c:v>
                </c:pt>
              </c:strCache>
            </c:strRef>
          </c:tx>
          <c:dPt>
            <c:idx val="4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9-2B79-4B56-9C69-FFD9EB787CFD}"/>
              </c:ext>
            </c:extLst>
          </c:dPt>
          <c:cat>
            <c:numRef>
              <c:f>'Weighted Prev'!$J$1:$BD$1</c:f>
              <c:numCache>
                <c:formatCode>mmm\-yy</c:formatCode>
                <c:ptCount val="47"/>
                <c:pt idx="0">
                  <c:v>39994</c:v>
                </c:pt>
                <c:pt idx="1">
                  <c:v>40025</c:v>
                </c:pt>
                <c:pt idx="2">
                  <c:v>40056</c:v>
                </c:pt>
                <c:pt idx="3">
                  <c:v>40086</c:v>
                </c:pt>
                <c:pt idx="4">
                  <c:v>40359</c:v>
                </c:pt>
                <c:pt idx="5">
                  <c:v>40390</c:v>
                </c:pt>
                <c:pt idx="6">
                  <c:v>40421</c:v>
                </c:pt>
                <c:pt idx="7">
                  <c:v>40451</c:v>
                </c:pt>
                <c:pt idx="8">
                  <c:v>40724</c:v>
                </c:pt>
                <c:pt idx="9">
                  <c:v>40755</c:v>
                </c:pt>
                <c:pt idx="10">
                  <c:v>40786</c:v>
                </c:pt>
                <c:pt idx="11">
                  <c:v>40816</c:v>
                </c:pt>
                <c:pt idx="12">
                  <c:v>41090</c:v>
                </c:pt>
                <c:pt idx="13">
                  <c:v>41121</c:v>
                </c:pt>
                <c:pt idx="14">
                  <c:v>41152</c:v>
                </c:pt>
                <c:pt idx="15">
                  <c:v>41182</c:v>
                </c:pt>
                <c:pt idx="16">
                  <c:v>41455</c:v>
                </c:pt>
                <c:pt idx="17">
                  <c:v>41486</c:v>
                </c:pt>
                <c:pt idx="18">
                  <c:v>41517</c:v>
                </c:pt>
                <c:pt idx="19">
                  <c:v>41547</c:v>
                </c:pt>
                <c:pt idx="20">
                  <c:v>41820</c:v>
                </c:pt>
                <c:pt idx="21">
                  <c:v>41851</c:v>
                </c:pt>
                <c:pt idx="22">
                  <c:v>41882</c:v>
                </c:pt>
                <c:pt idx="23">
                  <c:v>41912</c:v>
                </c:pt>
                <c:pt idx="24">
                  <c:v>41943</c:v>
                </c:pt>
                <c:pt idx="25">
                  <c:v>42185</c:v>
                </c:pt>
                <c:pt idx="26">
                  <c:v>42216</c:v>
                </c:pt>
                <c:pt idx="27">
                  <c:v>42247</c:v>
                </c:pt>
                <c:pt idx="28">
                  <c:v>42277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43281</c:v>
                </c:pt>
                <c:pt idx="34">
                  <c:v>43312</c:v>
                </c:pt>
                <c:pt idx="35">
                  <c:v>43343</c:v>
                </c:pt>
                <c:pt idx="36">
                  <c:v>43373</c:v>
                </c:pt>
                <c:pt idx="37">
                  <c:v>43668</c:v>
                </c:pt>
                <c:pt idx="38">
                  <c:v>43699</c:v>
                </c:pt>
                <c:pt idx="39">
                  <c:v>43730</c:v>
                </c:pt>
                <c:pt idx="40">
                  <c:v>43760</c:v>
                </c:pt>
                <c:pt idx="41">
                  <c:v>44005</c:v>
                </c:pt>
                <c:pt idx="42">
                  <c:v>44035</c:v>
                </c:pt>
                <c:pt idx="43">
                  <c:v>44066</c:v>
                </c:pt>
                <c:pt idx="44">
                  <c:v>44097</c:v>
                </c:pt>
                <c:pt idx="45">
                  <c:v>44127</c:v>
                </c:pt>
                <c:pt idx="46">
                  <c:v>44158</c:v>
                </c:pt>
              </c:numCache>
            </c:numRef>
          </c:cat>
          <c:val>
            <c:numRef>
              <c:f>'Weighted Prev'!$J$6:$AL$6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B79-4B56-9C69-FFD9EB787CFD}"/>
            </c:ext>
          </c:extLst>
        </c:ser>
        <c:ser>
          <c:idx val="5"/>
          <c:order val="5"/>
          <c:tx>
            <c:strRef>
              <c:f>'Weighted Prev'!$A$7</c:f>
              <c:strCache>
                <c:ptCount val="1"/>
                <c:pt idx="0">
                  <c:v>Rappahannock</c:v>
                </c:pt>
              </c:strCache>
            </c:strRef>
          </c:tx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3C-2B79-4B56-9C69-FFD9EB787CFD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3D-1E03-425B-BD9B-6343883E27D8}"/>
              </c:ext>
            </c:extLst>
          </c:dPt>
          <c:dPt>
            <c:idx val="29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A-8B48-4443-B619-BCE7BEFE7179}"/>
              </c:ext>
            </c:extLst>
          </c:dPt>
          <c:dPt>
            <c:idx val="3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D-2B79-4B56-9C69-FFD9EB787CFD}"/>
              </c:ext>
            </c:extLst>
          </c:dPt>
          <c:dPt>
            <c:idx val="37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E-1E03-425B-BD9B-6343883E27D8}"/>
              </c:ext>
            </c:extLst>
          </c:dPt>
          <c:dPt>
            <c:idx val="41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44-039F-4BF8-8C81-66E49A214065}"/>
              </c:ext>
            </c:extLst>
          </c:dPt>
          <c:cat>
            <c:numRef>
              <c:f>'Weighted Prev'!$J$1:$BD$1</c:f>
              <c:numCache>
                <c:formatCode>mmm\-yy</c:formatCode>
                <c:ptCount val="47"/>
                <c:pt idx="0">
                  <c:v>39994</c:v>
                </c:pt>
                <c:pt idx="1">
                  <c:v>40025</c:v>
                </c:pt>
                <c:pt idx="2">
                  <c:v>40056</c:v>
                </c:pt>
                <c:pt idx="3">
                  <c:v>40086</c:v>
                </c:pt>
                <c:pt idx="4">
                  <c:v>40359</c:v>
                </c:pt>
                <c:pt idx="5">
                  <c:v>40390</c:v>
                </c:pt>
                <c:pt idx="6">
                  <c:v>40421</c:v>
                </c:pt>
                <c:pt idx="7">
                  <c:v>40451</c:v>
                </c:pt>
                <c:pt idx="8">
                  <c:v>40724</c:v>
                </c:pt>
                <c:pt idx="9">
                  <c:v>40755</c:v>
                </c:pt>
                <c:pt idx="10">
                  <c:v>40786</c:v>
                </c:pt>
                <c:pt idx="11">
                  <c:v>40816</c:v>
                </c:pt>
                <c:pt idx="12">
                  <c:v>41090</c:v>
                </c:pt>
                <c:pt idx="13">
                  <c:v>41121</c:v>
                </c:pt>
                <c:pt idx="14">
                  <c:v>41152</c:v>
                </c:pt>
                <c:pt idx="15">
                  <c:v>41182</c:v>
                </c:pt>
                <c:pt idx="16">
                  <c:v>41455</c:v>
                </c:pt>
                <c:pt idx="17">
                  <c:v>41486</c:v>
                </c:pt>
                <c:pt idx="18">
                  <c:v>41517</c:v>
                </c:pt>
                <c:pt idx="19">
                  <c:v>41547</c:v>
                </c:pt>
                <c:pt idx="20">
                  <c:v>41820</c:v>
                </c:pt>
                <c:pt idx="21">
                  <c:v>41851</c:v>
                </c:pt>
                <c:pt idx="22">
                  <c:v>41882</c:v>
                </c:pt>
                <c:pt idx="23">
                  <c:v>41912</c:v>
                </c:pt>
                <c:pt idx="24">
                  <c:v>41943</c:v>
                </c:pt>
                <c:pt idx="25">
                  <c:v>42185</c:v>
                </c:pt>
                <c:pt idx="26">
                  <c:v>42216</c:v>
                </c:pt>
                <c:pt idx="27">
                  <c:v>42247</c:v>
                </c:pt>
                <c:pt idx="28">
                  <c:v>42277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43281</c:v>
                </c:pt>
                <c:pt idx="34">
                  <c:v>43312</c:v>
                </c:pt>
                <c:pt idx="35">
                  <c:v>43343</c:v>
                </c:pt>
                <c:pt idx="36">
                  <c:v>43373</c:v>
                </c:pt>
                <c:pt idx="37">
                  <c:v>43668</c:v>
                </c:pt>
                <c:pt idx="38">
                  <c:v>43699</c:v>
                </c:pt>
                <c:pt idx="39">
                  <c:v>43730</c:v>
                </c:pt>
                <c:pt idx="40">
                  <c:v>43760</c:v>
                </c:pt>
                <c:pt idx="41">
                  <c:v>44005</c:v>
                </c:pt>
                <c:pt idx="42">
                  <c:v>44035</c:v>
                </c:pt>
                <c:pt idx="43">
                  <c:v>44066</c:v>
                </c:pt>
                <c:pt idx="44">
                  <c:v>44097</c:v>
                </c:pt>
                <c:pt idx="45">
                  <c:v>44127</c:v>
                </c:pt>
                <c:pt idx="46">
                  <c:v>44158</c:v>
                </c:pt>
              </c:numCache>
            </c:numRef>
          </c:cat>
          <c:val>
            <c:numRef>
              <c:f>'Weighted Prev'!$J$7:$BD$7</c:f>
              <c:numCache>
                <c:formatCode>General</c:formatCode>
                <c:ptCount val="47"/>
                <c:pt idx="18">
                  <c:v>2.04</c:v>
                </c:pt>
                <c:pt idx="19">
                  <c:v>1.6</c:v>
                </c:pt>
                <c:pt idx="22">
                  <c:v>0.16</c:v>
                </c:pt>
                <c:pt idx="23">
                  <c:v>0.88</c:v>
                </c:pt>
                <c:pt idx="24">
                  <c:v>1.6</c:v>
                </c:pt>
                <c:pt idx="25">
                  <c:v>0.32</c:v>
                </c:pt>
                <c:pt idx="26">
                  <c:v>0.24</c:v>
                </c:pt>
                <c:pt idx="27">
                  <c:v>0.76</c:v>
                </c:pt>
                <c:pt idx="28">
                  <c:v>0.56000000000000005</c:v>
                </c:pt>
                <c:pt idx="29">
                  <c:v>0.13333333333333333</c:v>
                </c:pt>
                <c:pt idx="30">
                  <c:v>0.4667</c:v>
                </c:pt>
                <c:pt idx="31">
                  <c:v>0.5333</c:v>
                </c:pt>
                <c:pt idx="33">
                  <c:v>0.08</c:v>
                </c:pt>
                <c:pt idx="34">
                  <c:v>0.28000000000000003</c:v>
                </c:pt>
                <c:pt idx="35">
                  <c:v>0.64</c:v>
                </c:pt>
                <c:pt idx="36">
                  <c:v>1.68</c:v>
                </c:pt>
                <c:pt idx="37">
                  <c:v>0.32</c:v>
                </c:pt>
                <c:pt idx="38">
                  <c:v>0.875</c:v>
                </c:pt>
                <c:pt idx="39">
                  <c:v>2.2000000000000002</c:v>
                </c:pt>
                <c:pt idx="40">
                  <c:v>3.04</c:v>
                </c:pt>
                <c:pt idx="41">
                  <c:v>0.04</c:v>
                </c:pt>
                <c:pt idx="42">
                  <c:v>0</c:v>
                </c:pt>
                <c:pt idx="43">
                  <c:v>0.44</c:v>
                </c:pt>
                <c:pt idx="44">
                  <c:v>0.96</c:v>
                </c:pt>
                <c:pt idx="45">
                  <c:v>0.64</c:v>
                </c:pt>
                <c:pt idx="46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2B79-4B56-9C69-FFD9EB787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83936"/>
        <c:axId val="86185472"/>
      </c:lineChart>
      <c:catAx>
        <c:axId val="861839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86185472"/>
        <c:crosses val="autoZero"/>
        <c:auto val="0"/>
        <c:lblAlgn val="ctr"/>
        <c:lblOffset val="100"/>
        <c:noMultiLvlLbl val="0"/>
      </c:catAx>
      <c:valAx>
        <c:axId val="86185472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Sentinel: Weighted Prevalence</a:t>
                </a:r>
                <a:r>
                  <a:rPr lang="en-US" baseline="0"/>
                  <a:t> , </a:t>
                </a:r>
                <a:r>
                  <a:rPr lang="en-US"/>
                  <a:t>Dermo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61839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Survival!$A$2</c:f>
              <c:strCache>
                <c:ptCount val="1"/>
                <c:pt idx="0">
                  <c:v>Lynnhaven</c:v>
                </c:pt>
              </c:strCache>
            </c:strRef>
          </c:tx>
          <c:dPt>
            <c:idx val="4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765-49F5-A6D2-E546E13A249F}"/>
              </c:ext>
            </c:extLst>
          </c:dPt>
          <c:dPt>
            <c:idx val="8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E765-49F5-A6D2-E546E13A249F}"/>
              </c:ext>
            </c:extLst>
          </c:dPt>
          <c:dPt>
            <c:idx val="1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E765-49F5-A6D2-E546E13A249F}"/>
              </c:ext>
            </c:extLst>
          </c:dPt>
          <c:dPt>
            <c:idx val="16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E765-49F5-A6D2-E546E13A249F}"/>
              </c:ext>
            </c:extLst>
          </c:dPt>
          <c:dPt>
            <c:idx val="20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E765-49F5-A6D2-E546E13A249F}"/>
              </c:ext>
            </c:extLst>
          </c:dPt>
          <c:cat>
            <c:numRef>
              <c:f>Survival!$B$1:$AC$1</c:f>
              <c:numCache>
                <c:formatCode>mmm\-yy</c:formatCode>
                <c:ptCount val="28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39994</c:v>
                </c:pt>
                <c:pt idx="5">
                  <c:v>40025</c:v>
                </c:pt>
                <c:pt idx="6">
                  <c:v>40056</c:v>
                </c:pt>
                <c:pt idx="7">
                  <c:v>40086</c:v>
                </c:pt>
                <c:pt idx="8">
                  <c:v>40359</c:v>
                </c:pt>
                <c:pt idx="9">
                  <c:v>40390</c:v>
                </c:pt>
                <c:pt idx="10">
                  <c:v>40421</c:v>
                </c:pt>
                <c:pt idx="11">
                  <c:v>40451</c:v>
                </c:pt>
                <c:pt idx="12">
                  <c:v>40724</c:v>
                </c:pt>
                <c:pt idx="13">
                  <c:v>40755</c:v>
                </c:pt>
                <c:pt idx="14">
                  <c:v>40786</c:v>
                </c:pt>
                <c:pt idx="15">
                  <c:v>40816</c:v>
                </c:pt>
                <c:pt idx="16">
                  <c:v>41090</c:v>
                </c:pt>
                <c:pt idx="17">
                  <c:v>41121</c:v>
                </c:pt>
                <c:pt idx="18">
                  <c:v>41152</c:v>
                </c:pt>
                <c:pt idx="19">
                  <c:v>41182</c:v>
                </c:pt>
                <c:pt idx="20">
                  <c:v>41455</c:v>
                </c:pt>
                <c:pt idx="21">
                  <c:v>41486</c:v>
                </c:pt>
                <c:pt idx="22">
                  <c:v>41517</c:v>
                </c:pt>
                <c:pt idx="23">
                  <c:v>41547</c:v>
                </c:pt>
                <c:pt idx="24">
                  <c:v>41820</c:v>
                </c:pt>
                <c:pt idx="25">
                  <c:v>41851</c:v>
                </c:pt>
                <c:pt idx="26">
                  <c:v>41882</c:v>
                </c:pt>
                <c:pt idx="27">
                  <c:v>41912</c:v>
                </c:pt>
              </c:numCache>
            </c:numRef>
          </c:cat>
          <c:val>
            <c:numRef>
              <c:f>Survival!$B$2:$AC$2</c:f>
              <c:numCache>
                <c:formatCode>General</c:formatCode>
                <c:ptCount val="28"/>
                <c:pt idx="0">
                  <c:v>0.90666666666666662</c:v>
                </c:pt>
                <c:pt idx="1">
                  <c:v>0.56533333333333335</c:v>
                </c:pt>
                <c:pt idx="2">
                  <c:v>0.41333333333333333</c:v>
                </c:pt>
                <c:pt idx="3">
                  <c:v>0.25866666666666666</c:v>
                </c:pt>
                <c:pt idx="4">
                  <c:v>0.94884910485933505</c:v>
                </c:pt>
                <c:pt idx="5">
                  <c:v>0.79795396419437337</c:v>
                </c:pt>
                <c:pt idx="6">
                  <c:v>0.6240409207161125</c:v>
                </c:pt>
                <c:pt idx="7">
                  <c:v>0.51150895140664965</c:v>
                </c:pt>
                <c:pt idx="8">
                  <c:v>0.92171717171717171</c:v>
                </c:pt>
                <c:pt idx="9">
                  <c:v>0.77777777777777779</c:v>
                </c:pt>
                <c:pt idx="10">
                  <c:v>0.73648648648648651</c:v>
                </c:pt>
                <c:pt idx="11">
                  <c:v>0.57770270270270274</c:v>
                </c:pt>
                <c:pt idx="12">
                  <c:v>0.97499999999999998</c:v>
                </c:pt>
                <c:pt idx="13">
                  <c:v>0.82499999999999996</c:v>
                </c:pt>
                <c:pt idx="14">
                  <c:v>0.36499999999999999</c:v>
                </c:pt>
                <c:pt idx="15">
                  <c:v>0.215</c:v>
                </c:pt>
                <c:pt idx="16">
                  <c:v>0.97499999999999998</c:v>
                </c:pt>
                <c:pt idx="17">
                  <c:v>0.68</c:v>
                </c:pt>
                <c:pt idx="18">
                  <c:v>0.41</c:v>
                </c:pt>
                <c:pt idx="19">
                  <c:v>0.26250000000000001</c:v>
                </c:pt>
                <c:pt idx="20">
                  <c:v>0.97499999999999998</c:v>
                </c:pt>
                <c:pt idx="21">
                  <c:v>0.74750000000000005</c:v>
                </c:pt>
                <c:pt idx="22">
                  <c:v>0.41749999999999998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65-49F5-A6D2-E546E13A249F}"/>
            </c:ext>
          </c:extLst>
        </c:ser>
        <c:ser>
          <c:idx val="1"/>
          <c:order val="1"/>
          <c:tx>
            <c:strRef>
              <c:f>Survival!$A$3</c:f>
              <c:strCache>
                <c:ptCount val="1"/>
                <c:pt idx="0">
                  <c:v>Lewisetta</c:v>
                </c:pt>
              </c:strCache>
            </c:strRef>
          </c:tx>
          <c:cat>
            <c:numRef>
              <c:f>Survival!$B$1:$AC$1</c:f>
              <c:numCache>
                <c:formatCode>mmm\-yy</c:formatCode>
                <c:ptCount val="28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39994</c:v>
                </c:pt>
                <c:pt idx="5">
                  <c:v>40025</c:v>
                </c:pt>
                <c:pt idx="6">
                  <c:v>40056</c:v>
                </c:pt>
                <c:pt idx="7">
                  <c:v>40086</c:v>
                </c:pt>
                <c:pt idx="8">
                  <c:v>40359</c:v>
                </c:pt>
                <c:pt idx="9">
                  <c:v>40390</c:v>
                </c:pt>
                <c:pt idx="10">
                  <c:v>40421</c:v>
                </c:pt>
                <c:pt idx="11">
                  <c:v>40451</c:v>
                </c:pt>
                <c:pt idx="12">
                  <c:v>40724</c:v>
                </c:pt>
                <c:pt idx="13">
                  <c:v>40755</c:v>
                </c:pt>
                <c:pt idx="14">
                  <c:v>40786</c:v>
                </c:pt>
                <c:pt idx="15">
                  <c:v>40816</c:v>
                </c:pt>
                <c:pt idx="16">
                  <c:v>41090</c:v>
                </c:pt>
                <c:pt idx="17">
                  <c:v>41121</c:v>
                </c:pt>
                <c:pt idx="18">
                  <c:v>41152</c:v>
                </c:pt>
                <c:pt idx="19">
                  <c:v>41182</c:v>
                </c:pt>
                <c:pt idx="20">
                  <c:v>41455</c:v>
                </c:pt>
                <c:pt idx="21">
                  <c:v>41486</c:v>
                </c:pt>
                <c:pt idx="22">
                  <c:v>41517</c:v>
                </c:pt>
                <c:pt idx="23">
                  <c:v>41547</c:v>
                </c:pt>
                <c:pt idx="24">
                  <c:v>41820</c:v>
                </c:pt>
                <c:pt idx="25">
                  <c:v>41851</c:v>
                </c:pt>
                <c:pt idx="26">
                  <c:v>41882</c:v>
                </c:pt>
                <c:pt idx="27">
                  <c:v>41912</c:v>
                </c:pt>
              </c:numCache>
            </c:numRef>
          </c:cat>
          <c:val>
            <c:numRef>
              <c:f>Survival!$B$6:$Q$6</c:f>
              <c:numCache>
                <c:formatCode>General</c:formatCode>
                <c:ptCount val="16"/>
                <c:pt idx="0">
                  <c:v>0.93349753694581283</c:v>
                </c:pt>
                <c:pt idx="1">
                  <c:v>0.80049261083743839</c:v>
                </c:pt>
                <c:pt idx="2">
                  <c:v>0.6354679802955665</c:v>
                </c:pt>
                <c:pt idx="3">
                  <c:v>0.51970443349753692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65-49F5-A6D2-E546E13A249F}"/>
            </c:ext>
          </c:extLst>
        </c:ser>
        <c:ser>
          <c:idx val="2"/>
          <c:order val="2"/>
          <c:tx>
            <c:strRef>
              <c:f>Survival!$A$4</c:f>
              <c:strCache>
                <c:ptCount val="1"/>
                <c:pt idx="0">
                  <c:v>York </c:v>
                </c:pt>
              </c:strCache>
            </c:strRef>
          </c:tx>
          <c:dPt>
            <c:idx val="4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765-49F5-A6D2-E546E13A249F}"/>
              </c:ext>
            </c:extLst>
          </c:dPt>
          <c:cat>
            <c:numRef>
              <c:f>Survival!$B$1:$AC$1</c:f>
              <c:numCache>
                <c:formatCode>mmm\-yy</c:formatCode>
                <c:ptCount val="28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39994</c:v>
                </c:pt>
                <c:pt idx="5">
                  <c:v>40025</c:v>
                </c:pt>
                <c:pt idx="6">
                  <c:v>40056</c:v>
                </c:pt>
                <c:pt idx="7">
                  <c:v>40086</c:v>
                </c:pt>
                <c:pt idx="8">
                  <c:v>40359</c:v>
                </c:pt>
                <c:pt idx="9">
                  <c:v>40390</c:v>
                </c:pt>
                <c:pt idx="10">
                  <c:v>40421</c:v>
                </c:pt>
                <c:pt idx="11">
                  <c:v>40451</c:v>
                </c:pt>
                <c:pt idx="12">
                  <c:v>40724</c:v>
                </c:pt>
                <c:pt idx="13">
                  <c:v>40755</c:v>
                </c:pt>
                <c:pt idx="14">
                  <c:v>40786</c:v>
                </c:pt>
                <c:pt idx="15">
                  <c:v>40816</c:v>
                </c:pt>
                <c:pt idx="16">
                  <c:v>41090</c:v>
                </c:pt>
                <c:pt idx="17">
                  <c:v>41121</c:v>
                </c:pt>
                <c:pt idx="18">
                  <c:v>41152</c:v>
                </c:pt>
                <c:pt idx="19">
                  <c:v>41182</c:v>
                </c:pt>
                <c:pt idx="20">
                  <c:v>41455</c:v>
                </c:pt>
                <c:pt idx="21">
                  <c:v>41486</c:v>
                </c:pt>
                <c:pt idx="22">
                  <c:v>41517</c:v>
                </c:pt>
                <c:pt idx="23">
                  <c:v>41547</c:v>
                </c:pt>
                <c:pt idx="24">
                  <c:v>41820</c:v>
                </c:pt>
                <c:pt idx="25">
                  <c:v>41851</c:v>
                </c:pt>
                <c:pt idx="26">
                  <c:v>41882</c:v>
                </c:pt>
                <c:pt idx="27">
                  <c:v>41912</c:v>
                </c:pt>
              </c:numCache>
            </c:numRef>
          </c:cat>
          <c:val>
            <c:numRef>
              <c:f>Survival!$B$4:$Q$4</c:f>
              <c:numCache>
                <c:formatCode>General</c:formatCode>
                <c:ptCount val="16"/>
                <c:pt idx="0">
                  <c:v>0.87438423645320196</c:v>
                </c:pt>
                <c:pt idx="1">
                  <c:v>0.75615763546798032</c:v>
                </c:pt>
                <c:pt idx="2">
                  <c:v>0.28817733990147781</c:v>
                </c:pt>
                <c:pt idx="3">
                  <c:v>0.14532019704433496</c:v>
                </c:pt>
                <c:pt idx="4">
                  <c:v>0.93702770780856426</c:v>
                </c:pt>
                <c:pt idx="5">
                  <c:v>0.79345088161209065</c:v>
                </c:pt>
                <c:pt idx="6">
                  <c:v>0.53148614609571787</c:v>
                </c:pt>
                <c:pt idx="7">
                  <c:v>0.29974811083123426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765-49F5-A6D2-E546E13A249F}"/>
            </c:ext>
          </c:extLst>
        </c:ser>
        <c:ser>
          <c:idx val="3"/>
          <c:order val="3"/>
          <c:tx>
            <c:strRef>
              <c:f>Survival!$A$5</c:f>
              <c:strCache>
                <c:ptCount val="1"/>
                <c:pt idx="0">
                  <c:v>Horn Point</c:v>
                </c:pt>
              </c:strCache>
            </c:strRef>
          </c:tx>
          <c:dPt>
            <c:idx val="8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0-E765-49F5-A6D2-E546E13A249F}"/>
              </c:ext>
            </c:extLst>
          </c:dPt>
          <c:dPt>
            <c:idx val="1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E765-49F5-A6D2-E546E13A249F}"/>
              </c:ext>
            </c:extLst>
          </c:dPt>
          <c:dPt>
            <c:idx val="16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E765-49F5-A6D2-E546E13A249F}"/>
              </c:ext>
            </c:extLst>
          </c:dPt>
          <c:dPt>
            <c:idx val="24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6-E765-49F5-A6D2-E546E13A249F}"/>
              </c:ext>
            </c:extLst>
          </c:dPt>
          <c:cat>
            <c:numRef>
              <c:f>Survival!$B$1:$AC$1</c:f>
              <c:numCache>
                <c:formatCode>mmm\-yy</c:formatCode>
                <c:ptCount val="28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39994</c:v>
                </c:pt>
                <c:pt idx="5">
                  <c:v>40025</c:v>
                </c:pt>
                <c:pt idx="6">
                  <c:v>40056</c:v>
                </c:pt>
                <c:pt idx="7">
                  <c:v>40086</c:v>
                </c:pt>
                <c:pt idx="8">
                  <c:v>40359</c:v>
                </c:pt>
                <c:pt idx="9">
                  <c:v>40390</c:v>
                </c:pt>
                <c:pt idx="10">
                  <c:v>40421</c:v>
                </c:pt>
                <c:pt idx="11">
                  <c:v>40451</c:v>
                </c:pt>
                <c:pt idx="12">
                  <c:v>40724</c:v>
                </c:pt>
                <c:pt idx="13">
                  <c:v>40755</c:v>
                </c:pt>
                <c:pt idx="14">
                  <c:v>40786</c:v>
                </c:pt>
                <c:pt idx="15">
                  <c:v>40816</c:v>
                </c:pt>
                <c:pt idx="16">
                  <c:v>41090</c:v>
                </c:pt>
                <c:pt idx="17">
                  <c:v>41121</c:v>
                </c:pt>
                <c:pt idx="18">
                  <c:v>41152</c:v>
                </c:pt>
                <c:pt idx="19">
                  <c:v>41182</c:v>
                </c:pt>
                <c:pt idx="20">
                  <c:v>41455</c:v>
                </c:pt>
                <c:pt idx="21">
                  <c:v>41486</c:v>
                </c:pt>
                <c:pt idx="22">
                  <c:v>41517</c:v>
                </c:pt>
                <c:pt idx="23">
                  <c:v>41547</c:v>
                </c:pt>
                <c:pt idx="24">
                  <c:v>41820</c:v>
                </c:pt>
                <c:pt idx="25">
                  <c:v>41851</c:v>
                </c:pt>
                <c:pt idx="26">
                  <c:v>41882</c:v>
                </c:pt>
                <c:pt idx="27">
                  <c:v>41912</c:v>
                </c:pt>
              </c:numCache>
            </c:numRef>
          </c:cat>
          <c:val>
            <c:numRef>
              <c:f>Survival!$B$3:$AC$3</c:f>
              <c:numCache>
                <c:formatCode>General</c:formatCode>
                <c:ptCount val="28"/>
                <c:pt idx="4">
                  <c:v>0.95488721804511278</c:v>
                </c:pt>
                <c:pt idx="5">
                  <c:v>0.86466165413533835</c:v>
                </c:pt>
                <c:pt idx="6">
                  <c:v>0.72681704260651625</c:v>
                </c:pt>
                <c:pt idx="7">
                  <c:v>0.58897243107769426</c:v>
                </c:pt>
                <c:pt idx="8">
                  <c:v>0.94499999999999995</c:v>
                </c:pt>
                <c:pt idx="9">
                  <c:v>0.82</c:v>
                </c:pt>
                <c:pt idx="10">
                  <c:v>0.72499999999999998</c:v>
                </c:pt>
                <c:pt idx="11">
                  <c:v>0.61750000000000005</c:v>
                </c:pt>
                <c:pt idx="12">
                  <c:v>0.96508728179551118</c:v>
                </c:pt>
                <c:pt idx="13">
                  <c:v>0.86034912718204493</c:v>
                </c:pt>
                <c:pt idx="14">
                  <c:v>0.75810473815461343</c:v>
                </c:pt>
                <c:pt idx="15">
                  <c:v>0.68079800498753118</c:v>
                </c:pt>
                <c:pt idx="16">
                  <c:v>0.95153100000000002</c:v>
                </c:pt>
                <c:pt idx="17">
                  <c:v>0.85785500000000003</c:v>
                </c:pt>
                <c:pt idx="18">
                  <c:v>0.74812999999999996</c:v>
                </c:pt>
                <c:pt idx="20">
                  <c:v>0.95</c:v>
                </c:pt>
                <c:pt idx="21">
                  <c:v>0.49875311720698257</c:v>
                </c:pt>
                <c:pt idx="22">
                  <c:v>0.36907730673316708</c:v>
                </c:pt>
                <c:pt idx="24">
                  <c:v>0.93233082706766912</c:v>
                </c:pt>
                <c:pt idx="25">
                  <c:v>0.8254364089775561</c:v>
                </c:pt>
                <c:pt idx="26">
                  <c:v>0.73815461346633415</c:v>
                </c:pt>
                <c:pt idx="27">
                  <c:v>0.6508728179551122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765-49F5-A6D2-E546E13A249F}"/>
            </c:ext>
          </c:extLst>
        </c:ser>
        <c:ser>
          <c:idx val="4"/>
          <c:order val="4"/>
          <c:tx>
            <c:strRef>
              <c:f>Survival!$A$6</c:f>
              <c:strCache>
                <c:ptCount val="1"/>
                <c:pt idx="0">
                  <c:v>Kinsale</c:v>
                </c:pt>
              </c:strCache>
            </c:strRef>
          </c:tx>
          <c:dPt>
            <c:idx val="1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E765-49F5-A6D2-E546E13A249F}"/>
              </c:ext>
            </c:extLst>
          </c:dPt>
          <c:cat>
            <c:numRef>
              <c:f>Survival!$B$1:$AC$1</c:f>
              <c:numCache>
                <c:formatCode>mmm\-yy</c:formatCode>
                <c:ptCount val="28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39994</c:v>
                </c:pt>
                <c:pt idx="5">
                  <c:v>40025</c:v>
                </c:pt>
                <c:pt idx="6">
                  <c:v>40056</c:v>
                </c:pt>
                <c:pt idx="7">
                  <c:v>40086</c:v>
                </c:pt>
                <c:pt idx="8">
                  <c:v>40359</c:v>
                </c:pt>
                <c:pt idx="9">
                  <c:v>40390</c:v>
                </c:pt>
                <c:pt idx="10">
                  <c:v>40421</c:v>
                </c:pt>
                <c:pt idx="11">
                  <c:v>40451</c:v>
                </c:pt>
                <c:pt idx="12">
                  <c:v>40724</c:v>
                </c:pt>
                <c:pt idx="13">
                  <c:v>40755</c:v>
                </c:pt>
                <c:pt idx="14">
                  <c:v>40786</c:v>
                </c:pt>
                <c:pt idx="15">
                  <c:v>40816</c:v>
                </c:pt>
                <c:pt idx="16">
                  <c:v>41090</c:v>
                </c:pt>
                <c:pt idx="17">
                  <c:v>41121</c:v>
                </c:pt>
                <c:pt idx="18">
                  <c:v>41152</c:v>
                </c:pt>
                <c:pt idx="19">
                  <c:v>41182</c:v>
                </c:pt>
                <c:pt idx="20">
                  <c:v>41455</c:v>
                </c:pt>
                <c:pt idx="21">
                  <c:v>41486</c:v>
                </c:pt>
                <c:pt idx="22">
                  <c:v>41517</c:v>
                </c:pt>
                <c:pt idx="23">
                  <c:v>41547</c:v>
                </c:pt>
                <c:pt idx="24">
                  <c:v>41820</c:v>
                </c:pt>
                <c:pt idx="25">
                  <c:v>41851</c:v>
                </c:pt>
                <c:pt idx="26">
                  <c:v>41882</c:v>
                </c:pt>
                <c:pt idx="27">
                  <c:v>41912</c:v>
                </c:pt>
              </c:numCache>
            </c:numRef>
          </c:cat>
          <c:val>
            <c:numRef>
              <c:f>Survival!$B$5:$Q$5</c:f>
              <c:numCache>
                <c:formatCode>General</c:formatCode>
                <c:ptCount val="16"/>
                <c:pt idx="8">
                  <c:v>0.92098765432098761</c:v>
                </c:pt>
                <c:pt idx="9">
                  <c:v>0.8</c:v>
                </c:pt>
                <c:pt idx="10">
                  <c:v>0.73086419753086418</c:v>
                </c:pt>
                <c:pt idx="11">
                  <c:v>0.6074074074074074</c:v>
                </c:pt>
                <c:pt idx="12">
                  <c:v>0.88833746898263022</c:v>
                </c:pt>
                <c:pt idx="13">
                  <c:v>0.79652605459057069</c:v>
                </c:pt>
                <c:pt idx="14">
                  <c:v>0.71960297766749381</c:v>
                </c:pt>
                <c:pt idx="15">
                  <c:v>0.62531017369727049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65-49F5-A6D2-E546E13A249F}"/>
            </c:ext>
          </c:extLst>
        </c:ser>
        <c:ser>
          <c:idx val="5"/>
          <c:order val="5"/>
          <c:tx>
            <c:strRef>
              <c:f>Survival!$A$7</c:f>
              <c:strCache>
                <c:ptCount val="1"/>
                <c:pt idx="0">
                  <c:v>Rappahannock</c:v>
                </c:pt>
              </c:strCache>
            </c:strRef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B-E765-49F5-A6D2-E546E13A2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41024"/>
        <c:axId val="87851008"/>
      </c:lineChart>
      <c:catAx>
        <c:axId val="87841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87851008"/>
        <c:crosses val="autoZero"/>
        <c:auto val="0"/>
        <c:lblAlgn val="ctr"/>
        <c:lblOffset val="100"/>
        <c:noMultiLvlLbl val="0"/>
      </c:catAx>
      <c:valAx>
        <c:axId val="87851008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Sentintel: Cumulative Survival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7841024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7095099103991E-2"/>
          <c:y val="8.5596010409375117E-2"/>
          <c:w val="0.89108134785953474"/>
          <c:h val="0.78030011242214459"/>
        </c:manualLayout>
      </c:layout>
      <c:lineChart>
        <c:grouping val="standard"/>
        <c:varyColors val="0"/>
        <c:ser>
          <c:idx val="0"/>
          <c:order val="0"/>
          <c:tx>
            <c:strRef>
              <c:f>Survival!$A$2</c:f>
              <c:strCache>
                <c:ptCount val="1"/>
                <c:pt idx="0">
                  <c:v>Lynnhaven</c:v>
                </c:pt>
              </c:strCache>
            </c:strRef>
          </c:tx>
          <c:dPt>
            <c:idx val="4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6BA-4FC0-8F84-D5FA195CFA76}"/>
              </c:ext>
            </c:extLst>
          </c:dPt>
          <c:dPt>
            <c:idx val="8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6BA-4FC0-8F84-D5FA195CFA76}"/>
              </c:ext>
            </c:extLst>
          </c:dPt>
          <c:dPt>
            <c:idx val="1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6BA-4FC0-8F84-D5FA195CFA76}"/>
              </c:ext>
            </c:extLst>
          </c:dPt>
          <c:dPt>
            <c:idx val="16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6BA-4FC0-8F84-D5FA195CFA76}"/>
              </c:ext>
            </c:extLst>
          </c:dPt>
          <c:dPt>
            <c:idx val="20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6BA-4FC0-8F84-D5FA195CFA76}"/>
              </c:ext>
            </c:extLst>
          </c:dPt>
          <c:cat>
            <c:numRef>
              <c:f>Survival!$B$1:$AZ$1</c:f>
              <c:numCache>
                <c:formatCode>mmm\-yy</c:formatCode>
                <c:ptCount val="51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39994</c:v>
                </c:pt>
                <c:pt idx="5">
                  <c:v>40025</c:v>
                </c:pt>
                <c:pt idx="6">
                  <c:v>40056</c:v>
                </c:pt>
                <c:pt idx="7">
                  <c:v>40086</c:v>
                </c:pt>
                <c:pt idx="8">
                  <c:v>40359</c:v>
                </c:pt>
                <c:pt idx="9">
                  <c:v>40390</c:v>
                </c:pt>
                <c:pt idx="10">
                  <c:v>40421</c:v>
                </c:pt>
                <c:pt idx="11">
                  <c:v>40451</c:v>
                </c:pt>
                <c:pt idx="12">
                  <c:v>40724</c:v>
                </c:pt>
                <c:pt idx="13">
                  <c:v>40755</c:v>
                </c:pt>
                <c:pt idx="14">
                  <c:v>40786</c:v>
                </c:pt>
                <c:pt idx="15">
                  <c:v>40816</c:v>
                </c:pt>
                <c:pt idx="16">
                  <c:v>41090</c:v>
                </c:pt>
                <c:pt idx="17">
                  <c:v>41121</c:v>
                </c:pt>
                <c:pt idx="18">
                  <c:v>41152</c:v>
                </c:pt>
                <c:pt idx="19">
                  <c:v>41182</c:v>
                </c:pt>
                <c:pt idx="20">
                  <c:v>41455</c:v>
                </c:pt>
                <c:pt idx="21">
                  <c:v>41486</c:v>
                </c:pt>
                <c:pt idx="22">
                  <c:v>41517</c:v>
                </c:pt>
                <c:pt idx="23">
                  <c:v>41547</c:v>
                </c:pt>
                <c:pt idx="24">
                  <c:v>41820</c:v>
                </c:pt>
                <c:pt idx="25">
                  <c:v>41851</c:v>
                </c:pt>
                <c:pt idx="26">
                  <c:v>41882</c:v>
                </c:pt>
                <c:pt idx="27">
                  <c:v>41912</c:v>
                </c:pt>
                <c:pt idx="28">
                  <c:v>41943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43668</c:v>
                </c:pt>
                <c:pt idx="42">
                  <c:v>43699</c:v>
                </c:pt>
                <c:pt idx="43">
                  <c:v>43730</c:v>
                </c:pt>
                <c:pt idx="44">
                  <c:v>43760</c:v>
                </c:pt>
                <c:pt idx="45">
                  <c:v>44005</c:v>
                </c:pt>
                <c:pt idx="46">
                  <c:v>44035</c:v>
                </c:pt>
                <c:pt idx="47">
                  <c:v>44066</c:v>
                </c:pt>
                <c:pt idx="48">
                  <c:v>44097</c:v>
                </c:pt>
                <c:pt idx="49">
                  <c:v>44127</c:v>
                </c:pt>
                <c:pt idx="50">
                  <c:v>44158</c:v>
                </c:pt>
              </c:numCache>
            </c:numRef>
          </c:cat>
          <c:val>
            <c:numRef>
              <c:f>Survival!$B$2:$AC$2</c:f>
              <c:numCache>
                <c:formatCode>General</c:formatCode>
                <c:ptCount val="28"/>
                <c:pt idx="0">
                  <c:v>0.90666666666666662</c:v>
                </c:pt>
                <c:pt idx="1">
                  <c:v>0.56533333333333335</c:v>
                </c:pt>
                <c:pt idx="2">
                  <c:v>0.41333333333333333</c:v>
                </c:pt>
                <c:pt idx="3">
                  <c:v>0.25866666666666666</c:v>
                </c:pt>
                <c:pt idx="4">
                  <c:v>0.94884910485933505</c:v>
                </c:pt>
                <c:pt idx="5">
                  <c:v>0.79795396419437337</c:v>
                </c:pt>
                <c:pt idx="6">
                  <c:v>0.6240409207161125</c:v>
                </c:pt>
                <c:pt idx="7">
                  <c:v>0.51150895140664965</c:v>
                </c:pt>
                <c:pt idx="8">
                  <c:v>0.92171717171717171</c:v>
                </c:pt>
                <c:pt idx="9">
                  <c:v>0.77777777777777779</c:v>
                </c:pt>
                <c:pt idx="10">
                  <c:v>0.73648648648648651</c:v>
                </c:pt>
                <c:pt idx="11">
                  <c:v>0.57770270270270274</c:v>
                </c:pt>
                <c:pt idx="12">
                  <c:v>0.97499999999999998</c:v>
                </c:pt>
                <c:pt idx="13">
                  <c:v>0.82499999999999996</c:v>
                </c:pt>
                <c:pt idx="14">
                  <c:v>0.36499999999999999</c:v>
                </c:pt>
                <c:pt idx="15">
                  <c:v>0.215</c:v>
                </c:pt>
                <c:pt idx="16">
                  <c:v>0.97499999999999998</c:v>
                </c:pt>
                <c:pt idx="17">
                  <c:v>0.68</c:v>
                </c:pt>
                <c:pt idx="18">
                  <c:v>0.41</c:v>
                </c:pt>
                <c:pt idx="19">
                  <c:v>0.26250000000000001</c:v>
                </c:pt>
                <c:pt idx="20">
                  <c:v>0.97499999999999998</c:v>
                </c:pt>
                <c:pt idx="21">
                  <c:v>0.74750000000000005</c:v>
                </c:pt>
                <c:pt idx="22">
                  <c:v>0.41749999999999998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BA-4FC0-8F84-D5FA195CFA76}"/>
            </c:ext>
          </c:extLst>
        </c:ser>
        <c:ser>
          <c:idx val="1"/>
          <c:order val="1"/>
          <c:tx>
            <c:strRef>
              <c:f>Survival!$A$3</c:f>
              <c:strCache>
                <c:ptCount val="1"/>
                <c:pt idx="0">
                  <c:v>Lewisetta</c:v>
                </c:pt>
              </c:strCache>
            </c:strRef>
          </c:tx>
          <c:dPt>
            <c:idx val="8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46BA-4FC0-8F84-D5FA195CFA76}"/>
              </c:ext>
            </c:extLst>
          </c:dPt>
          <c:dPt>
            <c:idx val="1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46BA-4FC0-8F84-D5FA195CFA76}"/>
              </c:ext>
            </c:extLst>
          </c:dPt>
          <c:dPt>
            <c:idx val="16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0-46BA-4FC0-8F84-D5FA195CFA76}"/>
              </c:ext>
            </c:extLst>
          </c:dPt>
          <c:dPt>
            <c:idx val="37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F-565F-4F5C-9949-FC394BCB1CD3}"/>
              </c:ext>
            </c:extLst>
          </c:dPt>
          <c:dPt>
            <c:idx val="41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4-0BD7-405E-BB27-6ADCF593FB0F}"/>
              </c:ext>
            </c:extLst>
          </c:dPt>
          <c:dPt>
            <c:idx val="45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9-9F84-4112-BB07-0C3BD86F2749}"/>
              </c:ext>
            </c:extLst>
          </c:dPt>
          <c:cat>
            <c:numRef>
              <c:f>Survival!$B$1:$AZ$1</c:f>
              <c:numCache>
                <c:formatCode>mmm\-yy</c:formatCode>
                <c:ptCount val="51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39994</c:v>
                </c:pt>
                <c:pt idx="5">
                  <c:v>40025</c:v>
                </c:pt>
                <c:pt idx="6">
                  <c:v>40056</c:v>
                </c:pt>
                <c:pt idx="7">
                  <c:v>40086</c:v>
                </c:pt>
                <c:pt idx="8">
                  <c:v>40359</c:v>
                </c:pt>
                <c:pt idx="9">
                  <c:v>40390</c:v>
                </c:pt>
                <c:pt idx="10">
                  <c:v>40421</c:v>
                </c:pt>
                <c:pt idx="11">
                  <c:v>40451</c:v>
                </c:pt>
                <c:pt idx="12">
                  <c:v>40724</c:v>
                </c:pt>
                <c:pt idx="13">
                  <c:v>40755</c:v>
                </c:pt>
                <c:pt idx="14">
                  <c:v>40786</c:v>
                </c:pt>
                <c:pt idx="15">
                  <c:v>40816</c:v>
                </c:pt>
                <c:pt idx="16">
                  <c:v>41090</c:v>
                </c:pt>
                <c:pt idx="17">
                  <c:v>41121</c:v>
                </c:pt>
                <c:pt idx="18">
                  <c:v>41152</c:v>
                </c:pt>
                <c:pt idx="19">
                  <c:v>41182</c:v>
                </c:pt>
                <c:pt idx="20">
                  <c:v>41455</c:v>
                </c:pt>
                <c:pt idx="21">
                  <c:v>41486</c:v>
                </c:pt>
                <c:pt idx="22">
                  <c:v>41517</c:v>
                </c:pt>
                <c:pt idx="23">
                  <c:v>41547</c:v>
                </c:pt>
                <c:pt idx="24">
                  <c:v>41820</c:v>
                </c:pt>
                <c:pt idx="25">
                  <c:v>41851</c:v>
                </c:pt>
                <c:pt idx="26">
                  <c:v>41882</c:v>
                </c:pt>
                <c:pt idx="27">
                  <c:v>41912</c:v>
                </c:pt>
                <c:pt idx="28">
                  <c:v>41943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43668</c:v>
                </c:pt>
                <c:pt idx="42">
                  <c:v>43699</c:v>
                </c:pt>
                <c:pt idx="43">
                  <c:v>43730</c:v>
                </c:pt>
                <c:pt idx="44">
                  <c:v>43760</c:v>
                </c:pt>
                <c:pt idx="45">
                  <c:v>44005</c:v>
                </c:pt>
                <c:pt idx="46">
                  <c:v>44035</c:v>
                </c:pt>
                <c:pt idx="47">
                  <c:v>44066</c:v>
                </c:pt>
                <c:pt idx="48">
                  <c:v>44097</c:v>
                </c:pt>
                <c:pt idx="49">
                  <c:v>44127</c:v>
                </c:pt>
                <c:pt idx="50">
                  <c:v>44158</c:v>
                </c:pt>
              </c:numCache>
            </c:numRef>
          </c:cat>
          <c:val>
            <c:numRef>
              <c:f>Survival!$B$3:$AZ$3</c:f>
              <c:numCache>
                <c:formatCode>General</c:formatCode>
                <c:ptCount val="51"/>
                <c:pt idx="4">
                  <c:v>0.95488721804511278</c:v>
                </c:pt>
                <c:pt idx="5">
                  <c:v>0.86466165413533835</c:v>
                </c:pt>
                <c:pt idx="6">
                  <c:v>0.72681704260651625</c:v>
                </c:pt>
                <c:pt idx="7">
                  <c:v>0.58897243107769426</c:v>
                </c:pt>
                <c:pt idx="8">
                  <c:v>0.94499999999999995</c:v>
                </c:pt>
                <c:pt idx="9">
                  <c:v>0.82</c:v>
                </c:pt>
                <c:pt idx="10">
                  <c:v>0.72499999999999998</c:v>
                </c:pt>
                <c:pt idx="11">
                  <c:v>0.61750000000000005</c:v>
                </c:pt>
                <c:pt idx="12">
                  <c:v>0.96508728179551118</c:v>
                </c:pt>
                <c:pt idx="13">
                  <c:v>0.86034912718204493</c:v>
                </c:pt>
                <c:pt idx="14">
                  <c:v>0.75810473815461343</c:v>
                </c:pt>
                <c:pt idx="15">
                  <c:v>0.68079800498753118</c:v>
                </c:pt>
                <c:pt idx="16">
                  <c:v>0.95153100000000002</c:v>
                </c:pt>
                <c:pt idx="17">
                  <c:v>0.85785500000000003</c:v>
                </c:pt>
                <c:pt idx="18">
                  <c:v>0.74812999999999996</c:v>
                </c:pt>
                <c:pt idx="20">
                  <c:v>0.95</c:v>
                </c:pt>
                <c:pt idx="21">
                  <c:v>0.49875311720698257</c:v>
                </c:pt>
                <c:pt idx="22">
                  <c:v>0.36907730673316708</c:v>
                </c:pt>
                <c:pt idx="24">
                  <c:v>0.93233082706766912</c:v>
                </c:pt>
                <c:pt idx="25">
                  <c:v>0.8254364089775561</c:v>
                </c:pt>
                <c:pt idx="26">
                  <c:v>0.73815461346633415</c:v>
                </c:pt>
                <c:pt idx="27">
                  <c:v>0.6508728179551122</c:v>
                </c:pt>
                <c:pt idx="33">
                  <c:v>0.85599999999999998</c:v>
                </c:pt>
                <c:pt idx="34">
                  <c:v>0.82699999999999996</c:v>
                </c:pt>
                <c:pt idx="35">
                  <c:v>0.76200000000000001</c:v>
                </c:pt>
                <c:pt idx="36">
                  <c:v>0.61299999999999999</c:v>
                </c:pt>
                <c:pt idx="37">
                  <c:v>0.97201017811704837</c:v>
                </c:pt>
                <c:pt idx="38">
                  <c:v>0.88800000000000001</c:v>
                </c:pt>
                <c:pt idx="39">
                  <c:v>0.81699999999999995</c:v>
                </c:pt>
                <c:pt idx="40">
                  <c:v>0.73</c:v>
                </c:pt>
                <c:pt idx="41">
                  <c:v>0.99333333333333329</c:v>
                </c:pt>
                <c:pt idx="42">
                  <c:v>0.90333333333333332</c:v>
                </c:pt>
                <c:pt idx="43">
                  <c:v>0.77</c:v>
                </c:pt>
                <c:pt idx="44">
                  <c:v>0.65333333333333332</c:v>
                </c:pt>
                <c:pt idx="45">
                  <c:v>0.9966666666666667</c:v>
                </c:pt>
                <c:pt idx="46">
                  <c:v>0.92333333333333334</c:v>
                </c:pt>
                <c:pt idx="47">
                  <c:v>0.83333333333333337</c:v>
                </c:pt>
                <c:pt idx="48">
                  <c:v>0.74333333333333329</c:v>
                </c:pt>
                <c:pt idx="49">
                  <c:v>0.67666666666666664</c:v>
                </c:pt>
                <c:pt idx="50">
                  <c:v>0.60666666666666669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6BA-4FC0-8F84-D5FA195CFA76}"/>
            </c:ext>
          </c:extLst>
        </c:ser>
        <c:ser>
          <c:idx val="2"/>
          <c:order val="2"/>
          <c:tx>
            <c:strRef>
              <c:f>Survival!$A$4</c:f>
              <c:strCache>
                <c:ptCount val="1"/>
                <c:pt idx="0">
                  <c:v>York </c:v>
                </c:pt>
              </c:strCache>
            </c:strRef>
          </c:tx>
          <c:dPt>
            <c:idx val="4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46BA-4FC0-8F84-D5FA195CFA76}"/>
              </c:ext>
            </c:extLst>
          </c:dPt>
          <c:cat>
            <c:numRef>
              <c:f>Survival!$B$1:$AZ$1</c:f>
              <c:numCache>
                <c:formatCode>mmm\-yy</c:formatCode>
                <c:ptCount val="51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39994</c:v>
                </c:pt>
                <c:pt idx="5">
                  <c:v>40025</c:v>
                </c:pt>
                <c:pt idx="6">
                  <c:v>40056</c:v>
                </c:pt>
                <c:pt idx="7">
                  <c:v>40086</c:v>
                </c:pt>
                <c:pt idx="8">
                  <c:v>40359</c:v>
                </c:pt>
                <c:pt idx="9">
                  <c:v>40390</c:v>
                </c:pt>
                <c:pt idx="10">
                  <c:v>40421</c:v>
                </c:pt>
                <c:pt idx="11">
                  <c:v>40451</c:v>
                </c:pt>
                <c:pt idx="12">
                  <c:v>40724</c:v>
                </c:pt>
                <c:pt idx="13">
                  <c:v>40755</c:v>
                </c:pt>
                <c:pt idx="14">
                  <c:v>40786</c:v>
                </c:pt>
                <c:pt idx="15">
                  <c:v>40816</c:v>
                </c:pt>
                <c:pt idx="16">
                  <c:v>41090</c:v>
                </c:pt>
                <c:pt idx="17">
                  <c:v>41121</c:v>
                </c:pt>
                <c:pt idx="18">
                  <c:v>41152</c:v>
                </c:pt>
                <c:pt idx="19">
                  <c:v>41182</c:v>
                </c:pt>
                <c:pt idx="20">
                  <c:v>41455</c:v>
                </c:pt>
                <c:pt idx="21">
                  <c:v>41486</c:v>
                </c:pt>
                <c:pt idx="22">
                  <c:v>41517</c:v>
                </c:pt>
                <c:pt idx="23">
                  <c:v>41547</c:v>
                </c:pt>
                <c:pt idx="24">
                  <c:v>41820</c:v>
                </c:pt>
                <c:pt idx="25">
                  <c:v>41851</c:v>
                </c:pt>
                <c:pt idx="26">
                  <c:v>41882</c:v>
                </c:pt>
                <c:pt idx="27">
                  <c:v>41912</c:v>
                </c:pt>
                <c:pt idx="28">
                  <c:v>41943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43668</c:v>
                </c:pt>
                <c:pt idx="42">
                  <c:v>43699</c:v>
                </c:pt>
                <c:pt idx="43">
                  <c:v>43730</c:v>
                </c:pt>
                <c:pt idx="44">
                  <c:v>43760</c:v>
                </c:pt>
                <c:pt idx="45">
                  <c:v>44005</c:v>
                </c:pt>
                <c:pt idx="46">
                  <c:v>44035</c:v>
                </c:pt>
                <c:pt idx="47">
                  <c:v>44066</c:v>
                </c:pt>
                <c:pt idx="48">
                  <c:v>44097</c:v>
                </c:pt>
                <c:pt idx="49">
                  <c:v>44127</c:v>
                </c:pt>
                <c:pt idx="50">
                  <c:v>44158</c:v>
                </c:pt>
              </c:numCache>
            </c:numRef>
          </c:cat>
          <c:val>
            <c:numRef>
              <c:f>Survival!$B$4:$AH$4</c:f>
              <c:numCache>
                <c:formatCode>General</c:formatCode>
                <c:ptCount val="33"/>
                <c:pt idx="0">
                  <c:v>0.87438423645320196</c:v>
                </c:pt>
                <c:pt idx="1">
                  <c:v>0.75615763546798032</c:v>
                </c:pt>
                <c:pt idx="2">
                  <c:v>0.28817733990147781</c:v>
                </c:pt>
                <c:pt idx="3">
                  <c:v>0.14532019704433496</c:v>
                </c:pt>
                <c:pt idx="4">
                  <c:v>0.93702770780856426</c:v>
                </c:pt>
                <c:pt idx="5">
                  <c:v>0.79345088161209065</c:v>
                </c:pt>
                <c:pt idx="6">
                  <c:v>0.53148614609571787</c:v>
                </c:pt>
                <c:pt idx="7">
                  <c:v>0.29974811083123426</c:v>
                </c:pt>
                <c:pt idx="29">
                  <c:v>0.85599999999999998</c:v>
                </c:pt>
                <c:pt idx="30">
                  <c:v>0.82699999999999996</c:v>
                </c:pt>
                <c:pt idx="31">
                  <c:v>0.76200000000000001</c:v>
                </c:pt>
                <c:pt idx="32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6BA-4FC0-8F84-D5FA195CFA76}"/>
            </c:ext>
          </c:extLst>
        </c:ser>
        <c:ser>
          <c:idx val="3"/>
          <c:order val="3"/>
          <c:tx>
            <c:strRef>
              <c:f>Survival!$A$5</c:f>
              <c:strCache>
                <c:ptCount val="1"/>
                <c:pt idx="0">
                  <c:v>Horn Point</c:v>
                </c:pt>
              </c:strCache>
            </c:strRef>
          </c:tx>
          <c:dPt>
            <c:idx val="7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C202-4911-B5AA-58C64604FC3D}"/>
              </c:ext>
            </c:extLst>
          </c:dPt>
          <c:dPt>
            <c:idx val="11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8-C202-4911-B5AA-58C64604FC3D}"/>
              </c:ext>
            </c:extLst>
          </c:dPt>
          <c:dPt>
            <c:idx val="1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6-46BA-4FC0-8F84-D5FA195CFA76}"/>
              </c:ext>
            </c:extLst>
          </c:dPt>
          <c:dPt>
            <c:idx val="16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8-46BA-4FC0-8F84-D5FA195CFA76}"/>
              </c:ext>
            </c:extLst>
          </c:dPt>
          <c:dPt>
            <c:idx val="22"/>
            <c:bubble3D val="0"/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9-C202-4911-B5AA-58C64604FC3D}"/>
              </c:ext>
            </c:extLst>
          </c:dPt>
          <c:cat>
            <c:numRef>
              <c:f>Survival!$B$1:$AZ$1</c:f>
              <c:numCache>
                <c:formatCode>mmm\-yy</c:formatCode>
                <c:ptCount val="51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39994</c:v>
                </c:pt>
                <c:pt idx="5">
                  <c:v>40025</c:v>
                </c:pt>
                <c:pt idx="6">
                  <c:v>40056</c:v>
                </c:pt>
                <c:pt idx="7">
                  <c:v>40086</c:v>
                </c:pt>
                <c:pt idx="8">
                  <c:v>40359</c:v>
                </c:pt>
                <c:pt idx="9">
                  <c:v>40390</c:v>
                </c:pt>
                <c:pt idx="10">
                  <c:v>40421</c:v>
                </c:pt>
                <c:pt idx="11">
                  <c:v>40451</c:v>
                </c:pt>
                <c:pt idx="12">
                  <c:v>40724</c:v>
                </c:pt>
                <c:pt idx="13">
                  <c:v>40755</c:v>
                </c:pt>
                <c:pt idx="14">
                  <c:v>40786</c:v>
                </c:pt>
                <c:pt idx="15">
                  <c:v>40816</c:v>
                </c:pt>
                <c:pt idx="16">
                  <c:v>41090</c:v>
                </c:pt>
                <c:pt idx="17">
                  <c:v>41121</c:v>
                </c:pt>
                <c:pt idx="18">
                  <c:v>41152</c:v>
                </c:pt>
                <c:pt idx="19">
                  <c:v>41182</c:v>
                </c:pt>
                <c:pt idx="20">
                  <c:v>41455</c:v>
                </c:pt>
                <c:pt idx="21">
                  <c:v>41486</c:v>
                </c:pt>
                <c:pt idx="22">
                  <c:v>41517</c:v>
                </c:pt>
                <c:pt idx="23">
                  <c:v>41547</c:v>
                </c:pt>
                <c:pt idx="24">
                  <c:v>41820</c:v>
                </c:pt>
                <c:pt idx="25">
                  <c:v>41851</c:v>
                </c:pt>
                <c:pt idx="26">
                  <c:v>41882</c:v>
                </c:pt>
                <c:pt idx="27">
                  <c:v>41912</c:v>
                </c:pt>
                <c:pt idx="28">
                  <c:v>41943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43668</c:v>
                </c:pt>
                <c:pt idx="42">
                  <c:v>43699</c:v>
                </c:pt>
                <c:pt idx="43">
                  <c:v>43730</c:v>
                </c:pt>
                <c:pt idx="44">
                  <c:v>43760</c:v>
                </c:pt>
                <c:pt idx="45">
                  <c:v>44005</c:v>
                </c:pt>
                <c:pt idx="46">
                  <c:v>44035</c:v>
                </c:pt>
                <c:pt idx="47">
                  <c:v>44066</c:v>
                </c:pt>
                <c:pt idx="48">
                  <c:v>44097</c:v>
                </c:pt>
                <c:pt idx="49">
                  <c:v>44127</c:v>
                </c:pt>
                <c:pt idx="50">
                  <c:v>44158</c:v>
                </c:pt>
              </c:numCache>
            </c:numRef>
          </c:cat>
          <c:val>
            <c:numRef>
              <c:f>Survival!$B$5:$AH$5</c:f>
              <c:numCache>
                <c:formatCode>General</c:formatCode>
                <c:ptCount val="33"/>
                <c:pt idx="8">
                  <c:v>0.92098765432098761</c:v>
                </c:pt>
                <c:pt idx="9">
                  <c:v>0.8</c:v>
                </c:pt>
                <c:pt idx="10">
                  <c:v>0.73086419753086418</c:v>
                </c:pt>
                <c:pt idx="11">
                  <c:v>0.6074074074074074</c:v>
                </c:pt>
                <c:pt idx="12">
                  <c:v>0.88833746898263022</c:v>
                </c:pt>
                <c:pt idx="13">
                  <c:v>0.79652605459057069</c:v>
                </c:pt>
                <c:pt idx="14">
                  <c:v>0.71960297766749381</c:v>
                </c:pt>
                <c:pt idx="15">
                  <c:v>0.62531017369727049</c:v>
                </c:pt>
                <c:pt idx="16">
                  <c:v>0.96657400000000004</c:v>
                </c:pt>
                <c:pt idx="17">
                  <c:v>0.84367199999999998</c:v>
                </c:pt>
                <c:pt idx="18">
                  <c:v>0.71215899999999999</c:v>
                </c:pt>
                <c:pt idx="19">
                  <c:v>0.63027299999999997</c:v>
                </c:pt>
                <c:pt idx="24">
                  <c:v>0.97499999999999998</c:v>
                </c:pt>
                <c:pt idx="25">
                  <c:v>0.83</c:v>
                </c:pt>
                <c:pt idx="27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6BA-4FC0-8F84-D5FA195CFA76}"/>
            </c:ext>
          </c:extLst>
        </c:ser>
        <c:ser>
          <c:idx val="4"/>
          <c:order val="4"/>
          <c:tx>
            <c:strRef>
              <c:f>Survival!$A$6</c:f>
              <c:strCache>
                <c:ptCount val="1"/>
                <c:pt idx="0">
                  <c:v>Kinsale</c:v>
                </c:pt>
              </c:strCache>
            </c:strRef>
          </c:tx>
          <c:cat>
            <c:numRef>
              <c:f>Survival!$B$1:$AZ$1</c:f>
              <c:numCache>
                <c:formatCode>mmm\-yy</c:formatCode>
                <c:ptCount val="51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39994</c:v>
                </c:pt>
                <c:pt idx="5">
                  <c:v>40025</c:v>
                </c:pt>
                <c:pt idx="6">
                  <c:v>40056</c:v>
                </c:pt>
                <c:pt idx="7">
                  <c:v>40086</c:v>
                </c:pt>
                <c:pt idx="8">
                  <c:v>40359</c:v>
                </c:pt>
                <c:pt idx="9">
                  <c:v>40390</c:v>
                </c:pt>
                <c:pt idx="10">
                  <c:v>40421</c:v>
                </c:pt>
                <c:pt idx="11">
                  <c:v>40451</c:v>
                </c:pt>
                <c:pt idx="12">
                  <c:v>40724</c:v>
                </c:pt>
                <c:pt idx="13">
                  <c:v>40755</c:v>
                </c:pt>
                <c:pt idx="14">
                  <c:v>40786</c:v>
                </c:pt>
                <c:pt idx="15">
                  <c:v>40816</c:v>
                </c:pt>
                <c:pt idx="16">
                  <c:v>41090</c:v>
                </c:pt>
                <c:pt idx="17">
                  <c:v>41121</c:v>
                </c:pt>
                <c:pt idx="18">
                  <c:v>41152</c:v>
                </c:pt>
                <c:pt idx="19">
                  <c:v>41182</c:v>
                </c:pt>
                <c:pt idx="20">
                  <c:v>41455</c:v>
                </c:pt>
                <c:pt idx="21">
                  <c:v>41486</c:v>
                </c:pt>
                <c:pt idx="22">
                  <c:v>41517</c:v>
                </c:pt>
                <c:pt idx="23">
                  <c:v>41547</c:v>
                </c:pt>
                <c:pt idx="24">
                  <c:v>41820</c:v>
                </c:pt>
                <c:pt idx="25">
                  <c:v>41851</c:v>
                </c:pt>
                <c:pt idx="26">
                  <c:v>41882</c:v>
                </c:pt>
                <c:pt idx="27">
                  <c:v>41912</c:v>
                </c:pt>
                <c:pt idx="28">
                  <c:v>41943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43668</c:v>
                </c:pt>
                <c:pt idx="42">
                  <c:v>43699</c:v>
                </c:pt>
                <c:pt idx="43">
                  <c:v>43730</c:v>
                </c:pt>
                <c:pt idx="44">
                  <c:v>43760</c:v>
                </c:pt>
                <c:pt idx="45">
                  <c:v>44005</c:v>
                </c:pt>
                <c:pt idx="46">
                  <c:v>44035</c:v>
                </c:pt>
                <c:pt idx="47">
                  <c:v>44066</c:v>
                </c:pt>
                <c:pt idx="48">
                  <c:v>44097</c:v>
                </c:pt>
                <c:pt idx="49">
                  <c:v>44127</c:v>
                </c:pt>
                <c:pt idx="50">
                  <c:v>44158</c:v>
                </c:pt>
              </c:numCache>
            </c:numRef>
          </c:cat>
          <c:val>
            <c:numRef>
              <c:f>Survival!$B$6:$AC$6</c:f>
              <c:numCache>
                <c:formatCode>General</c:formatCode>
                <c:ptCount val="28"/>
                <c:pt idx="0">
                  <c:v>0.93349753694581283</c:v>
                </c:pt>
                <c:pt idx="1">
                  <c:v>0.80049261083743839</c:v>
                </c:pt>
                <c:pt idx="2">
                  <c:v>0.6354679802955665</c:v>
                </c:pt>
                <c:pt idx="3">
                  <c:v>0.51970443349753692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6BA-4FC0-8F84-D5FA195CFA76}"/>
            </c:ext>
          </c:extLst>
        </c:ser>
        <c:ser>
          <c:idx val="5"/>
          <c:order val="5"/>
          <c:tx>
            <c:strRef>
              <c:f>Survival!$A$7</c:f>
              <c:strCache>
                <c:ptCount val="1"/>
                <c:pt idx="0">
                  <c:v>Rappahannock</c:v>
                </c:pt>
              </c:strCache>
            </c:strRef>
          </c:tx>
          <c:dPt>
            <c:idx val="2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46BA-4FC0-8F84-D5FA195CFA76}"/>
              </c:ext>
            </c:extLst>
          </c:dPt>
          <c:dPt>
            <c:idx val="33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D-565F-4F5C-9949-FC394BCB1CD3}"/>
              </c:ext>
            </c:extLst>
          </c:dPt>
          <c:dPt>
            <c:idx val="37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E-565F-4F5C-9949-FC394BCB1CD3}"/>
              </c:ext>
            </c:extLst>
          </c:dPt>
          <c:dPt>
            <c:idx val="41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3-0BD7-405E-BB27-6ADCF593FB0F}"/>
              </c:ext>
            </c:extLst>
          </c:dPt>
          <c:dPt>
            <c:idx val="45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8-9F84-4112-BB07-0C3BD86F2749}"/>
              </c:ext>
            </c:extLst>
          </c:dPt>
          <c:cat>
            <c:numRef>
              <c:f>Survival!$B$1:$AZ$1</c:f>
              <c:numCache>
                <c:formatCode>mmm\-yy</c:formatCode>
                <c:ptCount val="51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39994</c:v>
                </c:pt>
                <c:pt idx="5">
                  <c:v>40025</c:v>
                </c:pt>
                <c:pt idx="6">
                  <c:v>40056</c:v>
                </c:pt>
                <c:pt idx="7">
                  <c:v>40086</c:v>
                </c:pt>
                <c:pt idx="8">
                  <c:v>40359</c:v>
                </c:pt>
                <c:pt idx="9">
                  <c:v>40390</c:v>
                </c:pt>
                <c:pt idx="10">
                  <c:v>40421</c:v>
                </c:pt>
                <c:pt idx="11">
                  <c:v>40451</c:v>
                </c:pt>
                <c:pt idx="12">
                  <c:v>40724</c:v>
                </c:pt>
                <c:pt idx="13">
                  <c:v>40755</c:v>
                </c:pt>
                <c:pt idx="14">
                  <c:v>40786</c:v>
                </c:pt>
                <c:pt idx="15">
                  <c:v>40816</c:v>
                </c:pt>
                <c:pt idx="16">
                  <c:v>41090</c:v>
                </c:pt>
                <c:pt idx="17">
                  <c:v>41121</c:v>
                </c:pt>
                <c:pt idx="18">
                  <c:v>41152</c:v>
                </c:pt>
                <c:pt idx="19">
                  <c:v>41182</c:v>
                </c:pt>
                <c:pt idx="20">
                  <c:v>41455</c:v>
                </c:pt>
                <c:pt idx="21">
                  <c:v>41486</c:v>
                </c:pt>
                <c:pt idx="22">
                  <c:v>41517</c:v>
                </c:pt>
                <c:pt idx="23">
                  <c:v>41547</c:v>
                </c:pt>
                <c:pt idx="24">
                  <c:v>41820</c:v>
                </c:pt>
                <c:pt idx="25">
                  <c:v>41851</c:v>
                </c:pt>
                <c:pt idx="26">
                  <c:v>41882</c:v>
                </c:pt>
                <c:pt idx="27">
                  <c:v>41912</c:v>
                </c:pt>
                <c:pt idx="28">
                  <c:v>41943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43281</c:v>
                </c:pt>
                <c:pt idx="38">
                  <c:v>43312</c:v>
                </c:pt>
                <c:pt idx="39">
                  <c:v>43343</c:v>
                </c:pt>
                <c:pt idx="40">
                  <c:v>43373</c:v>
                </c:pt>
                <c:pt idx="41">
                  <c:v>43668</c:v>
                </c:pt>
                <c:pt idx="42">
                  <c:v>43699</c:v>
                </c:pt>
                <c:pt idx="43">
                  <c:v>43730</c:v>
                </c:pt>
                <c:pt idx="44">
                  <c:v>43760</c:v>
                </c:pt>
                <c:pt idx="45">
                  <c:v>44005</c:v>
                </c:pt>
                <c:pt idx="46">
                  <c:v>44035</c:v>
                </c:pt>
                <c:pt idx="47">
                  <c:v>44066</c:v>
                </c:pt>
                <c:pt idx="48">
                  <c:v>44097</c:v>
                </c:pt>
                <c:pt idx="49">
                  <c:v>44127</c:v>
                </c:pt>
                <c:pt idx="50">
                  <c:v>44158</c:v>
                </c:pt>
              </c:numCache>
            </c:numRef>
          </c:cat>
          <c:val>
            <c:numRef>
              <c:f>Survival!$B$7:$AZ$7</c:f>
              <c:numCache>
                <c:formatCode>General</c:formatCode>
                <c:ptCount val="51"/>
                <c:pt idx="22">
                  <c:v>0.91700000000000004</c:v>
                </c:pt>
                <c:pt idx="23">
                  <c:v>0.70699999999999996</c:v>
                </c:pt>
                <c:pt idx="26">
                  <c:v>0.88400000000000001</c:v>
                </c:pt>
                <c:pt idx="27">
                  <c:v>0.80300000000000005</c:v>
                </c:pt>
                <c:pt idx="28">
                  <c:v>0.72199999999999998</c:v>
                </c:pt>
                <c:pt idx="31">
                  <c:v>0.99</c:v>
                </c:pt>
                <c:pt idx="32">
                  <c:v>0.54500000000000004</c:v>
                </c:pt>
                <c:pt idx="33">
                  <c:v>0.98099999999999998</c:v>
                </c:pt>
                <c:pt idx="34">
                  <c:v>0.86199999999999999</c:v>
                </c:pt>
                <c:pt idx="35">
                  <c:v>0.58599999999999997</c:v>
                </c:pt>
                <c:pt idx="36">
                  <c:v>0.54500000000000004</c:v>
                </c:pt>
                <c:pt idx="37">
                  <c:v>0.97750000000000004</c:v>
                </c:pt>
                <c:pt idx="38">
                  <c:v>0.90500000000000003</c:v>
                </c:pt>
                <c:pt idx="39">
                  <c:v>0.84250000000000003</c:v>
                </c:pt>
                <c:pt idx="40">
                  <c:v>0.73</c:v>
                </c:pt>
                <c:pt idx="41">
                  <c:v>0.98684210526315785</c:v>
                </c:pt>
                <c:pt idx="42">
                  <c:v>0.87171052631578949</c:v>
                </c:pt>
                <c:pt idx="43">
                  <c:v>0.68092105263157898</c:v>
                </c:pt>
                <c:pt idx="44">
                  <c:v>0.54934210526315785</c:v>
                </c:pt>
                <c:pt idx="45">
                  <c:v>0.9925373134328358</c:v>
                </c:pt>
                <c:pt idx="46">
                  <c:v>0.90796019900497515</c:v>
                </c:pt>
                <c:pt idx="47">
                  <c:v>0.81343283582089554</c:v>
                </c:pt>
                <c:pt idx="48">
                  <c:v>0.69154228855721389</c:v>
                </c:pt>
                <c:pt idx="49">
                  <c:v>0.57462686567164178</c:v>
                </c:pt>
                <c:pt idx="50">
                  <c:v>0.51243781094527363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6BA-4FC0-8F84-D5FA195CF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62368"/>
        <c:axId val="87963904"/>
      </c:lineChart>
      <c:catAx>
        <c:axId val="879623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87963904"/>
        <c:crosses val="autoZero"/>
        <c:auto val="0"/>
        <c:lblAlgn val="ctr"/>
        <c:lblOffset val="100"/>
        <c:noMultiLvlLbl val="0"/>
      </c:catAx>
      <c:valAx>
        <c:axId val="87963904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Sentinel; Survival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962368"/>
        <c:crosses val="autoZero"/>
        <c:crossBetween val="between"/>
      </c:valAx>
    </c:plotArea>
    <c:legend>
      <c:legendPos val="t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8</xdr:row>
      <xdr:rowOff>57150</xdr:rowOff>
    </xdr:from>
    <xdr:to>
      <xdr:col>11</xdr:col>
      <xdr:colOff>484094</xdr:colOff>
      <xdr:row>39</xdr:row>
      <xdr:rowOff>35858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58</xdr:row>
      <xdr:rowOff>11430</xdr:rowOff>
    </xdr:from>
    <xdr:to>
      <xdr:col>12</xdr:col>
      <xdr:colOff>15240</xdr:colOff>
      <xdr:row>83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106679</xdr:colOff>
      <xdr:row>8</xdr:row>
      <xdr:rowOff>45720</xdr:rowOff>
    </xdr:from>
    <xdr:to>
      <xdr:col>13</xdr:col>
      <xdr:colOff>533400</xdr:colOff>
      <xdr:row>38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"/>
  <sheetViews>
    <sheetView workbookViewId="0">
      <selection activeCell="H22" sqref="H22"/>
    </sheetView>
  </sheetViews>
  <sheetFormatPr baseColWidth="10" defaultColWidth="8.83203125" defaultRowHeight="13" x14ac:dyDescent="0.15"/>
  <cols>
    <col min="2" max="2" width="10.6640625" customWidth="1"/>
    <col min="3" max="3" width="11.1640625" customWidth="1"/>
  </cols>
  <sheetData>
    <row r="1" spans="1:17" x14ac:dyDescent="0.15">
      <c r="A1" s="22" t="s">
        <v>51</v>
      </c>
      <c r="B1" s="1"/>
      <c r="C1" s="1"/>
      <c r="D1" s="10" t="s">
        <v>16</v>
      </c>
      <c r="E1" s="1"/>
      <c r="F1" s="1"/>
      <c r="G1" s="23">
        <v>38280</v>
      </c>
      <c r="H1" s="13" t="s">
        <v>22</v>
      </c>
      <c r="I1" s="1"/>
      <c r="J1" s="13"/>
      <c r="K1" s="13"/>
      <c r="L1" s="13"/>
      <c r="M1" s="13"/>
      <c r="N1" s="13"/>
      <c r="O1" s="1"/>
      <c r="P1" s="1"/>
      <c r="Q1" s="1"/>
    </row>
    <row r="2" spans="1:17" ht="14" thickBot="1" x14ac:dyDescent="0.2">
      <c r="A2" s="22"/>
      <c r="B2" s="1"/>
      <c r="C2" s="1"/>
      <c r="D2" s="10"/>
      <c r="E2" s="1"/>
      <c r="F2" s="1"/>
      <c r="G2" s="2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4" thickBot="1" x14ac:dyDescent="0.2">
      <c r="A3" s="22"/>
      <c r="B3" s="1"/>
      <c r="C3" s="1"/>
      <c r="D3" s="10"/>
      <c r="E3" s="14" t="s">
        <v>17</v>
      </c>
      <c r="F3" s="15" t="s">
        <v>18</v>
      </c>
      <c r="G3" s="15" t="s">
        <v>19</v>
      </c>
      <c r="H3" s="15" t="s">
        <v>20</v>
      </c>
      <c r="I3" s="16" t="s">
        <v>21</v>
      </c>
      <c r="J3" s="1"/>
      <c r="K3" s="1"/>
      <c r="L3" s="1"/>
      <c r="M3" s="1"/>
      <c r="N3" s="1"/>
      <c r="O3" s="1"/>
      <c r="P3" s="1"/>
      <c r="Q3" s="1"/>
    </row>
    <row r="4" spans="1:17" x14ac:dyDescent="0.15">
      <c r="A4" s="24" t="s">
        <v>12</v>
      </c>
      <c r="B4" s="24" t="s">
        <v>11</v>
      </c>
      <c r="C4" s="24" t="s">
        <v>8</v>
      </c>
      <c r="D4" s="24" t="s">
        <v>9</v>
      </c>
      <c r="E4" s="24" t="s">
        <v>5</v>
      </c>
      <c r="F4" s="24" t="s">
        <v>6</v>
      </c>
      <c r="G4" s="24"/>
      <c r="H4" s="24" t="s">
        <v>14</v>
      </c>
      <c r="I4" s="24" t="s">
        <v>7</v>
      </c>
      <c r="J4" s="2" t="s">
        <v>44</v>
      </c>
      <c r="K4" s="2"/>
      <c r="L4" s="24"/>
      <c r="M4" s="24"/>
      <c r="N4" s="24"/>
      <c r="O4" s="24"/>
      <c r="P4" s="24"/>
      <c r="Q4" s="24"/>
    </row>
    <row r="5" spans="1:17" x14ac:dyDescent="0.15">
      <c r="A5" s="1" t="s">
        <v>10</v>
      </c>
      <c r="B5" s="7">
        <v>38182</v>
      </c>
      <c r="C5" s="1" t="s">
        <v>45</v>
      </c>
      <c r="D5" s="1">
        <v>1</v>
      </c>
      <c r="E5" s="1" t="s">
        <v>1</v>
      </c>
      <c r="F5" s="1">
        <v>1</v>
      </c>
      <c r="G5" s="1"/>
      <c r="H5" s="3">
        <f>(COUNTIF(F5:F29,"&gt;0"))/(COUNTA(F5:F29))</f>
        <v>0.12</v>
      </c>
      <c r="I5" s="3">
        <f>AVERAGE(F5:F29)</f>
        <v>0.2</v>
      </c>
      <c r="J5" s="3">
        <f>(SUM(F5:F29))/(COUNTIF(F5:F29,"&gt;0"))</f>
        <v>1.6666666666666667</v>
      </c>
      <c r="K5" s="1"/>
      <c r="L5" s="1"/>
      <c r="M5" s="1"/>
      <c r="N5" s="1"/>
      <c r="O5" s="1"/>
      <c r="P5" s="1"/>
      <c r="Q5" s="1"/>
    </row>
    <row r="6" spans="1:17" x14ac:dyDescent="0.15">
      <c r="A6" s="1" t="s">
        <v>10</v>
      </c>
      <c r="B6" s="7">
        <v>38182</v>
      </c>
      <c r="C6" s="1" t="s">
        <v>45</v>
      </c>
      <c r="D6" s="1">
        <v>2</v>
      </c>
      <c r="E6" s="1" t="s">
        <v>0</v>
      </c>
      <c r="F6" s="1">
        <v>0</v>
      </c>
      <c r="G6" s="1"/>
      <c r="H6" s="3"/>
      <c r="I6" s="1"/>
      <c r="J6" s="1"/>
      <c r="K6" s="1"/>
      <c r="L6" s="1"/>
      <c r="M6" s="1"/>
      <c r="N6" s="1"/>
      <c r="O6" s="1"/>
      <c r="P6" s="1"/>
      <c r="Q6" s="1"/>
    </row>
    <row r="7" spans="1:17" x14ac:dyDescent="0.15">
      <c r="A7" s="1" t="s">
        <v>10</v>
      </c>
      <c r="B7" s="7">
        <v>38182</v>
      </c>
      <c r="C7" s="1" t="s">
        <v>45</v>
      </c>
      <c r="D7" s="1">
        <v>3</v>
      </c>
      <c r="E7" s="1" t="s">
        <v>2</v>
      </c>
      <c r="F7" s="1">
        <v>1</v>
      </c>
      <c r="G7" s="1"/>
      <c r="H7" s="3"/>
      <c r="I7" s="1"/>
      <c r="J7" s="1"/>
      <c r="K7" s="1"/>
      <c r="L7" s="1"/>
      <c r="M7" s="1"/>
      <c r="N7" s="1"/>
      <c r="O7" s="1"/>
      <c r="P7" s="1"/>
      <c r="Q7" s="1"/>
    </row>
    <row r="8" spans="1:17" x14ac:dyDescent="0.15">
      <c r="A8" s="1" t="s">
        <v>10</v>
      </c>
      <c r="B8" s="7">
        <v>38182</v>
      </c>
      <c r="C8" s="1" t="s">
        <v>45</v>
      </c>
      <c r="D8" s="1">
        <v>4</v>
      </c>
      <c r="E8" s="1" t="s">
        <v>0</v>
      </c>
      <c r="F8" s="1">
        <v>0</v>
      </c>
      <c r="G8" s="1"/>
      <c r="H8" s="25"/>
      <c r="I8" s="1"/>
      <c r="J8" s="1"/>
      <c r="K8" s="1"/>
      <c r="L8" s="1"/>
      <c r="M8" s="1"/>
      <c r="N8" s="1"/>
      <c r="O8" s="1"/>
      <c r="P8" s="1"/>
      <c r="Q8" s="1"/>
    </row>
    <row r="9" spans="1:17" x14ac:dyDescent="0.15">
      <c r="A9" s="1" t="s">
        <v>10</v>
      </c>
      <c r="B9" s="7">
        <v>38182</v>
      </c>
      <c r="C9" s="1" t="s">
        <v>45</v>
      </c>
      <c r="D9" s="1">
        <v>5</v>
      </c>
      <c r="E9" s="1" t="s">
        <v>0</v>
      </c>
      <c r="F9" s="1">
        <v>0</v>
      </c>
      <c r="G9" s="1"/>
      <c r="H9" s="3"/>
      <c r="I9" s="1"/>
      <c r="J9" s="1"/>
      <c r="K9" s="1"/>
      <c r="L9" s="1"/>
      <c r="M9" s="1"/>
      <c r="N9" s="1"/>
      <c r="O9" s="1"/>
      <c r="P9" s="1"/>
      <c r="Q9" s="1"/>
    </row>
    <row r="10" spans="1:17" x14ac:dyDescent="0.15">
      <c r="A10" s="1" t="s">
        <v>10</v>
      </c>
      <c r="B10" s="7">
        <v>38182</v>
      </c>
      <c r="C10" s="1" t="s">
        <v>45</v>
      </c>
      <c r="D10" s="1">
        <v>6</v>
      </c>
      <c r="E10" s="1" t="s">
        <v>0</v>
      </c>
      <c r="F10" s="1">
        <v>0</v>
      </c>
      <c r="G10" s="1"/>
      <c r="H10" s="3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15">
      <c r="A11" s="1" t="s">
        <v>10</v>
      </c>
      <c r="B11" s="7">
        <v>38182</v>
      </c>
      <c r="C11" s="1" t="s">
        <v>45</v>
      </c>
      <c r="D11" s="1">
        <v>7</v>
      </c>
      <c r="E11" s="1" t="s">
        <v>0</v>
      </c>
      <c r="F11" s="1">
        <v>0</v>
      </c>
      <c r="G11" s="1"/>
      <c r="H11" s="3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15">
      <c r="A12" s="1" t="s">
        <v>10</v>
      </c>
      <c r="B12" s="7">
        <v>38182</v>
      </c>
      <c r="C12" s="1" t="s">
        <v>45</v>
      </c>
      <c r="D12" s="1">
        <v>8</v>
      </c>
      <c r="E12" s="1" t="s">
        <v>0</v>
      </c>
      <c r="F12" s="1">
        <v>0</v>
      </c>
      <c r="G12" s="1"/>
      <c r="H12" s="3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15">
      <c r="A13" s="1" t="s">
        <v>10</v>
      </c>
      <c r="B13" s="7">
        <v>38182</v>
      </c>
      <c r="C13" s="1" t="s">
        <v>45</v>
      </c>
      <c r="D13" s="1">
        <v>9</v>
      </c>
      <c r="E13" s="1" t="s">
        <v>0</v>
      </c>
      <c r="F13" s="1">
        <v>0</v>
      </c>
      <c r="G13" s="1"/>
      <c r="H13" s="3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15">
      <c r="A14" s="1" t="s">
        <v>10</v>
      </c>
      <c r="B14" s="7">
        <v>38182</v>
      </c>
      <c r="C14" s="1" t="s">
        <v>45</v>
      </c>
      <c r="D14" s="1">
        <v>10</v>
      </c>
      <c r="E14" s="1" t="s">
        <v>0</v>
      </c>
      <c r="F14" s="1">
        <v>0</v>
      </c>
      <c r="G14" s="1"/>
      <c r="H14" s="3"/>
      <c r="I14" s="1"/>
      <c r="J14" s="1"/>
      <c r="K14" s="1" t="s">
        <v>10</v>
      </c>
      <c r="L14" s="1"/>
      <c r="M14" s="1"/>
      <c r="N14" s="1"/>
      <c r="O14" s="1"/>
      <c r="P14" s="1"/>
      <c r="Q14" s="1"/>
    </row>
    <row r="15" spans="1:17" x14ac:dyDescent="0.15">
      <c r="A15" s="1" t="s">
        <v>10</v>
      </c>
      <c r="B15" s="7">
        <v>38182</v>
      </c>
      <c r="C15" s="1" t="s">
        <v>45</v>
      </c>
      <c r="D15" s="1">
        <v>11</v>
      </c>
      <c r="E15" s="1" t="s">
        <v>0</v>
      </c>
      <c r="F15" s="1">
        <v>0</v>
      </c>
      <c r="G15" s="1"/>
      <c r="H15" s="3"/>
      <c r="I15" s="1"/>
      <c r="J15" s="1"/>
      <c r="K15" s="1" t="s">
        <v>23</v>
      </c>
      <c r="L15" s="1" t="s">
        <v>24</v>
      </c>
      <c r="M15" s="1" t="s">
        <v>25</v>
      </c>
      <c r="N15" s="12" t="s">
        <v>46</v>
      </c>
      <c r="O15" s="1"/>
      <c r="P15" s="1"/>
      <c r="Q15" s="1"/>
    </row>
    <row r="16" spans="1:17" x14ac:dyDescent="0.15">
      <c r="A16" s="1" t="s">
        <v>10</v>
      </c>
      <c r="B16" s="7">
        <v>38182</v>
      </c>
      <c r="C16" s="1" t="s">
        <v>45</v>
      </c>
      <c r="D16" s="1">
        <v>12</v>
      </c>
      <c r="E16" s="1" t="s">
        <v>0</v>
      </c>
      <c r="F16" s="1">
        <v>0</v>
      </c>
      <c r="G16" s="1"/>
      <c r="H16" s="3"/>
      <c r="I16" s="1"/>
      <c r="J16" s="1"/>
      <c r="K16" s="1" t="s">
        <v>26</v>
      </c>
      <c r="L16" s="3">
        <f>H5</f>
        <v>0.12</v>
      </c>
      <c r="M16" s="3">
        <f>I5</f>
        <v>0.2</v>
      </c>
      <c r="N16" s="12"/>
      <c r="O16" s="1"/>
      <c r="P16" s="1"/>
      <c r="Q16" s="1"/>
    </row>
    <row r="17" spans="1:17" x14ac:dyDescent="0.15">
      <c r="A17" s="1" t="s">
        <v>10</v>
      </c>
      <c r="B17" s="7">
        <v>38182</v>
      </c>
      <c r="C17" s="1" t="s">
        <v>45</v>
      </c>
      <c r="D17" s="1">
        <v>13</v>
      </c>
      <c r="E17" s="1" t="s">
        <v>0</v>
      </c>
      <c r="F17" s="1">
        <v>0</v>
      </c>
      <c r="G17" s="1"/>
      <c r="H17" s="3"/>
      <c r="I17" s="1"/>
      <c r="J17" s="1"/>
      <c r="K17" s="1" t="s">
        <v>27</v>
      </c>
      <c r="L17" s="3"/>
      <c r="M17" s="3"/>
      <c r="N17" s="1"/>
      <c r="O17" s="1"/>
      <c r="P17" s="1"/>
      <c r="Q17" s="1"/>
    </row>
    <row r="18" spans="1:17" x14ac:dyDescent="0.15">
      <c r="A18" s="1" t="s">
        <v>10</v>
      </c>
      <c r="B18" s="7">
        <v>38182</v>
      </c>
      <c r="C18" s="1" t="s">
        <v>45</v>
      </c>
      <c r="D18" s="1">
        <v>14</v>
      </c>
      <c r="E18" s="1" t="s">
        <v>0</v>
      </c>
      <c r="F18" s="1">
        <v>0</v>
      </c>
      <c r="G18" s="1"/>
      <c r="H18" s="3"/>
      <c r="I18" s="1"/>
      <c r="J18" s="1"/>
      <c r="K18" s="1" t="s">
        <v>28</v>
      </c>
      <c r="L18" s="3">
        <f>H55</f>
        <v>0.8</v>
      </c>
      <c r="M18" s="3">
        <f>I55</f>
        <v>2.08</v>
      </c>
      <c r="N18" s="1"/>
      <c r="O18" s="1"/>
      <c r="P18" s="1"/>
      <c r="Q18" s="1"/>
    </row>
    <row r="19" spans="1:17" x14ac:dyDescent="0.15">
      <c r="A19" s="1" t="s">
        <v>10</v>
      </c>
      <c r="B19" s="7">
        <v>38182</v>
      </c>
      <c r="C19" s="1" t="s">
        <v>45</v>
      </c>
      <c r="D19" s="1">
        <v>15</v>
      </c>
      <c r="E19" s="1" t="s">
        <v>0</v>
      </c>
      <c r="F19" s="1">
        <v>0</v>
      </c>
      <c r="G19" s="1"/>
      <c r="H19" s="3"/>
      <c r="I19" s="1"/>
      <c r="J19" s="1"/>
      <c r="K19" s="1" t="s">
        <v>29</v>
      </c>
      <c r="L19" s="3"/>
      <c r="M19" s="3"/>
      <c r="N19" s="1"/>
      <c r="O19" s="1"/>
      <c r="P19" s="1"/>
      <c r="Q19" s="1"/>
    </row>
    <row r="20" spans="1:17" x14ac:dyDescent="0.15">
      <c r="A20" s="1" t="s">
        <v>10</v>
      </c>
      <c r="B20" s="7">
        <v>38182</v>
      </c>
      <c r="C20" s="1" t="s">
        <v>45</v>
      </c>
      <c r="D20" s="1">
        <v>16</v>
      </c>
      <c r="E20" s="1" t="s">
        <v>0</v>
      </c>
      <c r="F20" s="1">
        <v>0</v>
      </c>
      <c r="G20" s="1"/>
      <c r="H20" s="3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15">
      <c r="A21" s="1" t="s">
        <v>10</v>
      </c>
      <c r="B21" s="7">
        <v>38182</v>
      </c>
      <c r="C21" s="1" t="s">
        <v>45</v>
      </c>
      <c r="D21" s="1">
        <v>17</v>
      </c>
      <c r="E21" s="1" t="s">
        <v>0</v>
      </c>
      <c r="F21" s="1">
        <v>0</v>
      </c>
      <c r="G21" s="1"/>
      <c r="H21" s="3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15">
      <c r="A22" s="1" t="s">
        <v>10</v>
      </c>
      <c r="B22" s="7">
        <v>38182</v>
      </c>
      <c r="C22" s="1" t="s">
        <v>45</v>
      </c>
      <c r="D22" s="1">
        <v>18</v>
      </c>
      <c r="E22" s="1" t="s">
        <v>0</v>
      </c>
      <c r="F22" s="1">
        <v>0</v>
      </c>
      <c r="G22" s="1"/>
      <c r="H22" s="3"/>
      <c r="I22" s="1"/>
      <c r="J22" s="1"/>
      <c r="K22" s="1" t="s">
        <v>13</v>
      </c>
      <c r="L22" s="1"/>
      <c r="M22" s="1"/>
      <c r="N22" s="1"/>
      <c r="O22" s="1"/>
      <c r="P22" s="1"/>
      <c r="Q22" s="1"/>
    </row>
    <row r="23" spans="1:17" x14ac:dyDescent="0.15">
      <c r="A23" s="1" t="s">
        <v>10</v>
      </c>
      <c r="B23" s="7">
        <v>38182</v>
      </c>
      <c r="C23" s="1" t="s">
        <v>45</v>
      </c>
      <c r="D23" s="1">
        <v>19</v>
      </c>
      <c r="E23" s="1" t="s">
        <v>0</v>
      </c>
      <c r="F23" s="1">
        <v>0</v>
      </c>
      <c r="G23" s="1"/>
      <c r="H23" s="3"/>
      <c r="I23" s="1"/>
      <c r="J23" s="1"/>
      <c r="K23" s="1" t="s">
        <v>23</v>
      </c>
      <c r="L23" s="1" t="s">
        <v>24</v>
      </c>
      <c r="M23" s="1" t="s">
        <v>25</v>
      </c>
      <c r="N23" s="1"/>
      <c r="O23" s="1"/>
      <c r="P23" s="1"/>
      <c r="Q23" s="1"/>
    </row>
    <row r="24" spans="1:17" x14ac:dyDescent="0.15">
      <c r="A24" s="1" t="s">
        <v>10</v>
      </c>
      <c r="B24" s="7">
        <v>38182</v>
      </c>
      <c r="C24" s="1" t="s">
        <v>45</v>
      </c>
      <c r="D24" s="1">
        <v>20</v>
      </c>
      <c r="E24" s="1" t="s">
        <v>4</v>
      </c>
      <c r="F24" s="1">
        <v>3</v>
      </c>
      <c r="G24" s="1"/>
      <c r="H24" s="3"/>
      <c r="I24" s="1"/>
      <c r="J24" s="1"/>
      <c r="K24" s="1" t="s">
        <v>26</v>
      </c>
      <c r="L24" s="3">
        <f>H30</f>
        <v>0.95833333333333337</v>
      </c>
      <c r="M24" s="3">
        <f>I30</f>
        <v>3.0416666666666665</v>
      </c>
      <c r="N24" s="1"/>
      <c r="O24" s="1"/>
      <c r="P24" s="1"/>
      <c r="Q24" s="1"/>
    </row>
    <row r="25" spans="1:17" x14ac:dyDescent="0.15">
      <c r="A25" s="1" t="s">
        <v>10</v>
      </c>
      <c r="B25" s="7">
        <v>38182</v>
      </c>
      <c r="C25" s="1" t="s">
        <v>45</v>
      </c>
      <c r="D25" s="1">
        <v>21</v>
      </c>
      <c r="E25" s="1" t="s">
        <v>0</v>
      </c>
      <c r="F25" s="1">
        <v>0</v>
      </c>
      <c r="G25" s="1"/>
      <c r="H25" s="3"/>
      <c r="I25" s="1"/>
      <c r="J25" s="1"/>
      <c r="K25" s="1" t="s">
        <v>27</v>
      </c>
      <c r="L25" s="3"/>
      <c r="M25" s="3"/>
      <c r="N25" s="1"/>
      <c r="O25" s="1"/>
      <c r="P25" s="1"/>
      <c r="Q25" s="1"/>
    </row>
    <row r="26" spans="1:17" x14ac:dyDescent="0.15">
      <c r="A26" s="1" t="s">
        <v>10</v>
      </c>
      <c r="B26" s="7">
        <v>38182</v>
      </c>
      <c r="C26" s="1" t="s">
        <v>45</v>
      </c>
      <c r="D26" s="1">
        <v>22</v>
      </c>
      <c r="E26" s="1" t="s">
        <v>0</v>
      </c>
      <c r="F26" s="1">
        <v>0</v>
      </c>
      <c r="G26" s="1"/>
      <c r="H26" s="3"/>
      <c r="I26" s="1"/>
      <c r="J26" s="1"/>
      <c r="K26" s="1" t="s">
        <v>28</v>
      </c>
      <c r="L26" s="3"/>
      <c r="M26" s="3"/>
      <c r="N26" s="1"/>
      <c r="O26" s="1"/>
      <c r="P26" s="1"/>
      <c r="Q26" s="1"/>
    </row>
    <row r="27" spans="1:17" x14ac:dyDescent="0.15">
      <c r="A27" s="1" t="s">
        <v>10</v>
      </c>
      <c r="B27" s="7">
        <v>38182</v>
      </c>
      <c r="C27" s="1" t="s">
        <v>45</v>
      </c>
      <c r="D27" s="1">
        <v>23</v>
      </c>
      <c r="E27" s="1" t="s">
        <v>0</v>
      </c>
      <c r="F27" s="1">
        <v>0</v>
      </c>
      <c r="G27" s="1"/>
      <c r="H27" s="3"/>
      <c r="I27" s="1"/>
      <c r="J27" s="1"/>
      <c r="K27" s="1" t="s">
        <v>29</v>
      </c>
      <c r="L27" s="3">
        <f>H80</f>
        <v>1</v>
      </c>
      <c r="M27" s="3">
        <f>I80</f>
        <v>4.04</v>
      </c>
      <c r="N27" s="1"/>
      <c r="O27" s="1"/>
      <c r="P27" s="1"/>
      <c r="Q27" s="1"/>
    </row>
    <row r="28" spans="1:17" x14ac:dyDescent="0.15">
      <c r="A28" s="1" t="s">
        <v>10</v>
      </c>
      <c r="B28" s="7">
        <v>38182</v>
      </c>
      <c r="C28" s="1" t="s">
        <v>45</v>
      </c>
      <c r="D28" s="1">
        <v>24</v>
      </c>
      <c r="E28" s="1" t="s">
        <v>0</v>
      </c>
      <c r="F28" s="1">
        <v>0</v>
      </c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15">
      <c r="A29" s="1" t="s">
        <v>10</v>
      </c>
      <c r="B29" s="7">
        <v>38182</v>
      </c>
      <c r="C29" s="1" t="s">
        <v>45</v>
      </c>
      <c r="D29" s="1">
        <v>25</v>
      </c>
      <c r="E29" s="1" t="s">
        <v>0</v>
      </c>
      <c r="F29" s="1">
        <v>0</v>
      </c>
      <c r="G29" s="1"/>
      <c r="H29" s="3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15">
      <c r="A30" s="1" t="s">
        <v>13</v>
      </c>
      <c r="B30" s="7">
        <v>38197</v>
      </c>
      <c r="C30" s="1" t="s">
        <v>47</v>
      </c>
      <c r="D30" s="1">
        <v>1</v>
      </c>
      <c r="E30" s="1" t="s">
        <v>4</v>
      </c>
      <c r="F30" s="1">
        <v>3</v>
      </c>
      <c r="G30" s="1"/>
      <c r="H30" s="3">
        <f>(COUNTIF(F30:F54,"&gt;0"))/(COUNTA(F30:F54))</f>
        <v>0.95833333333333337</v>
      </c>
      <c r="I30" s="3">
        <f>AVERAGE(F30:F54)</f>
        <v>3.0416666666666665</v>
      </c>
      <c r="J30" s="3">
        <f>(SUM(F30:F54))/(COUNTIF(F30:F54,"&gt;0"))</f>
        <v>3.1739130434782608</v>
      </c>
      <c r="K30" s="1"/>
      <c r="L30" s="1"/>
      <c r="M30" s="1"/>
      <c r="N30" s="1"/>
      <c r="O30" s="1"/>
      <c r="P30" s="1"/>
      <c r="Q30" s="1"/>
    </row>
    <row r="31" spans="1:17" x14ac:dyDescent="0.15">
      <c r="A31" s="1" t="s">
        <v>13</v>
      </c>
      <c r="B31" s="7">
        <v>38197</v>
      </c>
      <c r="C31" s="1" t="s">
        <v>47</v>
      </c>
      <c r="D31" s="1">
        <v>2</v>
      </c>
      <c r="E31" s="1" t="s">
        <v>4</v>
      </c>
      <c r="F31" s="1">
        <v>3</v>
      </c>
      <c r="G31" s="1"/>
      <c r="H31" s="3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15">
      <c r="A32" s="1" t="s">
        <v>13</v>
      </c>
      <c r="B32" s="7">
        <v>38197</v>
      </c>
      <c r="C32" s="1" t="s">
        <v>47</v>
      </c>
      <c r="D32" s="1">
        <v>3</v>
      </c>
      <c r="E32" s="1" t="s">
        <v>35</v>
      </c>
      <c r="F32" s="1">
        <v>5</v>
      </c>
      <c r="G32" s="1"/>
      <c r="H32" s="3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15">
      <c r="A33" s="1" t="s">
        <v>13</v>
      </c>
      <c r="B33" s="7">
        <v>38197</v>
      </c>
      <c r="C33" s="1" t="s">
        <v>47</v>
      </c>
      <c r="D33" s="1">
        <v>4</v>
      </c>
      <c r="E33" s="1" t="s">
        <v>3</v>
      </c>
      <c r="F33" s="1">
        <v>3</v>
      </c>
      <c r="G33" s="1"/>
      <c r="H33" s="25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15">
      <c r="A34" s="1" t="s">
        <v>13</v>
      </c>
      <c r="B34" s="7">
        <v>38197</v>
      </c>
      <c r="C34" s="1" t="s">
        <v>47</v>
      </c>
      <c r="D34" s="1">
        <v>5</v>
      </c>
      <c r="E34" s="1" t="s">
        <v>4</v>
      </c>
      <c r="F34" s="1">
        <v>3</v>
      </c>
      <c r="G34" s="1"/>
      <c r="H34" s="3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15">
      <c r="A35" s="1" t="s">
        <v>13</v>
      </c>
      <c r="B35" s="7">
        <v>38197</v>
      </c>
      <c r="C35" s="1" t="s">
        <v>47</v>
      </c>
      <c r="D35" s="1">
        <v>6</v>
      </c>
      <c r="E35" s="1" t="s">
        <v>2</v>
      </c>
      <c r="F35" s="1">
        <v>1</v>
      </c>
      <c r="G35" s="1"/>
      <c r="H35" s="3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15">
      <c r="A36" s="1" t="s">
        <v>13</v>
      </c>
      <c r="B36" s="7">
        <v>38197</v>
      </c>
      <c r="C36" s="1" t="s">
        <v>47</v>
      </c>
      <c r="D36" s="1">
        <v>7</v>
      </c>
      <c r="E36" s="1" t="s">
        <v>35</v>
      </c>
      <c r="F36" s="1">
        <v>5</v>
      </c>
      <c r="G36" s="1"/>
      <c r="H36" s="3"/>
      <c r="I36" s="1"/>
      <c r="J36" s="1"/>
      <c r="K36" s="1"/>
      <c r="L36" s="24"/>
      <c r="M36" s="24"/>
      <c r="N36" s="1"/>
      <c r="O36" s="1"/>
      <c r="P36" s="1"/>
      <c r="Q36" s="1"/>
    </row>
    <row r="37" spans="1:17" x14ac:dyDescent="0.15">
      <c r="A37" s="1" t="s">
        <v>13</v>
      </c>
      <c r="B37" s="7">
        <v>38197</v>
      </c>
      <c r="C37" s="1" t="s">
        <v>47</v>
      </c>
      <c r="D37" s="1">
        <v>8</v>
      </c>
      <c r="E37" s="1" t="s">
        <v>48</v>
      </c>
      <c r="F37" s="1"/>
      <c r="G37" s="1"/>
      <c r="H37" s="3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15">
      <c r="A38" s="1" t="s">
        <v>13</v>
      </c>
      <c r="B38" s="7">
        <v>38197</v>
      </c>
      <c r="C38" s="1" t="s">
        <v>47</v>
      </c>
      <c r="D38" s="1">
        <v>9</v>
      </c>
      <c r="E38" s="1" t="s">
        <v>35</v>
      </c>
      <c r="F38" s="1">
        <v>5</v>
      </c>
      <c r="G38" s="1"/>
      <c r="H38" s="3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15">
      <c r="A39" s="1" t="s">
        <v>13</v>
      </c>
      <c r="B39" s="7">
        <v>38197</v>
      </c>
      <c r="C39" s="1" t="s">
        <v>47</v>
      </c>
      <c r="D39" s="1">
        <v>10</v>
      </c>
      <c r="E39" s="1" t="s">
        <v>4</v>
      </c>
      <c r="F39" s="1">
        <v>3</v>
      </c>
      <c r="G39" s="1"/>
      <c r="H39" s="3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15">
      <c r="A40" s="1" t="s">
        <v>13</v>
      </c>
      <c r="B40" s="7">
        <v>38197</v>
      </c>
      <c r="C40" s="1" t="s">
        <v>47</v>
      </c>
      <c r="D40" s="1">
        <v>11</v>
      </c>
      <c r="E40" s="1" t="s">
        <v>4</v>
      </c>
      <c r="F40" s="1">
        <v>3</v>
      </c>
      <c r="G40" s="1"/>
      <c r="H40" s="3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15">
      <c r="A41" s="1" t="s">
        <v>13</v>
      </c>
      <c r="B41" s="7">
        <v>38197</v>
      </c>
      <c r="C41" s="1" t="s">
        <v>47</v>
      </c>
      <c r="D41" s="1">
        <v>12</v>
      </c>
      <c r="E41" s="1" t="s">
        <v>4</v>
      </c>
      <c r="F41" s="1">
        <v>3</v>
      </c>
      <c r="G41" s="1"/>
      <c r="H41" s="3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15">
      <c r="A42" s="1" t="s">
        <v>13</v>
      </c>
      <c r="B42" s="7">
        <v>38197</v>
      </c>
      <c r="C42" s="1" t="s">
        <v>47</v>
      </c>
      <c r="D42" s="1">
        <v>13</v>
      </c>
      <c r="E42" s="1" t="s">
        <v>4</v>
      </c>
      <c r="F42" s="1">
        <v>3</v>
      </c>
      <c r="G42" s="1"/>
      <c r="H42" s="3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15">
      <c r="A43" s="1" t="s">
        <v>13</v>
      </c>
      <c r="B43" s="7">
        <v>38197</v>
      </c>
      <c r="C43" s="1" t="s">
        <v>47</v>
      </c>
      <c r="D43" s="1">
        <v>14</v>
      </c>
      <c r="E43" s="1" t="s">
        <v>35</v>
      </c>
      <c r="F43" s="1">
        <v>5</v>
      </c>
      <c r="G43" s="1"/>
      <c r="H43" s="3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15">
      <c r="A44" s="1" t="s">
        <v>13</v>
      </c>
      <c r="B44" s="7">
        <v>38197</v>
      </c>
      <c r="C44" s="1" t="s">
        <v>47</v>
      </c>
      <c r="D44" s="1">
        <v>15</v>
      </c>
      <c r="E44" s="1" t="s">
        <v>4</v>
      </c>
      <c r="F44" s="1">
        <v>3</v>
      </c>
      <c r="G44" s="1"/>
      <c r="H44" s="3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15">
      <c r="A45" s="1" t="s">
        <v>13</v>
      </c>
      <c r="B45" s="7">
        <v>38197</v>
      </c>
      <c r="C45" s="1" t="s">
        <v>47</v>
      </c>
      <c r="D45" s="1">
        <v>16</v>
      </c>
      <c r="E45" s="1" t="s">
        <v>4</v>
      </c>
      <c r="F45" s="1">
        <v>3</v>
      </c>
      <c r="G45" s="1"/>
      <c r="H45" s="3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15">
      <c r="A46" s="1" t="s">
        <v>13</v>
      </c>
      <c r="B46" s="7">
        <v>38197</v>
      </c>
      <c r="C46" s="1" t="s">
        <v>47</v>
      </c>
      <c r="D46" s="1">
        <v>17</v>
      </c>
      <c r="E46" s="1" t="s">
        <v>4</v>
      </c>
      <c r="F46" s="1">
        <v>3</v>
      </c>
      <c r="G46" s="1"/>
      <c r="H46" s="3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15">
      <c r="A47" s="1" t="s">
        <v>13</v>
      </c>
      <c r="B47" s="7">
        <v>38197</v>
      </c>
      <c r="C47" s="1" t="s">
        <v>47</v>
      </c>
      <c r="D47" s="1">
        <v>18</v>
      </c>
      <c r="E47" s="1" t="s">
        <v>3</v>
      </c>
      <c r="F47" s="1">
        <v>3</v>
      </c>
      <c r="G47" s="1"/>
      <c r="H47" s="3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15">
      <c r="A48" s="1" t="s">
        <v>13</v>
      </c>
      <c r="B48" s="7">
        <v>38197</v>
      </c>
      <c r="C48" s="1" t="s">
        <v>47</v>
      </c>
      <c r="D48" s="1">
        <v>19</v>
      </c>
      <c r="E48" s="1" t="s">
        <v>4</v>
      </c>
      <c r="F48" s="1">
        <v>3</v>
      </c>
      <c r="G48" s="1"/>
      <c r="H48" s="3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15">
      <c r="A49" s="1" t="s">
        <v>13</v>
      </c>
      <c r="B49" s="7">
        <v>38197</v>
      </c>
      <c r="C49" s="1" t="s">
        <v>47</v>
      </c>
      <c r="D49" s="1">
        <v>20</v>
      </c>
      <c r="E49" s="1" t="s">
        <v>4</v>
      </c>
      <c r="F49" s="1">
        <v>3</v>
      </c>
      <c r="G49" s="1"/>
      <c r="H49" s="3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15">
      <c r="A50" s="1" t="s">
        <v>13</v>
      </c>
      <c r="B50" s="7">
        <v>38197</v>
      </c>
      <c r="C50" s="1" t="s">
        <v>47</v>
      </c>
      <c r="D50" s="1">
        <v>21</v>
      </c>
      <c r="E50" s="1" t="s">
        <v>4</v>
      </c>
      <c r="F50" s="1">
        <v>3</v>
      </c>
      <c r="G50" s="1"/>
      <c r="H50" s="3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15">
      <c r="A51" s="1" t="s">
        <v>13</v>
      </c>
      <c r="B51" s="7">
        <v>38197</v>
      </c>
      <c r="C51" s="1" t="s">
        <v>47</v>
      </c>
      <c r="D51" s="1">
        <v>22</v>
      </c>
      <c r="E51" s="1" t="s">
        <v>4</v>
      </c>
      <c r="F51" s="1">
        <v>3</v>
      </c>
      <c r="G51" s="1"/>
      <c r="H51" s="3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15">
      <c r="A52" s="1" t="s">
        <v>13</v>
      </c>
      <c r="B52" s="7">
        <v>38197</v>
      </c>
      <c r="C52" s="1" t="s">
        <v>47</v>
      </c>
      <c r="D52" s="1">
        <v>23</v>
      </c>
      <c r="E52" s="1" t="s">
        <v>2</v>
      </c>
      <c r="F52" s="1">
        <v>1</v>
      </c>
      <c r="G52" s="1"/>
      <c r="H52" s="3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15">
      <c r="A53" s="1" t="s">
        <v>13</v>
      </c>
      <c r="B53" s="7">
        <v>38197</v>
      </c>
      <c r="C53" s="1" t="s">
        <v>47</v>
      </c>
      <c r="D53" s="1">
        <v>24</v>
      </c>
      <c r="E53" s="1" t="s">
        <v>0</v>
      </c>
      <c r="F53" s="1">
        <v>0</v>
      </c>
      <c r="G53" s="1"/>
      <c r="H53" s="3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15">
      <c r="A54" s="1" t="s">
        <v>13</v>
      </c>
      <c r="B54" s="7">
        <v>38197</v>
      </c>
      <c r="C54" s="1" t="s">
        <v>47</v>
      </c>
      <c r="D54" s="1">
        <v>25</v>
      </c>
      <c r="E54" s="1" t="s">
        <v>4</v>
      </c>
      <c r="F54" s="1">
        <v>3</v>
      </c>
      <c r="G54" s="1"/>
      <c r="H54" s="3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15">
      <c r="A55" s="1" t="s">
        <v>10</v>
      </c>
      <c r="B55" s="7">
        <v>38247</v>
      </c>
      <c r="C55" s="1" t="s">
        <v>49</v>
      </c>
      <c r="D55" s="1">
        <v>1</v>
      </c>
      <c r="E55" s="1" t="s">
        <v>3</v>
      </c>
      <c r="F55" s="1">
        <v>3</v>
      </c>
      <c r="G55" s="1"/>
      <c r="H55" s="3">
        <f>(COUNTIF(F55:F79,"&gt;0"))/(COUNTA(F55:F79))</f>
        <v>0.8</v>
      </c>
      <c r="I55" s="3">
        <f>AVERAGE(F55:F79)</f>
        <v>2.08</v>
      </c>
      <c r="J55" s="3">
        <f>(SUM(F55:F79))/(COUNTIF(F55:F79,"&gt;0"))</f>
        <v>2.6</v>
      </c>
      <c r="K55" s="1"/>
      <c r="L55" s="1"/>
      <c r="M55" s="1"/>
      <c r="N55" s="1"/>
      <c r="O55" s="1"/>
      <c r="P55" s="1"/>
      <c r="Q55" s="1"/>
    </row>
    <row r="56" spans="1:17" x14ac:dyDescent="0.15">
      <c r="A56" s="1" t="s">
        <v>10</v>
      </c>
      <c r="B56" s="7">
        <v>38247</v>
      </c>
      <c r="C56" s="1" t="s">
        <v>49</v>
      </c>
      <c r="D56" s="1">
        <v>2</v>
      </c>
      <c r="E56" s="1" t="s">
        <v>4</v>
      </c>
      <c r="F56" s="1">
        <v>3</v>
      </c>
      <c r="G56" s="1"/>
      <c r="H56" s="3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15">
      <c r="A57" s="1" t="s">
        <v>10</v>
      </c>
      <c r="B57" s="7">
        <v>38247</v>
      </c>
      <c r="C57" s="1" t="s">
        <v>49</v>
      </c>
      <c r="D57" s="1">
        <v>3</v>
      </c>
      <c r="E57" s="1" t="s">
        <v>3</v>
      </c>
      <c r="F57" s="1">
        <v>3</v>
      </c>
      <c r="G57" s="1"/>
      <c r="H57" s="3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15">
      <c r="A58" s="1" t="s">
        <v>10</v>
      </c>
      <c r="B58" s="7">
        <v>38247</v>
      </c>
      <c r="C58" s="1" t="s">
        <v>49</v>
      </c>
      <c r="D58" s="1">
        <v>4</v>
      </c>
      <c r="E58" s="1" t="s">
        <v>4</v>
      </c>
      <c r="F58" s="1">
        <v>3</v>
      </c>
      <c r="G58" s="1"/>
      <c r="H58" s="25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15">
      <c r="A59" s="1" t="s">
        <v>10</v>
      </c>
      <c r="B59" s="7">
        <v>38247</v>
      </c>
      <c r="C59" s="1" t="s">
        <v>49</v>
      </c>
      <c r="D59" s="1">
        <v>5</v>
      </c>
      <c r="E59" s="1" t="s">
        <v>2</v>
      </c>
      <c r="F59" s="1">
        <v>1</v>
      </c>
      <c r="G59" s="1"/>
      <c r="H59" s="3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15">
      <c r="A60" s="1" t="s">
        <v>10</v>
      </c>
      <c r="B60" s="7">
        <v>38247</v>
      </c>
      <c r="C60" s="1" t="s">
        <v>49</v>
      </c>
      <c r="D60" s="1">
        <v>6</v>
      </c>
      <c r="E60" s="1" t="s">
        <v>15</v>
      </c>
      <c r="F60" s="1">
        <v>1</v>
      </c>
      <c r="G60" s="1"/>
      <c r="H60" s="3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15">
      <c r="A61" s="1" t="s">
        <v>10</v>
      </c>
      <c r="B61" s="7">
        <v>38247</v>
      </c>
      <c r="C61" s="1" t="s">
        <v>49</v>
      </c>
      <c r="D61" s="1">
        <v>7</v>
      </c>
      <c r="E61" s="1" t="s">
        <v>4</v>
      </c>
      <c r="F61" s="1">
        <v>3</v>
      </c>
      <c r="G61" s="1"/>
      <c r="H61" s="3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15">
      <c r="A62" s="1" t="s">
        <v>10</v>
      </c>
      <c r="B62" s="7">
        <v>38247</v>
      </c>
      <c r="C62" s="1" t="s">
        <v>49</v>
      </c>
      <c r="D62" s="1">
        <v>8</v>
      </c>
      <c r="E62" s="1" t="s">
        <v>3</v>
      </c>
      <c r="F62" s="1">
        <v>3</v>
      </c>
      <c r="G62" s="1"/>
      <c r="H62" s="3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15">
      <c r="A63" s="1" t="s">
        <v>10</v>
      </c>
      <c r="B63" s="7">
        <v>38247</v>
      </c>
      <c r="C63" s="1" t="s">
        <v>49</v>
      </c>
      <c r="D63" s="1">
        <v>9</v>
      </c>
      <c r="E63" s="1" t="s">
        <v>1</v>
      </c>
      <c r="F63" s="1">
        <v>1</v>
      </c>
      <c r="G63" s="1"/>
      <c r="H63" s="3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15">
      <c r="A64" s="1" t="s">
        <v>10</v>
      </c>
      <c r="B64" s="7">
        <v>38247</v>
      </c>
      <c r="C64" s="1" t="s">
        <v>49</v>
      </c>
      <c r="D64" s="1">
        <v>10</v>
      </c>
      <c r="E64" s="1" t="s">
        <v>4</v>
      </c>
      <c r="F64" s="1">
        <v>3</v>
      </c>
      <c r="G64" s="1"/>
      <c r="H64" s="3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15">
      <c r="A65" s="1" t="s">
        <v>10</v>
      </c>
      <c r="B65" s="7">
        <v>38247</v>
      </c>
      <c r="C65" s="1" t="s">
        <v>49</v>
      </c>
      <c r="D65" s="1">
        <v>11</v>
      </c>
      <c r="E65" s="1" t="s">
        <v>15</v>
      </c>
      <c r="F65" s="1">
        <v>1</v>
      </c>
      <c r="G65" s="1"/>
      <c r="H65" s="3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15">
      <c r="A66" s="1" t="s">
        <v>10</v>
      </c>
      <c r="B66" s="7">
        <v>38247</v>
      </c>
      <c r="C66" s="1" t="s">
        <v>49</v>
      </c>
      <c r="D66" s="1">
        <v>12</v>
      </c>
      <c r="E66" s="1" t="s">
        <v>4</v>
      </c>
      <c r="F66" s="1">
        <v>3</v>
      </c>
      <c r="G66" s="1"/>
      <c r="H66" s="3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15">
      <c r="A67" s="1" t="s">
        <v>10</v>
      </c>
      <c r="B67" s="7">
        <v>38247</v>
      </c>
      <c r="C67" s="1" t="s">
        <v>49</v>
      </c>
      <c r="D67" s="1">
        <v>13</v>
      </c>
      <c r="E67" s="1" t="s">
        <v>0</v>
      </c>
      <c r="F67" s="1">
        <v>0</v>
      </c>
      <c r="G67" s="1"/>
      <c r="H67" s="3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15">
      <c r="A68" s="1" t="s">
        <v>10</v>
      </c>
      <c r="B68" s="7">
        <v>38247</v>
      </c>
      <c r="C68" s="1" t="s">
        <v>49</v>
      </c>
      <c r="D68" s="1">
        <v>14</v>
      </c>
      <c r="E68" s="1" t="s">
        <v>4</v>
      </c>
      <c r="F68" s="1">
        <v>3</v>
      </c>
      <c r="G68" s="1"/>
      <c r="H68" s="3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15">
      <c r="A69" s="1" t="s">
        <v>10</v>
      </c>
      <c r="B69" s="7">
        <v>38247</v>
      </c>
      <c r="C69" s="1" t="s">
        <v>49</v>
      </c>
      <c r="D69" s="1">
        <v>15</v>
      </c>
      <c r="E69" s="1" t="s">
        <v>0</v>
      </c>
      <c r="F69" s="1">
        <v>0</v>
      </c>
      <c r="G69" s="1"/>
      <c r="H69" s="3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15">
      <c r="A70" s="1" t="s">
        <v>10</v>
      </c>
      <c r="B70" s="7">
        <v>38247</v>
      </c>
      <c r="C70" s="1" t="s">
        <v>49</v>
      </c>
      <c r="D70" s="1">
        <v>16</v>
      </c>
      <c r="E70" s="1" t="s">
        <v>0</v>
      </c>
      <c r="F70" s="1">
        <v>0</v>
      </c>
      <c r="G70" s="1"/>
      <c r="H70" s="3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15">
      <c r="A71" s="1" t="s">
        <v>10</v>
      </c>
      <c r="B71" s="7">
        <v>38247</v>
      </c>
      <c r="C71" s="1" t="s">
        <v>49</v>
      </c>
      <c r="D71" s="1">
        <v>17</v>
      </c>
      <c r="E71" s="1" t="s">
        <v>4</v>
      </c>
      <c r="F71" s="1">
        <v>3</v>
      </c>
      <c r="G71" s="1"/>
      <c r="H71" s="3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15">
      <c r="A72" s="1" t="s">
        <v>10</v>
      </c>
      <c r="B72" s="7">
        <v>38247</v>
      </c>
      <c r="C72" s="1" t="s">
        <v>49</v>
      </c>
      <c r="D72" s="1">
        <v>18</v>
      </c>
      <c r="E72" s="1" t="s">
        <v>2</v>
      </c>
      <c r="F72" s="1">
        <v>1</v>
      </c>
      <c r="G72" s="1"/>
      <c r="H72" s="3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15">
      <c r="A73" s="1" t="s">
        <v>10</v>
      </c>
      <c r="B73" s="7">
        <v>38247</v>
      </c>
      <c r="C73" s="1" t="s">
        <v>49</v>
      </c>
      <c r="D73" s="1">
        <v>19</v>
      </c>
      <c r="E73" s="1" t="s">
        <v>0</v>
      </c>
      <c r="F73" s="1">
        <v>0</v>
      </c>
      <c r="G73" s="1"/>
      <c r="H73" s="3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15">
      <c r="A74" s="1" t="s">
        <v>10</v>
      </c>
      <c r="B74" s="7">
        <v>38247</v>
      </c>
      <c r="C74" s="1" t="s">
        <v>49</v>
      </c>
      <c r="D74" s="1">
        <v>20</v>
      </c>
      <c r="E74" s="1" t="s">
        <v>4</v>
      </c>
      <c r="F74" s="1">
        <v>3</v>
      </c>
      <c r="G74" s="1"/>
      <c r="H74" s="3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15">
      <c r="A75" s="1" t="s">
        <v>10</v>
      </c>
      <c r="B75" s="7">
        <v>38247</v>
      </c>
      <c r="C75" s="1" t="s">
        <v>49</v>
      </c>
      <c r="D75" s="1">
        <v>21</v>
      </c>
      <c r="E75" s="1" t="s">
        <v>3</v>
      </c>
      <c r="F75" s="1">
        <v>3</v>
      </c>
      <c r="G75" s="1"/>
      <c r="H75" s="3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15">
      <c r="A76" s="1" t="s">
        <v>10</v>
      </c>
      <c r="B76" s="7">
        <v>38247</v>
      </c>
      <c r="C76" s="1" t="s">
        <v>49</v>
      </c>
      <c r="D76" s="1">
        <v>22</v>
      </c>
      <c r="E76" s="1" t="s">
        <v>0</v>
      </c>
      <c r="F76" s="1">
        <v>0</v>
      </c>
      <c r="G76" s="1"/>
      <c r="H76" s="3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15">
      <c r="A77" s="1" t="s">
        <v>10</v>
      </c>
      <c r="B77" s="7">
        <v>38247</v>
      </c>
      <c r="C77" s="1" t="s">
        <v>49</v>
      </c>
      <c r="D77" s="1">
        <v>23</v>
      </c>
      <c r="E77" s="1" t="s">
        <v>4</v>
      </c>
      <c r="F77" s="1">
        <v>3</v>
      </c>
      <c r="G77" s="1"/>
      <c r="H77" s="3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15">
      <c r="A78" s="1" t="s">
        <v>10</v>
      </c>
      <c r="B78" s="7">
        <v>38247</v>
      </c>
      <c r="C78" s="1" t="s">
        <v>49</v>
      </c>
      <c r="D78" s="1">
        <v>24</v>
      </c>
      <c r="E78" s="1" t="s">
        <v>35</v>
      </c>
      <c r="F78" s="1">
        <v>5</v>
      </c>
      <c r="G78" s="1"/>
      <c r="H78" s="3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15">
      <c r="A79" s="1" t="s">
        <v>10</v>
      </c>
      <c r="B79" s="7">
        <v>38247</v>
      </c>
      <c r="C79" s="1" t="s">
        <v>49</v>
      </c>
      <c r="D79" s="1">
        <v>25</v>
      </c>
      <c r="E79" s="1" t="s">
        <v>4</v>
      </c>
      <c r="F79" s="1">
        <v>3</v>
      </c>
      <c r="G79" s="1"/>
      <c r="H79" s="3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15">
      <c r="A80" s="1" t="s">
        <v>13</v>
      </c>
      <c r="B80" s="7">
        <v>38261</v>
      </c>
      <c r="C80" s="1" t="s">
        <v>50</v>
      </c>
      <c r="D80" s="1">
        <v>1</v>
      </c>
      <c r="E80" s="1" t="s">
        <v>4</v>
      </c>
      <c r="F80" s="1">
        <v>3</v>
      </c>
      <c r="G80" s="1"/>
      <c r="H80" s="3">
        <f>(COUNTIF(F80:F104,"&gt;0"))/(COUNTA(F80:F104))</f>
        <v>1</v>
      </c>
      <c r="I80" s="3">
        <f>AVERAGE(F80:F104)</f>
        <v>4.04</v>
      </c>
      <c r="J80" s="3">
        <f>(SUM(F80:F104))/(COUNTIF(F80:F104,"&gt;0"))</f>
        <v>4.04</v>
      </c>
      <c r="K80" s="1"/>
      <c r="L80" s="1"/>
      <c r="M80" s="1"/>
      <c r="N80" s="1"/>
      <c r="O80" s="1"/>
      <c r="P80" s="1"/>
      <c r="Q80" s="1"/>
    </row>
    <row r="81" spans="1:17" x14ac:dyDescent="0.15">
      <c r="A81" s="1" t="s">
        <v>13</v>
      </c>
      <c r="B81" s="7">
        <v>38261</v>
      </c>
      <c r="C81" s="1" t="s">
        <v>50</v>
      </c>
      <c r="D81" s="1">
        <v>2</v>
      </c>
      <c r="E81" s="1" t="s">
        <v>3</v>
      </c>
      <c r="F81" s="1">
        <v>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15">
      <c r="A82" s="1" t="s">
        <v>13</v>
      </c>
      <c r="B82" s="7">
        <v>38261</v>
      </c>
      <c r="C82" s="1" t="s">
        <v>50</v>
      </c>
      <c r="D82" s="1">
        <v>3</v>
      </c>
      <c r="E82" s="1" t="s">
        <v>35</v>
      </c>
      <c r="F82" s="1">
        <v>5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15">
      <c r="A83" s="1" t="s">
        <v>13</v>
      </c>
      <c r="B83" s="7">
        <v>38261</v>
      </c>
      <c r="C83" s="1" t="s">
        <v>50</v>
      </c>
      <c r="D83" s="1">
        <v>4</v>
      </c>
      <c r="E83" s="1" t="s">
        <v>3</v>
      </c>
      <c r="F83" s="1">
        <v>3</v>
      </c>
      <c r="G83" s="1"/>
      <c r="H83" s="4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15">
      <c r="A84" s="1" t="s">
        <v>13</v>
      </c>
      <c r="B84" s="7">
        <v>38261</v>
      </c>
      <c r="C84" s="1" t="s">
        <v>50</v>
      </c>
      <c r="D84" s="1">
        <v>5</v>
      </c>
      <c r="E84" s="1" t="s">
        <v>36</v>
      </c>
      <c r="F84" s="1">
        <v>5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15">
      <c r="A85" s="1" t="s">
        <v>13</v>
      </c>
      <c r="B85" s="7">
        <v>38261</v>
      </c>
      <c r="C85" s="1" t="s">
        <v>50</v>
      </c>
      <c r="D85" s="1">
        <v>6</v>
      </c>
      <c r="E85" s="1" t="s">
        <v>35</v>
      </c>
      <c r="F85" s="1">
        <v>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15">
      <c r="A86" s="1" t="s">
        <v>13</v>
      </c>
      <c r="B86" s="7">
        <v>38261</v>
      </c>
      <c r="C86" s="1" t="s">
        <v>50</v>
      </c>
      <c r="D86" s="1">
        <v>7</v>
      </c>
      <c r="E86" s="1" t="s">
        <v>35</v>
      </c>
      <c r="F86" s="1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15">
      <c r="A87" s="1" t="s">
        <v>13</v>
      </c>
      <c r="B87" s="7">
        <v>38261</v>
      </c>
      <c r="C87" s="1" t="s">
        <v>50</v>
      </c>
      <c r="D87" s="1">
        <v>8</v>
      </c>
      <c r="E87" s="1" t="s">
        <v>36</v>
      </c>
      <c r="F87" s="1">
        <v>5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15">
      <c r="A88" s="1" t="s">
        <v>13</v>
      </c>
      <c r="B88" s="7">
        <v>38261</v>
      </c>
      <c r="C88" s="1" t="s">
        <v>50</v>
      </c>
      <c r="D88" s="1">
        <v>9</v>
      </c>
      <c r="E88" s="1" t="s">
        <v>36</v>
      </c>
      <c r="F88" s="1">
        <v>5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15">
      <c r="A89" s="1" t="s">
        <v>13</v>
      </c>
      <c r="B89" s="7">
        <v>38261</v>
      </c>
      <c r="C89" s="1" t="s">
        <v>50</v>
      </c>
      <c r="D89" s="1">
        <v>10</v>
      </c>
      <c r="E89" s="1" t="s">
        <v>3</v>
      </c>
      <c r="F89" s="1">
        <v>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15">
      <c r="A90" s="1" t="s">
        <v>13</v>
      </c>
      <c r="B90" s="7">
        <v>38261</v>
      </c>
      <c r="C90" s="1" t="s">
        <v>50</v>
      </c>
      <c r="D90" s="1">
        <v>11</v>
      </c>
      <c r="E90" s="1" t="s">
        <v>35</v>
      </c>
      <c r="F90" s="1">
        <v>5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15">
      <c r="A91" s="1" t="s">
        <v>13</v>
      </c>
      <c r="B91" s="7">
        <v>38261</v>
      </c>
      <c r="C91" s="1" t="s">
        <v>50</v>
      </c>
      <c r="D91" s="1">
        <v>12</v>
      </c>
      <c r="E91" s="1" t="s">
        <v>4</v>
      </c>
      <c r="F91" s="1">
        <v>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15">
      <c r="A92" s="1" t="s">
        <v>13</v>
      </c>
      <c r="B92" s="7">
        <v>38261</v>
      </c>
      <c r="C92" s="1" t="s">
        <v>50</v>
      </c>
      <c r="D92" s="1">
        <v>13</v>
      </c>
      <c r="E92" s="1" t="s">
        <v>4</v>
      </c>
      <c r="F92" s="1">
        <v>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15">
      <c r="A93" s="1" t="s">
        <v>13</v>
      </c>
      <c r="B93" s="7">
        <v>38261</v>
      </c>
      <c r="C93" s="1" t="s">
        <v>50</v>
      </c>
      <c r="D93" s="1">
        <v>14</v>
      </c>
      <c r="E93" s="1" t="s">
        <v>37</v>
      </c>
      <c r="F93" s="1">
        <v>5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15">
      <c r="A94" s="1" t="s">
        <v>13</v>
      </c>
      <c r="B94" s="7">
        <v>38261</v>
      </c>
      <c r="C94" s="1" t="s">
        <v>50</v>
      </c>
      <c r="D94" s="1">
        <v>15</v>
      </c>
      <c r="E94" s="1" t="s">
        <v>3</v>
      </c>
      <c r="F94" s="1">
        <v>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15">
      <c r="A95" s="1" t="s">
        <v>13</v>
      </c>
      <c r="B95" s="7">
        <v>38261</v>
      </c>
      <c r="C95" s="1" t="s">
        <v>50</v>
      </c>
      <c r="D95" s="1">
        <v>16</v>
      </c>
      <c r="E95" s="1" t="s">
        <v>35</v>
      </c>
      <c r="F95" s="1">
        <v>5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15">
      <c r="A96" s="1" t="s">
        <v>13</v>
      </c>
      <c r="B96" s="7">
        <v>38261</v>
      </c>
      <c r="C96" s="1" t="s">
        <v>50</v>
      </c>
      <c r="D96" s="1">
        <v>17</v>
      </c>
      <c r="E96" s="1" t="s">
        <v>3</v>
      </c>
      <c r="F96" s="1">
        <v>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15">
      <c r="A97" s="1" t="s">
        <v>13</v>
      </c>
      <c r="B97" s="7">
        <v>38261</v>
      </c>
      <c r="C97" s="1" t="s">
        <v>50</v>
      </c>
      <c r="D97" s="1">
        <v>18</v>
      </c>
      <c r="E97" s="1" t="s">
        <v>4</v>
      </c>
      <c r="F97" s="1">
        <v>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15">
      <c r="A98" s="1" t="s">
        <v>13</v>
      </c>
      <c r="B98" s="7">
        <v>38261</v>
      </c>
      <c r="C98" s="1" t="s">
        <v>50</v>
      </c>
      <c r="D98" s="1">
        <v>19</v>
      </c>
      <c r="E98" s="1" t="s">
        <v>3</v>
      </c>
      <c r="F98" s="1">
        <v>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15">
      <c r="A99" s="1" t="s">
        <v>13</v>
      </c>
      <c r="B99" s="7">
        <v>38261</v>
      </c>
      <c r="C99" s="1" t="s">
        <v>50</v>
      </c>
      <c r="D99" s="1">
        <v>20</v>
      </c>
      <c r="E99" s="1" t="s">
        <v>37</v>
      </c>
      <c r="F99" s="1">
        <v>5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15">
      <c r="A100" s="1" t="s">
        <v>13</v>
      </c>
      <c r="B100" s="7">
        <v>38261</v>
      </c>
      <c r="C100" s="1" t="s">
        <v>50</v>
      </c>
      <c r="D100" s="1">
        <v>21</v>
      </c>
      <c r="E100" s="1" t="s">
        <v>35</v>
      </c>
      <c r="F100" s="1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15">
      <c r="A101" s="1" t="s">
        <v>13</v>
      </c>
      <c r="B101" s="7">
        <v>38261</v>
      </c>
      <c r="C101" s="1" t="s">
        <v>50</v>
      </c>
      <c r="D101" s="1">
        <v>22</v>
      </c>
      <c r="E101" s="1" t="s">
        <v>35</v>
      </c>
      <c r="F101" s="1">
        <v>5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15">
      <c r="A102" s="1" t="s">
        <v>13</v>
      </c>
      <c r="B102" s="7">
        <v>38261</v>
      </c>
      <c r="C102" s="1" t="s">
        <v>50</v>
      </c>
      <c r="D102" s="1">
        <v>23</v>
      </c>
      <c r="E102" s="1" t="s">
        <v>3</v>
      </c>
      <c r="F102" s="1">
        <v>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15">
      <c r="A103" s="1" t="s">
        <v>13</v>
      </c>
      <c r="B103" s="7">
        <v>38261</v>
      </c>
      <c r="C103" s="1" t="s">
        <v>50</v>
      </c>
      <c r="D103" s="1">
        <v>24</v>
      </c>
      <c r="E103" s="1" t="s">
        <v>3</v>
      </c>
      <c r="F103" s="1">
        <v>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15">
      <c r="A104" s="1" t="s">
        <v>13</v>
      </c>
      <c r="B104" s="7">
        <v>38261</v>
      </c>
      <c r="C104" s="1" t="s">
        <v>50</v>
      </c>
      <c r="D104" s="1">
        <v>25</v>
      </c>
      <c r="E104" s="1" t="s">
        <v>35</v>
      </c>
      <c r="F104" s="1">
        <v>5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15">
      <c r="A105" s="1"/>
      <c r="B105" s="1"/>
      <c r="C105" s="1"/>
      <c r="D105" s="1"/>
      <c r="E105" s="1"/>
      <c r="F105" s="1"/>
      <c r="G105" s="1"/>
      <c r="H105" s="18"/>
      <c r="I105" s="3"/>
      <c r="J105" s="1"/>
      <c r="K105" s="1"/>
      <c r="L105" s="1"/>
      <c r="M105" s="1"/>
      <c r="N105" s="1"/>
      <c r="O105" s="1"/>
      <c r="P105" s="1"/>
      <c r="Q105" s="1"/>
    </row>
    <row r="106" spans="1:17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15">
      <c r="A108" s="1"/>
      <c r="B108" s="1"/>
      <c r="C108" s="1"/>
      <c r="D108" s="1"/>
      <c r="E108" s="1"/>
      <c r="F108" s="1"/>
      <c r="G108" s="1"/>
      <c r="H108" s="4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15">
      <c r="A113" s="1"/>
      <c r="B113" s="1"/>
      <c r="C113" s="1"/>
      <c r="D113" s="1"/>
      <c r="E113" s="6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67"/>
  <sheetViews>
    <sheetView zoomScale="85" zoomScaleNormal="85" workbookViewId="0">
      <selection activeCell="N38" sqref="N38"/>
    </sheetView>
  </sheetViews>
  <sheetFormatPr baseColWidth="10" defaultColWidth="8.83203125" defaultRowHeight="13" x14ac:dyDescent="0.15"/>
  <cols>
    <col min="2" max="2" width="12.5" customWidth="1"/>
  </cols>
  <sheetData>
    <row r="1" spans="1:14" x14ac:dyDescent="0.15">
      <c r="A1" t="s">
        <v>85</v>
      </c>
      <c r="E1" t="s">
        <v>16</v>
      </c>
      <c r="G1" t="s">
        <v>22</v>
      </c>
    </row>
    <row r="2" spans="1:14" x14ac:dyDescent="0.15">
      <c r="A2" t="s">
        <v>77</v>
      </c>
    </row>
    <row r="3" spans="1:14" x14ac:dyDescent="0.15">
      <c r="E3" t="s">
        <v>17</v>
      </c>
      <c r="F3" t="s">
        <v>18</v>
      </c>
      <c r="G3" t="s">
        <v>19</v>
      </c>
      <c r="H3" t="s">
        <v>20</v>
      </c>
      <c r="I3" t="s">
        <v>21</v>
      </c>
    </row>
    <row r="4" spans="1:14" x14ac:dyDescent="0.15">
      <c r="A4" t="s">
        <v>12</v>
      </c>
      <c r="B4" t="s">
        <v>11</v>
      </c>
      <c r="C4" t="s">
        <v>8</v>
      </c>
      <c r="D4" t="s">
        <v>9</v>
      </c>
      <c r="E4" t="s">
        <v>5</v>
      </c>
      <c r="F4" t="s">
        <v>6</v>
      </c>
      <c r="H4" t="s">
        <v>14</v>
      </c>
      <c r="I4" t="s">
        <v>7</v>
      </c>
    </row>
    <row r="5" spans="1:14" x14ac:dyDescent="0.15">
      <c r="A5" t="s">
        <v>33</v>
      </c>
      <c r="B5" s="41">
        <v>41474</v>
      </c>
      <c r="C5">
        <v>496</v>
      </c>
      <c r="D5">
        <v>1</v>
      </c>
      <c r="E5" t="s">
        <v>3</v>
      </c>
      <c r="F5">
        <v>3</v>
      </c>
      <c r="H5">
        <f>(COUNTIF(F5:F29,"&gt;0"))/(COUNTA(F5:F29))</f>
        <v>1</v>
      </c>
      <c r="I5">
        <f>AVERAGE(F5:F29)</f>
        <v>2.68</v>
      </c>
      <c r="J5" t="s">
        <v>33</v>
      </c>
    </row>
    <row r="6" spans="1:14" x14ac:dyDescent="0.15">
      <c r="A6" t="s">
        <v>33</v>
      </c>
      <c r="B6" s="41">
        <v>41474</v>
      </c>
      <c r="C6">
        <v>496</v>
      </c>
      <c r="D6">
        <v>2</v>
      </c>
      <c r="E6" t="s">
        <v>4</v>
      </c>
      <c r="F6">
        <v>3</v>
      </c>
      <c r="J6" t="s">
        <v>23</v>
      </c>
      <c r="K6" t="s">
        <v>24</v>
      </c>
      <c r="L6" t="s">
        <v>34</v>
      </c>
      <c r="M6" t="s">
        <v>61</v>
      </c>
      <c r="N6" t="s">
        <v>80</v>
      </c>
    </row>
    <row r="7" spans="1:14" x14ac:dyDescent="0.15">
      <c r="A7" t="s">
        <v>33</v>
      </c>
      <c r="B7" s="41">
        <v>41474</v>
      </c>
      <c r="C7">
        <v>496</v>
      </c>
      <c r="D7">
        <v>3</v>
      </c>
      <c r="E7" t="s">
        <v>35</v>
      </c>
      <c r="F7">
        <v>5</v>
      </c>
      <c r="G7" t="s">
        <v>53</v>
      </c>
      <c r="H7" t="s">
        <v>59</v>
      </c>
      <c r="I7" t="s">
        <v>60</v>
      </c>
      <c r="J7" t="s">
        <v>26</v>
      </c>
      <c r="K7">
        <f>H5</f>
        <v>1</v>
      </c>
      <c r="L7">
        <f>I5</f>
        <v>2.68</v>
      </c>
      <c r="M7">
        <f>(H12/I13)</f>
        <v>0.91959798994974873</v>
      </c>
      <c r="N7">
        <f>390/400</f>
        <v>0.97499999999999998</v>
      </c>
    </row>
    <row r="8" spans="1:14" x14ac:dyDescent="0.15">
      <c r="A8" t="s">
        <v>33</v>
      </c>
      <c r="B8" s="41">
        <v>41474</v>
      </c>
      <c r="C8">
        <v>496</v>
      </c>
      <c r="D8">
        <v>4</v>
      </c>
      <c r="E8" t="s">
        <v>35</v>
      </c>
      <c r="F8">
        <v>5</v>
      </c>
      <c r="G8" t="s">
        <v>54</v>
      </c>
      <c r="H8">
        <v>91</v>
      </c>
      <c r="I8">
        <v>8</v>
      </c>
      <c r="J8" t="s">
        <v>27</v>
      </c>
      <c r="K8">
        <f>H83</f>
        <v>1</v>
      </c>
      <c r="L8">
        <f>I83</f>
        <v>2.84</v>
      </c>
      <c r="M8">
        <f>(H90/H12)</f>
        <v>0.81693989071038253</v>
      </c>
      <c r="N8">
        <f>H90/400</f>
        <v>0.74750000000000005</v>
      </c>
    </row>
    <row r="9" spans="1:14" x14ac:dyDescent="0.15">
      <c r="A9" t="s">
        <v>33</v>
      </c>
      <c r="B9" s="41">
        <v>41474</v>
      </c>
      <c r="C9">
        <v>496</v>
      </c>
      <c r="D9">
        <v>5</v>
      </c>
      <c r="E9" t="s">
        <v>4</v>
      </c>
      <c r="F9">
        <v>3</v>
      </c>
      <c r="G9" t="s">
        <v>55</v>
      </c>
      <c r="H9">
        <v>94</v>
      </c>
      <c r="I9">
        <v>6</v>
      </c>
      <c r="J9" t="s">
        <v>28</v>
      </c>
      <c r="K9">
        <f t="shared" ref="K9:L9" si="0">H187</f>
        <v>1</v>
      </c>
      <c r="L9">
        <f t="shared" si="0"/>
        <v>2.76</v>
      </c>
      <c r="M9">
        <f>(H194/H90)</f>
        <v>0.55852842809364545</v>
      </c>
      <c r="N9">
        <f>H194/400</f>
        <v>0.41749999999999998</v>
      </c>
    </row>
    <row r="10" spans="1:14" x14ac:dyDescent="0.15">
      <c r="A10" t="s">
        <v>33</v>
      </c>
      <c r="B10" s="41">
        <v>41474</v>
      </c>
      <c r="C10">
        <v>496</v>
      </c>
      <c r="D10">
        <v>6</v>
      </c>
      <c r="E10" t="s">
        <v>3</v>
      </c>
      <c r="F10">
        <v>3</v>
      </c>
      <c r="G10" t="s">
        <v>56</v>
      </c>
      <c r="H10">
        <v>90</v>
      </c>
      <c r="I10">
        <v>11</v>
      </c>
      <c r="J10" t="s">
        <v>29</v>
      </c>
      <c r="K10" t="e">
        <f t="shared" ref="K10:L10" si="1">H317</f>
        <v>#DIV/0!</v>
      </c>
      <c r="L10" t="e">
        <f t="shared" si="1"/>
        <v>#DIV/0!</v>
      </c>
      <c r="M10">
        <f>(H324/H194)</f>
        <v>0</v>
      </c>
      <c r="N10">
        <f>H324/400</f>
        <v>0</v>
      </c>
    </row>
    <row r="11" spans="1:14" x14ac:dyDescent="0.15">
      <c r="A11" t="s">
        <v>33</v>
      </c>
      <c r="B11" s="41">
        <v>41474</v>
      </c>
      <c r="C11">
        <v>496</v>
      </c>
      <c r="D11">
        <v>7</v>
      </c>
      <c r="E11" t="s">
        <v>35</v>
      </c>
      <c r="F11">
        <v>5</v>
      </c>
      <c r="G11" t="s">
        <v>57</v>
      </c>
      <c r="H11">
        <v>91</v>
      </c>
      <c r="I11">
        <v>7</v>
      </c>
    </row>
    <row r="12" spans="1:14" x14ac:dyDescent="0.15">
      <c r="A12" t="s">
        <v>33</v>
      </c>
      <c r="B12" s="41">
        <v>41474</v>
      </c>
      <c r="C12">
        <v>496</v>
      </c>
      <c r="D12">
        <v>8</v>
      </c>
      <c r="E12" t="s">
        <v>3</v>
      </c>
      <c r="F12">
        <v>3</v>
      </c>
      <c r="G12" t="s">
        <v>58</v>
      </c>
      <c r="H12">
        <f>SUM(H8:H11)</f>
        <v>366</v>
      </c>
      <c r="I12">
        <f>SUM(I8:I11)</f>
        <v>32</v>
      </c>
      <c r="J12" t="s">
        <v>68</v>
      </c>
    </row>
    <row r="13" spans="1:14" x14ac:dyDescent="0.15">
      <c r="A13" t="s">
        <v>33</v>
      </c>
      <c r="B13" s="41">
        <v>41474</v>
      </c>
      <c r="C13">
        <v>496</v>
      </c>
      <c r="D13">
        <v>9</v>
      </c>
      <c r="E13" t="s">
        <v>3</v>
      </c>
      <c r="F13">
        <v>3</v>
      </c>
      <c r="I13">
        <f>SUM(H12:I12)</f>
        <v>398</v>
      </c>
      <c r="J13" t="s">
        <v>23</v>
      </c>
      <c r="K13" t="s">
        <v>24</v>
      </c>
      <c r="L13" s="42" t="s">
        <v>34</v>
      </c>
    </row>
    <row r="14" spans="1:14" x14ac:dyDescent="0.15">
      <c r="A14" t="s">
        <v>33</v>
      </c>
      <c r="B14" s="41">
        <v>41474</v>
      </c>
      <c r="C14">
        <v>496</v>
      </c>
      <c r="D14">
        <v>10</v>
      </c>
      <c r="E14" t="s">
        <v>35</v>
      </c>
      <c r="F14">
        <v>5</v>
      </c>
      <c r="J14" t="s">
        <v>26</v>
      </c>
      <c r="K14">
        <f>H31</f>
        <v>0.2</v>
      </c>
      <c r="L14">
        <f>I31</f>
        <v>0.2</v>
      </c>
      <c r="M14">
        <f>(H12/I13)</f>
        <v>0.91959798994974873</v>
      </c>
      <c r="N14">
        <f>H38/400</f>
        <v>0.95</v>
      </c>
    </row>
    <row r="15" spans="1:14" x14ac:dyDescent="0.15">
      <c r="A15" t="s">
        <v>33</v>
      </c>
      <c r="B15" s="41">
        <v>41474</v>
      </c>
      <c r="C15">
        <v>496</v>
      </c>
      <c r="D15">
        <v>11</v>
      </c>
      <c r="E15" t="s">
        <v>4</v>
      </c>
      <c r="F15">
        <v>3</v>
      </c>
      <c r="J15" t="s">
        <v>27</v>
      </c>
      <c r="K15">
        <f t="shared" ref="K15:L15" si="2">H109</f>
        <v>0.88</v>
      </c>
      <c r="L15">
        <f t="shared" si="2"/>
        <v>2.16</v>
      </c>
      <c r="M15">
        <f>(H116/H12)</f>
        <v>0.54644808743169404</v>
      </c>
      <c r="N15">
        <f>H116/401</f>
        <v>0.49875311720698257</v>
      </c>
    </row>
    <row r="16" spans="1:14" x14ac:dyDescent="0.15">
      <c r="A16" t="s">
        <v>33</v>
      </c>
      <c r="B16" s="41">
        <v>41474</v>
      </c>
      <c r="C16">
        <v>496</v>
      </c>
      <c r="D16">
        <v>12</v>
      </c>
      <c r="E16" t="s">
        <v>2</v>
      </c>
      <c r="F16">
        <v>1</v>
      </c>
      <c r="J16" t="s">
        <v>28</v>
      </c>
      <c r="K16">
        <f t="shared" ref="K16:L16" si="3">H213</f>
        <v>0.84</v>
      </c>
      <c r="L16">
        <f t="shared" si="3"/>
        <v>1.8</v>
      </c>
      <c r="M16">
        <f>(H168/H116)</f>
        <v>0.90500000000000003</v>
      </c>
      <c r="N16">
        <f>H220/401</f>
        <v>0.36907730673316708</v>
      </c>
    </row>
    <row r="17" spans="1:14" x14ac:dyDescent="0.15">
      <c r="A17" t="s">
        <v>33</v>
      </c>
      <c r="B17" s="41">
        <v>41474</v>
      </c>
      <c r="C17">
        <v>496</v>
      </c>
      <c r="D17">
        <v>13</v>
      </c>
      <c r="E17" t="s">
        <v>36</v>
      </c>
      <c r="F17">
        <v>5</v>
      </c>
      <c r="J17" t="s">
        <v>29</v>
      </c>
      <c r="K17">
        <f t="shared" ref="K17:L17" si="4">H291</f>
        <v>0.72</v>
      </c>
      <c r="L17">
        <f t="shared" si="4"/>
        <v>0.72</v>
      </c>
      <c r="M17">
        <f>(H321/H168)</f>
        <v>0</v>
      </c>
      <c r="N17">
        <f>H298/401</f>
        <v>0</v>
      </c>
    </row>
    <row r="18" spans="1:14" x14ac:dyDescent="0.15">
      <c r="A18" t="s">
        <v>33</v>
      </c>
      <c r="B18" s="41">
        <v>41474</v>
      </c>
      <c r="C18">
        <v>496</v>
      </c>
      <c r="D18">
        <v>14</v>
      </c>
      <c r="E18" t="s">
        <v>4</v>
      </c>
      <c r="F18">
        <v>3</v>
      </c>
    </row>
    <row r="19" spans="1:14" x14ac:dyDescent="0.15">
      <c r="A19" t="s">
        <v>33</v>
      </c>
      <c r="B19" s="41">
        <v>41474</v>
      </c>
      <c r="C19">
        <v>496</v>
      </c>
      <c r="D19">
        <v>15</v>
      </c>
      <c r="E19" t="s">
        <v>2</v>
      </c>
      <c r="F19">
        <v>1</v>
      </c>
      <c r="J19" t="s">
        <v>31</v>
      </c>
    </row>
    <row r="20" spans="1:14" x14ac:dyDescent="0.15">
      <c r="A20" t="s">
        <v>33</v>
      </c>
      <c r="B20" s="41">
        <v>41474</v>
      </c>
      <c r="C20">
        <v>496</v>
      </c>
      <c r="D20">
        <v>16</v>
      </c>
      <c r="E20" t="s">
        <v>86</v>
      </c>
      <c r="F20">
        <v>1</v>
      </c>
      <c r="J20" t="s">
        <v>23</v>
      </c>
      <c r="K20" t="s">
        <v>24</v>
      </c>
      <c r="L20" s="42" t="s">
        <v>34</v>
      </c>
    </row>
    <row r="21" spans="1:14" x14ac:dyDescent="0.15">
      <c r="A21" t="s">
        <v>33</v>
      </c>
      <c r="B21" s="41">
        <v>41474</v>
      </c>
      <c r="C21">
        <v>496</v>
      </c>
      <c r="D21">
        <v>17</v>
      </c>
      <c r="E21" t="s">
        <v>2</v>
      </c>
      <c r="F21">
        <v>1</v>
      </c>
      <c r="J21" t="s">
        <v>26</v>
      </c>
      <c r="K21">
        <f>(H57)</f>
        <v>0.04</v>
      </c>
      <c r="L21">
        <f>(I57)</f>
        <v>0.12</v>
      </c>
      <c r="M21">
        <v>0.97299999999999998</v>
      </c>
      <c r="N21">
        <v>0.93200000000000005</v>
      </c>
    </row>
    <row r="22" spans="1:14" x14ac:dyDescent="0.15">
      <c r="A22" t="s">
        <v>33</v>
      </c>
      <c r="B22" s="41">
        <v>41474</v>
      </c>
      <c r="C22">
        <v>496</v>
      </c>
      <c r="D22">
        <v>18</v>
      </c>
      <c r="E22" t="s">
        <v>15</v>
      </c>
      <c r="F22">
        <v>1</v>
      </c>
      <c r="J22" t="s">
        <v>27</v>
      </c>
      <c r="K22">
        <f>(H135)</f>
        <v>0.92</v>
      </c>
      <c r="L22">
        <f>(I135)</f>
        <v>2.12</v>
      </c>
      <c r="M22">
        <v>0.9</v>
      </c>
      <c r="N22">
        <v>0.84</v>
      </c>
    </row>
    <row r="23" spans="1:14" x14ac:dyDescent="0.15">
      <c r="A23" t="s">
        <v>33</v>
      </c>
      <c r="B23" s="41">
        <v>41474</v>
      </c>
      <c r="C23">
        <v>496</v>
      </c>
      <c r="D23">
        <v>19</v>
      </c>
      <c r="E23" t="s">
        <v>4</v>
      </c>
      <c r="F23">
        <v>3</v>
      </c>
      <c r="J23" t="s">
        <v>28</v>
      </c>
      <c r="K23">
        <f>(H239)</f>
        <v>1</v>
      </c>
      <c r="L23">
        <f>(I239)</f>
        <v>3.56</v>
      </c>
      <c r="M23">
        <v>0.63</v>
      </c>
      <c r="N23">
        <v>0.52900000000000003</v>
      </c>
    </row>
    <row r="24" spans="1:14" x14ac:dyDescent="0.15">
      <c r="A24" t="s">
        <v>33</v>
      </c>
      <c r="B24" s="41">
        <v>41474</v>
      </c>
      <c r="C24">
        <v>496</v>
      </c>
      <c r="D24">
        <v>20</v>
      </c>
      <c r="E24" t="s">
        <v>2</v>
      </c>
      <c r="F24">
        <v>1</v>
      </c>
      <c r="J24" t="s">
        <v>29</v>
      </c>
      <c r="K24">
        <f>H343</f>
        <v>1</v>
      </c>
      <c r="L24">
        <f>I343</f>
        <v>2.52</v>
      </c>
      <c r="M24">
        <v>0.33200000000000002</v>
      </c>
      <c r="N24">
        <v>0.17599999999999999</v>
      </c>
    </row>
    <row r="25" spans="1:14" x14ac:dyDescent="0.15">
      <c r="A25" t="s">
        <v>33</v>
      </c>
      <c r="B25" s="41">
        <v>41474</v>
      </c>
      <c r="C25">
        <v>496</v>
      </c>
      <c r="D25">
        <v>21</v>
      </c>
      <c r="E25" t="s">
        <v>4</v>
      </c>
      <c r="F25">
        <v>3</v>
      </c>
    </row>
    <row r="26" spans="1:14" x14ac:dyDescent="0.15">
      <c r="A26" t="s">
        <v>33</v>
      </c>
      <c r="B26" s="41">
        <v>41474</v>
      </c>
      <c r="C26">
        <v>496</v>
      </c>
      <c r="D26">
        <v>22</v>
      </c>
      <c r="E26" t="s">
        <v>15</v>
      </c>
      <c r="F26">
        <v>1</v>
      </c>
      <c r="J26" t="s">
        <v>89</v>
      </c>
    </row>
    <row r="27" spans="1:14" x14ac:dyDescent="0.15">
      <c r="A27" t="s">
        <v>33</v>
      </c>
      <c r="B27" s="41">
        <v>41474</v>
      </c>
      <c r="C27">
        <v>496</v>
      </c>
      <c r="D27">
        <v>23</v>
      </c>
      <c r="E27" t="s">
        <v>15</v>
      </c>
      <c r="F27">
        <v>1</v>
      </c>
      <c r="J27" t="s">
        <v>23</v>
      </c>
      <c r="K27" t="s">
        <v>24</v>
      </c>
      <c r="L27" s="42" t="s">
        <v>34</v>
      </c>
    </row>
    <row r="28" spans="1:14" x14ac:dyDescent="0.15">
      <c r="A28" t="s">
        <v>33</v>
      </c>
      <c r="B28" s="41">
        <v>41474</v>
      </c>
      <c r="C28">
        <v>496</v>
      </c>
      <c r="D28">
        <v>24</v>
      </c>
      <c r="E28" t="s">
        <v>2</v>
      </c>
      <c r="F28">
        <v>1</v>
      </c>
      <c r="J28" t="s">
        <v>26</v>
      </c>
      <c r="K28" t="e">
        <f>#REF!</f>
        <v>#REF!</v>
      </c>
      <c r="L28" t="e">
        <f>#REF!</f>
        <v>#REF!</v>
      </c>
      <c r="M28" t="e">
        <f>#REF!/#REF!</f>
        <v>#REF!</v>
      </c>
      <c r="N28" t="e">
        <f>#REF!/#REF!</f>
        <v>#REF!</v>
      </c>
    </row>
    <row r="29" spans="1:14" x14ac:dyDescent="0.15">
      <c r="A29" t="s">
        <v>33</v>
      </c>
      <c r="B29" s="41">
        <v>41474</v>
      </c>
      <c r="C29">
        <v>496</v>
      </c>
      <c r="D29">
        <v>25</v>
      </c>
      <c r="E29" t="s">
        <v>3</v>
      </c>
      <c r="F29">
        <v>3</v>
      </c>
      <c r="J29" t="s">
        <v>27</v>
      </c>
      <c r="M29" t="e">
        <f>#REF!/#REF!</f>
        <v>#REF!</v>
      </c>
      <c r="N29" t="e">
        <f>#REF!/403</f>
        <v>#REF!</v>
      </c>
    </row>
    <row r="30" spans="1:14" x14ac:dyDescent="0.15">
      <c r="J30" t="s">
        <v>28</v>
      </c>
      <c r="K30">
        <f>H161</f>
        <v>0.84</v>
      </c>
      <c r="L30">
        <f>I161</f>
        <v>2.04</v>
      </c>
      <c r="M30" t="e">
        <f>H168/#REF!</f>
        <v>#REF!</v>
      </c>
      <c r="N30">
        <f>H168/198</f>
        <v>0.91414141414141414</v>
      </c>
    </row>
    <row r="31" spans="1:14" x14ac:dyDescent="0.15">
      <c r="A31" t="s">
        <v>68</v>
      </c>
      <c r="B31" s="41">
        <v>41467</v>
      </c>
      <c r="C31">
        <v>495</v>
      </c>
      <c r="D31">
        <v>1</v>
      </c>
      <c r="E31" t="s">
        <v>0</v>
      </c>
      <c r="F31">
        <v>0</v>
      </c>
      <c r="H31">
        <f>(COUNTIF(F31:F55,"&gt;0"))/(COUNTA(F31:F55))</f>
        <v>0.2</v>
      </c>
      <c r="I31">
        <f>AVERAGE(F31:F55)</f>
        <v>0.2</v>
      </c>
      <c r="J31" t="s">
        <v>29</v>
      </c>
      <c r="K31">
        <f>H265</f>
        <v>0.88</v>
      </c>
      <c r="L31">
        <f>I265</f>
        <v>1.6</v>
      </c>
      <c r="M31">
        <f>H272/H168</f>
        <v>0.77348066298342544</v>
      </c>
      <c r="N31">
        <f>H272/198</f>
        <v>0.70707070707070707</v>
      </c>
    </row>
    <row r="32" spans="1:14" x14ac:dyDescent="0.15">
      <c r="A32" t="s">
        <v>68</v>
      </c>
      <c r="B32" s="41">
        <v>41467</v>
      </c>
      <c r="C32">
        <v>495</v>
      </c>
      <c r="D32">
        <v>2</v>
      </c>
      <c r="E32" t="s">
        <v>0</v>
      </c>
      <c r="F32">
        <v>0</v>
      </c>
    </row>
    <row r="33" spans="1:9" x14ac:dyDescent="0.15">
      <c r="A33" t="s">
        <v>68</v>
      </c>
      <c r="B33" s="41">
        <v>41467</v>
      </c>
      <c r="C33">
        <v>495</v>
      </c>
      <c r="D33">
        <v>3</v>
      </c>
      <c r="E33" t="s">
        <v>0</v>
      </c>
      <c r="F33">
        <v>0</v>
      </c>
      <c r="G33" t="s">
        <v>53</v>
      </c>
      <c r="H33" t="s">
        <v>59</v>
      </c>
      <c r="I33" t="s">
        <v>60</v>
      </c>
    </row>
    <row r="34" spans="1:9" x14ac:dyDescent="0.15">
      <c r="A34" t="s">
        <v>68</v>
      </c>
      <c r="B34" s="41">
        <v>41467</v>
      </c>
      <c r="C34">
        <v>495</v>
      </c>
      <c r="D34">
        <v>4</v>
      </c>
      <c r="E34" t="s">
        <v>0</v>
      </c>
      <c r="F34">
        <v>0</v>
      </c>
      <c r="G34" t="s">
        <v>54</v>
      </c>
      <c r="H34">
        <v>96</v>
      </c>
      <c r="I34">
        <v>3</v>
      </c>
    </row>
    <row r="35" spans="1:9" x14ac:dyDescent="0.15">
      <c r="A35" t="s">
        <v>68</v>
      </c>
      <c r="B35" s="41">
        <v>41467</v>
      </c>
      <c r="C35">
        <v>495</v>
      </c>
      <c r="D35">
        <v>5</v>
      </c>
      <c r="E35" t="s">
        <v>0</v>
      </c>
      <c r="F35">
        <v>0</v>
      </c>
      <c r="G35" t="s">
        <v>55</v>
      </c>
      <c r="H35">
        <v>96</v>
      </c>
      <c r="I35">
        <v>4</v>
      </c>
    </row>
    <row r="36" spans="1:9" x14ac:dyDescent="0.15">
      <c r="A36" t="s">
        <v>68</v>
      </c>
      <c r="B36" s="41">
        <v>41467</v>
      </c>
      <c r="C36">
        <v>495</v>
      </c>
      <c r="D36">
        <v>6</v>
      </c>
      <c r="E36" t="s">
        <v>0</v>
      </c>
      <c r="F36">
        <v>0</v>
      </c>
      <c r="G36" t="s">
        <v>56</v>
      </c>
      <c r="H36">
        <v>97</v>
      </c>
      <c r="I36">
        <v>4</v>
      </c>
    </row>
    <row r="37" spans="1:9" x14ac:dyDescent="0.15">
      <c r="A37" t="s">
        <v>68</v>
      </c>
      <c r="B37" s="41">
        <v>41467</v>
      </c>
      <c r="C37">
        <v>495</v>
      </c>
      <c r="D37">
        <v>7</v>
      </c>
      <c r="E37" t="s">
        <v>0</v>
      </c>
      <c r="F37">
        <v>0</v>
      </c>
      <c r="G37" t="s">
        <v>57</v>
      </c>
      <c r="H37">
        <v>91</v>
      </c>
      <c r="I37">
        <v>9</v>
      </c>
    </row>
    <row r="38" spans="1:9" x14ac:dyDescent="0.15">
      <c r="A38" t="s">
        <v>68</v>
      </c>
      <c r="B38" s="41">
        <v>41467</v>
      </c>
      <c r="C38">
        <v>495</v>
      </c>
      <c r="D38">
        <v>8</v>
      </c>
      <c r="E38" t="s">
        <v>0</v>
      </c>
      <c r="F38">
        <v>0</v>
      </c>
      <c r="G38" t="s">
        <v>58</v>
      </c>
      <c r="H38">
        <f>SUM(H34:H37)</f>
        <v>380</v>
      </c>
      <c r="I38">
        <f>SUM(I34:I37)</f>
        <v>20</v>
      </c>
    </row>
    <row r="39" spans="1:9" x14ac:dyDescent="0.15">
      <c r="A39" t="s">
        <v>68</v>
      </c>
      <c r="B39" s="41">
        <v>41467</v>
      </c>
      <c r="C39">
        <v>495</v>
      </c>
      <c r="D39">
        <v>9</v>
      </c>
      <c r="E39" t="s">
        <v>2</v>
      </c>
      <c r="F39">
        <v>1</v>
      </c>
      <c r="I39">
        <f>SUM(H38:I38)</f>
        <v>400</v>
      </c>
    </row>
    <row r="40" spans="1:9" x14ac:dyDescent="0.15">
      <c r="A40" t="s">
        <v>68</v>
      </c>
      <c r="B40" s="41">
        <v>41467</v>
      </c>
      <c r="C40">
        <v>495</v>
      </c>
      <c r="D40">
        <v>10</v>
      </c>
      <c r="E40" t="s">
        <v>1</v>
      </c>
      <c r="F40">
        <v>1</v>
      </c>
    </row>
    <row r="41" spans="1:9" x14ac:dyDescent="0.15">
      <c r="A41" t="s">
        <v>68</v>
      </c>
      <c r="B41" s="41">
        <v>41467</v>
      </c>
      <c r="C41">
        <v>495</v>
      </c>
      <c r="D41">
        <v>11</v>
      </c>
      <c r="E41" t="s">
        <v>0</v>
      </c>
      <c r="F41">
        <v>0</v>
      </c>
    </row>
    <row r="42" spans="1:9" x14ac:dyDescent="0.15">
      <c r="A42" t="s">
        <v>68</v>
      </c>
      <c r="B42" s="41">
        <v>41467</v>
      </c>
      <c r="C42">
        <v>495</v>
      </c>
      <c r="D42">
        <v>12</v>
      </c>
      <c r="E42" t="s">
        <v>0</v>
      </c>
      <c r="F42">
        <v>0</v>
      </c>
    </row>
    <row r="43" spans="1:9" x14ac:dyDescent="0.15">
      <c r="A43" t="s">
        <v>68</v>
      </c>
      <c r="B43" s="41">
        <v>41467</v>
      </c>
      <c r="C43">
        <v>495</v>
      </c>
      <c r="D43">
        <v>13</v>
      </c>
      <c r="E43" t="s">
        <v>0</v>
      </c>
      <c r="F43">
        <v>0</v>
      </c>
    </row>
    <row r="44" spans="1:9" x14ac:dyDescent="0.15">
      <c r="A44" t="s">
        <v>68</v>
      </c>
      <c r="B44" s="41">
        <v>41467</v>
      </c>
      <c r="C44">
        <v>495</v>
      </c>
      <c r="D44">
        <v>14</v>
      </c>
      <c r="E44" t="s">
        <v>0</v>
      </c>
      <c r="F44">
        <v>0</v>
      </c>
    </row>
    <row r="45" spans="1:9" x14ac:dyDescent="0.15">
      <c r="A45" t="s">
        <v>68</v>
      </c>
      <c r="B45" s="41">
        <v>41467</v>
      </c>
      <c r="C45">
        <v>495</v>
      </c>
      <c r="D45">
        <v>15</v>
      </c>
      <c r="E45" t="s">
        <v>0</v>
      </c>
      <c r="F45">
        <v>0</v>
      </c>
    </row>
    <row r="46" spans="1:9" x14ac:dyDescent="0.15">
      <c r="A46" t="s">
        <v>68</v>
      </c>
      <c r="B46" s="41">
        <v>41467</v>
      </c>
      <c r="C46">
        <v>495</v>
      </c>
      <c r="D46">
        <v>16</v>
      </c>
      <c r="E46" t="s">
        <v>0</v>
      </c>
      <c r="F46">
        <v>0</v>
      </c>
    </row>
    <row r="47" spans="1:9" x14ac:dyDescent="0.15">
      <c r="A47" t="s">
        <v>68</v>
      </c>
      <c r="B47" s="41">
        <v>41467</v>
      </c>
      <c r="C47">
        <v>495</v>
      </c>
      <c r="D47">
        <v>17</v>
      </c>
      <c r="E47" t="s">
        <v>1</v>
      </c>
      <c r="F47">
        <v>1</v>
      </c>
    </row>
    <row r="48" spans="1:9" x14ac:dyDescent="0.15">
      <c r="A48" t="s">
        <v>68</v>
      </c>
      <c r="B48" s="41">
        <v>41467</v>
      </c>
      <c r="C48">
        <v>495</v>
      </c>
      <c r="D48">
        <v>18</v>
      </c>
      <c r="E48" t="s">
        <v>15</v>
      </c>
      <c r="F48">
        <v>1</v>
      </c>
    </row>
    <row r="49" spans="1:9" x14ac:dyDescent="0.15">
      <c r="A49" t="s">
        <v>68</v>
      </c>
      <c r="B49" s="41">
        <v>41467</v>
      </c>
      <c r="C49">
        <v>495</v>
      </c>
      <c r="D49">
        <v>19</v>
      </c>
      <c r="E49" t="s">
        <v>0</v>
      </c>
      <c r="F49">
        <v>0</v>
      </c>
    </row>
    <row r="50" spans="1:9" x14ac:dyDescent="0.15">
      <c r="A50" t="s">
        <v>68</v>
      </c>
      <c r="B50" s="41">
        <v>41467</v>
      </c>
      <c r="C50">
        <v>495</v>
      </c>
      <c r="D50">
        <v>20</v>
      </c>
      <c r="E50" t="s">
        <v>0</v>
      </c>
      <c r="F50">
        <v>0</v>
      </c>
    </row>
    <row r="51" spans="1:9" x14ac:dyDescent="0.15">
      <c r="A51" t="s">
        <v>68</v>
      </c>
      <c r="B51" s="41">
        <v>41467</v>
      </c>
      <c r="C51">
        <v>495</v>
      </c>
      <c r="D51">
        <v>21</v>
      </c>
      <c r="E51" t="s">
        <v>0</v>
      </c>
      <c r="F51">
        <v>0</v>
      </c>
    </row>
    <row r="52" spans="1:9" x14ac:dyDescent="0.15">
      <c r="A52" t="s">
        <v>68</v>
      </c>
      <c r="B52" s="41">
        <v>41467</v>
      </c>
      <c r="C52">
        <v>495</v>
      </c>
      <c r="D52">
        <v>22</v>
      </c>
      <c r="E52" t="s">
        <v>0</v>
      </c>
      <c r="F52">
        <v>0</v>
      </c>
    </row>
    <row r="53" spans="1:9" x14ac:dyDescent="0.15">
      <c r="A53" t="s">
        <v>68</v>
      </c>
      <c r="B53" s="41">
        <v>41467</v>
      </c>
      <c r="C53">
        <v>495</v>
      </c>
      <c r="D53">
        <v>23</v>
      </c>
      <c r="E53" t="s">
        <v>1</v>
      </c>
      <c r="F53">
        <v>1</v>
      </c>
    </row>
    <row r="54" spans="1:9" x14ac:dyDescent="0.15">
      <c r="A54" t="s">
        <v>68</v>
      </c>
      <c r="B54" s="41">
        <v>41467</v>
      </c>
      <c r="C54">
        <v>495</v>
      </c>
      <c r="D54">
        <v>24</v>
      </c>
      <c r="E54" t="s">
        <v>0</v>
      </c>
      <c r="F54">
        <v>0</v>
      </c>
    </row>
    <row r="55" spans="1:9" x14ac:dyDescent="0.15">
      <c r="A55" t="s">
        <v>68</v>
      </c>
      <c r="B55" s="41">
        <v>41467</v>
      </c>
      <c r="C55">
        <v>495</v>
      </c>
      <c r="D55">
        <v>25</v>
      </c>
      <c r="E55" t="s">
        <v>0</v>
      </c>
      <c r="F55">
        <v>0</v>
      </c>
    </row>
    <row r="57" spans="1:9" x14ac:dyDescent="0.15">
      <c r="A57" t="s">
        <v>31</v>
      </c>
      <c r="B57" s="41">
        <v>41454</v>
      </c>
      <c r="C57" t="s">
        <v>75</v>
      </c>
      <c r="D57">
        <v>1</v>
      </c>
      <c r="E57" s="56" t="s">
        <v>0</v>
      </c>
      <c r="F57" s="56">
        <v>0</v>
      </c>
      <c r="H57">
        <f>(COUNTIF(F57:F81,"&gt;0"))/(COUNTA(F57:F81))</f>
        <v>0.04</v>
      </c>
      <c r="I57">
        <f>AVERAGE(F57:F81)</f>
        <v>0.12</v>
      </c>
    </row>
    <row r="58" spans="1:9" x14ac:dyDescent="0.15">
      <c r="A58" t="s">
        <v>31</v>
      </c>
      <c r="B58" s="41">
        <v>41454</v>
      </c>
      <c r="C58" t="s">
        <v>75</v>
      </c>
      <c r="D58">
        <v>2</v>
      </c>
      <c r="E58" s="56" t="s">
        <v>0</v>
      </c>
      <c r="F58" s="56">
        <v>0</v>
      </c>
    </row>
    <row r="59" spans="1:9" x14ac:dyDescent="0.15">
      <c r="A59" t="s">
        <v>31</v>
      </c>
      <c r="B59" s="41">
        <v>41454</v>
      </c>
      <c r="C59" t="s">
        <v>75</v>
      </c>
      <c r="D59">
        <v>3</v>
      </c>
      <c r="E59" s="56" t="s">
        <v>0</v>
      </c>
      <c r="F59" s="56">
        <v>0</v>
      </c>
    </row>
    <row r="60" spans="1:9" x14ac:dyDescent="0.15">
      <c r="A60" t="s">
        <v>31</v>
      </c>
      <c r="B60" s="41">
        <v>41454</v>
      </c>
      <c r="C60" t="s">
        <v>75</v>
      </c>
      <c r="D60">
        <v>4</v>
      </c>
      <c r="E60" s="56" t="s">
        <v>0</v>
      </c>
      <c r="F60" s="56">
        <v>0</v>
      </c>
    </row>
    <row r="61" spans="1:9" x14ac:dyDescent="0.15">
      <c r="A61" t="s">
        <v>31</v>
      </c>
      <c r="B61" s="41">
        <v>41454</v>
      </c>
      <c r="C61" t="s">
        <v>75</v>
      </c>
      <c r="D61">
        <v>5</v>
      </c>
      <c r="E61" s="56" t="s">
        <v>0</v>
      </c>
      <c r="F61" s="56">
        <v>0</v>
      </c>
    </row>
    <row r="62" spans="1:9" x14ac:dyDescent="0.15">
      <c r="A62" t="s">
        <v>31</v>
      </c>
      <c r="B62" s="41">
        <v>41454</v>
      </c>
      <c r="C62" t="s">
        <v>75</v>
      </c>
      <c r="D62">
        <v>6</v>
      </c>
      <c r="E62" s="56" t="s">
        <v>0</v>
      </c>
      <c r="F62" s="56">
        <v>0</v>
      </c>
    </row>
    <row r="63" spans="1:9" x14ac:dyDescent="0.15">
      <c r="A63" t="s">
        <v>31</v>
      </c>
      <c r="B63" s="41">
        <v>41454</v>
      </c>
      <c r="C63" t="s">
        <v>75</v>
      </c>
      <c r="D63">
        <v>7</v>
      </c>
      <c r="E63" s="56" t="s">
        <v>0</v>
      </c>
      <c r="F63" s="56">
        <v>0</v>
      </c>
    </row>
    <row r="64" spans="1:9" x14ac:dyDescent="0.15">
      <c r="A64" t="s">
        <v>31</v>
      </c>
      <c r="B64" s="41">
        <v>41454</v>
      </c>
      <c r="C64" t="s">
        <v>75</v>
      </c>
      <c r="D64">
        <v>8</v>
      </c>
      <c r="E64" s="56" t="s">
        <v>0</v>
      </c>
      <c r="F64" s="56">
        <v>0</v>
      </c>
    </row>
    <row r="65" spans="1:6" x14ac:dyDescent="0.15">
      <c r="A65" t="s">
        <v>31</v>
      </c>
      <c r="B65" s="41">
        <v>41454</v>
      </c>
      <c r="C65" t="s">
        <v>75</v>
      </c>
      <c r="D65">
        <v>9</v>
      </c>
      <c r="E65" s="56" t="s">
        <v>0</v>
      </c>
      <c r="F65" s="56">
        <v>0</v>
      </c>
    </row>
    <row r="66" spans="1:6" x14ac:dyDescent="0.15">
      <c r="A66" t="s">
        <v>31</v>
      </c>
      <c r="B66" s="41">
        <v>41454</v>
      </c>
      <c r="C66" t="s">
        <v>75</v>
      </c>
      <c r="D66">
        <v>10</v>
      </c>
      <c r="E66" s="56" t="s">
        <v>0</v>
      </c>
      <c r="F66" s="56">
        <v>0</v>
      </c>
    </row>
    <row r="67" spans="1:6" x14ac:dyDescent="0.15">
      <c r="A67" t="s">
        <v>31</v>
      </c>
      <c r="B67" s="41">
        <v>41454</v>
      </c>
      <c r="C67" t="s">
        <v>75</v>
      </c>
      <c r="D67">
        <v>11</v>
      </c>
      <c r="E67" s="56" t="s">
        <v>0</v>
      </c>
      <c r="F67" s="56">
        <v>0</v>
      </c>
    </row>
    <row r="68" spans="1:6" x14ac:dyDescent="0.15">
      <c r="A68" t="s">
        <v>31</v>
      </c>
      <c r="B68" s="41">
        <v>41454</v>
      </c>
      <c r="C68" t="s">
        <v>75</v>
      </c>
      <c r="D68">
        <v>12</v>
      </c>
      <c r="E68" s="56" t="s">
        <v>0</v>
      </c>
      <c r="F68" s="56">
        <v>0</v>
      </c>
    </row>
    <row r="69" spans="1:6" x14ac:dyDescent="0.15">
      <c r="A69" t="s">
        <v>31</v>
      </c>
      <c r="B69" s="41">
        <v>41454</v>
      </c>
      <c r="C69" t="s">
        <v>75</v>
      </c>
      <c r="D69">
        <v>13</v>
      </c>
      <c r="E69" s="56" t="s">
        <v>0</v>
      </c>
      <c r="F69" s="56">
        <v>0</v>
      </c>
    </row>
    <row r="70" spans="1:6" x14ac:dyDescent="0.15">
      <c r="A70" t="s">
        <v>31</v>
      </c>
      <c r="B70" s="41">
        <v>41454</v>
      </c>
      <c r="C70" t="s">
        <v>75</v>
      </c>
      <c r="D70">
        <v>14</v>
      </c>
      <c r="E70" s="56" t="s">
        <v>3</v>
      </c>
      <c r="F70" s="56">
        <v>3</v>
      </c>
    </row>
    <row r="71" spans="1:6" x14ac:dyDescent="0.15">
      <c r="A71" t="s">
        <v>31</v>
      </c>
      <c r="B71" s="41">
        <v>41454</v>
      </c>
      <c r="C71" t="s">
        <v>75</v>
      </c>
      <c r="D71">
        <v>15</v>
      </c>
      <c r="E71" s="56" t="s">
        <v>0</v>
      </c>
      <c r="F71" s="56">
        <v>0</v>
      </c>
    </row>
    <row r="72" spans="1:6" x14ac:dyDescent="0.15">
      <c r="A72" t="s">
        <v>31</v>
      </c>
      <c r="B72" s="41">
        <v>41454</v>
      </c>
      <c r="C72" t="s">
        <v>75</v>
      </c>
      <c r="D72">
        <v>16</v>
      </c>
      <c r="E72" s="56" t="s">
        <v>0</v>
      </c>
      <c r="F72" s="56">
        <v>0</v>
      </c>
    </row>
    <row r="73" spans="1:6" x14ac:dyDescent="0.15">
      <c r="A73" t="s">
        <v>31</v>
      </c>
      <c r="B73" s="41">
        <v>41454</v>
      </c>
      <c r="C73" t="s">
        <v>75</v>
      </c>
      <c r="D73">
        <v>17</v>
      </c>
      <c r="E73" s="56" t="s">
        <v>0</v>
      </c>
      <c r="F73" s="56">
        <v>0</v>
      </c>
    </row>
    <row r="74" spans="1:6" x14ac:dyDescent="0.15">
      <c r="A74" t="s">
        <v>31</v>
      </c>
      <c r="B74" s="41">
        <v>41454</v>
      </c>
      <c r="C74" t="s">
        <v>75</v>
      </c>
      <c r="D74">
        <v>18</v>
      </c>
      <c r="E74" s="56" t="s">
        <v>0</v>
      </c>
      <c r="F74" s="56">
        <v>0</v>
      </c>
    </row>
    <row r="75" spans="1:6" x14ac:dyDescent="0.15">
      <c r="A75" t="s">
        <v>31</v>
      </c>
      <c r="B75" s="41">
        <v>41454</v>
      </c>
      <c r="C75" t="s">
        <v>75</v>
      </c>
      <c r="D75">
        <v>19</v>
      </c>
      <c r="E75" s="56" t="s">
        <v>0</v>
      </c>
      <c r="F75" s="56">
        <v>0</v>
      </c>
    </row>
    <row r="76" spans="1:6" x14ac:dyDescent="0.15">
      <c r="A76" t="s">
        <v>31</v>
      </c>
      <c r="B76" s="41">
        <v>41454</v>
      </c>
      <c r="C76" t="s">
        <v>75</v>
      </c>
      <c r="D76">
        <v>20</v>
      </c>
      <c r="E76" s="56" t="s">
        <v>0</v>
      </c>
      <c r="F76" s="56">
        <v>0</v>
      </c>
    </row>
    <row r="77" spans="1:6" x14ac:dyDescent="0.15">
      <c r="A77" t="s">
        <v>31</v>
      </c>
      <c r="B77" s="41">
        <v>41454</v>
      </c>
      <c r="C77" t="s">
        <v>75</v>
      </c>
      <c r="D77">
        <v>21</v>
      </c>
      <c r="E77" s="56" t="s">
        <v>0</v>
      </c>
      <c r="F77" s="56">
        <v>0</v>
      </c>
    </row>
    <row r="78" spans="1:6" x14ac:dyDescent="0.15">
      <c r="A78" t="s">
        <v>31</v>
      </c>
      <c r="B78" s="41">
        <v>41454</v>
      </c>
      <c r="C78" t="s">
        <v>75</v>
      </c>
      <c r="D78">
        <v>22</v>
      </c>
      <c r="E78" s="56" t="s">
        <v>0</v>
      </c>
      <c r="F78" s="56">
        <v>0</v>
      </c>
    </row>
    <row r="79" spans="1:6" x14ac:dyDescent="0.15">
      <c r="A79" t="s">
        <v>31</v>
      </c>
      <c r="B79" s="41">
        <v>41454</v>
      </c>
      <c r="C79" t="s">
        <v>75</v>
      </c>
      <c r="D79">
        <v>23</v>
      </c>
      <c r="E79" s="56" t="s">
        <v>0</v>
      </c>
      <c r="F79" s="56">
        <v>0</v>
      </c>
    </row>
    <row r="80" spans="1:6" x14ac:dyDescent="0.15">
      <c r="A80" t="s">
        <v>31</v>
      </c>
      <c r="B80" s="41">
        <v>41454</v>
      </c>
      <c r="C80" t="s">
        <v>75</v>
      </c>
      <c r="D80">
        <v>24</v>
      </c>
      <c r="E80" s="56" t="s">
        <v>0</v>
      </c>
      <c r="F80" s="56">
        <v>0</v>
      </c>
    </row>
    <row r="81" spans="1:9" x14ac:dyDescent="0.15">
      <c r="A81" t="s">
        <v>31</v>
      </c>
      <c r="B81" s="41">
        <v>41454</v>
      </c>
      <c r="C81" t="s">
        <v>75</v>
      </c>
      <c r="D81">
        <v>25</v>
      </c>
      <c r="E81" s="56" t="s">
        <v>0</v>
      </c>
      <c r="F81" s="56">
        <v>0</v>
      </c>
    </row>
    <row r="83" spans="1:9" x14ac:dyDescent="0.15">
      <c r="A83" t="s">
        <v>33</v>
      </c>
      <c r="B83" s="41">
        <v>41499</v>
      </c>
      <c r="C83">
        <v>498</v>
      </c>
      <c r="D83">
        <v>1</v>
      </c>
      <c r="E83" t="s">
        <v>4</v>
      </c>
      <c r="F83">
        <v>3</v>
      </c>
      <c r="H83">
        <f>(COUNTIF(F83:F107,"&gt;0"))/(COUNTA(F83:F107))</f>
        <v>1</v>
      </c>
      <c r="I83">
        <f>AVERAGE(F83:F107)</f>
        <v>2.84</v>
      </c>
    </row>
    <row r="84" spans="1:9" x14ac:dyDescent="0.15">
      <c r="A84" t="s">
        <v>33</v>
      </c>
      <c r="B84" s="41">
        <v>41499</v>
      </c>
      <c r="C84">
        <v>498</v>
      </c>
      <c r="D84">
        <v>2</v>
      </c>
      <c r="E84" t="s">
        <v>4</v>
      </c>
      <c r="F84">
        <v>3</v>
      </c>
    </row>
    <row r="85" spans="1:9" x14ac:dyDescent="0.15">
      <c r="A85" t="s">
        <v>33</v>
      </c>
      <c r="B85" s="41">
        <v>41499</v>
      </c>
      <c r="C85">
        <v>498</v>
      </c>
      <c r="D85">
        <v>3</v>
      </c>
      <c r="E85" t="s">
        <v>4</v>
      </c>
      <c r="F85">
        <v>3</v>
      </c>
      <c r="G85" t="s">
        <v>53</v>
      </c>
      <c r="H85" t="s">
        <v>59</v>
      </c>
      <c r="I85" t="s">
        <v>60</v>
      </c>
    </row>
    <row r="86" spans="1:9" x14ac:dyDescent="0.15">
      <c r="A86" t="s">
        <v>33</v>
      </c>
      <c r="B86" s="41">
        <v>41499</v>
      </c>
      <c r="C86">
        <v>498</v>
      </c>
      <c r="D86">
        <v>4</v>
      </c>
      <c r="E86" t="s">
        <v>2</v>
      </c>
      <c r="F86">
        <v>1</v>
      </c>
      <c r="G86" t="s">
        <v>54</v>
      </c>
      <c r="H86">
        <v>78</v>
      </c>
      <c r="I86">
        <v>7</v>
      </c>
    </row>
    <row r="87" spans="1:9" x14ac:dyDescent="0.15">
      <c r="A87" t="s">
        <v>33</v>
      </c>
      <c r="B87" s="41">
        <v>41499</v>
      </c>
      <c r="C87">
        <v>498</v>
      </c>
      <c r="D87">
        <v>5</v>
      </c>
      <c r="E87" t="s">
        <v>3</v>
      </c>
      <c r="F87">
        <v>3</v>
      </c>
      <c r="G87" t="s">
        <v>55</v>
      </c>
      <c r="H87">
        <v>78</v>
      </c>
      <c r="I87">
        <v>9</v>
      </c>
    </row>
    <row r="88" spans="1:9" x14ac:dyDescent="0.15">
      <c r="A88" t="s">
        <v>33</v>
      </c>
      <c r="B88" s="41">
        <v>41499</v>
      </c>
      <c r="C88">
        <v>498</v>
      </c>
      <c r="D88">
        <v>6</v>
      </c>
      <c r="E88" t="s">
        <v>3</v>
      </c>
      <c r="F88">
        <v>3</v>
      </c>
      <c r="G88" t="s">
        <v>56</v>
      </c>
      <c r="H88">
        <v>72</v>
      </c>
      <c r="I88">
        <v>12</v>
      </c>
    </row>
    <row r="89" spans="1:9" x14ac:dyDescent="0.15">
      <c r="A89" t="s">
        <v>33</v>
      </c>
      <c r="B89" s="41">
        <v>41499</v>
      </c>
      <c r="C89">
        <v>498</v>
      </c>
      <c r="D89">
        <v>7</v>
      </c>
      <c r="E89" t="s">
        <v>3</v>
      </c>
      <c r="F89">
        <v>3</v>
      </c>
      <c r="G89" t="s">
        <v>57</v>
      </c>
      <c r="H89">
        <v>71</v>
      </c>
      <c r="I89">
        <v>13</v>
      </c>
    </row>
    <row r="90" spans="1:9" x14ac:dyDescent="0.15">
      <c r="A90" t="s">
        <v>33</v>
      </c>
      <c r="B90" s="41">
        <v>41499</v>
      </c>
      <c r="C90">
        <v>498</v>
      </c>
      <c r="D90">
        <v>8</v>
      </c>
      <c r="E90" t="s">
        <v>3</v>
      </c>
      <c r="F90">
        <v>3</v>
      </c>
      <c r="G90" t="s">
        <v>58</v>
      </c>
      <c r="H90">
        <f>SUM(H86:H89)</f>
        <v>299</v>
      </c>
      <c r="I90">
        <f>SUM(I86:I89)</f>
        <v>41</v>
      </c>
    </row>
    <row r="91" spans="1:9" x14ac:dyDescent="0.15">
      <c r="A91" t="s">
        <v>33</v>
      </c>
      <c r="B91" s="41">
        <v>41499</v>
      </c>
      <c r="C91">
        <v>498</v>
      </c>
      <c r="D91">
        <v>9</v>
      </c>
      <c r="E91" t="s">
        <v>2</v>
      </c>
      <c r="F91">
        <v>1</v>
      </c>
      <c r="I91">
        <f>SUM(H90:I90)</f>
        <v>340</v>
      </c>
    </row>
    <row r="92" spans="1:9" x14ac:dyDescent="0.15">
      <c r="A92" t="s">
        <v>33</v>
      </c>
      <c r="B92" s="41">
        <v>41499</v>
      </c>
      <c r="C92">
        <v>498</v>
      </c>
      <c r="D92">
        <v>10</v>
      </c>
      <c r="E92" t="s">
        <v>3</v>
      </c>
      <c r="F92">
        <v>3</v>
      </c>
    </row>
    <row r="93" spans="1:9" x14ac:dyDescent="0.15">
      <c r="A93" t="s">
        <v>33</v>
      </c>
      <c r="B93" s="41">
        <v>41499</v>
      </c>
      <c r="C93">
        <v>498</v>
      </c>
      <c r="D93">
        <v>11</v>
      </c>
      <c r="E93" t="s">
        <v>4</v>
      </c>
      <c r="F93">
        <v>3</v>
      </c>
    </row>
    <row r="94" spans="1:9" x14ac:dyDescent="0.15">
      <c r="A94" t="s">
        <v>33</v>
      </c>
      <c r="B94" s="41">
        <v>41499</v>
      </c>
      <c r="C94">
        <v>498</v>
      </c>
      <c r="D94">
        <v>12</v>
      </c>
      <c r="E94" t="s">
        <v>3</v>
      </c>
      <c r="F94">
        <v>3</v>
      </c>
    </row>
    <row r="95" spans="1:9" x14ac:dyDescent="0.15">
      <c r="A95" t="s">
        <v>33</v>
      </c>
      <c r="B95" s="41">
        <v>41499</v>
      </c>
      <c r="C95">
        <v>498</v>
      </c>
      <c r="D95">
        <v>13</v>
      </c>
      <c r="E95" t="s">
        <v>3</v>
      </c>
      <c r="F95">
        <v>3</v>
      </c>
    </row>
    <row r="96" spans="1:9" x14ac:dyDescent="0.15">
      <c r="A96" t="s">
        <v>33</v>
      </c>
      <c r="B96" s="41">
        <v>41499</v>
      </c>
      <c r="C96">
        <v>498</v>
      </c>
      <c r="D96">
        <v>14</v>
      </c>
      <c r="E96" t="s">
        <v>3</v>
      </c>
      <c r="F96">
        <v>3</v>
      </c>
    </row>
    <row r="97" spans="1:9" x14ac:dyDescent="0.15">
      <c r="A97" t="s">
        <v>33</v>
      </c>
      <c r="B97" s="41">
        <v>41499</v>
      </c>
      <c r="C97">
        <v>498</v>
      </c>
      <c r="D97">
        <v>15</v>
      </c>
      <c r="E97" t="s">
        <v>3</v>
      </c>
      <c r="F97">
        <v>3</v>
      </c>
    </row>
    <row r="98" spans="1:9" x14ac:dyDescent="0.15">
      <c r="A98" t="s">
        <v>33</v>
      </c>
      <c r="B98" s="41">
        <v>41499</v>
      </c>
      <c r="C98">
        <v>498</v>
      </c>
      <c r="D98">
        <v>16</v>
      </c>
      <c r="E98" t="s">
        <v>4</v>
      </c>
      <c r="F98">
        <v>3</v>
      </c>
    </row>
    <row r="99" spans="1:9" x14ac:dyDescent="0.15">
      <c r="A99" t="s">
        <v>33</v>
      </c>
      <c r="B99" s="41">
        <v>41499</v>
      </c>
      <c r="C99">
        <v>498</v>
      </c>
      <c r="D99">
        <v>17</v>
      </c>
      <c r="E99" t="s">
        <v>3</v>
      </c>
      <c r="F99">
        <v>3</v>
      </c>
    </row>
    <row r="100" spans="1:9" x14ac:dyDescent="0.15">
      <c r="A100" t="s">
        <v>33</v>
      </c>
      <c r="B100" s="41">
        <v>41499</v>
      </c>
      <c r="C100">
        <v>498</v>
      </c>
      <c r="D100">
        <v>18</v>
      </c>
      <c r="E100" t="s">
        <v>3</v>
      </c>
      <c r="F100">
        <v>3</v>
      </c>
    </row>
    <row r="101" spans="1:9" x14ac:dyDescent="0.15">
      <c r="A101" t="s">
        <v>33</v>
      </c>
      <c r="B101" s="41">
        <v>41499</v>
      </c>
      <c r="C101">
        <v>498</v>
      </c>
      <c r="D101">
        <v>19</v>
      </c>
      <c r="E101" t="s">
        <v>4</v>
      </c>
      <c r="F101">
        <v>3</v>
      </c>
    </row>
    <row r="102" spans="1:9" x14ac:dyDescent="0.15">
      <c r="A102" t="s">
        <v>33</v>
      </c>
      <c r="B102" s="41">
        <v>41499</v>
      </c>
      <c r="C102">
        <v>498</v>
      </c>
      <c r="D102">
        <v>20</v>
      </c>
      <c r="E102" t="s">
        <v>3</v>
      </c>
      <c r="F102">
        <v>3</v>
      </c>
    </row>
    <row r="103" spans="1:9" x14ac:dyDescent="0.15">
      <c r="A103" t="s">
        <v>33</v>
      </c>
      <c r="B103" s="41">
        <v>41499</v>
      </c>
      <c r="C103">
        <v>498</v>
      </c>
      <c r="D103">
        <v>21</v>
      </c>
      <c r="E103" t="s">
        <v>4</v>
      </c>
      <c r="F103">
        <v>3</v>
      </c>
    </row>
    <row r="104" spans="1:9" x14ac:dyDescent="0.15">
      <c r="A104" t="s">
        <v>33</v>
      </c>
      <c r="B104" s="41">
        <v>41499</v>
      </c>
      <c r="C104">
        <v>498</v>
      </c>
      <c r="D104">
        <v>22</v>
      </c>
      <c r="E104" t="s">
        <v>4</v>
      </c>
      <c r="F104">
        <v>3</v>
      </c>
    </row>
    <row r="105" spans="1:9" x14ac:dyDescent="0.15">
      <c r="A105" t="s">
        <v>33</v>
      </c>
      <c r="B105" s="41">
        <v>41499</v>
      </c>
      <c r="C105">
        <v>498</v>
      </c>
      <c r="D105">
        <v>23</v>
      </c>
      <c r="E105" t="s">
        <v>3</v>
      </c>
      <c r="F105">
        <v>3</v>
      </c>
    </row>
    <row r="106" spans="1:9" x14ac:dyDescent="0.15">
      <c r="A106" t="s">
        <v>33</v>
      </c>
      <c r="B106" s="41">
        <v>41499</v>
      </c>
      <c r="C106">
        <v>498</v>
      </c>
      <c r="D106">
        <v>24</v>
      </c>
      <c r="E106" t="s">
        <v>3</v>
      </c>
      <c r="F106">
        <v>3</v>
      </c>
    </row>
    <row r="107" spans="1:9" x14ac:dyDescent="0.15">
      <c r="A107" t="s">
        <v>33</v>
      </c>
      <c r="B107" s="41">
        <v>41499</v>
      </c>
      <c r="C107">
        <v>498</v>
      </c>
      <c r="D107">
        <v>25</v>
      </c>
      <c r="E107" t="s">
        <v>3</v>
      </c>
      <c r="F107">
        <v>3</v>
      </c>
    </row>
    <row r="109" spans="1:9" x14ac:dyDescent="0.15">
      <c r="A109" t="s">
        <v>68</v>
      </c>
      <c r="B109" s="41">
        <v>41493</v>
      </c>
      <c r="C109">
        <v>497</v>
      </c>
      <c r="D109">
        <v>1</v>
      </c>
      <c r="E109" t="s">
        <v>0</v>
      </c>
      <c r="F109">
        <v>0</v>
      </c>
      <c r="H109">
        <f>(COUNTIF(F109:F133,"&gt;0"))/(COUNTA(F109:F133))</f>
        <v>0.88</v>
      </c>
      <c r="I109">
        <f>AVERAGE(F109:F133)</f>
        <v>2.16</v>
      </c>
    </row>
    <row r="110" spans="1:9" x14ac:dyDescent="0.15">
      <c r="A110" t="s">
        <v>68</v>
      </c>
      <c r="B110" s="41">
        <v>41493</v>
      </c>
      <c r="C110">
        <v>497</v>
      </c>
      <c r="D110">
        <v>2</v>
      </c>
      <c r="E110" t="s">
        <v>0</v>
      </c>
      <c r="F110">
        <v>0</v>
      </c>
    </row>
    <row r="111" spans="1:9" x14ac:dyDescent="0.15">
      <c r="A111" t="s">
        <v>68</v>
      </c>
      <c r="B111" s="41">
        <v>41493</v>
      </c>
      <c r="C111">
        <v>497</v>
      </c>
      <c r="D111">
        <v>3</v>
      </c>
      <c r="E111" t="s">
        <v>4</v>
      </c>
      <c r="F111">
        <v>3</v>
      </c>
      <c r="G111" t="s">
        <v>53</v>
      </c>
      <c r="H111" t="s">
        <v>59</v>
      </c>
      <c r="I111" t="s">
        <v>60</v>
      </c>
    </row>
    <row r="112" spans="1:9" x14ac:dyDescent="0.15">
      <c r="A112" t="s">
        <v>68</v>
      </c>
      <c r="B112" s="41">
        <v>41493</v>
      </c>
      <c r="C112">
        <v>497</v>
      </c>
      <c r="D112">
        <v>4</v>
      </c>
      <c r="E112" t="s">
        <v>2</v>
      </c>
      <c r="F112">
        <v>1</v>
      </c>
      <c r="G112" t="s">
        <v>54</v>
      </c>
      <c r="H112">
        <v>57</v>
      </c>
      <c r="I112">
        <v>12</v>
      </c>
    </row>
    <row r="113" spans="1:9" x14ac:dyDescent="0.15">
      <c r="A113" t="s">
        <v>68</v>
      </c>
      <c r="B113" s="41">
        <v>41493</v>
      </c>
      <c r="C113">
        <v>497</v>
      </c>
      <c r="D113">
        <v>5</v>
      </c>
      <c r="E113" t="s">
        <v>0</v>
      </c>
      <c r="F113">
        <v>0</v>
      </c>
      <c r="G113" t="s">
        <v>55</v>
      </c>
      <c r="H113">
        <v>51</v>
      </c>
      <c r="I113">
        <v>11</v>
      </c>
    </row>
    <row r="114" spans="1:9" x14ac:dyDescent="0.15">
      <c r="A114" t="s">
        <v>68</v>
      </c>
      <c r="B114" s="41">
        <v>41493</v>
      </c>
      <c r="C114">
        <v>497</v>
      </c>
      <c r="D114">
        <v>6</v>
      </c>
      <c r="E114" t="s">
        <v>2</v>
      </c>
      <c r="F114">
        <v>1</v>
      </c>
      <c r="G114" t="s">
        <v>56</v>
      </c>
      <c r="H114">
        <v>38</v>
      </c>
      <c r="I114">
        <v>8</v>
      </c>
    </row>
    <row r="115" spans="1:9" x14ac:dyDescent="0.15">
      <c r="A115" t="s">
        <v>68</v>
      </c>
      <c r="B115" s="41">
        <v>41493</v>
      </c>
      <c r="C115">
        <v>497</v>
      </c>
      <c r="D115">
        <v>7</v>
      </c>
      <c r="E115" t="s">
        <v>15</v>
      </c>
      <c r="F115">
        <v>1</v>
      </c>
      <c r="G115" t="s">
        <v>57</v>
      </c>
      <c r="H115">
        <v>54</v>
      </c>
      <c r="I115">
        <v>4</v>
      </c>
    </row>
    <row r="116" spans="1:9" x14ac:dyDescent="0.15">
      <c r="A116" t="s">
        <v>68</v>
      </c>
      <c r="B116" s="41">
        <v>41493</v>
      </c>
      <c r="C116">
        <v>497</v>
      </c>
      <c r="D116">
        <v>8</v>
      </c>
      <c r="E116" t="s">
        <v>15</v>
      </c>
      <c r="F116">
        <v>1</v>
      </c>
      <c r="G116" t="s">
        <v>58</v>
      </c>
      <c r="H116">
        <f>SUM(H112:H115)</f>
        <v>200</v>
      </c>
      <c r="I116">
        <f>SUM(I112:I115)</f>
        <v>35</v>
      </c>
    </row>
    <row r="117" spans="1:9" x14ac:dyDescent="0.15">
      <c r="A117" t="s">
        <v>68</v>
      </c>
      <c r="B117" s="41">
        <v>41493</v>
      </c>
      <c r="C117">
        <v>497</v>
      </c>
      <c r="D117">
        <v>9</v>
      </c>
      <c r="E117" t="s">
        <v>3</v>
      </c>
      <c r="F117">
        <v>3</v>
      </c>
      <c r="I117">
        <f>SUM(H116:I116)</f>
        <v>235</v>
      </c>
    </row>
    <row r="118" spans="1:9" x14ac:dyDescent="0.15">
      <c r="A118" t="s">
        <v>68</v>
      </c>
      <c r="B118" s="41">
        <v>41493</v>
      </c>
      <c r="C118">
        <v>497</v>
      </c>
      <c r="D118">
        <v>10</v>
      </c>
      <c r="E118" t="s">
        <v>3</v>
      </c>
      <c r="F118">
        <v>3</v>
      </c>
    </row>
    <row r="119" spans="1:9" x14ac:dyDescent="0.15">
      <c r="A119" t="s">
        <v>68</v>
      </c>
      <c r="B119" s="41">
        <v>41493</v>
      </c>
      <c r="C119">
        <v>497</v>
      </c>
      <c r="D119">
        <v>11</v>
      </c>
      <c r="E119" t="s">
        <v>3</v>
      </c>
      <c r="F119">
        <v>3</v>
      </c>
    </row>
    <row r="120" spans="1:9" x14ac:dyDescent="0.15">
      <c r="A120" t="s">
        <v>68</v>
      </c>
      <c r="B120" s="41">
        <v>41493</v>
      </c>
      <c r="C120">
        <v>497</v>
      </c>
      <c r="D120">
        <v>12</v>
      </c>
      <c r="E120" t="s">
        <v>3</v>
      </c>
      <c r="F120">
        <v>3</v>
      </c>
    </row>
    <row r="121" spans="1:9" x14ac:dyDescent="0.15">
      <c r="A121" t="s">
        <v>68</v>
      </c>
      <c r="B121" s="41">
        <v>41493</v>
      </c>
      <c r="C121">
        <v>497</v>
      </c>
      <c r="D121">
        <v>13</v>
      </c>
      <c r="E121" t="s">
        <v>35</v>
      </c>
      <c r="F121">
        <v>5</v>
      </c>
    </row>
    <row r="122" spans="1:9" x14ac:dyDescent="0.15">
      <c r="A122" t="s">
        <v>68</v>
      </c>
      <c r="B122" s="41">
        <v>41493</v>
      </c>
      <c r="C122">
        <v>497</v>
      </c>
      <c r="D122">
        <v>14</v>
      </c>
      <c r="E122" t="s">
        <v>3</v>
      </c>
      <c r="F122">
        <v>3</v>
      </c>
    </row>
    <row r="123" spans="1:9" x14ac:dyDescent="0.15">
      <c r="A123" t="s">
        <v>68</v>
      </c>
      <c r="B123" s="41">
        <v>41493</v>
      </c>
      <c r="C123">
        <v>497</v>
      </c>
      <c r="D123">
        <v>15</v>
      </c>
      <c r="E123" t="s">
        <v>3</v>
      </c>
      <c r="F123">
        <v>3</v>
      </c>
    </row>
    <row r="124" spans="1:9" x14ac:dyDescent="0.15">
      <c r="A124" t="s">
        <v>68</v>
      </c>
      <c r="B124" s="41">
        <v>41493</v>
      </c>
      <c r="C124">
        <v>497</v>
      </c>
      <c r="D124">
        <v>16</v>
      </c>
      <c r="E124" t="s">
        <v>4</v>
      </c>
      <c r="F124">
        <v>3</v>
      </c>
    </row>
    <row r="125" spans="1:9" x14ac:dyDescent="0.15">
      <c r="A125" t="s">
        <v>68</v>
      </c>
      <c r="B125" s="41">
        <v>41493</v>
      </c>
      <c r="C125">
        <v>497</v>
      </c>
      <c r="D125">
        <v>17</v>
      </c>
      <c r="E125" t="s">
        <v>15</v>
      </c>
      <c r="F125">
        <v>1</v>
      </c>
    </row>
    <row r="126" spans="1:9" x14ac:dyDescent="0.15">
      <c r="A126" t="s">
        <v>68</v>
      </c>
      <c r="B126" s="41">
        <v>41493</v>
      </c>
      <c r="C126">
        <v>497</v>
      </c>
      <c r="D126">
        <v>18</v>
      </c>
      <c r="E126" t="s">
        <v>3</v>
      </c>
      <c r="F126">
        <v>3</v>
      </c>
    </row>
    <row r="127" spans="1:9" x14ac:dyDescent="0.15">
      <c r="A127" t="s">
        <v>68</v>
      </c>
      <c r="B127" s="41">
        <v>41493</v>
      </c>
      <c r="C127">
        <v>497</v>
      </c>
      <c r="D127">
        <v>19</v>
      </c>
      <c r="E127" t="s">
        <v>3</v>
      </c>
      <c r="F127">
        <v>3</v>
      </c>
    </row>
    <row r="128" spans="1:9" x14ac:dyDescent="0.15">
      <c r="A128" t="s">
        <v>68</v>
      </c>
      <c r="B128" s="41">
        <v>41493</v>
      </c>
      <c r="C128">
        <v>497</v>
      </c>
      <c r="D128">
        <v>20</v>
      </c>
      <c r="E128" t="s">
        <v>15</v>
      </c>
      <c r="F128">
        <v>1</v>
      </c>
    </row>
    <row r="129" spans="1:9" x14ac:dyDescent="0.15">
      <c r="A129" t="s">
        <v>68</v>
      </c>
      <c r="B129" s="41">
        <v>41493</v>
      </c>
      <c r="C129">
        <v>497</v>
      </c>
      <c r="D129">
        <v>21</v>
      </c>
      <c r="E129" t="s">
        <v>2</v>
      </c>
      <c r="F129">
        <v>1</v>
      </c>
    </row>
    <row r="130" spans="1:9" x14ac:dyDescent="0.15">
      <c r="A130" t="s">
        <v>68</v>
      </c>
      <c r="B130" s="41">
        <v>41493</v>
      </c>
      <c r="C130">
        <v>497</v>
      </c>
      <c r="D130">
        <v>22</v>
      </c>
      <c r="E130" t="s">
        <v>2</v>
      </c>
      <c r="F130">
        <v>1</v>
      </c>
    </row>
    <row r="131" spans="1:9" x14ac:dyDescent="0.15">
      <c r="A131" t="s">
        <v>68</v>
      </c>
      <c r="B131" s="41">
        <v>41493</v>
      </c>
      <c r="C131">
        <v>497</v>
      </c>
      <c r="D131">
        <v>23</v>
      </c>
      <c r="E131" t="s">
        <v>4</v>
      </c>
      <c r="F131">
        <v>3</v>
      </c>
    </row>
    <row r="132" spans="1:9" x14ac:dyDescent="0.15">
      <c r="A132" t="s">
        <v>68</v>
      </c>
      <c r="B132" s="41">
        <v>41493</v>
      </c>
      <c r="C132">
        <v>497</v>
      </c>
      <c r="D132">
        <v>24</v>
      </c>
      <c r="E132" t="s">
        <v>35</v>
      </c>
      <c r="F132">
        <v>5</v>
      </c>
    </row>
    <row r="133" spans="1:9" x14ac:dyDescent="0.15">
      <c r="A133" t="s">
        <v>68</v>
      </c>
      <c r="B133" s="41">
        <v>41493</v>
      </c>
      <c r="C133">
        <v>497</v>
      </c>
      <c r="D133">
        <v>25</v>
      </c>
      <c r="E133" t="s">
        <v>4</v>
      </c>
      <c r="F133">
        <v>3</v>
      </c>
    </row>
    <row r="135" spans="1:9" x14ac:dyDescent="0.15">
      <c r="A135" t="s">
        <v>31</v>
      </c>
      <c r="B135" s="41">
        <v>41488</v>
      </c>
      <c r="C135" t="s">
        <v>75</v>
      </c>
      <c r="D135">
        <v>1</v>
      </c>
      <c r="E135" s="56" t="s">
        <v>1</v>
      </c>
      <c r="F135" s="56">
        <v>1</v>
      </c>
      <c r="H135">
        <f>(COUNTIF(F135:F159,"&gt;0"))/(COUNTA(F135:F159))</f>
        <v>0.92</v>
      </c>
      <c r="I135">
        <f>AVERAGE(F135:F159)</f>
        <v>2.12</v>
      </c>
    </row>
    <row r="136" spans="1:9" x14ac:dyDescent="0.15">
      <c r="A136" t="s">
        <v>64</v>
      </c>
      <c r="B136" s="41">
        <v>41488</v>
      </c>
      <c r="C136" t="s">
        <v>75</v>
      </c>
      <c r="D136">
        <v>2</v>
      </c>
      <c r="E136" s="56" t="s">
        <v>4</v>
      </c>
      <c r="F136" s="56">
        <v>3</v>
      </c>
    </row>
    <row r="137" spans="1:9" x14ac:dyDescent="0.15">
      <c r="A137" t="s">
        <v>31</v>
      </c>
      <c r="B137" s="41">
        <v>41488</v>
      </c>
      <c r="C137" t="s">
        <v>75</v>
      </c>
      <c r="D137">
        <v>3</v>
      </c>
      <c r="E137" s="56" t="s">
        <v>2</v>
      </c>
      <c r="F137" s="56">
        <v>1</v>
      </c>
    </row>
    <row r="138" spans="1:9" x14ac:dyDescent="0.15">
      <c r="A138" t="s">
        <v>64</v>
      </c>
      <c r="B138" s="41">
        <v>41488</v>
      </c>
      <c r="C138" t="s">
        <v>75</v>
      </c>
      <c r="D138">
        <v>4</v>
      </c>
      <c r="E138" s="56" t="s">
        <v>3</v>
      </c>
      <c r="F138" s="56">
        <v>3</v>
      </c>
    </row>
    <row r="139" spans="1:9" x14ac:dyDescent="0.15">
      <c r="A139" t="s">
        <v>31</v>
      </c>
      <c r="B139" s="41">
        <v>41488</v>
      </c>
      <c r="C139" t="s">
        <v>75</v>
      </c>
      <c r="D139">
        <v>5</v>
      </c>
      <c r="E139" s="56" t="s">
        <v>0</v>
      </c>
      <c r="F139" s="56">
        <v>0</v>
      </c>
    </row>
    <row r="140" spans="1:9" x14ac:dyDescent="0.15">
      <c r="A140" t="s">
        <v>64</v>
      </c>
      <c r="B140" s="41">
        <v>41488</v>
      </c>
      <c r="C140" t="s">
        <v>75</v>
      </c>
      <c r="D140">
        <v>6</v>
      </c>
      <c r="E140" s="56" t="s">
        <v>4</v>
      </c>
      <c r="F140" s="56">
        <v>3</v>
      </c>
    </row>
    <row r="141" spans="1:9" x14ac:dyDescent="0.15">
      <c r="A141" t="s">
        <v>31</v>
      </c>
      <c r="B141" s="41">
        <v>41488</v>
      </c>
      <c r="C141" t="s">
        <v>75</v>
      </c>
      <c r="D141">
        <v>7</v>
      </c>
      <c r="E141" s="56" t="s">
        <v>4</v>
      </c>
      <c r="F141" s="56">
        <v>3</v>
      </c>
    </row>
    <row r="142" spans="1:9" x14ac:dyDescent="0.15">
      <c r="A142" t="s">
        <v>64</v>
      </c>
      <c r="B142" s="41">
        <v>41488</v>
      </c>
      <c r="C142" t="s">
        <v>75</v>
      </c>
      <c r="D142">
        <v>8</v>
      </c>
      <c r="E142" s="56" t="s">
        <v>1</v>
      </c>
      <c r="F142" s="56">
        <v>1</v>
      </c>
    </row>
    <row r="143" spans="1:9" x14ac:dyDescent="0.15">
      <c r="A143" t="s">
        <v>31</v>
      </c>
      <c r="B143" s="41">
        <v>41488</v>
      </c>
      <c r="C143" t="s">
        <v>75</v>
      </c>
      <c r="D143">
        <v>9</v>
      </c>
      <c r="E143" s="56" t="s">
        <v>2</v>
      </c>
      <c r="F143" s="56">
        <v>1</v>
      </c>
    </row>
    <row r="144" spans="1:9" x14ac:dyDescent="0.15">
      <c r="A144" t="s">
        <v>64</v>
      </c>
      <c r="B144" s="41">
        <v>41488</v>
      </c>
      <c r="C144" t="s">
        <v>75</v>
      </c>
      <c r="D144">
        <v>10</v>
      </c>
      <c r="E144" s="56" t="s">
        <v>3</v>
      </c>
      <c r="F144" s="56">
        <v>3</v>
      </c>
    </row>
    <row r="145" spans="1:6" x14ac:dyDescent="0.15">
      <c r="A145" t="s">
        <v>31</v>
      </c>
      <c r="B145" s="41">
        <v>41488</v>
      </c>
      <c r="C145" t="s">
        <v>75</v>
      </c>
      <c r="D145">
        <v>11</v>
      </c>
      <c r="E145" s="56" t="s">
        <v>4</v>
      </c>
      <c r="F145" s="56">
        <v>3</v>
      </c>
    </row>
    <row r="146" spans="1:6" x14ac:dyDescent="0.15">
      <c r="A146" t="s">
        <v>64</v>
      </c>
      <c r="B146" s="41">
        <v>41488</v>
      </c>
      <c r="C146" t="s">
        <v>75</v>
      </c>
      <c r="D146">
        <v>12</v>
      </c>
      <c r="E146" s="56" t="s">
        <v>3</v>
      </c>
      <c r="F146" s="56">
        <v>3</v>
      </c>
    </row>
    <row r="147" spans="1:6" x14ac:dyDescent="0.15">
      <c r="A147" t="s">
        <v>31</v>
      </c>
      <c r="B147" s="41">
        <v>41488</v>
      </c>
      <c r="C147" t="s">
        <v>75</v>
      </c>
      <c r="D147">
        <v>13</v>
      </c>
      <c r="E147" s="56" t="s">
        <v>4</v>
      </c>
      <c r="F147" s="56">
        <v>3</v>
      </c>
    </row>
    <row r="148" spans="1:6" x14ac:dyDescent="0.15">
      <c r="A148" t="s">
        <v>64</v>
      </c>
      <c r="B148" s="41">
        <v>41488</v>
      </c>
      <c r="C148" t="s">
        <v>75</v>
      </c>
      <c r="D148">
        <v>14</v>
      </c>
      <c r="E148" s="56" t="s">
        <v>2</v>
      </c>
      <c r="F148" s="56">
        <v>1</v>
      </c>
    </row>
    <row r="149" spans="1:6" x14ac:dyDescent="0.15">
      <c r="A149" t="s">
        <v>31</v>
      </c>
      <c r="B149" s="41">
        <v>41488</v>
      </c>
      <c r="C149" t="s">
        <v>75</v>
      </c>
      <c r="D149">
        <v>15</v>
      </c>
      <c r="E149" s="56" t="s">
        <v>4</v>
      </c>
      <c r="F149" s="56">
        <v>3</v>
      </c>
    </row>
    <row r="150" spans="1:6" x14ac:dyDescent="0.15">
      <c r="A150" t="s">
        <v>64</v>
      </c>
      <c r="B150" s="41">
        <v>41488</v>
      </c>
      <c r="C150" t="s">
        <v>75</v>
      </c>
      <c r="D150">
        <v>16</v>
      </c>
      <c r="E150" s="56" t="s">
        <v>4</v>
      </c>
      <c r="F150" s="56">
        <v>3</v>
      </c>
    </row>
    <row r="151" spans="1:6" x14ac:dyDescent="0.15">
      <c r="A151" t="s">
        <v>31</v>
      </c>
      <c r="B151" s="41">
        <v>41488</v>
      </c>
      <c r="C151" t="s">
        <v>75</v>
      </c>
      <c r="D151">
        <v>17</v>
      </c>
      <c r="E151" s="56" t="s">
        <v>4</v>
      </c>
      <c r="F151" s="56">
        <v>3</v>
      </c>
    </row>
    <row r="152" spans="1:6" x14ac:dyDescent="0.15">
      <c r="A152" t="s">
        <v>64</v>
      </c>
      <c r="B152" s="41">
        <v>41488</v>
      </c>
      <c r="C152" t="s">
        <v>75</v>
      </c>
      <c r="D152">
        <v>18</v>
      </c>
      <c r="E152" s="56" t="s">
        <v>15</v>
      </c>
      <c r="F152" s="56">
        <v>1</v>
      </c>
    </row>
    <row r="153" spans="1:6" x14ac:dyDescent="0.15">
      <c r="A153" t="s">
        <v>31</v>
      </c>
      <c r="B153" s="41">
        <v>41488</v>
      </c>
      <c r="C153" t="s">
        <v>75</v>
      </c>
      <c r="D153">
        <v>19</v>
      </c>
      <c r="E153" s="56" t="s">
        <v>2</v>
      </c>
      <c r="F153" s="56">
        <v>1</v>
      </c>
    </row>
    <row r="154" spans="1:6" x14ac:dyDescent="0.15">
      <c r="A154" t="s">
        <v>64</v>
      </c>
      <c r="B154" s="41">
        <v>41488</v>
      </c>
      <c r="C154" t="s">
        <v>75</v>
      </c>
      <c r="D154">
        <v>20</v>
      </c>
      <c r="E154" s="56" t="s">
        <v>0</v>
      </c>
      <c r="F154" s="56">
        <v>0</v>
      </c>
    </row>
    <row r="155" spans="1:6" x14ac:dyDescent="0.15">
      <c r="A155" t="s">
        <v>31</v>
      </c>
      <c r="B155" s="41">
        <v>41488</v>
      </c>
      <c r="C155" t="s">
        <v>75</v>
      </c>
      <c r="D155">
        <v>21</v>
      </c>
      <c r="E155" s="56" t="s">
        <v>35</v>
      </c>
      <c r="F155" s="56">
        <v>5</v>
      </c>
    </row>
    <row r="156" spans="1:6" x14ac:dyDescent="0.15">
      <c r="A156" t="s">
        <v>64</v>
      </c>
      <c r="B156" s="41">
        <v>41488</v>
      </c>
      <c r="C156" t="s">
        <v>75</v>
      </c>
      <c r="D156">
        <v>22</v>
      </c>
      <c r="E156" s="56" t="s">
        <v>2</v>
      </c>
      <c r="F156" s="56">
        <v>1</v>
      </c>
    </row>
    <row r="157" spans="1:6" x14ac:dyDescent="0.15">
      <c r="A157" t="s">
        <v>31</v>
      </c>
      <c r="B157" s="41">
        <v>41488</v>
      </c>
      <c r="C157" t="s">
        <v>75</v>
      </c>
      <c r="D157">
        <v>23</v>
      </c>
      <c r="E157" s="56" t="s">
        <v>2</v>
      </c>
      <c r="F157" s="56">
        <v>1</v>
      </c>
    </row>
    <row r="158" spans="1:6" x14ac:dyDescent="0.15">
      <c r="A158" t="s">
        <v>64</v>
      </c>
      <c r="B158" s="41">
        <v>41488</v>
      </c>
      <c r="C158" t="s">
        <v>75</v>
      </c>
      <c r="D158">
        <v>24</v>
      </c>
      <c r="E158" s="56" t="s">
        <v>4</v>
      </c>
      <c r="F158" s="56">
        <v>3</v>
      </c>
    </row>
    <row r="159" spans="1:6" x14ac:dyDescent="0.15">
      <c r="A159" t="s">
        <v>31</v>
      </c>
      <c r="B159" s="41">
        <v>41488</v>
      </c>
      <c r="C159" t="s">
        <v>75</v>
      </c>
      <c r="D159">
        <v>25</v>
      </c>
      <c r="E159" s="56" t="s">
        <v>3</v>
      </c>
      <c r="F159" s="56">
        <v>3</v>
      </c>
    </row>
    <row r="161" spans="1:11" x14ac:dyDescent="0.15">
      <c r="A161" t="s">
        <v>87</v>
      </c>
      <c r="B161" s="41">
        <v>41524</v>
      </c>
      <c r="C161">
        <v>500</v>
      </c>
      <c r="D161">
        <v>1</v>
      </c>
      <c r="E161" t="s">
        <v>15</v>
      </c>
      <c r="F161">
        <v>1</v>
      </c>
      <c r="H161">
        <f>(COUNTIF(F161:F185,"&gt;0"))/(COUNTA(F161:F185))</f>
        <v>0.84</v>
      </c>
      <c r="I161">
        <f>AVERAGE(F161:F185)</f>
        <v>2.04</v>
      </c>
    </row>
    <row r="162" spans="1:11" x14ac:dyDescent="0.15">
      <c r="A162" t="s">
        <v>87</v>
      </c>
      <c r="B162" s="41">
        <v>41524</v>
      </c>
      <c r="C162">
        <v>500</v>
      </c>
      <c r="D162">
        <v>2</v>
      </c>
      <c r="E162" t="s">
        <v>4</v>
      </c>
      <c r="F162">
        <v>3</v>
      </c>
    </row>
    <row r="163" spans="1:11" x14ac:dyDescent="0.15">
      <c r="A163" t="s">
        <v>87</v>
      </c>
      <c r="B163" s="41">
        <v>41524</v>
      </c>
      <c r="C163">
        <v>500</v>
      </c>
      <c r="D163">
        <v>3</v>
      </c>
      <c r="E163" t="s">
        <v>4</v>
      </c>
      <c r="F163">
        <v>3</v>
      </c>
      <c r="G163" t="s">
        <v>53</v>
      </c>
      <c r="H163" t="s">
        <v>59</v>
      </c>
      <c r="I163" t="s">
        <v>60</v>
      </c>
    </row>
    <row r="164" spans="1:11" x14ac:dyDescent="0.15">
      <c r="A164" t="s">
        <v>87</v>
      </c>
      <c r="B164" s="41">
        <v>41524</v>
      </c>
      <c r="C164">
        <v>500</v>
      </c>
      <c r="D164">
        <v>4</v>
      </c>
      <c r="E164" t="s">
        <v>15</v>
      </c>
      <c r="F164">
        <v>1</v>
      </c>
      <c r="G164" t="s">
        <v>54</v>
      </c>
      <c r="H164">
        <v>87</v>
      </c>
      <c r="I164">
        <v>11</v>
      </c>
    </row>
    <row r="165" spans="1:11" x14ac:dyDescent="0.15">
      <c r="A165" t="s">
        <v>87</v>
      </c>
      <c r="B165" s="41">
        <v>41524</v>
      </c>
      <c r="C165">
        <v>500</v>
      </c>
      <c r="D165">
        <v>5</v>
      </c>
      <c r="E165" t="s">
        <v>0</v>
      </c>
      <c r="F165">
        <v>0</v>
      </c>
      <c r="G165" t="s">
        <v>55</v>
      </c>
      <c r="H165">
        <v>94</v>
      </c>
      <c r="I165">
        <v>6</v>
      </c>
    </row>
    <row r="166" spans="1:11" x14ac:dyDescent="0.15">
      <c r="A166" t="s">
        <v>87</v>
      </c>
      <c r="B166" s="41">
        <v>41524</v>
      </c>
      <c r="C166">
        <v>500</v>
      </c>
      <c r="D166">
        <v>6</v>
      </c>
      <c r="E166" t="s">
        <v>0</v>
      </c>
      <c r="F166">
        <v>0</v>
      </c>
      <c r="G166" t="s">
        <v>56</v>
      </c>
    </row>
    <row r="167" spans="1:11" x14ac:dyDescent="0.15">
      <c r="A167" t="s">
        <v>87</v>
      </c>
      <c r="B167" s="41">
        <v>41524</v>
      </c>
      <c r="C167">
        <v>500</v>
      </c>
      <c r="D167">
        <v>7</v>
      </c>
      <c r="E167" t="s">
        <v>4</v>
      </c>
      <c r="F167">
        <v>3</v>
      </c>
      <c r="G167" t="s">
        <v>57</v>
      </c>
    </row>
    <row r="168" spans="1:11" x14ac:dyDescent="0.15">
      <c r="A168" t="s">
        <v>87</v>
      </c>
      <c r="B168" s="41">
        <v>41524</v>
      </c>
      <c r="C168">
        <v>500</v>
      </c>
      <c r="D168">
        <v>8</v>
      </c>
      <c r="E168" t="s">
        <v>35</v>
      </c>
      <c r="F168">
        <v>5</v>
      </c>
      <c r="G168" t="s">
        <v>58</v>
      </c>
      <c r="H168">
        <f>SUM(H164:H167)</f>
        <v>181</v>
      </c>
      <c r="I168">
        <f>SUM(I164:I167)</f>
        <v>17</v>
      </c>
    </row>
    <row r="169" spans="1:11" x14ac:dyDescent="0.15">
      <c r="A169" t="s">
        <v>87</v>
      </c>
      <c r="B169" s="41">
        <v>41524</v>
      </c>
      <c r="C169">
        <v>500</v>
      </c>
      <c r="D169">
        <v>9</v>
      </c>
      <c r="E169" t="s">
        <v>4</v>
      </c>
      <c r="F169">
        <v>3</v>
      </c>
      <c r="I169">
        <f>SUM(H168:I168)</f>
        <v>198</v>
      </c>
    </row>
    <row r="170" spans="1:11" x14ac:dyDescent="0.15">
      <c r="A170" t="s">
        <v>87</v>
      </c>
      <c r="B170" s="41">
        <v>41524</v>
      </c>
      <c r="C170">
        <v>500</v>
      </c>
      <c r="D170">
        <v>10</v>
      </c>
      <c r="E170" t="s">
        <v>4</v>
      </c>
      <c r="F170">
        <v>3</v>
      </c>
    </row>
    <row r="171" spans="1:11" x14ac:dyDescent="0.15">
      <c r="A171" t="s">
        <v>87</v>
      </c>
      <c r="B171" s="41">
        <v>41524</v>
      </c>
      <c r="C171">
        <v>500</v>
      </c>
      <c r="D171">
        <v>11</v>
      </c>
      <c r="E171" t="s">
        <v>4</v>
      </c>
      <c r="F171">
        <v>3</v>
      </c>
    </row>
    <row r="172" spans="1:11" x14ac:dyDescent="0.15">
      <c r="A172" t="s">
        <v>87</v>
      </c>
      <c r="B172" s="41">
        <v>41524</v>
      </c>
      <c r="C172">
        <v>500</v>
      </c>
      <c r="D172">
        <v>12</v>
      </c>
      <c r="E172" t="s">
        <v>4</v>
      </c>
      <c r="F172">
        <v>1</v>
      </c>
    </row>
    <row r="173" spans="1:11" x14ac:dyDescent="0.15">
      <c r="A173" t="s">
        <v>87</v>
      </c>
      <c r="B173" s="41">
        <v>41524</v>
      </c>
      <c r="C173">
        <v>500</v>
      </c>
      <c r="D173">
        <v>13</v>
      </c>
      <c r="E173" t="s">
        <v>4</v>
      </c>
      <c r="F173">
        <v>1</v>
      </c>
    </row>
    <row r="174" spans="1:11" x14ac:dyDescent="0.15">
      <c r="A174" t="s">
        <v>87</v>
      </c>
      <c r="B174" s="41">
        <v>41524</v>
      </c>
      <c r="C174">
        <v>500</v>
      </c>
      <c r="D174">
        <v>14</v>
      </c>
      <c r="E174" t="s">
        <v>1</v>
      </c>
      <c r="F174">
        <v>1</v>
      </c>
    </row>
    <row r="175" spans="1:11" x14ac:dyDescent="0.15">
      <c r="A175" t="s">
        <v>87</v>
      </c>
      <c r="B175" s="41">
        <v>41524</v>
      </c>
      <c r="C175">
        <v>500</v>
      </c>
      <c r="D175">
        <v>15</v>
      </c>
      <c r="E175" t="s">
        <v>0</v>
      </c>
      <c r="F175">
        <v>0</v>
      </c>
      <c r="K175" t="s">
        <v>66</v>
      </c>
    </row>
    <row r="176" spans="1:11" x14ac:dyDescent="0.15">
      <c r="A176" t="s">
        <v>87</v>
      </c>
      <c r="B176" s="41">
        <v>41524</v>
      </c>
      <c r="C176">
        <v>500</v>
      </c>
      <c r="D176">
        <v>16</v>
      </c>
      <c r="E176" t="s">
        <v>39</v>
      </c>
      <c r="F176">
        <v>3</v>
      </c>
    </row>
    <row r="177" spans="1:9" x14ac:dyDescent="0.15">
      <c r="A177" t="s">
        <v>87</v>
      </c>
      <c r="B177" s="41">
        <v>41524</v>
      </c>
      <c r="C177">
        <v>500</v>
      </c>
      <c r="D177">
        <v>17</v>
      </c>
      <c r="E177" t="s">
        <v>4</v>
      </c>
      <c r="F177">
        <v>1</v>
      </c>
    </row>
    <row r="178" spans="1:9" x14ac:dyDescent="0.15">
      <c r="A178" t="s">
        <v>87</v>
      </c>
      <c r="B178" s="41">
        <v>41524</v>
      </c>
      <c r="C178">
        <v>500</v>
      </c>
      <c r="D178">
        <v>18</v>
      </c>
      <c r="E178" t="s">
        <v>4</v>
      </c>
      <c r="F178">
        <v>1</v>
      </c>
    </row>
    <row r="179" spans="1:9" x14ac:dyDescent="0.15">
      <c r="A179" t="s">
        <v>87</v>
      </c>
      <c r="B179" s="41">
        <v>41524</v>
      </c>
      <c r="C179">
        <v>500</v>
      </c>
      <c r="D179">
        <v>19</v>
      </c>
      <c r="E179" t="s">
        <v>36</v>
      </c>
      <c r="F179">
        <v>5</v>
      </c>
    </row>
    <row r="180" spans="1:9" x14ac:dyDescent="0.15">
      <c r="A180" t="s">
        <v>87</v>
      </c>
      <c r="B180" s="41">
        <v>41524</v>
      </c>
      <c r="C180">
        <v>500</v>
      </c>
      <c r="D180">
        <v>20</v>
      </c>
      <c r="E180" t="s">
        <v>1</v>
      </c>
      <c r="F180">
        <v>1</v>
      </c>
    </row>
    <row r="181" spans="1:9" x14ac:dyDescent="0.15">
      <c r="A181" t="s">
        <v>87</v>
      </c>
      <c r="B181" s="41">
        <v>41524</v>
      </c>
      <c r="C181">
        <v>500</v>
      </c>
      <c r="D181">
        <v>21</v>
      </c>
      <c r="E181" t="s">
        <v>0</v>
      </c>
      <c r="F181">
        <v>0</v>
      </c>
    </row>
    <row r="182" spans="1:9" x14ac:dyDescent="0.15">
      <c r="A182" t="s">
        <v>87</v>
      </c>
      <c r="B182" s="41">
        <v>41524</v>
      </c>
      <c r="C182">
        <v>500</v>
      </c>
      <c r="D182">
        <v>22</v>
      </c>
      <c r="E182" t="s">
        <v>15</v>
      </c>
      <c r="F182">
        <v>1</v>
      </c>
    </row>
    <row r="183" spans="1:9" x14ac:dyDescent="0.15">
      <c r="A183" t="s">
        <v>87</v>
      </c>
      <c r="B183" s="41">
        <v>41524</v>
      </c>
      <c r="C183">
        <v>500</v>
      </c>
      <c r="D183">
        <v>23</v>
      </c>
      <c r="E183" t="s">
        <v>36</v>
      </c>
      <c r="F183">
        <v>5</v>
      </c>
    </row>
    <row r="184" spans="1:9" x14ac:dyDescent="0.15">
      <c r="A184" t="s">
        <v>87</v>
      </c>
      <c r="B184" s="41">
        <v>41524</v>
      </c>
      <c r="C184">
        <v>500</v>
      </c>
      <c r="D184">
        <v>24</v>
      </c>
      <c r="E184" t="s">
        <v>4</v>
      </c>
      <c r="F184">
        <v>1</v>
      </c>
    </row>
    <row r="185" spans="1:9" x14ac:dyDescent="0.15">
      <c r="A185" t="s">
        <v>87</v>
      </c>
      <c r="B185" s="41">
        <v>41524</v>
      </c>
      <c r="C185">
        <v>500</v>
      </c>
      <c r="D185">
        <v>25</v>
      </c>
      <c r="E185" t="s">
        <v>35</v>
      </c>
      <c r="F185">
        <v>5</v>
      </c>
    </row>
    <row r="187" spans="1:9" x14ac:dyDescent="0.15">
      <c r="A187" t="s">
        <v>33</v>
      </c>
      <c r="B187" s="41">
        <v>41549</v>
      </c>
      <c r="C187">
        <v>501</v>
      </c>
      <c r="D187">
        <v>1</v>
      </c>
      <c r="E187" t="s">
        <v>4</v>
      </c>
      <c r="F187">
        <v>3</v>
      </c>
      <c r="H187">
        <f>(COUNTIF(F187:F211,"&gt;0"))/(COUNTA(F187:F211))</f>
        <v>1</v>
      </c>
      <c r="I187">
        <f>AVERAGE(F187:F211)</f>
        <v>2.76</v>
      </c>
    </row>
    <row r="188" spans="1:9" x14ac:dyDescent="0.15">
      <c r="A188" t="s">
        <v>33</v>
      </c>
      <c r="B188" s="41">
        <v>41549</v>
      </c>
      <c r="C188">
        <v>501</v>
      </c>
      <c r="D188">
        <v>2</v>
      </c>
      <c r="E188" t="s">
        <v>2</v>
      </c>
      <c r="F188">
        <v>1</v>
      </c>
    </row>
    <row r="189" spans="1:9" x14ac:dyDescent="0.15">
      <c r="A189" t="s">
        <v>33</v>
      </c>
      <c r="B189" s="41">
        <v>41549</v>
      </c>
      <c r="C189">
        <v>501</v>
      </c>
      <c r="D189">
        <v>3</v>
      </c>
      <c r="E189" t="s">
        <v>2</v>
      </c>
      <c r="F189">
        <v>1</v>
      </c>
      <c r="G189" t="s">
        <v>53</v>
      </c>
      <c r="H189" t="s">
        <v>59</v>
      </c>
      <c r="I189" t="s">
        <v>60</v>
      </c>
    </row>
    <row r="190" spans="1:9" x14ac:dyDescent="0.15">
      <c r="A190" t="s">
        <v>33</v>
      </c>
      <c r="B190" s="41">
        <v>41549</v>
      </c>
      <c r="C190">
        <v>501</v>
      </c>
      <c r="D190">
        <v>4</v>
      </c>
      <c r="E190" t="s">
        <v>4</v>
      </c>
      <c r="F190">
        <v>3</v>
      </c>
      <c r="G190" t="s">
        <v>54</v>
      </c>
      <c r="H190">
        <v>43</v>
      </c>
      <c r="I190">
        <v>27</v>
      </c>
    </row>
    <row r="191" spans="1:9" x14ac:dyDescent="0.15">
      <c r="A191" t="s">
        <v>33</v>
      </c>
      <c r="B191" s="41">
        <v>41549</v>
      </c>
      <c r="C191">
        <v>501</v>
      </c>
      <c r="D191">
        <v>5</v>
      </c>
      <c r="E191" t="s">
        <v>3</v>
      </c>
      <c r="F191">
        <v>3</v>
      </c>
      <c r="G191" t="s">
        <v>55</v>
      </c>
      <c r="H191">
        <v>45</v>
      </c>
      <c r="I191">
        <v>25</v>
      </c>
    </row>
    <row r="192" spans="1:9" x14ac:dyDescent="0.15">
      <c r="A192" t="s">
        <v>33</v>
      </c>
      <c r="B192" s="41">
        <v>41549</v>
      </c>
      <c r="C192">
        <v>501</v>
      </c>
      <c r="D192">
        <v>6</v>
      </c>
      <c r="E192" t="s">
        <v>3</v>
      </c>
      <c r="F192">
        <v>3</v>
      </c>
      <c r="G192" t="s">
        <v>56</v>
      </c>
      <c r="H192">
        <v>45</v>
      </c>
      <c r="I192">
        <v>20</v>
      </c>
    </row>
    <row r="193" spans="1:9" x14ac:dyDescent="0.15">
      <c r="A193" t="s">
        <v>33</v>
      </c>
      <c r="B193" s="41">
        <v>41549</v>
      </c>
      <c r="C193">
        <v>501</v>
      </c>
      <c r="D193">
        <v>7</v>
      </c>
      <c r="E193" t="s">
        <v>3</v>
      </c>
      <c r="F193">
        <v>3</v>
      </c>
      <c r="G193" t="s">
        <v>57</v>
      </c>
      <c r="H193">
        <v>34</v>
      </c>
      <c r="I193">
        <v>30</v>
      </c>
    </row>
    <row r="194" spans="1:9" x14ac:dyDescent="0.15">
      <c r="A194" t="s">
        <v>33</v>
      </c>
      <c r="B194" s="41">
        <v>41549</v>
      </c>
      <c r="C194">
        <v>501</v>
      </c>
      <c r="D194">
        <v>8</v>
      </c>
      <c r="E194" t="s">
        <v>3</v>
      </c>
      <c r="F194">
        <v>3</v>
      </c>
      <c r="G194" t="s">
        <v>58</v>
      </c>
      <c r="H194">
        <f>SUM(H190:H193)</f>
        <v>167</v>
      </c>
      <c r="I194">
        <f>SUM(I190:I193)</f>
        <v>102</v>
      </c>
    </row>
    <row r="195" spans="1:9" x14ac:dyDescent="0.15">
      <c r="A195" t="s">
        <v>33</v>
      </c>
      <c r="B195" s="41">
        <v>41549</v>
      </c>
      <c r="C195">
        <v>501</v>
      </c>
      <c r="D195">
        <v>9</v>
      </c>
      <c r="E195" t="s">
        <v>35</v>
      </c>
      <c r="F195">
        <v>5</v>
      </c>
      <c r="I195">
        <f>SUM(H194:I194)</f>
        <v>269</v>
      </c>
    </row>
    <row r="196" spans="1:9" x14ac:dyDescent="0.15">
      <c r="A196" t="s">
        <v>33</v>
      </c>
      <c r="B196" s="41">
        <v>41549</v>
      </c>
      <c r="C196">
        <v>501</v>
      </c>
      <c r="D196">
        <v>10</v>
      </c>
      <c r="E196" t="s">
        <v>2</v>
      </c>
      <c r="F196">
        <v>1</v>
      </c>
    </row>
    <row r="197" spans="1:9" x14ac:dyDescent="0.15">
      <c r="A197" t="s">
        <v>33</v>
      </c>
      <c r="B197" s="41">
        <v>41549</v>
      </c>
      <c r="C197">
        <v>501</v>
      </c>
      <c r="D197">
        <v>11</v>
      </c>
      <c r="E197" t="s">
        <v>3</v>
      </c>
      <c r="F197">
        <v>3</v>
      </c>
    </row>
    <row r="198" spans="1:9" x14ac:dyDescent="0.15">
      <c r="A198" t="s">
        <v>33</v>
      </c>
      <c r="B198" s="41">
        <v>41549</v>
      </c>
      <c r="C198">
        <v>501</v>
      </c>
      <c r="D198">
        <v>12</v>
      </c>
      <c r="E198" t="s">
        <v>3</v>
      </c>
      <c r="F198">
        <v>3</v>
      </c>
    </row>
    <row r="199" spans="1:9" x14ac:dyDescent="0.15">
      <c r="A199" t="s">
        <v>33</v>
      </c>
      <c r="B199" s="41">
        <v>41549</v>
      </c>
      <c r="C199">
        <v>501</v>
      </c>
      <c r="D199">
        <v>13</v>
      </c>
      <c r="E199" t="s">
        <v>35</v>
      </c>
      <c r="F199">
        <v>5</v>
      </c>
    </row>
    <row r="200" spans="1:9" x14ac:dyDescent="0.15">
      <c r="A200" t="s">
        <v>33</v>
      </c>
      <c r="B200" s="41">
        <v>41549</v>
      </c>
      <c r="C200">
        <v>501</v>
      </c>
      <c r="D200">
        <v>14</v>
      </c>
      <c r="E200" t="s">
        <v>4</v>
      </c>
      <c r="F200">
        <v>3</v>
      </c>
    </row>
    <row r="201" spans="1:9" x14ac:dyDescent="0.15">
      <c r="A201" t="s">
        <v>33</v>
      </c>
      <c r="B201" s="41">
        <v>41549</v>
      </c>
      <c r="C201">
        <v>501</v>
      </c>
      <c r="D201">
        <v>15</v>
      </c>
      <c r="E201" t="s">
        <v>4</v>
      </c>
      <c r="F201">
        <v>3</v>
      </c>
    </row>
    <row r="202" spans="1:9" x14ac:dyDescent="0.15">
      <c r="A202" t="s">
        <v>33</v>
      </c>
      <c r="B202" s="41">
        <v>41549</v>
      </c>
      <c r="C202">
        <v>501</v>
      </c>
      <c r="D202">
        <v>16</v>
      </c>
      <c r="E202" t="s">
        <v>4</v>
      </c>
      <c r="F202">
        <v>3</v>
      </c>
    </row>
    <row r="203" spans="1:9" x14ac:dyDescent="0.15">
      <c r="A203" t="s">
        <v>33</v>
      </c>
      <c r="B203" s="41">
        <v>41549</v>
      </c>
      <c r="C203">
        <v>501</v>
      </c>
      <c r="D203">
        <v>17</v>
      </c>
      <c r="E203" t="s">
        <v>2</v>
      </c>
      <c r="F203">
        <v>1</v>
      </c>
    </row>
    <row r="204" spans="1:9" x14ac:dyDescent="0.15">
      <c r="A204" t="s">
        <v>33</v>
      </c>
      <c r="B204" s="41">
        <v>41549</v>
      </c>
      <c r="C204">
        <v>501</v>
      </c>
      <c r="D204">
        <v>18</v>
      </c>
      <c r="E204" t="s">
        <v>3</v>
      </c>
      <c r="F204">
        <v>3</v>
      </c>
    </row>
    <row r="205" spans="1:9" x14ac:dyDescent="0.15">
      <c r="A205" t="s">
        <v>33</v>
      </c>
      <c r="B205" s="41">
        <v>41549</v>
      </c>
      <c r="C205">
        <v>501</v>
      </c>
      <c r="D205">
        <v>19</v>
      </c>
      <c r="E205" t="s">
        <v>3</v>
      </c>
      <c r="F205">
        <v>3</v>
      </c>
    </row>
    <row r="206" spans="1:9" x14ac:dyDescent="0.15">
      <c r="A206" t="s">
        <v>33</v>
      </c>
      <c r="B206" s="41">
        <v>41549</v>
      </c>
      <c r="C206">
        <v>501</v>
      </c>
      <c r="D206">
        <v>20</v>
      </c>
      <c r="E206" t="s">
        <v>4</v>
      </c>
      <c r="F206">
        <v>3</v>
      </c>
    </row>
    <row r="207" spans="1:9" x14ac:dyDescent="0.15">
      <c r="A207" t="s">
        <v>33</v>
      </c>
      <c r="B207" s="41">
        <v>41549</v>
      </c>
      <c r="C207">
        <v>501</v>
      </c>
      <c r="D207">
        <v>21</v>
      </c>
      <c r="E207" t="s">
        <v>2</v>
      </c>
      <c r="F207">
        <v>1</v>
      </c>
    </row>
    <row r="208" spans="1:9" x14ac:dyDescent="0.15">
      <c r="A208" t="s">
        <v>33</v>
      </c>
      <c r="B208" s="41">
        <v>41549</v>
      </c>
      <c r="C208">
        <v>501</v>
      </c>
      <c r="D208">
        <v>22</v>
      </c>
      <c r="E208" t="s">
        <v>3</v>
      </c>
      <c r="F208">
        <v>3</v>
      </c>
    </row>
    <row r="209" spans="1:9" x14ac:dyDescent="0.15">
      <c r="A209" t="s">
        <v>33</v>
      </c>
      <c r="B209" s="41">
        <v>41549</v>
      </c>
      <c r="C209">
        <v>501</v>
      </c>
      <c r="D209">
        <v>23</v>
      </c>
      <c r="E209" t="s">
        <v>4</v>
      </c>
      <c r="F209">
        <v>3</v>
      </c>
    </row>
    <row r="210" spans="1:9" x14ac:dyDescent="0.15">
      <c r="A210" t="s">
        <v>33</v>
      </c>
      <c r="B210" s="41">
        <v>41549</v>
      </c>
      <c r="C210">
        <v>501</v>
      </c>
      <c r="D210">
        <v>24</v>
      </c>
      <c r="E210" t="s">
        <v>2</v>
      </c>
      <c r="F210">
        <v>3</v>
      </c>
    </row>
    <row r="211" spans="1:9" x14ac:dyDescent="0.15">
      <c r="A211" t="s">
        <v>33</v>
      </c>
      <c r="B211" s="41">
        <v>41549</v>
      </c>
      <c r="C211">
        <v>501</v>
      </c>
      <c r="D211">
        <v>25</v>
      </c>
      <c r="E211" t="s">
        <v>2</v>
      </c>
      <c r="F211">
        <v>3</v>
      </c>
    </row>
    <row r="213" spans="1:9" x14ac:dyDescent="0.15">
      <c r="A213" t="s">
        <v>68</v>
      </c>
      <c r="B213" s="41">
        <v>41522</v>
      </c>
      <c r="C213">
        <v>499</v>
      </c>
      <c r="D213">
        <v>1</v>
      </c>
      <c r="E213" t="s">
        <v>1</v>
      </c>
      <c r="F213">
        <v>1</v>
      </c>
      <c r="H213">
        <f>(COUNTIF(F213:F237,"&gt;0"))/(COUNTA(F213:F237))</f>
        <v>0.84</v>
      </c>
      <c r="I213">
        <f>AVERAGE(F213:F237)</f>
        <v>1.8</v>
      </c>
    </row>
    <row r="214" spans="1:9" x14ac:dyDescent="0.15">
      <c r="A214" t="s">
        <v>68</v>
      </c>
      <c r="B214" s="41">
        <v>41522</v>
      </c>
      <c r="C214">
        <v>499</v>
      </c>
      <c r="D214">
        <v>2</v>
      </c>
      <c r="E214" t="s">
        <v>1</v>
      </c>
      <c r="F214">
        <v>1</v>
      </c>
    </row>
    <row r="215" spans="1:9" x14ac:dyDescent="0.15">
      <c r="A215" t="s">
        <v>68</v>
      </c>
      <c r="B215" s="41">
        <v>41522</v>
      </c>
      <c r="C215">
        <v>499</v>
      </c>
      <c r="D215">
        <v>3</v>
      </c>
      <c r="E215" t="s">
        <v>3</v>
      </c>
      <c r="F215">
        <v>3</v>
      </c>
      <c r="G215" t="s">
        <v>53</v>
      </c>
      <c r="H215" t="s">
        <v>59</v>
      </c>
      <c r="I215" t="s">
        <v>60</v>
      </c>
    </row>
    <row r="216" spans="1:9" x14ac:dyDescent="0.15">
      <c r="A216" t="s">
        <v>68</v>
      </c>
      <c r="B216" s="41">
        <v>41522</v>
      </c>
      <c r="C216">
        <v>499</v>
      </c>
      <c r="D216">
        <v>4</v>
      </c>
      <c r="E216" t="s">
        <v>0</v>
      </c>
      <c r="F216">
        <v>0</v>
      </c>
      <c r="G216" t="s">
        <v>54</v>
      </c>
      <c r="H216">
        <v>44</v>
      </c>
      <c r="I216">
        <v>7</v>
      </c>
    </row>
    <row r="217" spans="1:9" x14ac:dyDescent="0.15">
      <c r="A217" t="s">
        <v>68</v>
      </c>
      <c r="B217" s="41">
        <v>41522</v>
      </c>
      <c r="C217">
        <v>499</v>
      </c>
      <c r="D217">
        <v>5</v>
      </c>
      <c r="E217" t="s">
        <v>1</v>
      </c>
      <c r="F217">
        <v>1</v>
      </c>
      <c r="G217" t="s">
        <v>55</v>
      </c>
      <c r="H217">
        <v>34</v>
      </c>
      <c r="I217">
        <v>10</v>
      </c>
    </row>
    <row r="218" spans="1:9" x14ac:dyDescent="0.15">
      <c r="A218" t="s">
        <v>68</v>
      </c>
      <c r="B218" s="41">
        <v>41522</v>
      </c>
      <c r="C218">
        <v>499</v>
      </c>
      <c r="D218">
        <v>6</v>
      </c>
      <c r="E218" t="s">
        <v>37</v>
      </c>
      <c r="F218">
        <v>5</v>
      </c>
      <c r="G218" t="s">
        <v>56</v>
      </c>
      <c r="H218">
        <v>26</v>
      </c>
      <c r="I218">
        <v>5</v>
      </c>
    </row>
    <row r="219" spans="1:9" x14ac:dyDescent="0.15">
      <c r="A219" t="s">
        <v>68</v>
      </c>
      <c r="B219" s="41">
        <v>41522</v>
      </c>
      <c r="C219">
        <v>499</v>
      </c>
      <c r="D219">
        <v>7</v>
      </c>
      <c r="E219" t="s">
        <v>3</v>
      </c>
      <c r="F219">
        <v>3</v>
      </c>
      <c r="G219" t="s">
        <v>57</v>
      </c>
      <c r="H219">
        <v>44</v>
      </c>
      <c r="I219">
        <v>3</v>
      </c>
    </row>
    <row r="220" spans="1:9" x14ac:dyDescent="0.15">
      <c r="A220" t="s">
        <v>68</v>
      </c>
      <c r="B220" s="41">
        <v>41522</v>
      </c>
      <c r="C220">
        <v>499</v>
      </c>
      <c r="D220">
        <v>8</v>
      </c>
      <c r="E220" t="s">
        <v>0</v>
      </c>
      <c r="F220">
        <v>0</v>
      </c>
      <c r="G220" t="s">
        <v>58</v>
      </c>
      <c r="H220">
        <f>SUM(H216:H219)</f>
        <v>148</v>
      </c>
      <c r="I220">
        <f>SUM(I216:I219)</f>
        <v>25</v>
      </c>
    </row>
    <row r="221" spans="1:9" x14ac:dyDescent="0.15">
      <c r="A221" t="s">
        <v>68</v>
      </c>
      <c r="B221" s="41">
        <v>41522</v>
      </c>
      <c r="C221">
        <v>499</v>
      </c>
      <c r="D221">
        <v>9</v>
      </c>
      <c r="E221" t="s">
        <v>4</v>
      </c>
      <c r="F221">
        <v>3</v>
      </c>
      <c r="I221">
        <f>SUM(H220:I220)</f>
        <v>173</v>
      </c>
    </row>
    <row r="222" spans="1:9" x14ac:dyDescent="0.15">
      <c r="A222" t="s">
        <v>68</v>
      </c>
      <c r="B222" s="41">
        <v>41522</v>
      </c>
      <c r="C222">
        <v>499</v>
      </c>
      <c r="D222">
        <v>10</v>
      </c>
      <c r="E222" t="s">
        <v>15</v>
      </c>
      <c r="F222">
        <v>1</v>
      </c>
    </row>
    <row r="223" spans="1:9" x14ac:dyDescent="0.15">
      <c r="A223" t="s">
        <v>68</v>
      </c>
      <c r="B223" s="41">
        <v>41522</v>
      </c>
      <c r="C223">
        <v>499</v>
      </c>
      <c r="D223">
        <v>11</v>
      </c>
      <c r="E223" t="s">
        <v>3</v>
      </c>
      <c r="F223">
        <v>3</v>
      </c>
    </row>
    <row r="224" spans="1:9" x14ac:dyDescent="0.15">
      <c r="A224" t="s">
        <v>68</v>
      </c>
      <c r="B224" s="41">
        <v>41522</v>
      </c>
      <c r="C224">
        <v>499</v>
      </c>
      <c r="D224">
        <v>12</v>
      </c>
      <c r="E224" t="s">
        <v>2</v>
      </c>
      <c r="F224">
        <v>1</v>
      </c>
    </row>
    <row r="225" spans="1:9" x14ac:dyDescent="0.15">
      <c r="A225" t="s">
        <v>68</v>
      </c>
      <c r="B225" s="41">
        <v>41522</v>
      </c>
      <c r="C225">
        <v>499</v>
      </c>
      <c r="D225">
        <v>13</v>
      </c>
      <c r="E225" t="s">
        <v>15</v>
      </c>
      <c r="F225">
        <v>1</v>
      </c>
    </row>
    <row r="226" spans="1:9" x14ac:dyDescent="0.15">
      <c r="A226" t="s">
        <v>68</v>
      </c>
      <c r="B226" s="41">
        <v>41522</v>
      </c>
      <c r="C226">
        <v>499</v>
      </c>
      <c r="D226">
        <v>14</v>
      </c>
      <c r="E226" t="s">
        <v>15</v>
      </c>
      <c r="F226">
        <v>1</v>
      </c>
    </row>
    <row r="227" spans="1:9" x14ac:dyDescent="0.15">
      <c r="A227" t="s">
        <v>68</v>
      </c>
      <c r="B227" s="41">
        <v>41522</v>
      </c>
      <c r="C227">
        <v>499</v>
      </c>
      <c r="D227">
        <v>15</v>
      </c>
      <c r="E227" t="s">
        <v>0</v>
      </c>
      <c r="F227">
        <v>0</v>
      </c>
    </row>
    <row r="228" spans="1:9" x14ac:dyDescent="0.15">
      <c r="A228" t="s">
        <v>68</v>
      </c>
      <c r="B228" s="41">
        <v>41522</v>
      </c>
      <c r="C228">
        <v>499</v>
      </c>
      <c r="D228">
        <v>16</v>
      </c>
      <c r="E228" t="s">
        <v>2</v>
      </c>
      <c r="F228">
        <v>1</v>
      </c>
    </row>
    <row r="229" spans="1:9" x14ac:dyDescent="0.15">
      <c r="A229" t="s">
        <v>68</v>
      </c>
      <c r="B229" s="41">
        <v>41522</v>
      </c>
      <c r="C229">
        <v>499</v>
      </c>
      <c r="D229">
        <v>17</v>
      </c>
      <c r="E229" t="s">
        <v>4</v>
      </c>
      <c r="F229">
        <v>3</v>
      </c>
    </row>
    <row r="230" spans="1:9" x14ac:dyDescent="0.15">
      <c r="A230" t="s">
        <v>68</v>
      </c>
      <c r="B230" s="41">
        <v>41522</v>
      </c>
      <c r="C230">
        <v>499</v>
      </c>
      <c r="D230">
        <v>18</v>
      </c>
      <c r="E230" t="s">
        <v>15</v>
      </c>
      <c r="F230">
        <v>1</v>
      </c>
    </row>
    <row r="231" spans="1:9" x14ac:dyDescent="0.15">
      <c r="A231" t="s">
        <v>68</v>
      </c>
      <c r="B231" s="41">
        <v>41522</v>
      </c>
      <c r="C231">
        <v>499</v>
      </c>
      <c r="D231">
        <v>19</v>
      </c>
      <c r="E231" t="s">
        <v>35</v>
      </c>
      <c r="F231">
        <v>5</v>
      </c>
    </row>
    <row r="232" spans="1:9" x14ac:dyDescent="0.15">
      <c r="A232" t="s">
        <v>68</v>
      </c>
      <c r="B232" s="41">
        <v>41522</v>
      </c>
      <c r="C232">
        <v>499</v>
      </c>
      <c r="D232">
        <v>20</v>
      </c>
      <c r="E232" t="s">
        <v>3</v>
      </c>
      <c r="F232">
        <v>3</v>
      </c>
    </row>
    <row r="233" spans="1:9" x14ac:dyDescent="0.15">
      <c r="A233" t="s">
        <v>68</v>
      </c>
      <c r="B233" s="41">
        <v>41522</v>
      </c>
      <c r="C233">
        <v>499</v>
      </c>
      <c r="D233">
        <v>21</v>
      </c>
      <c r="E233" t="s">
        <v>0</v>
      </c>
      <c r="F233">
        <v>0</v>
      </c>
    </row>
    <row r="234" spans="1:9" x14ac:dyDescent="0.15">
      <c r="A234" t="s">
        <v>68</v>
      </c>
      <c r="B234" s="41">
        <v>41522</v>
      </c>
      <c r="C234">
        <v>499</v>
      </c>
      <c r="D234">
        <v>22</v>
      </c>
      <c r="E234" t="s">
        <v>4</v>
      </c>
      <c r="F234">
        <v>3</v>
      </c>
    </row>
    <row r="235" spans="1:9" x14ac:dyDescent="0.15">
      <c r="A235" t="s">
        <v>68</v>
      </c>
      <c r="B235" s="41">
        <v>41522</v>
      </c>
      <c r="C235">
        <v>499</v>
      </c>
      <c r="D235">
        <v>23</v>
      </c>
      <c r="E235" t="s">
        <v>2</v>
      </c>
      <c r="F235">
        <v>1</v>
      </c>
    </row>
    <row r="236" spans="1:9" x14ac:dyDescent="0.15">
      <c r="A236" t="s">
        <v>68</v>
      </c>
      <c r="B236" s="41">
        <v>41522</v>
      </c>
      <c r="C236">
        <v>499</v>
      </c>
      <c r="D236">
        <v>24</v>
      </c>
      <c r="E236" t="s">
        <v>15</v>
      </c>
      <c r="F236">
        <v>1</v>
      </c>
    </row>
    <row r="237" spans="1:9" x14ac:dyDescent="0.15">
      <c r="A237" t="s">
        <v>68</v>
      </c>
      <c r="B237" s="41">
        <v>41522</v>
      </c>
      <c r="C237">
        <v>499</v>
      </c>
      <c r="D237">
        <v>25</v>
      </c>
      <c r="E237" t="s">
        <v>4</v>
      </c>
      <c r="F237">
        <v>3</v>
      </c>
    </row>
    <row r="239" spans="1:9" x14ac:dyDescent="0.15">
      <c r="A239" t="s">
        <v>64</v>
      </c>
      <c r="B239" s="41">
        <v>41516</v>
      </c>
      <c r="C239" t="s">
        <v>75</v>
      </c>
      <c r="D239">
        <v>1</v>
      </c>
      <c r="E239" s="56" t="s">
        <v>35</v>
      </c>
      <c r="F239" s="56">
        <v>5</v>
      </c>
      <c r="H239">
        <f>(COUNTIF(F239:F263,"&gt;0"))/(COUNTA(F239:F263))</f>
        <v>1</v>
      </c>
      <c r="I239">
        <f>AVERAGE(F239:F263)</f>
        <v>3.56</v>
      </c>
    </row>
    <row r="240" spans="1:9" x14ac:dyDescent="0.15">
      <c r="A240" t="s">
        <v>64</v>
      </c>
      <c r="B240" s="41">
        <v>41516</v>
      </c>
      <c r="C240" t="s">
        <v>75</v>
      </c>
      <c r="D240">
        <v>2</v>
      </c>
      <c r="E240" s="56" t="s">
        <v>4</v>
      </c>
      <c r="F240" s="56">
        <v>3</v>
      </c>
    </row>
    <row r="241" spans="1:6" x14ac:dyDescent="0.15">
      <c r="A241" t="s">
        <v>64</v>
      </c>
      <c r="B241" s="41">
        <v>41516</v>
      </c>
      <c r="C241" t="s">
        <v>75</v>
      </c>
      <c r="D241">
        <v>3</v>
      </c>
      <c r="E241" s="56" t="s">
        <v>35</v>
      </c>
      <c r="F241" s="56">
        <v>5</v>
      </c>
    </row>
    <row r="242" spans="1:6" x14ac:dyDescent="0.15">
      <c r="A242" t="s">
        <v>64</v>
      </c>
      <c r="B242" s="41">
        <v>41516</v>
      </c>
      <c r="C242" t="s">
        <v>75</v>
      </c>
      <c r="D242">
        <v>4</v>
      </c>
      <c r="E242" s="56" t="s">
        <v>4</v>
      </c>
      <c r="F242" s="56">
        <v>3</v>
      </c>
    </row>
    <row r="243" spans="1:6" x14ac:dyDescent="0.15">
      <c r="A243" t="s">
        <v>64</v>
      </c>
      <c r="B243" s="41">
        <v>41516</v>
      </c>
      <c r="C243" t="s">
        <v>75</v>
      </c>
      <c r="D243">
        <v>5</v>
      </c>
      <c r="E243" s="56" t="s">
        <v>3</v>
      </c>
      <c r="F243" s="56">
        <v>3</v>
      </c>
    </row>
    <row r="244" spans="1:6" x14ac:dyDescent="0.15">
      <c r="A244" t="s">
        <v>64</v>
      </c>
      <c r="B244" s="41">
        <v>41516</v>
      </c>
      <c r="C244" t="s">
        <v>75</v>
      </c>
      <c r="D244">
        <v>6</v>
      </c>
      <c r="E244" s="56" t="s">
        <v>3</v>
      </c>
      <c r="F244" s="56">
        <v>3</v>
      </c>
    </row>
    <row r="245" spans="1:6" x14ac:dyDescent="0.15">
      <c r="A245" t="s">
        <v>64</v>
      </c>
      <c r="B245" s="41">
        <v>41516</v>
      </c>
      <c r="C245" t="s">
        <v>75</v>
      </c>
      <c r="D245">
        <v>7</v>
      </c>
      <c r="E245" s="56" t="s">
        <v>4</v>
      </c>
      <c r="F245" s="56">
        <v>3</v>
      </c>
    </row>
    <row r="246" spans="1:6" x14ac:dyDescent="0.15">
      <c r="A246" t="s">
        <v>64</v>
      </c>
      <c r="B246" s="41">
        <v>41516</v>
      </c>
      <c r="C246" t="s">
        <v>75</v>
      </c>
      <c r="D246">
        <v>8</v>
      </c>
      <c r="E246" s="56" t="s">
        <v>4</v>
      </c>
      <c r="F246" s="56">
        <v>3</v>
      </c>
    </row>
    <row r="247" spans="1:6" x14ac:dyDescent="0.15">
      <c r="A247" t="s">
        <v>64</v>
      </c>
      <c r="B247" s="41">
        <v>41516</v>
      </c>
      <c r="C247" t="s">
        <v>75</v>
      </c>
      <c r="D247">
        <v>9</v>
      </c>
      <c r="E247" s="56" t="s">
        <v>3</v>
      </c>
      <c r="F247" s="56">
        <v>3</v>
      </c>
    </row>
    <row r="248" spans="1:6" x14ac:dyDescent="0.15">
      <c r="A248" t="s">
        <v>64</v>
      </c>
      <c r="B248" s="41">
        <v>41516</v>
      </c>
      <c r="C248" t="s">
        <v>75</v>
      </c>
      <c r="D248">
        <v>10</v>
      </c>
      <c r="E248" s="56" t="s">
        <v>4</v>
      </c>
      <c r="F248" s="56">
        <v>3</v>
      </c>
    </row>
    <row r="249" spans="1:6" x14ac:dyDescent="0.15">
      <c r="A249" t="s">
        <v>64</v>
      </c>
      <c r="B249" s="41">
        <v>41516</v>
      </c>
      <c r="C249" t="s">
        <v>75</v>
      </c>
      <c r="D249">
        <v>11</v>
      </c>
      <c r="E249" s="56" t="s">
        <v>4</v>
      </c>
      <c r="F249" s="56">
        <v>3</v>
      </c>
    </row>
    <row r="250" spans="1:6" x14ac:dyDescent="0.15">
      <c r="A250" t="s">
        <v>64</v>
      </c>
      <c r="B250" s="41">
        <v>41516</v>
      </c>
      <c r="C250" t="s">
        <v>75</v>
      </c>
      <c r="D250">
        <v>12</v>
      </c>
      <c r="E250" s="56" t="s">
        <v>36</v>
      </c>
      <c r="F250" s="56">
        <v>5</v>
      </c>
    </row>
    <row r="251" spans="1:6" x14ac:dyDescent="0.15">
      <c r="A251" t="s">
        <v>64</v>
      </c>
      <c r="B251" s="41">
        <v>41516</v>
      </c>
      <c r="C251" t="s">
        <v>75</v>
      </c>
      <c r="D251">
        <v>13</v>
      </c>
      <c r="E251" s="56" t="s">
        <v>35</v>
      </c>
      <c r="F251" s="56">
        <v>5</v>
      </c>
    </row>
    <row r="252" spans="1:6" x14ac:dyDescent="0.15">
      <c r="A252" t="s">
        <v>64</v>
      </c>
      <c r="B252" s="41">
        <v>41516</v>
      </c>
      <c r="C252" t="s">
        <v>75</v>
      </c>
      <c r="D252">
        <v>14</v>
      </c>
      <c r="E252" s="56" t="s">
        <v>4</v>
      </c>
      <c r="F252" s="56">
        <v>3</v>
      </c>
    </row>
    <row r="253" spans="1:6" x14ac:dyDescent="0.15">
      <c r="A253" t="s">
        <v>64</v>
      </c>
      <c r="B253" s="41">
        <v>41516</v>
      </c>
      <c r="C253" t="s">
        <v>75</v>
      </c>
      <c r="D253">
        <v>15</v>
      </c>
      <c r="E253" s="56" t="s">
        <v>4</v>
      </c>
      <c r="F253" s="56">
        <v>3</v>
      </c>
    </row>
    <row r="254" spans="1:6" x14ac:dyDescent="0.15">
      <c r="A254" t="s">
        <v>64</v>
      </c>
      <c r="B254" s="41">
        <v>41516</v>
      </c>
      <c r="C254" t="s">
        <v>75</v>
      </c>
      <c r="D254">
        <v>16</v>
      </c>
      <c r="E254" s="56" t="s">
        <v>36</v>
      </c>
      <c r="F254" s="56">
        <v>5</v>
      </c>
    </row>
    <row r="255" spans="1:6" x14ac:dyDescent="0.15">
      <c r="A255" t="s">
        <v>64</v>
      </c>
      <c r="B255" s="41">
        <v>41516</v>
      </c>
      <c r="C255" t="s">
        <v>75</v>
      </c>
      <c r="D255">
        <v>17</v>
      </c>
      <c r="E255" s="56" t="s">
        <v>4</v>
      </c>
      <c r="F255" s="56">
        <v>3</v>
      </c>
    </row>
    <row r="256" spans="1:6" x14ac:dyDescent="0.15">
      <c r="A256" t="s">
        <v>64</v>
      </c>
      <c r="B256" s="41">
        <v>41516</v>
      </c>
      <c r="C256" t="s">
        <v>75</v>
      </c>
      <c r="D256">
        <v>18</v>
      </c>
      <c r="E256" s="56" t="s">
        <v>4</v>
      </c>
      <c r="F256" s="56">
        <v>3</v>
      </c>
    </row>
    <row r="257" spans="1:9" x14ac:dyDescent="0.15">
      <c r="A257" t="s">
        <v>64</v>
      </c>
      <c r="B257" s="41">
        <v>41516</v>
      </c>
      <c r="C257" t="s">
        <v>75</v>
      </c>
      <c r="D257">
        <v>19</v>
      </c>
      <c r="E257" s="56" t="s">
        <v>4</v>
      </c>
      <c r="F257" s="56">
        <v>3</v>
      </c>
    </row>
    <row r="258" spans="1:9" x14ac:dyDescent="0.15">
      <c r="A258" t="s">
        <v>64</v>
      </c>
      <c r="B258" s="41">
        <v>41516</v>
      </c>
      <c r="C258" t="s">
        <v>75</v>
      </c>
      <c r="D258">
        <v>20</v>
      </c>
      <c r="E258" s="56" t="s">
        <v>4</v>
      </c>
      <c r="F258" s="56">
        <v>3</v>
      </c>
    </row>
    <row r="259" spans="1:9" x14ac:dyDescent="0.15">
      <c r="A259" t="s">
        <v>64</v>
      </c>
      <c r="B259" s="41">
        <v>41516</v>
      </c>
      <c r="C259" t="s">
        <v>75</v>
      </c>
      <c r="D259">
        <v>21</v>
      </c>
      <c r="E259" s="56" t="s">
        <v>35</v>
      </c>
      <c r="F259" s="56">
        <v>5</v>
      </c>
    </row>
    <row r="260" spans="1:9" x14ac:dyDescent="0.15">
      <c r="A260" t="s">
        <v>64</v>
      </c>
      <c r="B260" s="41">
        <v>41516</v>
      </c>
      <c r="C260" t="s">
        <v>75</v>
      </c>
      <c r="D260">
        <v>22</v>
      </c>
      <c r="E260" s="56" t="s">
        <v>4</v>
      </c>
      <c r="F260" s="56">
        <v>3</v>
      </c>
    </row>
    <row r="261" spans="1:9" x14ac:dyDescent="0.15">
      <c r="A261" t="s">
        <v>64</v>
      </c>
      <c r="B261" s="41">
        <v>41516</v>
      </c>
      <c r="C261" t="s">
        <v>75</v>
      </c>
      <c r="D261">
        <v>23</v>
      </c>
      <c r="E261" s="56" t="s">
        <v>35</v>
      </c>
      <c r="F261" s="56">
        <v>5</v>
      </c>
    </row>
    <row r="262" spans="1:9" x14ac:dyDescent="0.15">
      <c r="A262" t="s">
        <v>64</v>
      </c>
      <c r="B262" s="41">
        <v>41516</v>
      </c>
      <c r="C262" t="s">
        <v>75</v>
      </c>
      <c r="D262">
        <v>24</v>
      </c>
      <c r="E262" s="56" t="s">
        <v>4</v>
      </c>
      <c r="F262" s="56">
        <v>3</v>
      </c>
    </row>
    <row r="263" spans="1:9" x14ac:dyDescent="0.15">
      <c r="A263" t="s">
        <v>64</v>
      </c>
      <c r="B263" s="41">
        <v>41516</v>
      </c>
      <c r="C263" t="s">
        <v>75</v>
      </c>
      <c r="D263">
        <v>25</v>
      </c>
      <c r="E263" s="56" t="s">
        <v>4</v>
      </c>
      <c r="F263" s="56">
        <v>3</v>
      </c>
    </row>
    <row r="265" spans="1:9" x14ac:dyDescent="0.15">
      <c r="A265" t="s">
        <v>87</v>
      </c>
      <c r="B265" s="41">
        <v>41572</v>
      </c>
      <c r="C265">
        <v>504</v>
      </c>
      <c r="D265">
        <v>1</v>
      </c>
      <c r="E265" t="s">
        <v>0</v>
      </c>
      <c r="F265">
        <v>0</v>
      </c>
      <c r="H265">
        <f>(COUNTIF(F265:F289,"&gt;0"))/(COUNTA(F265:F289))</f>
        <v>0.88</v>
      </c>
      <c r="I265">
        <f>AVERAGE(F265:F289)</f>
        <v>1.6</v>
      </c>
    </row>
    <row r="266" spans="1:9" x14ac:dyDescent="0.15">
      <c r="A266" t="s">
        <v>87</v>
      </c>
      <c r="B266" s="41">
        <v>41572</v>
      </c>
      <c r="C266">
        <v>504</v>
      </c>
      <c r="D266">
        <v>2</v>
      </c>
      <c r="E266" t="s">
        <v>1</v>
      </c>
      <c r="F266">
        <v>1</v>
      </c>
    </row>
    <row r="267" spans="1:9" x14ac:dyDescent="0.15">
      <c r="A267" t="s">
        <v>87</v>
      </c>
      <c r="B267" s="41">
        <v>41572</v>
      </c>
      <c r="C267">
        <v>504</v>
      </c>
      <c r="D267">
        <v>3</v>
      </c>
      <c r="E267" t="s">
        <v>4</v>
      </c>
      <c r="F267">
        <v>1</v>
      </c>
      <c r="G267" t="s">
        <v>53</v>
      </c>
      <c r="H267" t="s">
        <v>59</v>
      </c>
      <c r="I267" t="s">
        <v>60</v>
      </c>
    </row>
    <row r="268" spans="1:9" x14ac:dyDescent="0.15">
      <c r="A268" t="s">
        <v>87</v>
      </c>
      <c r="B268" s="41">
        <v>41572</v>
      </c>
      <c r="C268">
        <v>504</v>
      </c>
      <c r="D268">
        <v>4</v>
      </c>
      <c r="E268" t="s">
        <v>4</v>
      </c>
      <c r="F268">
        <v>3</v>
      </c>
      <c r="G268" t="s">
        <v>54</v>
      </c>
      <c r="H268">
        <v>68</v>
      </c>
      <c r="I268">
        <v>8</v>
      </c>
    </row>
    <row r="269" spans="1:9" x14ac:dyDescent="0.15">
      <c r="A269" t="s">
        <v>87</v>
      </c>
      <c r="B269" s="41">
        <v>41572</v>
      </c>
      <c r="C269">
        <v>504</v>
      </c>
      <c r="D269">
        <v>5</v>
      </c>
      <c r="E269" t="s">
        <v>35</v>
      </c>
      <c r="F269">
        <v>3</v>
      </c>
      <c r="G269" t="s">
        <v>55</v>
      </c>
      <c r="H269">
        <v>72</v>
      </c>
      <c r="I269">
        <v>8</v>
      </c>
    </row>
    <row r="270" spans="1:9" x14ac:dyDescent="0.15">
      <c r="A270" t="s">
        <v>87</v>
      </c>
      <c r="B270" s="41">
        <v>41572</v>
      </c>
      <c r="C270">
        <v>504</v>
      </c>
      <c r="D270">
        <v>6</v>
      </c>
      <c r="E270" t="s">
        <v>4</v>
      </c>
      <c r="F270">
        <v>3</v>
      </c>
      <c r="G270" t="s">
        <v>56</v>
      </c>
    </row>
    <row r="271" spans="1:9" x14ac:dyDescent="0.15">
      <c r="A271" t="s">
        <v>87</v>
      </c>
      <c r="B271" s="41">
        <v>41572</v>
      </c>
      <c r="C271">
        <v>504</v>
      </c>
      <c r="D271">
        <v>7</v>
      </c>
      <c r="E271" t="s">
        <v>15</v>
      </c>
      <c r="F271">
        <v>1</v>
      </c>
      <c r="G271" t="s">
        <v>57</v>
      </c>
      <c r="I271">
        <v>0</v>
      </c>
    </row>
    <row r="272" spans="1:9" x14ac:dyDescent="0.15">
      <c r="A272" t="s">
        <v>87</v>
      </c>
      <c r="B272" s="41">
        <v>41572</v>
      </c>
      <c r="C272">
        <v>504</v>
      </c>
      <c r="D272">
        <v>8</v>
      </c>
      <c r="E272" t="s">
        <v>0</v>
      </c>
      <c r="F272">
        <v>0</v>
      </c>
      <c r="G272" t="s">
        <v>58</v>
      </c>
      <c r="H272">
        <f>SUM(H268:H271)</f>
        <v>140</v>
      </c>
      <c r="I272">
        <f>SUM(I268:I271)</f>
        <v>16</v>
      </c>
    </row>
    <row r="273" spans="1:9" x14ac:dyDescent="0.15">
      <c r="A273" t="s">
        <v>87</v>
      </c>
      <c r="B273" s="41">
        <v>41572</v>
      </c>
      <c r="C273">
        <v>504</v>
      </c>
      <c r="D273">
        <v>9</v>
      </c>
      <c r="E273" t="s">
        <v>15</v>
      </c>
      <c r="F273">
        <v>1</v>
      </c>
      <c r="I273">
        <f>SUM(H272:I272)</f>
        <v>156</v>
      </c>
    </row>
    <row r="274" spans="1:9" x14ac:dyDescent="0.15">
      <c r="A274" t="s">
        <v>87</v>
      </c>
      <c r="B274" s="41">
        <v>41572</v>
      </c>
      <c r="C274">
        <v>504</v>
      </c>
      <c r="D274">
        <v>10</v>
      </c>
      <c r="E274" t="s">
        <v>35</v>
      </c>
      <c r="F274">
        <v>3</v>
      </c>
    </row>
    <row r="275" spans="1:9" x14ac:dyDescent="0.15">
      <c r="A275" t="s">
        <v>87</v>
      </c>
      <c r="B275" s="41">
        <v>41572</v>
      </c>
      <c r="C275">
        <v>504</v>
      </c>
      <c r="D275">
        <v>11</v>
      </c>
      <c r="E275" t="s">
        <v>15</v>
      </c>
      <c r="F275">
        <v>1</v>
      </c>
    </row>
    <row r="276" spans="1:9" x14ac:dyDescent="0.15">
      <c r="A276" t="s">
        <v>87</v>
      </c>
      <c r="B276" s="41">
        <v>41572</v>
      </c>
      <c r="C276">
        <v>504</v>
      </c>
      <c r="D276">
        <v>12</v>
      </c>
      <c r="E276" t="s">
        <v>4</v>
      </c>
      <c r="F276">
        <v>1</v>
      </c>
    </row>
    <row r="277" spans="1:9" x14ac:dyDescent="0.15">
      <c r="A277" t="s">
        <v>87</v>
      </c>
      <c r="B277" s="41">
        <v>41572</v>
      </c>
      <c r="C277">
        <v>504</v>
      </c>
      <c r="D277">
        <v>13</v>
      </c>
      <c r="E277" t="s">
        <v>4</v>
      </c>
      <c r="F277">
        <v>1</v>
      </c>
    </row>
    <row r="278" spans="1:9" x14ac:dyDescent="0.15">
      <c r="A278" t="s">
        <v>87</v>
      </c>
      <c r="B278" s="41">
        <v>41572</v>
      </c>
      <c r="C278">
        <v>504</v>
      </c>
      <c r="D278">
        <v>14</v>
      </c>
      <c r="E278" t="s">
        <v>35</v>
      </c>
      <c r="F278">
        <v>3</v>
      </c>
    </row>
    <row r="279" spans="1:9" x14ac:dyDescent="0.15">
      <c r="A279" t="s">
        <v>87</v>
      </c>
      <c r="B279" s="41">
        <v>41572</v>
      </c>
      <c r="C279">
        <v>504</v>
      </c>
      <c r="D279">
        <v>15</v>
      </c>
      <c r="E279" t="s">
        <v>4</v>
      </c>
      <c r="F279">
        <v>3</v>
      </c>
    </row>
    <row r="280" spans="1:9" x14ac:dyDescent="0.15">
      <c r="A280" t="s">
        <v>87</v>
      </c>
      <c r="B280" s="41">
        <v>41572</v>
      </c>
      <c r="C280">
        <v>504</v>
      </c>
      <c r="D280">
        <v>16</v>
      </c>
      <c r="E280" t="s">
        <v>4</v>
      </c>
      <c r="F280">
        <v>3</v>
      </c>
    </row>
    <row r="281" spans="1:9" x14ac:dyDescent="0.15">
      <c r="A281" t="s">
        <v>87</v>
      </c>
      <c r="B281" s="41">
        <v>41572</v>
      </c>
      <c r="C281">
        <v>504</v>
      </c>
      <c r="D281">
        <v>17</v>
      </c>
      <c r="E281" t="s">
        <v>1</v>
      </c>
      <c r="F281">
        <v>1</v>
      </c>
    </row>
    <row r="282" spans="1:9" x14ac:dyDescent="0.15">
      <c r="A282" t="s">
        <v>87</v>
      </c>
      <c r="B282" s="41">
        <v>41572</v>
      </c>
      <c r="C282">
        <v>504</v>
      </c>
      <c r="D282">
        <v>18</v>
      </c>
      <c r="E282" t="s">
        <v>4</v>
      </c>
      <c r="F282">
        <v>3</v>
      </c>
    </row>
    <row r="283" spans="1:9" x14ac:dyDescent="0.15">
      <c r="A283" t="s">
        <v>87</v>
      </c>
      <c r="B283" s="41">
        <v>41572</v>
      </c>
      <c r="C283">
        <v>504</v>
      </c>
      <c r="D283">
        <v>19</v>
      </c>
      <c r="E283" t="s">
        <v>15</v>
      </c>
      <c r="F283">
        <v>1</v>
      </c>
    </row>
    <row r="284" spans="1:9" x14ac:dyDescent="0.15">
      <c r="A284" t="s">
        <v>87</v>
      </c>
      <c r="B284" s="41">
        <v>41572</v>
      </c>
      <c r="C284">
        <v>504</v>
      </c>
      <c r="D284">
        <v>20</v>
      </c>
      <c r="E284" t="s">
        <v>4</v>
      </c>
      <c r="F284">
        <v>1</v>
      </c>
      <c r="H284" t="s">
        <v>66</v>
      </c>
    </row>
    <row r="285" spans="1:9" x14ac:dyDescent="0.15">
      <c r="A285" t="s">
        <v>87</v>
      </c>
      <c r="B285" s="41">
        <v>41572</v>
      </c>
      <c r="C285">
        <v>504</v>
      </c>
      <c r="D285">
        <v>21</v>
      </c>
      <c r="E285" t="s">
        <v>15</v>
      </c>
      <c r="F285">
        <v>1</v>
      </c>
    </row>
    <row r="286" spans="1:9" x14ac:dyDescent="0.15">
      <c r="A286" t="s">
        <v>87</v>
      </c>
      <c r="B286" s="41">
        <v>41572</v>
      </c>
      <c r="C286">
        <v>504</v>
      </c>
      <c r="D286">
        <v>22</v>
      </c>
      <c r="E286" t="s">
        <v>15</v>
      </c>
      <c r="F286">
        <v>1</v>
      </c>
    </row>
    <row r="287" spans="1:9" x14ac:dyDescent="0.15">
      <c r="A287" t="s">
        <v>87</v>
      </c>
      <c r="B287" s="41">
        <v>41572</v>
      </c>
      <c r="C287">
        <v>504</v>
      </c>
      <c r="D287">
        <v>23</v>
      </c>
      <c r="E287" t="s">
        <v>0</v>
      </c>
      <c r="F287">
        <v>0</v>
      </c>
    </row>
    <row r="288" spans="1:9" x14ac:dyDescent="0.15">
      <c r="A288" t="s">
        <v>87</v>
      </c>
      <c r="B288" s="41">
        <v>41572</v>
      </c>
      <c r="C288">
        <v>504</v>
      </c>
      <c r="D288">
        <v>24</v>
      </c>
      <c r="E288" t="s">
        <v>4</v>
      </c>
      <c r="F288">
        <v>3</v>
      </c>
    </row>
    <row r="289" spans="1:9" x14ac:dyDescent="0.15">
      <c r="A289" t="s">
        <v>87</v>
      </c>
      <c r="B289" s="41">
        <v>41572</v>
      </c>
      <c r="C289">
        <v>504</v>
      </c>
      <c r="D289">
        <v>25</v>
      </c>
      <c r="E289" t="s">
        <v>4</v>
      </c>
      <c r="F289">
        <v>1</v>
      </c>
    </row>
    <row r="291" spans="1:9" x14ac:dyDescent="0.15">
      <c r="A291" t="s">
        <v>68</v>
      </c>
      <c r="B291" s="41">
        <v>41551</v>
      </c>
      <c r="C291">
        <v>502</v>
      </c>
      <c r="D291">
        <v>1</v>
      </c>
      <c r="E291" t="s">
        <v>15</v>
      </c>
      <c r="F291">
        <v>1</v>
      </c>
      <c r="H291">
        <f>(COUNTIF(F291:F315,"&gt;0"))/(COUNTA(F291:F315))</f>
        <v>0.72</v>
      </c>
      <c r="I291">
        <f>AVERAGE(F291:F315)</f>
        <v>0.72</v>
      </c>
    </row>
    <row r="292" spans="1:9" x14ac:dyDescent="0.15">
      <c r="A292" t="s">
        <v>79</v>
      </c>
      <c r="B292" s="41">
        <v>41551</v>
      </c>
      <c r="C292">
        <v>502</v>
      </c>
      <c r="D292">
        <v>2</v>
      </c>
      <c r="E292" t="s">
        <v>2</v>
      </c>
      <c r="F292">
        <v>1</v>
      </c>
    </row>
    <row r="293" spans="1:9" x14ac:dyDescent="0.15">
      <c r="A293" t="s">
        <v>68</v>
      </c>
      <c r="B293" s="41">
        <v>41551</v>
      </c>
      <c r="C293">
        <v>502</v>
      </c>
      <c r="D293">
        <v>3</v>
      </c>
      <c r="E293" t="s">
        <v>1</v>
      </c>
      <c r="F293">
        <v>1</v>
      </c>
      <c r="G293" t="s">
        <v>53</v>
      </c>
      <c r="H293" t="s">
        <v>59</v>
      </c>
      <c r="I293" t="s">
        <v>60</v>
      </c>
    </row>
    <row r="294" spans="1:9" x14ac:dyDescent="0.15">
      <c r="A294" t="s">
        <v>79</v>
      </c>
      <c r="B294" s="41">
        <v>41551</v>
      </c>
      <c r="C294">
        <v>502</v>
      </c>
      <c r="D294">
        <v>4</v>
      </c>
      <c r="E294" t="s">
        <v>2</v>
      </c>
      <c r="F294">
        <v>1</v>
      </c>
      <c r="G294" t="s">
        <v>54</v>
      </c>
    </row>
    <row r="295" spans="1:9" x14ac:dyDescent="0.15">
      <c r="A295" t="s">
        <v>68</v>
      </c>
      <c r="B295" s="41">
        <v>41551</v>
      </c>
      <c r="C295">
        <v>502</v>
      </c>
      <c r="D295">
        <v>5</v>
      </c>
      <c r="E295" t="s">
        <v>15</v>
      </c>
      <c r="F295">
        <v>1</v>
      </c>
      <c r="G295" t="s">
        <v>55</v>
      </c>
    </row>
    <row r="296" spans="1:9" x14ac:dyDescent="0.15">
      <c r="A296" t="s">
        <v>79</v>
      </c>
      <c r="B296" s="41">
        <v>41551</v>
      </c>
      <c r="C296">
        <v>502</v>
      </c>
      <c r="D296">
        <v>6</v>
      </c>
      <c r="E296" t="s">
        <v>1</v>
      </c>
      <c r="F296">
        <v>1</v>
      </c>
      <c r="G296" t="s">
        <v>56</v>
      </c>
    </row>
    <row r="297" spans="1:9" x14ac:dyDescent="0.15">
      <c r="A297" t="s">
        <v>68</v>
      </c>
      <c r="B297" s="41">
        <v>41551</v>
      </c>
      <c r="C297">
        <v>502</v>
      </c>
      <c r="D297">
        <v>7</v>
      </c>
      <c r="E297" t="s">
        <v>1</v>
      </c>
      <c r="F297">
        <v>1</v>
      </c>
      <c r="G297" t="s">
        <v>57</v>
      </c>
    </row>
    <row r="298" spans="1:9" x14ac:dyDescent="0.15">
      <c r="A298" t="s">
        <v>79</v>
      </c>
      <c r="B298" s="41">
        <v>41551</v>
      </c>
      <c r="C298">
        <v>502</v>
      </c>
      <c r="D298">
        <v>8</v>
      </c>
      <c r="E298" t="s">
        <v>1</v>
      </c>
      <c r="F298">
        <v>1</v>
      </c>
      <c r="G298" t="s">
        <v>58</v>
      </c>
      <c r="H298">
        <f>SUM(H294:H297)</f>
        <v>0</v>
      </c>
      <c r="I298">
        <f>SUM(I294:I297)</f>
        <v>0</v>
      </c>
    </row>
    <row r="299" spans="1:9" x14ac:dyDescent="0.15">
      <c r="A299" t="s">
        <v>68</v>
      </c>
      <c r="B299" s="41">
        <v>41551</v>
      </c>
      <c r="C299">
        <v>502</v>
      </c>
      <c r="D299">
        <v>9</v>
      </c>
      <c r="E299" t="s">
        <v>0</v>
      </c>
      <c r="F299">
        <v>0</v>
      </c>
      <c r="I299">
        <f>SUM(H298:I298)</f>
        <v>0</v>
      </c>
    </row>
    <row r="300" spans="1:9" x14ac:dyDescent="0.15">
      <c r="A300" t="s">
        <v>79</v>
      </c>
      <c r="B300" s="41">
        <v>41551</v>
      </c>
      <c r="C300">
        <v>502</v>
      </c>
      <c r="D300">
        <v>10</v>
      </c>
      <c r="E300" t="s">
        <v>0</v>
      </c>
      <c r="F300">
        <v>0</v>
      </c>
    </row>
    <row r="301" spans="1:9" x14ac:dyDescent="0.15">
      <c r="A301" t="s">
        <v>68</v>
      </c>
      <c r="B301" s="41">
        <v>41551</v>
      </c>
      <c r="C301">
        <v>502</v>
      </c>
      <c r="D301">
        <v>11</v>
      </c>
      <c r="E301" t="s">
        <v>1</v>
      </c>
      <c r="F301">
        <v>1</v>
      </c>
    </row>
    <row r="302" spans="1:9" x14ac:dyDescent="0.15">
      <c r="A302" t="s">
        <v>79</v>
      </c>
      <c r="B302" s="41">
        <v>41551</v>
      </c>
      <c r="C302">
        <v>502</v>
      </c>
      <c r="D302">
        <v>12</v>
      </c>
      <c r="E302" t="s">
        <v>0</v>
      </c>
      <c r="F302">
        <v>0</v>
      </c>
    </row>
    <row r="303" spans="1:9" x14ac:dyDescent="0.15">
      <c r="A303" t="s">
        <v>68</v>
      </c>
      <c r="B303" s="41">
        <v>41551</v>
      </c>
      <c r="C303">
        <v>502</v>
      </c>
      <c r="D303">
        <v>13</v>
      </c>
      <c r="E303" t="s">
        <v>2</v>
      </c>
      <c r="F303">
        <v>1</v>
      </c>
    </row>
    <row r="304" spans="1:9" x14ac:dyDescent="0.15">
      <c r="A304" t="s">
        <v>79</v>
      </c>
      <c r="B304" s="41">
        <v>41551</v>
      </c>
      <c r="C304">
        <v>502</v>
      </c>
      <c r="D304">
        <v>14</v>
      </c>
      <c r="E304" t="s">
        <v>15</v>
      </c>
      <c r="F304">
        <v>1</v>
      </c>
    </row>
    <row r="305" spans="1:9" x14ac:dyDescent="0.15">
      <c r="A305" t="s">
        <v>68</v>
      </c>
      <c r="B305" s="41">
        <v>41551</v>
      </c>
      <c r="C305">
        <v>502</v>
      </c>
      <c r="D305">
        <v>15</v>
      </c>
      <c r="E305" t="s">
        <v>1</v>
      </c>
      <c r="F305">
        <v>1</v>
      </c>
    </row>
    <row r="306" spans="1:9" x14ac:dyDescent="0.15">
      <c r="A306" t="s">
        <v>79</v>
      </c>
      <c r="B306" s="41">
        <v>41551</v>
      </c>
      <c r="C306">
        <v>502</v>
      </c>
      <c r="D306">
        <v>16</v>
      </c>
      <c r="E306" t="s">
        <v>1</v>
      </c>
      <c r="F306">
        <v>1</v>
      </c>
    </row>
    <row r="307" spans="1:9" x14ac:dyDescent="0.15">
      <c r="A307" t="s">
        <v>68</v>
      </c>
      <c r="B307" s="41">
        <v>41551</v>
      </c>
      <c r="C307">
        <v>502</v>
      </c>
      <c r="D307">
        <v>17</v>
      </c>
      <c r="E307" t="s">
        <v>0</v>
      </c>
      <c r="F307">
        <v>0</v>
      </c>
    </row>
    <row r="308" spans="1:9" x14ac:dyDescent="0.15">
      <c r="A308" t="s">
        <v>79</v>
      </c>
      <c r="B308" s="41">
        <v>41551</v>
      </c>
      <c r="C308">
        <v>502</v>
      </c>
      <c r="D308">
        <v>18</v>
      </c>
      <c r="E308" t="s">
        <v>0</v>
      </c>
      <c r="F308">
        <v>0</v>
      </c>
    </row>
    <row r="309" spans="1:9" x14ac:dyDescent="0.15">
      <c r="A309" t="s">
        <v>68</v>
      </c>
      <c r="B309" s="41">
        <v>41551</v>
      </c>
      <c r="C309">
        <v>502</v>
      </c>
      <c r="D309">
        <v>19</v>
      </c>
      <c r="E309" t="s">
        <v>1</v>
      </c>
      <c r="F309">
        <v>1</v>
      </c>
    </row>
    <row r="310" spans="1:9" x14ac:dyDescent="0.15">
      <c r="A310" t="s">
        <v>79</v>
      </c>
      <c r="B310" s="41">
        <v>41551</v>
      </c>
      <c r="C310">
        <v>502</v>
      </c>
      <c r="D310">
        <v>20</v>
      </c>
      <c r="E310" t="s">
        <v>1</v>
      </c>
      <c r="F310">
        <v>1</v>
      </c>
    </row>
    <row r="311" spans="1:9" x14ac:dyDescent="0.15">
      <c r="A311" t="s">
        <v>68</v>
      </c>
      <c r="B311" s="41">
        <v>41551</v>
      </c>
      <c r="C311">
        <v>502</v>
      </c>
      <c r="D311">
        <v>21</v>
      </c>
      <c r="E311" t="s">
        <v>1</v>
      </c>
      <c r="F311">
        <v>1</v>
      </c>
    </row>
    <row r="312" spans="1:9" x14ac:dyDescent="0.15">
      <c r="A312" t="s">
        <v>79</v>
      </c>
      <c r="B312" s="41">
        <v>41551</v>
      </c>
      <c r="C312">
        <v>502</v>
      </c>
      <c r="D312">
        <v>22</v>
      </c>
      <c r="E312" t="s">
        <v>0</v>
      </c>
      <c r="F312">
        <v>0</v>
      </c>
    </row>
    <row r="313" spans="1:9" x14ac:dyDescent="0.15">
      <c r="A313" t="s">
        <v>68</v>
      </c>
      <c r="B313" s="41">
        <v>41551</v>
      </c>
      <c r="C313">
        <v>502</v>
      </c>
      <c r="D313">
        <v>23</v>
      </c>
      <c r="E313" t="s">
        <v>1</v>
      </c>
      <c r="F313">
        <v>1</v>
      </c>
    </row>
    <row r="314" spans="1:9" x14ac:dyDescent="0.15">
      <c r="A314" t="s">
        <v>79</v>
      </c>
      <c r="B314" s="41">
        <v>41551</v>
      </c>
      <c r="C314">
        <v>502</v>
      </c>
      <c r="D314">
        <v>24</v>
      </c>
      <c r="E314" t="s">
        <v>1</v>
      </c>
      <c r="F314">
        <v>1</v>
      </c>
    </row>
    <row r="315" spans="1:9" x14ac:dyDescent="0.15">
      <c r="A315" t="s">
        <v>68</v>
      </c>
      <c r="B315" s="41">
        <v>41551</v>
      </c>
      <c r="C315">
        <v>502</v>
      </c>
      <c r="D315">
        <v>25</v>
      </c>
      <c r="E315" t="s">
        <v>0</v>
      </c>
      <c r="F315">
        <v>0</v>
      </c>
    </row>
    <row r="317" spans="1:9" x14ac:dyDescent="0.15">
      <c r="A317" t="s">
        <v>33</v>
      </c>
      <c r="B317" t="s">
        <v>88</v>
      </c>
      <c r="D317">
        <v>1</v>
      </c>
      <c r="H317" t="e">
        <f>(COUNTIF(F317:F341,"&gt;0"))/(COUNTA(F317:F341))</f>
        <v>#DIV/0!</v>
      </c>
      <c r="I317" t="e">
        <f>AVERAGE(F317:F341)</f>
        <v>#DIV/0!</v>
      </c>
    </row>
    <row r="318" spans="1:9" x14ac:dyDescent="0.15">
      <c r="A318" t="s">
        <v>33</v>
      </c>
      <c r="B318" t="s">
        <v>88</v>
      </c>
      <c r="D318">
        <v>2</v>
      </c>
    </row>
    <row r="319" spans="1:9" x14ac:dyDescent="0.15">
      <c r="A319" t="s">
        <v>33</v>
      </c>
      <c r="B319" t="s">
        <v>88</v>
      </c>
      <c r="D319">
        <v>3</v>
      </c>
      <c r="G319" t="s">
        <v>53</v>
      </c>
      <c r="H319" t="s">
        <v>59</v>
      </c>
      <c r="I319" t="s">
        <v>60</v>
      </c>
    </row>
    <row r="320" spans="1:9" x14ac:dyDescent="0.15">
      <c r="A320" t="s">
        <v>33</v>
      </c>
      <c r="B320" t="s">
        <v>88</v>
      </c>
      <c r="D320">
        <v>4</v>
      </c>
      <c r="G320" t="s">
        <v>54</v>
      </c>
    </row>
    <row r="321" spans="1:9" x14ac:dyDescent="0.15">
      <c r="A321" t="s">
        <v>33</v>
      </c>
      <c r="B321" t="s">
        <v>88</v>
      </c>
      <c r="D321">
        <v>5</v>
      </c>
      <c r="G321" t="s">
        <v>55</v>
      </c>
    </row>
    <row r="322" spans="1:9" x14ac:dyDescent="0.15">
      <c r="A322" t="s">
        <v>33</v>
      </c>
      <c r="B322" t="s">
        <v>88</v>
      </c>
      <c r="D322">
        <v>6</v>
      </c>
      <c r="G322" t="s">
        <v>56</v>
      </c>
    </row>
    <row r="323" spans="1:9" x14ac:dyDescent="0.15">
      <c r="A323" t="s">
        <v>33</v>
      </c>
      <c r="B323" t="s">
        <v>88</v>
      </c>
      <c r="D323">
        <v>7</v>
      </c>
      <c r="G323" t="s">
        <v>57</v>
      </c>
    </row>
    <row r="324" spans="1:9" x14ac:dyDescent="0.15">
      <c r="A324" t="s">
        <v>33</v>
      </c>
      <c r="B324" t="s">
        <v>88</v>
      </c>
      <c r="D324">
        <v>8</v>
      </c>
      <c r="G324" t="s">
        <v>58</v>
      </c>
    </row>
    <row r="325" spans="1:9" x14ac:dyDescent="0.15">
      <c r="A325" t="s">
        <v>33</v>
      </c>
      <c r="B325" t="s">
        <v>88</v>
      </c>
      <c r="D325">
        <v>9</v>
      </c>
      <c r="I325">
        <f>SUM(H324:I324)</f>
        <v>0</v>
      </c>
    </row>
    <row r="326" spans="1:9" x14ac:dyDescent="0.15">
      <c r="A326" t="s">
        <v>33</v>
      </c>
      <c r="B326" t="s">
        <v>88</v>
      </c>
      <c r="D326">
        <v>10</v>
      </c>
    </row>
    <row r="327" spans="1:9" x14ac:dyDescent="0.15">
      <c r="A327" t="s">
        <v>33</v>
      </c>
      <c r="B327" t="s">
        <v>88</v>
      </c>
      <c r="D327">
        <v>11</v>
      </c>
    </row>
    <row r="328" spans="1:9" x14ac:dyDescent="0.15">
      <c r="A328" t="s">
        <v>33</v>
      </c>
      <c r="B328" t="s">
        <v>88</v>
      </c>
      <c r="D328">
        <v>12</v>
      </c>
    </row>
    <row r="329" spans="1:9" x14ac:dyDescent="0.15">
      <c r="A329" t="s">
        <v>33</v>
      </c>
      <c r="B329" t="s">
        <v>88</v>
      </c>
      <c r="D329">
        <v>13</v>
      </c>
    </row>
    <row r="330" spans="1:9" x14ac:dyDescent="0.15">
      <c r="A330" t="s">
        <v>33</v>
      </c>
      <c r="B330" t="s">
        <v>88</v>
      </c>
      <c r="D330">
        <v>14</v>
      </c>
    </row>
    <row r="331" spans="1:9" x14ac:dyDescent="0.15">
      <c r="A331" t="s">
        <v>33</v>
      </c>
      <c r="B331" t="s">
        <v>88</v>
      </c>
      <c r="D331">
        <v>15</v>
      </c>
    </row>
    <row r="332" spans="1:9" x14ac:dyDescent="0.15">
      <c r="A332" t="s">
        <v>33</v>
      </c>
      <c r="B332" t="s">
        <v>88</v>
      </c>
      <c r="D332">
        <v>16</v>
      </c>
    </row>
    <row r="333" spans="1:9" x14ac:dyDescent="0.15">
      <c r="A333" t="s">
        <v>33</v>
      </c>
      <c r="B333" t="s">
        <v>88</v>
      </c>
      <c r="D333">
        <v>17</v>
      </c>
    </row>
    <row r="334" spans="1:9" x14ac:dyDescent="0.15">
      <c r="A334" t="s">
        <v>33</v>
      </c>
      <c r="B334" t="s">
        <v>88</v>
      </c>
      <c r="D334">
        <v>18</v>
      </c>
    </row>
    <row r="335" spans="1:9" x14ac:dyDescent="0.15">
      <c r="A335" t="s">
        <v>33</v>
      </c>
      <c r="B335" t="s">
        <v>88</v>
      </c>
      <c r="D335">
        <v>19</v>
      </c>
    </row>
    <row r="336" spans="1:9" x14ac:dyDescent="0.15">
      <c r="A336" t="s">
        <v>33</v>
      </c>
      <c r="B336" t="s">
        <v>88</v>
      </c>
      <c r="D336">
        <v>20</v>
      </c>
    </row>
    <row r="337" spans="1:9" x14ac:dyDescent="0.15">
      <c r="A337" t="s">
        <v>33</v>
      </c>
      <c r="B337" t="s">
        <v>88</v>
      </c>
      <c r="D337">
        <v>21</v>
      </c>
    </row>
    <row r="338" spans="1:9" x14ac:dyDescent="0.15">
      <c r="A338" t="s">
        <v>33</v>
      </c>
      <c r="B338" t="s">
        <v>88</v>
      </c>
      <c r="D338">
        <v>22</v>
      </c>
    </row>
    <row r="339" spans="1:9" x14ac:dyDescent="0.15">
      <c r="A339" t="s">
        <v>33</v>
      </c>
      <c r="B339" t="s">
        <v>88</v>
      </c>
      <c r="D339">
        <v>23</v>
      </c>
    </row>
    <row r="340" spans="1:9" x14ac:dyDescent="0.15">
      <c r="A340" t="s">
        <v>33</v>
      </c>
      <c r="B340" t="s">
        <v>88</v>
      </c>
      <c r="D340">
        <v>24</v>
      </c>
    </row>
    <row r="341" spans="1:9" x14ac:dyDescent="0.15">
      <c r="A341" t="s">
        <v>33</v>
      </c>
      <c r="B341" t="s">
        <v>88</v>
      </c>
      <c r="D341">
        <v>25</v>
      </c>
    </row>
    <row r="343" spans="1:9" x14ac:dyDescent="0.15">
      <c r="A343" t="s">
        <v>64</v>
      </c>
      <c r="B343" s="41">
        <v>41563</v>
      </c>
      <c r="C343" t="s">
        <v>75</v>
      </c>
      <c r="D343">
        <v>1</v>
      </c>
      <c r="E343" s="56" t="s">
        <v>3</v>
      </c>
      <c r="F343" s="56">
        <v>3</v>
      </c>
      <c r="H343">
        <f>(COUNTIF(F343:F367,"&gt;0"))/(COUNTA(F343:F367))</f>
        <v>1</v>
      </c>
      <c r="I343">
        <f>AVERAGE(F343:F367)</f>
        <v>2.52</v>
      </c>
    </row>
    <row r="344" spans="1:9" x14ac:dyDescent="0.15">
      <c r="A344" t="s">
        <v>64</v>
      </c>
      <c r="B344" s="41">
        <v>41563</v>
      </c>
      <c r="C344" t="s">
        <v>75</v>
      </c>
      <c r="D344">
        <v>2</v>
      </c>
      <c r="E344" s="56" t="s">
        <v>4</v>
      </c>
      <c r="F344" s="56">
        <v>3</v>
      </c>
    </row>
    <row r="345" spans="1:9" x14ac:dyDescent="0.15">
      <c r="A345" t="s">
        <v>64</v>
      </c>
      <c r="B345" s="41">
        <v>41563</v>
      </c>
      <c r="C345" t="s">
        <v>75</v>
      </c>
      <c r="D345">
        <v>3</v>
      </c>
      <c r="E345" s="56" t="s">
        <v>35</v>
      </c>
      <c r="F345" s="56">
        <v>5</v>
      </c>
    </row>
    <row r="346" spans="1:9" x14ac:dyDescent="0.15">
      <c r="A346" t="s">
        <v>64</v>
      </c>
      <c r="B346" s="41">
        <v>41563</v>
      </c>
      <c r="C346" t="s">
        <v>75</v>
      </c>
      <c r="D346">
        <v>4</v>
      </c>
      <c r="E346" s="56" t="s">
        <v>2</v>
      </c>
      <c r="F346" s="56">
        <v>1</v>
      </c>
    </row>
    <row r="347" spans="1:9" x14ac:dyDescent="0.15">
      <c r="A347" t="s">
        <v>64</v>
      </c>
      <c r="B347" s="41">
        <v>41563</v>
      </c>
      <c r="C347" t="s">
        <v>75</v>
      </c>
      <c r="D347">
        <v>5</v>
      </c>
      <c r="E347" s="56" t="s">
        <v>2</v>
      </c>
      <c r="F347" s="56">
        <v>1</v>
      </c>
    </row>
    <row r="348" spans="1:9" x14ac:dyDescent="0.15">
      <c r="A348" t="s">
        <v>64</v>
      </c>
      <c r="B348" s="41">
        <v>41563</v>
      </c>
      <c r="C348" t="s">
        <v>75</v>
      </c>
      <c r="D348">
        <v>6</v>
      </c>
      <c r="E348" s="56" t="s">
        <v>15</v>
      </c>
      <c r="F348" s="56">
        <v>1</v>
      </c>
    </row>
    <row r="349" spans="1:9" x14ac:dyDescent="0.15">
      <c r="A349" t="s">
        <v>64</v>
      </c>
      <c r="B349" s="41">
        <v>41563</v>
      </c>
      <c r="C349" t="s">
        <v>75</v>
      </c>
      <c r="D349">
        <v>7</v>
      </c>
      <c r="E349" s="56" t="s">
        <v>4</v>
      </c>
      <c r="F349" s="56">
        <v>3</v>
      </c>
    </row>
    <row r="350" spans="1:9" x14ac:dyDescent="0.15">
      <c r="A350" t="s">
        <v>64</v>
      </c>
      <c r="B350" s="41">
        <v>41563</v>
      </c>
      <c r="C350" t="s">
        <v>75</v>
      </c>
      <c r="D350">
        <v>8</v>
      </c>
      <c r="E350" s="56" t="s">
        <v>1</v>
      </c>
      <c r="F350" s="56">
        <v>1</v>
      </c>
    </row>
    <row r="351" spans="1:9" x14ac:dyDescent="0.15">
      <c r="A351" t="s">
        <v>64</v>
      </c>
      <c r="B351" s="41">
        <v>41563</v>
      </c>
      <c r="C351" t="s">
        <v>75</v>
      </c>
      <c r="D351">
        <v>9</v>
      </c>
      <c r="E351" s="56" t="s">
        <v>3</v>
      </c>
      <c r="F351" s="56">
        <v>3</v>
      </c>
    </row>
    <row r="352" spans="1:9" x14ac:dyDescent="0.15">
      <c r="A352" t="s">
        <v>64</v>
      </c>
      <c r="B352" s="41">
        <v>41563</v>
      </c>
      <c r="C352" t="s">
        <v>75</v>
      </c>
      <c r="D352">
        <v>10</v>
      </c>
      <c r="E352" s="56" t="s">
        <v>2</v>
      </c>
      <c r="F352" s="56">
        <v>1</v>
      </c>
    </row>
    <row r="353" spans="1:9" x14ac:dyDescent="0.15">
      <c r="A353" t="s">
        <v>64</v>
      </c>
      <c r="B353" s="41">
        <v>41563</v>
      </c>
      <c r="C353" t="s">
        <v>75</v>
      </c>
      <c r="D353">
        <v>11</v>
      </c>
      <c r="E353" s="56" t="s">
        <v>3</v>
      </c>
      <c r="F353" s="56">
        <v>3</v>
      </c>
    </row>
    <row r="354" spans="1:9" x14ac:dyDescent="0.15">
      <c r="A354" t="s">
        <v>64</v>
      </c>
      <c r="B354" s="41">
        <v>41563</v>
      </c>
      <c r="C354" t="s">
        <v>75</v>
      </c>
      <c r="D354">
        <v>12</v>
      </c>
      <c r="E354" s="56" t="s">
        <v>4</v>
      </c>
      <c r="F354" s="56">
        <v>3</v>
      </c>
    </row>
    <row r="355" spans="1:9" x14ac:dyDescent="0.15">
      <c r="A355" t="s">
        <v>64</v>
      </c>
      <c r="B355" s="41">
        <v>41563</v>
      </c>
      <c r="C355" t="s">
        <v>75</v>
      </c>
      <c r="D355">
        <v>13</v>
      </c>
      <c r="E355" s="56" t="s">
        <v>3</v>
      </c>
      <c r="F355" s="56">
        <v>3</v>
      </c>
    </row>
    <row r="356" spans="1:9" x14ac:dyDescent="0.15">
      <c r="A356" t="s">
        <v>64</v>
      </c>
      <c r="B356" s="41">
        <v>41563</v>
      </c>
      <c r="C356" t="s">
        <v>75</v>
      </c>
      <c r="D356">
        <v>14</v>
      </c>
      <c r="E356" s="56" t="s">
        <v>15</v>
      </c>
      <c r="F356" s="56">
        <v>1</v>
      </c>
    </row>
    <row r="357" spans="1:9" x14ac:dyDescent="0.15">
      <c r="A357" t="s">
        <v>64</v>
      </c>
      <c r="B357" s="41">
        <v>41563</v>
      </c>
      <c r="C357" t="s">
        <v>75</v>
      </c>
      <c r="D357">
        <v>15</v>
      </c>
      <c r="E357" s="56" t="s">
        <v>35</v>
      </c>
      <c r="F357" s="56">
        <v>5</v>
      </c>
    </row>
    <row r="358" spans="1:9" x14ac:dyDescent="0.15">
      <c r="A358" t="s">
        <v>64</v>
      </c>
      <c r="B358" s="41">
        <v>41563</v>
      </c>
      <c r="C358" t="s">
        <v>75</v>
      </c>
      <c r="D358">
        <v>16</v>
      </c>
      <c r="E358" s="56" t="s">
        <v>4</v>
      </c>
      <c r="F358" s="56">
        <v>3</v>
      </c>
    </row>
    <row r="359" spans="1:9" x14ac:dyDescent="0.15">
      <c r="A359" t="s">
        <v>64</v>
      </c>
      <c r="B359" s="41">
        <v>41563</v>
      </c>
      <c r="C359" t="s">
        <v>75</v>
      </c>
      <c r="D359">
        <v>17</v>
      </c>
      <c r="E359" s="56" t="s">
        <v>15</v>
      </c>
      <c r="F359" s="56">
        <v>1</v>
      </c>
    </row>
    <row r="360" spans="1:9" x14ac:dyDescent="0.15">
      <c r="A360" t="s">
        <v>64</v>
      </c>
      <c r="B360" s="41">
        <v>41563</v>
      </c>
      <c r="C360" t="s">
        <v>75</v>
      </c>
      <c r="D360">
        <v>18</v>
      </c>
      <c r="E360" s="56" t="s">
        <v>36</v>
      </c>
      <c r="F360" s="56">
        <v>5</v>
      </c>
    </row>
    <row r="361" spans="1:9" x14ac:dyDescent="0.15">
      <c r="A361" t="s">
        <v>64</v>
      </c>
      <c r="B361" s="41">
        <v>41563</v>
      </c>
      <c r="C361" t="s">
        <v>75</v>
      </c>
      <c r="D361">
        <v>19</v>
      </c>
      <c r="E361" s="56" t="s">
        <v>2</v>
      </c>
      <c r="F361" s="56">
        <v>1</v>
      </c>
    </row>
    <row r="362" spans="1:9" x14ac:dyDescent="0.15">
      <c r="A362" t="s">
        <v>64</v>
      </c>
      <c r="B362" s="41">
        <v>41563</v>
      </c>
      <c r="C362" t="s">
        <v>75</v>
      </c>
      <c r="D362">
        <v>20</v>
      </c>
      <c r="E362" s="56" t="s">
        <v>36</v>
      </c>
      <c r="F362" s="56">
        <v>5</v>
      </c>
    </row>
    <row r="363" spans="1:9" x14ac:dyDescent="0.15">
      <c r="A363" t="s">
        <v>64</v>
      </c>
      <c r="B363" s="41">
        <v>41563</v>
      </c>
      <c r="C363" t="s">
        <v>75</v>
      </c>
      <c r="D363">
        <v>21</v>
      </c>
      <c r="E363" s="56" t="s">
        <v>15</v>
      </c>
      <c r="F363" s="56">
        <v>1</v>
      </c>
      <c r="I363" t="s">
        <v>66</v>
      </c>
    </row>
    <row r="364" spans="1:9" x14ac:dyDescent="0.15">
      <c r="A364" t="s">
        <v>64</v>
      </c>
      <c r="B364" s="41">
        <v>41563</v>
      </c>
      <c r="C364" t="s">
        <v>75</v>
      </c>
      <c r="D364">
        <v>22</v>
      </c>
      <c r="E364" s="56" t="s">
        <v>2</v>
      </c>
      <c r="F364" s="56">
        <v>1</v>
      </c>
    </row>
    <row r="365" spans="1:9" x14ac:dyDescent="0.15">
      <c r="A365" t="s">
        <v>64</v>
      </c>
      <c r="B365" s="41">
        <v>41563</v>
      </c>
      <c r="C365" t="s">
        <v>75</v>
      </c>
      <c r="D365">
        <v>23</v>
      </c>
      <c r="E365" s="56" t="s">
        <v>36</v>
      </c>
      <c r="F365" s="56">
        <v>5</v>
      </c>
    </row>
    <row r="366" spans="1:9" x14ac:dyDescent="0.15">
      <c r="A366" t="s">
        <v>64</v>
      </c>
      <c r="B366" s="41">
        <v>41563</v>
      </c>
      <c r="C366" t="s">
        <v>75</v>
      </c>
      <c r="D366">
        <v>24</v>
      </c>
      <c r="E366" s="56" t="s">
        <v>2</v>
      </c>
      <c r="F366" s="56">
        <v>1</v>
      </c>
    </row>
    <row r="367" spans="1:9" x14ac:dyDescent="0.15">
      <c r="A367" t="s">
        <v>64</v>
      </c>
      <c r="B367" s="41">
        <v>41563</v>
      </c>
      <c r="C367" t="s">
        <v>75</v>
      </c>
      <c r="D367">
        <v>25</v>
      </c>
      <c r="E367" s="56" t="s">
        <v>4</v>
      </c>
      <c r="F367" s="56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67"/>
  <sheetViews>
    <sheetView zoomScale="85" zoomScaleNormal="85" workbookViewId="0">
      <selection activeCell="L27" sqref="L27"/>
    </sheetView>
  </sheetViews>
  <sheetFormatPr baseColWidth="10" defaultColWidth="8.83203125" defaultRowHeight="13" x14ac:dyDescent="0.15"/>
  <cols>
    <col min="2" max="2" width="10.1640625" bestFit="1" customWidth="1"/>
    <col min="10" max="10" width="9.5" customWidth="1"/>
  </cols>
  <sheetData>
    <row r="1" spans="1:14" x14ac:dyDescent="0.15">
      <c r="A1" t="s">
        <v>93</v>
      </c>
      <c r="E1" t="s">
        <v>16</v>
      </c>
      <c r="G1" t="s">
        <v>22</v>
      </c>
    </row>
    <row r="2" spans="1:14" x14ac:dyDescent="0.15">
      <c r="A2" t="s">
        <v>77</v>
      </c>
    </row>
    <row r="3" spans="1:14" x14ac:dyDescent="0.15">
      <c r="E3" t="s">
        <v>17</v>
      </c>
      <c r="F3" t="s">
        <v>18</v>
      </c>
      <c r="G3" t="s">
        <v>19</v>
      </c>
      <c r="H3" t="s">
        <v>20</v>
      </c>
      <c r="I3" t="s">
        <v>21</v>
      </c>
    </row>
    <row r="4" spans="1:14" x14ac:dyDescent="0.15">
      <c r="A4" t="s">
        <v>12</v>
      </c>
      <c r="B4" t="s">
        <v>11</v>
      </c>
      <c r="C4" t="s">
        <v>8</v>
      </c>
      <c r="D4" t="s">
        <v>9</v>
      </c>
      <c r="E4" t="s">
        <v>5</v>
      </c>
      <c r="F4" t="s">
        <v>6</v>
      </c>
      <c r="H4" t="s">
        <v>14</v>
      </c>
      <c r="I4" t="s">
        <v>7</v>
      </c>
    </row>
    <row r="5" spans="1:14" x14ac:dyDescent="0.15">
      <c r="A5" t="s">
        <v>73</v>
      </c>
      <c r="B5" s="41">
        <v>41838</v>
      </c>
      <c r="C5">
        <v>506</v>
      </c>
      <c r="D5">
        <v>1</v>
      </c>
      <c r="E5" t="s">
        <v>0</v>
      </c>
      <c r="F5">
        <v>0</v>
      </c>
      <c r="H5">
        <f>(COUNTIF(F5:F29,"&gt;0"))/(COUNTA(F5:F29))</f>
        <v>0.12</v>
      </c>
      <c r="I5">
        <f>AVERAGE(F5:F29)</f>
        <v>0.2</v>
      </c>
      <c r="J5" t="s">
        <v>73</v>
      </c>
    </row>
    <row r="6" spans="1:14" x14ac:dyDescent="0.15">
      <c r="A6" t="s">
        <v>73</v>
      </c>
      <c r="B6" s="41">
        <v>41838</v>
      </c>
      <c r="C6">
        <v>506</v>
      </c>
      <c r="D6">
        <v>2</v>
      </c>
      <c r="E6" t="s">
        <v>0</v>
      </c>
      <c r="F6">
        <v>0</v>
      </c>
      <c r="J6" t="s">
        <v>23</v>
      </c>
      <c r="K6" t="s">
        <v>24</v>
      </c>
      <c r="L6" t="s">
        <v>34</v>
      </c>
      <c r="M6" t="s">
        <v>61</v>
      </c>
      <c r="N6" t="s">
        <v>80</v>
      </c>
    </row>
    <row r="7" spans="1:14" x14ac:dyDescent="0.15">
      <c r="A7" t="s">
        <v>73</v>
      </c>
      <c r="B7" s="41">
        <v>41838</v>
      </c>
      <c r="C7">
        <v>506</v>
      </c>
      <c r="D7">
        <v>3</v>
      </c>
      <c r="E7" t="s">
        <v>1</v>
      </c>
      <c r="F7">
        <v>1</v>
      </c>
      <c r="G7" t="s">
        <v>53</v>
      </c>
      <c r="H7" t="s">
        <v>59</v>
      </c>
      <c r="I7" t="s">
        <v>60</v>
      </c>
      <c r="J7" t="s">
        <v>26</v>
      </c>
      <c r="K7" s="27">
        <f>H5</f>
        <v>0.12</v>
      </c>
      <c r="L7" s="27">
        <f>I5</f>
        <v>0.2</v>
      </c>
      <c r="M7">
        <f>(H12/I13)</f>
        <v>0.93450881612090675</v>
      </c>
      <c r="N7">
        <f>390/400</f>
        <v>0.97499999999999998</v>
      </c>
    </row>
    <row r="8" spans="1:14" x14ac:dyDescent="0.15">
      <c r="A8" t="s">
        <v>73</v>
      </c>
      <c r="B8" s="41">
        <v>41838</v>
      </c>
      <c r="C8">
        <v>506</v>
      </c>
      <c r="D8">
        <v>4</v>
      </c>
      <c r="E8" t="s">
        <v>0</v>
      </c>
      <c r="F8">
        <v>0</v>
      </c>
      <c r="G8" t="s">
        <v>54</v>
      </c>
      <c r="H8">
        <v>89</v>
      </c>
      <c r="I8">
        <v>10</v>
      </c>
      <c r="J8" t="s">
        <v>27</v>
      </c>
      <c r="K8" s="27">
        <f>H83</f>
        <v>0.4</v>
      </c>
      <c r="L8" s="27">
        <f>I83</f>
        <v>0.4</v>
      </c>
      <c r="M8">
        <f>(H90/H12)</f>
        <v>0.89487870619946097</v>
      </c>
      <c r="N8">
        <f>H90/400</f>
        <v>0.83</v>
      </c>
    </row>
    <row r="9" spans="1:14" x14ac:dyDescent="0.15">
      <c r="A9" t="s">
        <v>73</v>
      </c>
      <c r="B9" s="41">
        <v>41838</v>
      </c>
      <c r="C9">
        <v>506</v>
      </c>
      <c r="D9">
        <v>5</v>
      </c>
      <c r="E9" t="s">
        <v>1</v>
      </c>
      <c r="F9">
        <v>1</v>
      </c>
      <c r="G9" t="s">
        <v>55</v>
      </c>
      <c r="H9">
        <v>91</v>
      </c>
      <c r="I9">
        <v>9</v>
      </c>
      <c r="J9" t="s">
        <v>28</v>
      </c>
      <c r="K9" s="27" t="e">
        <f t="shared" ref="K9:L9" si="0">H187</f>
        <v>#DIV/0!</v>
      </c>
      <c r="L9" s="27" t="e">
        <f t="shared" si="0"/>
        <v>#DIV/0!</v>
      </c>
      <c r="M9">
        <f>(H194/H90)</f>
        <v>0</v>
      </c>
      <c r="N9">
        <f>H194/400</f>
        <v>0</v>
      </c>
    </row>
    <row r="10" spans="1:14" x14ac:dyDescent="0.15">
      <c r="A10" t="s">
        <v>73</v>
      </c>
      <c r="B10" s="41">
        <v>41838</v>
      </c>
      <c r="C10">
        <v>506</v>
      </c>
      <c r="D10">
        <v>6</v>
      </c>
      <c r="E10" t="s">
        <v>0</v>
      </c>
      <c r="F10">
        <v>0</v>
      </c>
      <c r="G10" t="s">
        <v>56</v>
      </c>
      <c r="H10">
        <v>97</v>
      </c>
      <c r="I10">
        <v>1</v>
      </c>
      <c r="J10" t="s">
        <v>29</v>
      </c>
      <c r="K10" s="27">
        <f t="shared" ref="K10:L10" si="1">H317</f>
        <v>0.52</v>
      </c>
      <c r="L10" s="27">
        <f t="shared" si="1"/>
        <v>0.68</v>
      </c>
      <c r="M10" t="e">
        <f>(H324/H194)</f>
        <v>#DIV/0!</v>
      </c>
      <c r="N10">
        <f>H324/400</f>
        <v>0.67500000000000004</v>
      </c>
    </row>
    <row r="11" spans="1:14" x14ac:dyDescent="0.15">
      <c r="A11" t="s">
        <v>73</v>
      </c>
      <c r="B11" s="41">
        <v>41838</v>
      </c>
      <c r="C11">
        <v>506</v>
      </c>
      <c r="D11">
        <v>7</v>
      </c>
      <c r="E11" t="s">
        <v>0</v>
      </c>
      <c r="F11">
        <v>0</v>
      </c>
      <c r="G11" t="s">
        <v>57</v>
      </c>
      <c r="H11">
        <v>94</v>
      </c>
      <c r="I11">
        <v>6</v>
      </c>
      <c r="K11" s="27"/>
      <c r="L11" s="27"/>
    </row>
    <row r="12" spans="1:14" x14ac:dyDescent="0.15">
      <c r="A12" t="s">
        <v>73</v>
      </c>
      <c r="B12" s="41">
        <v>41838</v>
      </c>
      <c r="C12">
        <v>506</v>
      </c>
      <c r="D12">
        <v>8</v>
      </c>
      <c r="E12" t="s">
        <v>0</v>
      </c>
      <c r="F12">
        <v>0</v>
      </c>
      <c r="G12" t="s">
        <v>58</v>
      </c>
      <c r="H12">
        <f>SUM(H8:H11)</f>
        <v>371</v>
      </c>
      <c r="I12">
        <f>SUM(I8:I11)</f>
        <v>26</v>
      </c>
      <c r="J12" t="s">
        <v>68</v>
      </c>
      <c r="K12" s="27"/>
      <c r="L12" s="27"/>
    </row>
    <row r="13" spans="1:14" x14ac:dyDescent="0.15">
      <c r="A13" t="s">
        <v>73</v>
      </c>
      <c r="B13" s="41">
        <v>41838</v>
      </c>
      <c r="C13">
        <v>506</v>
      </c>
      <c r="D13">
        <v>9</v>
      </c>
      <c r="E13" t="s">
        <v>0</v>
      </c>
      <c r="F13">
        <v>0</v>
      </c>
      <c r="I13">
        <f>SUM(H12:I12)</f>
        <v>397</v>
      </c>
      <c r="J13" t="s">
        <v>23</v>
      </c>
      <c r="K13" s="27" t="s">
        <v>24</v>
      </c>
      <c r="L13" s="60" t="s">
        <v>34</v>
      </c>
    </row>
    <row r="14" spans="1:14" x14ac:dyDescent="0.15">
      <c r="A14" t="s">
        <v>73</v>
      </c>
      <c r="B14" s="41">
        <v>41838</v>
      </c>
      <c r="C14">
        <v>506</v>
      </c>
      <c r="D14">
        <v>10</v>
      </c>
      <c r="E14" t="s">
        <v>0</v>
      </c>
      <c r="F14">
        <v>0</v>
      </c>
      <c r="J14" t="s">
        <v>26</v>
      </c>
      <c r="K14" s="27">
        <f>H31</f>
        <v>0.16</v>
      </c>
      <c r="L14" s="27">
        <f>I31</f>
        <v>0.16</v>
      </c>
      <c r="M14">
        <f>(H12/I13)</f>
        <v>0.93450881612090675</v>
      </c>
      <c r="N14">
        <f>H38/I39</f>
        <v>0.93233082706766912</v>
      </c>
    </row>
    <row r="15" spans="1:14" x14ac:dyDescent="0.15">
      <c r="A15" t="s">
        <v>73</v>
      </c>
      <c r="B15" s="41">
        <v>41838</v>
      </c>
      <c r="C15">
        <v>506</v>
      </c>
      <c r="D15">
        <v>11</v>
      </c>
      <c r="E15" t="s">
        <v>0</v>
      </c>
      <c r="F15">
        <v>0</v>
      </c>
      <c r="J15" t="s">
        <v>27</v>
      </c>
      <c r="K15" s="27">
        <f t="shared" ref="K15:L15" si="2">H109</f>
        <v>0.4</v>
      </c>
      <c r="L15" s="27">
        <f t="shared" si="2"/>
        <v>0.4</v>
      </c>
      <c r="M15">
        <f>(H116/H12)</f>
        <v>0.89218328840970351</v>
      </c>
      <c r="N15">
        <f>H116/401</f>
        <v>0.8254364089775561</v>
      </c>
    </row>
    <row r="16" spans="1:14" x14ac:dyDescent="0.15">
      <c r="A16" t="s">
        <v>73</v>
      </c>
      <c r="B16" s="41">
        <v>41838</v>
      </c>
      <c r="C16">
        <v>506</v>
      </c>
      <c r="D16">
        <v>12</v>
      </c>
      <c r="E16" t="s">
        <v>0</v>
      </c>
      <c r="F16">
        <v>0</v>
      </c>
      <c r="J16" t="s">
        <v>28</v>
      </c>
      <c r="K16" s="27">
        <f t="shared" ref="K16:L16" si="3">H213</f>
        <v>0.32</v>
      </c>
      <c r="L16" s="27">
        <f t="shared" si="3"/>
        <v>0.48</v>
      </c>
      <c r="M16">
        <f>(H168/H116)</f>
        <v>0.52870090634441091</v>
      </c>
      <c r="N16">
        <f>H220/401</f>
        <v>0.73815461346633415</v>
      </c>
    </row>
    <row r="17" spans="1:14" x14ac:dyDescent="0.15">
      <c r="A17" t="s">
        <v>73</v>
      </c>
      <c r="B17" s="41">
        <v>41838</v>
      </c>
      <c r="C17">
        <v>506</v>
      </c>
      <c r="D17">
        <v>13</v>
      </c>
      <c r="E17" t="s">
        <v>3</v>
      </c>
      <c r="F17">
        <v>3</v>
      </c>
      <c r="J17" t="s">
        <v>29</v>
      </c>
      <c r="K17" s="27">
        <f t="shared" ref="K17:L17" si="4">H291</f>
        <v>0.4</v>
      </c>
      <c r="L17" s="27">
        <f t="shared" si="4"/>
        <v>0.64</v>
      </c>
      <c r="M17">
        <f>(H321/H168)</f>
        <v>0.42285714285714288</v>
      </c>
      <c r="N17">
        <f>H298/401</f>
        <v>0.6508728179551122</v>
      </c>
    </row>
    <row r="18" spans="1:14" x14ac:dyDescent="0.15">
      <c r="A18" t="s">
        <v>73</v>
      </c>
      <c r="B18" s="41">
        <v>41838</v>
      </c>
      <c r="C18">
        <v>506</v>
      </c>
      <c r="D18">
        <v>14</v>
      </c>
      <c r="E18" t="s">
        <v>0</v>
      </c>
      <c r="F18">
        <v>0</v>
      </c>
      <c r="K18" s="27"/>
      <c r="L18" s="27"/>
    </row>
    <row r="19" spans="1:14" x14ac:dyDescent="0.15">
      <c r="A19" t="s">
        <v>73</v>
      </c>
      <c r="B19" s="41">
        <v>41838</v>
      </c>
      <c r="C19">
        <v>506</v>
      </c>
      <c r="D19">
        <v>15</v>
      </c>
      <c r="E19" t="s">
        <v>0</v>
      </c>
      <c r="F19">
        <v>0</v>
      </c>
      <c r="J19" t="s">
        <v>31</v>
      </c>
      <c r="K19" s="27"/>
      <c r="L19" s="27"/>
    </row>
    <row r="20" spans="1:14" x14ac:dyDescent="0.15">
      <c r="A20" t="s">
        <v>73</v>
      </c>
      <c r="B20" s="41">
        <v>41838</v>
      </c>
      <c r="C20">
        <v>506</v>
      </c>
      <c r="D20">
        <v>16</v>
      </c>
      <c r="E20" t="s">
        <v>0</v>
      </c>
      <c r="F20">
        <v>0</v>
      </c>
      <c r="J20" t="s">
        <v>23</v>
      </c>
      <c r="K20" s="27" t="s">
        <v>24</v>
      </c>
      <c r="L20" s="60" t="s">
        <v>34</v>
      </c>
    </row>
    <row r="21" spans="1:14" x14ac:dyDescent="0.15">
      <c r="A21" t="s">
        <v>73</v>
      </c>
      <c r="B21" s="41">
        <v>41838</v>
      </c>
      <c r="C21">
        <v>506</v>
      </c>
      <c r="D21">
        <v>17</v>
      </c>
      <c r="E21" t="s">
        <v>0</v>
      </c>
      <c r="F21">
        <v>0</v>
      </c>
      <c r="J21" t="s">
        <v>26</v>
      </c>
      <c r="K21" s="27">
        <f>(H57)</f>
        <v>0.6</v>
      </c>
      <c r="L21" s="27">
        <f>(I57)</f>
        <v>1.1599999999999999</v>
      </c>
      <c r="M21">
        <v>0.95899999999999996</v>
      </c>
      <c r="N21">
        <v>0.90400000000000003</v>
      </c>
    </row>
    <row r="22" spans="1:14" x14ac:dyDescent="0.15">
      <c r="A22" t="s">
        <v>73</v>
      </c>
      <c r="B22" s="41">
        <v>41838</v>
      </c>
      <c r="C22">
        <v>506</v>
      </c>
      <c r="D22">
        <v>18</v>
      </c>
      <c r="E22" t="s">
        <v>0</v>
      </c>
      <c r="F22">
        <v>0</v>
      </c>
      <c r="J22" t="s">
        <v>27</v>
      </c>
      <c r="K22" s="27">
        <f>(H135)</f>
        <v>0.68</v>
      </c>
      <c r="L22" s="27">
        <f>(I135)</f>
        <v>1.8</v>
      </c>
      <c r="M22">
        <v>0.92800000000000005</v>
      </c>
      <c r="N22">
        <v>0.83899999999999997</v>
      </c>
    </row>
    <row r="23" spans="1:14" x14ac:dyDescent="0.15">
      <c r="A23" t="s">
        <v>73</v>
      </c>
      <c r="B23" s="41">
        <v>41838</v>
      </c>
      <c r="C23">
        <v>506</v>
      </c>
      <c r="D23">
        <v>19</v>
      </c>
      <c r="E23" t="s">
        <v>0</v>
      </c>
      <c r="F23">
        <v>0</v>
      </c>
      <c r="J23" t="s">
        <v>28</v>
      </c>
      <c r="K23" s="27">
        <f>(H239)</f>
        <v>0.95833333333333337</v>
      </c>
      <c r="L23" s="27">
        <f>(I239)</f>
        <v>3.0416666666666665</v>
      </c>
      <c r="M23">
        <v>0.83399999999999996</v>
      </c>
      <c r="N23">
        <v>0.7</v>
      </c>
    </row>
    <row r="24" spans="1:14" x14ac:dyDescent="0.15">
      <c r="A24" t="s">
        <v>73</v>
      </c>
      <c r="B24" s="41">
        <v>41838</v>
      </c>
      <c r="C24">
        <v>506</v>
      </c>
      <c r="D24">
        <v>20</v>
      </c>
      <c r="E24" t="s">
        <v>0</v>
      </c>
      <c r="F24">
        <v>0</v>
      </c>
      <c r="J24" t="s">
        <v>29</v>
      </c>
      <c r="K24" s="27">
        <f>H343</f>
        <v>1</v>
      </c>
      <c r="L24" s="27">
        <f>I343</f>
        <v>3</v>
      </c>
      <c r="M24">
        <v>0.748</v>
      </c>
      <c r="N24">
        <v>0.52400000000000002</v>
      </c>
    </row>
    <row r="25" spans="1:14" x14ac:dyDescent="0.15">
      <c r="A25" t="s">
        <v>73</v>
      </c>
      <c r="B25" s="41">
        <v>41838</v>
      </c>
      <c r="C25">
        <v>506</v>
      </c>
      <c r="D25">
        <v>21</v>
      </c>
      <c r="E25" t="s">
        <v>0</v>
      </c>
      <c r="F25">
        <v>0</v>
      </c>
      <c r="K25" s="27"/>
      <c r="L25" s="27"/>
    </row>
    <row r="26" spans="1:14" x14ac:dyDescent="0.15">
      <c r="A26" t="s">
        <v>73</v>
      </c>
      <c r="B26" s="41">
        <v>41838</v>
      </c>
      <c r="C26">
        <v>506</v>
      </c>
      <c r="D26">
        <v>22</v>
      </c>
      <c r="E26" t="s">
        <v>0</v>
      </c>
      <c r="F26">
        <v>0</v>
      </c>
      <c r="J26" t="s">
        <v>89</v>
      </c>
      <c r="K26" s="27"/>
      <c r="L26" s="27"/>
    </row>
    <row r="27" spans="1:14" x14ac:dyDescent="0.15">
      <c r="A27" t="s">
        <v>73</v>
      </c>
      <c r="B27" s="41">
        <v>41838</v>
      </c>
      <c r="C27">
        <v>506</v>
      </c>
      <c r="D27">
        <v>23</v>
      </c>
      <c r="E27" t="s">
        <v>0</v>
      </c>
      <c r="F27">
        <v>0</v>
      </c>
      <c r="J27" t="s">
        <v>23</v>
      </c>
      <c r="K27" s="27" t="s">
        <v>24</v>
      </c>
      <c r="L27" s="60" t="s">
        <v>34</v>
      </c>
    </row>
    <row r="28" spans="1:14" x14ac:dyDescent="0.15">
      <c r="A28" t="s">
        <v>73</v>
      </c>
      <c r="B28" s="41">
        <v>41838</v>
      </c>
      <c r="C28">
        <v>506</v>
      </c>
      <c r="D28">
        <v>24</v>
      </c>
      <c r="E28" t="s">
        <v>0</v>
      </c>
      <c r="F28">
        <v>0</v>
      </c>
      <c r="J28" t="s">
        <v>26</v>
      </c>
      <c r="K28" s="27" t="e">
        <f>#REF!</f>
        <v>#REF!</v>
      </c>
      <c r="L28" s="27" t="e">
        <f>#REF!</f>
        <v>#REF!</v>
      </c>
      <c r="M28" t="e">
        <f>#REF!/#REF!</f>
        <v>#REF!</v>
      </c>
      <c r="N28" t="e">
        <f>#REF!/#REF!</f>
        <v>#REF!</v>
      </c>
    </row>
    <row r="29" spans="1:14" x14ac:dyDescent="0.15">
      <c r="A29" t="s">
        <v>73</v>
      </c>
      <c r="B29" s="41">
        <v>41838</v>
      </c>
      <c r="C29">
        <v>506</v>
      </c>
      <c r="D29">
        <v>25</v>
      </c>
      <c r="E29" t="s">
        <v>0</v>
      </c>
      <c r="F29">
        <v>0</v>
      </c>
      <c r="J29" t="s">
        <v>27</v>
      </c>
      <c r="K29" s="27"/>
      <c r="L29" s="27"/>
      <c r="M29" t="e">
        <f>#REF!/#REF!</f>
        <v>#REF!</v>
      </c>
      <c r="N29" t="e">
        <f>#REF!/403</f>
        <v>#REF!</v>
      </c>
    </row>
    <row r="30" spans="1:14" x14ac:dyDescent="0.15">
      <c r="J30" t="s">
        <v>28</v>
      </c>
      <c r="K30" s="27">
        <f>H161</f>
        <v>0.16</v>
      </c>
      <c r="L30" s="27">
        <f>I161</f>
        <v>0.16</v>
      </c>
      <c r="M30" t="e">
        <f>H168/#REF!</f>
        <v>#REF!</v>
      </c>
      <c r="N30">
        <f>H168/198</f>
        <v>0.88383838383838387</v>
      </c>
    </row>
    <row r="31" spans="1:14" x14ac:dyDescent="0.15">
      <c r="A31" t="s">
        <v>68</v>
      </c>
      <c r="B31" s="41">
        <v>41852</v>
      </c>
      <c r="C31">
        <v>507</v>
      </c>
      <c r="D31">
        <v>1</v>
      </c>
      <c r="E31" t="s">
        <v>0</v>
      </c>
      <c r="F31">
        <v>0</v>
      </c>
      <c r="H31">
        <f>(COUNTIF(F31:F55,"&gt;0"))/(COUNTA(F31:F55))</f>
        <v>0.16</v>
      </c>
      <c r="I31">
        <f>AVERAGE(F31:F55)</f>
        <v>0.16</v>
      </c>
      <c r="J31" t="s">
        <v>29</v>
      </c>
      <c r="K31" s="27">
        <f>H265</f>
        <v>0.64</v>
      </c>
      <c r="L31" s="27">
        <f>I265</f>
        <v>1.1200000000000001</v>
      </c>
      <c r="M31">
        <f>H272/H168</f>
        <v>0.81714285714285717</v>
      </c>
      <c r="N31">
        <f>H272/198</f>
        <v>0.72222222222222221</v>
      </c>
    </row>
    <row r="32" spans="1:14" x14ac:dyDescent="0.15">
      <c r="A32" t="s">
        <v>68</v>
      </c>
      <c r="B32" s="41">
        <v>41852</v>
      </c>
      <c r="C32">
        <v>507</v>
      </c>
      <c r="D32">
        <v>2</v>
      </c>
      <c r="E32" t="s">
        <v>0</v>
      </c>
      <c r="F32">
        <v>0</v>
      </c>
    </row>
    <row r="33" spans="1:9" x14ac:dyDescent="0.15">
      <c r="A33" t="s">
        <v>68</v>
      </c>
      <c r="B33" s="41">
        <v>41852</v>
      </c>
      <c r="C33">
        <v>507</v>
      </c>
      <c r="D33">
        <v>3</v>
      </c>
      <c r="E33" t="s">
        <v>0</v>
      </c>
      <c r="F33">
        <v>0</v>
      </c>
      <c r="G33" t="s">
        <v>53</v>
      </c>
      <c r="H33" t="s">
        <v>59</v>
      </c>
      <c r="I33" t="s">
        <v>60</v>
      </c>
    </row>
    <row r="34" spans="1:9" x14ac:dyDescent="0.15">
      <c r="A34" t="s">
        <v>68</v>
      </c>
      <c r="B34" s="41">
        <v>41852</v>
      </c>
      <c r="C34">
        <v>507</v>
      </c>
      <c r="D34">
        <v>4</v>
      </c>
      <c r="E34" t="s">
        <v>1</v>
      </c>
      <c r="F34">
        <v>1</v>
      </c>
      <c r="G34" t="s">
        <v>54</v>
      </c>
      <c r="H34">
        <v>95</v>
      </c>
      <c r="I34">
        <v>5</v>
      </c>
    </row>
    <row r="35" spans="1:9" x14ac:dyDescent="0.15">
      <c r="A35" t="s">
        <v>68</v>
      </c>
      <c r="B35" s="41">
        <v>41852</v>
      </c>
      <c r="C35">
        <v>507</v>
      </c>
      <c r="D35">
        <v>5</v>
      </c>
      <c r="E35" t="s">
        <v>0</v>
      </c>
      <c r="F35">
        <v>0</v>
      </c>
      <c r="G35" t="s">
        <v>55</v>
      </c>
      <c r="H35">
        <v>92</v>
      </c>
      <c r="I35">
        <v>8</v>
      </c>
    </row>
    <row r="36" spans="1:9" x14ac:dyDescent="0.15">
      <c r="A36" t="s">
        <v>68</v>
      </c>
      <c r="B36" s="41">
        <v>41852</v>
      </c>
      <c r="C36">
        <v>507</v>
      </c>
      <c r="D36">
        <v>6</v>
      </c>
      <c r="E36" t="s">
        <v>0</v>
      </c>
      <c r="F36">
        <v>0</v>
      </c>
      <c r="G36" t="s">
        <v>56</v>
      </c>
      <c r="H36">
        <v>92</v>
      </c>
      <c r="I36">
        <v>8</v>
      </c>
    </row>
    <row r="37" spans="1:9" x14ac:dyDescent="0.15">
      <c r="A37" t="s">
        <v>68</v>
      </c>
      <c r="B37" s="41">
        <v>41852</v>
      </c>
      <c r="C37">
        <v>507</v>
      </c>
      <c r="D37">
        <v>7</v>
      </c>
      <c r="E37" t="s">
        <v>2</v>
      </c>
      <c r="F37">
        <v>1</v>
      </c>
      <c r="G37" t="s">
        <v>57</v>
      </c>
      <c r="H37">
        <v>93</v>
      </c>
      <c r="I37">
        <v>6</v>
      </c>
    </row>
    <row r="38" spans="1:9" x14ac:dyDescent="0.15">
      <c r="A38" t="s">
        <v>68</v>
      </c>
      <c r="B38" s="41">
        <v>41852</v>
      </c>
      <c r="C38">
        <v>507</v>
      </c>
      <c r="D38">
        <v>8</v>
      </c>
      <c r="E38" t="s">
        <v>0</v>
      </c>
      <c r="F38">
        <v>0</v>
      </c>
      <c r="G38" t="s">
        <v>58</v>
      </c>
      <c r="H38">
        <f>SUM(H34:H37)</f>
        <v>372</v>
      </c>
      <c r="I38">
        <f>SUM(I34:I37)</f>
        <v>27</v>
      </c>
    </row>
    <row r="39" spans="1:9" x14ac:dyDescent="0.15">
      <c r="A39" t="s">
        <v>68</v>
      </c>
      <c r="B39" s="41">
        <v>41852</v>
      </c>
      <c r="C39">
        <v>507</v>
      </c>
      <c r="D39">
        <v>9</v>
      </c>
      <c r="E39" t="s">
        <v>0</v>
      </c>
      <c r="F39">
        <v>0</v>
      </c>
      <c r="I39">
        <f>SUM(H38:I38)</f>
        <v>399</v>
      </c>
    </row>
    <row r="40" spans="1:9" x14ac:dyDescent="0.15">
      <c r="A40" t="s">
        <v>68</v>
      </c>
      <c r="B40" s="41">
        <v>41852</v>
      </c>
      <c r="C40">
        <v>507</v>
      </c>
      <c r="D40">
        <v>10</v>
      </c>
      <c r="E40" t="s">
        <v>0</v>
      </c>
      <c r="F40">
        <v>0</v>
      </c>
    </row>
    <row r="41" spans="1:9" x14ac:dyDescent="0.15">
      <c r="A41" t="s">
        <v>68</v>
      </c>
      <c r="B41" s="41">
        <v>41852</v>
      </c>
      <c r="C41">
        <v>507</v>
      </c>
      <c r="D41">
        <v>11</v>
      </c>
      <c r="E41" t="s">
        <v>0</v>
      </c>
      <c r="F41">
        <v>0</v>
      </c>
    </row>
    <row r="42" spans="1:9" x14ac:dyDescent="0.15">
      <c r="A42" t="s">
        <v>68</v>
      </c>
      <c r="B42" s="41">
        <v>41852</v>
      </c>
      <c r="C42">
        <v>507</v>
      </c>
      <c r="D42">
        <v>12</v>
      </c>
      <c r="E42" t="s">
        <v>0</v>
      </c>
      <c r="F42">
        <v>0</v>
      </c>
    </row>
    <row r="43" spans="1:9" x14ac:dyDescent="0.15">
      <c r="A43" t="s">
        <v>68</v>
      </c>
      <c r="B43" s="41">
        <v>41852</v>
      </c>
      <c r="C43">
        <v>507</v>
      </c>
      <c r="D43">
        <v>13</v>
      </c>
      <c r="E43" t="s">
        <v>0</v>
      </c>
      <c r="F43">
        <v>0</v>
      </c>
    </row>
    <row r="44" spans="1:9" x14ac:dyDescent="0.15">
      <c r="A44" t="s">
        <v>68</v>
      </c>
      <c r="B44" s="41">
        <v>41852</v>
      </c>
      <c r="C44">
        <v>507</v>
      </c>
      <c r="D44">
        <v>14</v>
      </c>
      <c r="E44" t="s">
        <v>0</v>
      </c>
      <c r="F44">
        <v>0</v>
      </c>
    </row>
    <row r="45" spans="1:9" x14ac:dyDescent="0.15">
      <c r="A45" t="s">
        <v>68</v>
      </c>
      <c r="B45" s="41">
        <v>41852</v>
      </c>
      <c r="C45">
        <v>507</v>
      </c>
      <c r="D45">
        <v>15</v>
      </c>
      <c r="E45" t="s">
        <v>0</v>
      </c>
      <c r="F45">
        <v>0</v>
      </c>
    </row>
    <row r="46" spans="1:9" x14ac:dyDescent="0.15">
      <c r="A46" t="s">
        <v>68</v>
      </c>
      <c r="B46" s="41">
        <v>41852</v>
      </c>
      <c r="C46">
        <v>507</v>
      </c>
      <c r="D46">
        <v>16</v>
      </c>
      <c r="E46" t="s">
        <v>0</v>
      </c>
      <c r="F46">
        <v>0</v>
      </c>
    </row>
    <row r="47" spans="1:9" x14ac:dyDescent="0.15">
      <c r="A47" t="s">
        <v>68</v>
      </c>
      <c r="B47" s="41">
        <v>41852</v>
      </c>
      <c r="C47">
        <v>507</v>
      </c>
      <c r="D47">
        <v>17</v>
      </c>
      <c r="E47" t="s">
        <v>0</v>
      </c>
      <c r="F47">
        <v>0</v>
      </c>
    </row>
    <row r="48" spans="1:9" x14ac:dyDescent="0.15">
      <c r="A48" t="s">
        <v>68</v>
      </c>
      <c r="B48" s="41">
        <v>41852</v>
      </c>
      <c r="C48">
        <v>507</v>
      </c>
      <c r="D48">
        <v>18</v>
      </c>
      <c r="E48" t="s">
        <v>0</v>
      </c>
      <c r="F48">
        <v>0</v>
      </c>
    </row>
    <row r="49" spans="1:9" x14ac:dyDescent="0.15">
      <c r="A49" t="s">
        <v>68</v>
      </c>
      <c r="B49" s="41">
        <v>41852</v>
      </c>
      <c r="C49">
        <v>507</v>
      </c>
      <c r="D49">
        <v>19</v>
      </c>
      <c r="E49" t="s">
        <v>0</v>
      </c>
      <c r="F49">
        <v>0</v>
      </c>
    </row>
    <row r="50" spans="1:9" x14ac:dyDescent="0.15">
      <c r="A50" t="s">
        <v>68</v>
      </c>
      <c r="B50" s="41">
        <v>41852</v>
      </c>
      <c r="C50">
        <v>507</v>
      </c>
      <c r="D50">
        <v>20</v>
      </c>
      <c r="E50" t="s">
        <v>0</v>
      </c>
      <c r="F50">
        <v>0</v>
      </c>
    </row>
    <row r="51" spans="1:9" x14ac:dyDescent="0.15">
      <c r="A51" t="s">
        <v>68</v>
      </c>
      <c r="B51" s="41">
        <v>41852</v>
      </c>
      <c r="C51">
        <v>507</v>
      </c>
      <c r="D51">
        <v>21</v>
      </c>
      <c r="E51" t="s">
        <v>15</v>
      </c>
      <c r="F51">
        <v>1</v>
      </c>
    </row>
    <row r="52" spans="1:9" x14ac:dyDescent="0.15">
      <c r="A52" t="s">
        <v>68</v>
      </c>
      <c r="B52" s="41">
        <v>41852</v>
      </c>
      <c r="C52">
        <v>507</v>
      </c>
      <c r="D52">
        <v>22</v>
      </c>
      <c r="E52" t="s">
        <v>0</v>
      </c>
      <c r="F52">
        <v>0</v>
      </c>
    </row>
    <row r="53" spans="1:9" x14ac:dyDescent="0.15">
      <c r="A53" t="s">
        <v>68</v>
      </c>
      <c r="B53" s="41">
        <v>41852</v>
      </c>
      <c r="C53">
        <v>507</v>
      </c>
      <c r="D53">
        <v>23</v>
      </c>
      <c r="E53" t="s">
        <v>0</v>
      </c>
      <c r="F53">
        <v>0</v>
      </c>
    </row>
    <row r="54" spans="1:9" x14ac:dyDescent="0.15">
      <c r="A54" t="s">
        <v>68</v>
      </c>
      <c r="B54" s="41">
        <v>41852</v>
      </c>
      <c r="C54">
        <v>507</v>
      </c>
      <c r="D54">
        <v>24</v>
      </c>
      <c r="E54" t="s">
        <v>1</v>
      </c>
      <c r="F54">
        <v>1</v>
      </c>
    </row>
    <row r="55" spans="1:9" x14ac:dyDescent="0.15">
      <c r="A55" t="s">
        <v>68</v>
      </c>
      <c r="B55" s="41">
        <v>41852</v>
      </c>
      <c r="C55">
        <v>507</v>
      </c>
      <c r="D55">
        <v>25</v>
      </c>
      <c r="E55" t="s">
        <v>0</v>
      </c>
      <c r="F55">
        <v>0</v>
      </c>
    </row>
    <row r="57" spans="1:9" ht="14" x14ac:dyDescent="0.15">
      <c r="A57" t="s">
        <v>31</v>
      </c>
      <c r="B57" s="41">
        <v>41829</v>
      </c>
      <c r="C57" t="s">
        <v>75</v>
      </c>
      <c r="D57">
        <v>1</v>
      </c>
      <c r="E57" s="57" t="s">
        <v>0</v>
      </c>
      <c r="F57" s="57">
        <v>0</v>
      </c>
      <c r="H57">
        <f>(COUNTIF(F57:F81,"&gt;0"))/(COUNTA(F57:F81))</f>
        <v>0.6</v>
      </c>
      <c r="I57">
        <f>AVERAGE(F57:F81)</f>
        <v>1.1599999999999999</v>
      </c>
    </row>
    <row r="58" spans="1:9" ht="14" x14ac:dyDescent="0.15">
      <c r="A58" t="s">
        <v>31</v>
      </c>
      <c r="B58" s="41">
        <v>41829</v>
      </c>
      <c r="C58" t="s">
        <v>75</v>
      </c>
      <c r="D58">
        <v>2</v>
      </c>
      <c r="E58" s="57" t="s">
        <v>4</v>
      </c>
      <c r="F58" s="57">
        <v>3</v>
      </c>
    </row>
    <row r="59" spans="1:9" ht="14" x14ac:dyDescent="0.15">
      <c r="A59" t="s">
        <v>31</v>
      </c>
      <c r="B59" s="41">
        <v>41829</v>
      </c>
      <c r="C59" t="s">
        <v>75</v>
      </c>
      <c r="D59">
        <v>3</v>
      </c>
      <c r="E59" s="57" t="s">
        <v>4</v>
      </c>
      <c r="F59" s="57">
        <v>3</v>
      </c>
    </row>
    <row r="60" spans="1:9" ht="14" x14ac:dyDescent="0.15">
      <c r="A60" t="s">
        <v>31</v>
      </c>
      <c r="B60" s="41">
        <v>41829</v>
      </c>
      <c r="C60" t="s">
        <v>75</v>
      </c>
      <c r="D60">
        <v>4</v>
      </c>
      <c r="E60" s="57" t="s">
        <v>1</v>
      </c>
      <c r="F60" s="57">
        <v>1</v>
      </c>
    </row>
    <row r="61" spans="1:9" ht="14" x14ac:dyDescent="0.15">
      <c r="A61" t="s">
        <v>31</v>
      </c>
      <c r="B61" s="41">
        <v>41829</v>
      </c>
      <c r="C61" t="s">
        <v>75</v>
      </c>
      <c r="D61">
        <v>5</v>
      </c>
      <c r="E61" s="57" t="s">
        <v>0</v>
      </c>
      <c r="F61" s="57">
        <v>0</v>
      </c>
    </row>
    <row r="62" spans="1:9" ht="14" x14ac:dyDescent="0.15">
      <c r="A62" t="s">
        <v>31</v>
      </c>
      <c r="B62" s="41">
        <v>41829</v>
      </c>
      <c r="C62" t="s">
        <v>75</v>
      </c>
      <c r="D62">
        <v>6</v>
      </c>
      <c r="E62" s="57" t="s">
        <v>36</v>
      </c>
      <c r="F62" s="57">
        <v>5</v>
      </c>
    </row>
    <row r="63" spans="1:9" ht="14" x14ac:dyDescent="0.15">
      <c r="A63" t="s">
        <v>31</v>
      </c>
      <c r="B63" s="41">
        <v>41829</v>
      </c>
      <c r="C63" t="s">
        <v>75</v>
      </c>
      <c r="D63">
        <v>7</v>
      </c>
      <c r="E63" s="57" t="s">
        <v>2</v>
      </c>
      <c r="F63" s="57">
        <v>1</v>
      </c>
    </row>
    <row r="64" spans="1:9" ht="14" x14ac:dyDescent="0.15">
      <c r="A64" t="s">
        <v>31</v>
      </c>
      <c r="B64" s="41">
        <v>41829</v>
      </c>
      <c r="C64" t="s">
        <v>75</v>
      </c>
      <c r="D64">
        <v>8</v>
      </c>
      <c r="E64" s="57" t="s">
        <v>15</v>
      </c>
      <c r="F64" s="57">
        <v>1</v>
      </c>
    </row>
    <row r="65" spans="1:6" ht="14" x14ac:dyDescent="0.15">
      <c r="A65" t="s">
        <v>31</v>
      </c>
      <c r="B65" s="41">
        <v>41829</v>
      </c>
      <c r="C65" t="s">
        <v>75</v>
      </c>
      <c r="D65">
        <v>9</v>
      </c>
      <c r="E65" s="57" t="s">
        <v>0</v>
      </c>
      <c r="F65" s="57">
        <v>0</v>
      </c>
    </row>
    <row r="66" spans="1:6" ht="14" x14ac:dyDescent="0.15">
      <c r="A66" t="s">
        <v>31</v>
      </c>
      <c r="B66" s="41">
        <v>41829</v>
      </c>
      <c r="C66" t="s">
        <v>75</v>
      </c>
      <c r="D66">
        <v>10</v>
      </c>
      <c r="E66" s="57" t="s">
        <v>4</v>
      </c>
      <c r="F66" s="57">
        <v>3</v>
      </c>
    </row>
    <row r="67" spans="1:6" ht="14" x14ac:dyDescent="0.15">
      <c r="A67" t="s">
        <v>31</v>
      </c>
      <c r="B67" s="41">
        <v>41829</v>
      </c>
      <c r="C67" t="s">
        <v>75</v>
      </c>
      <c r="D67">
        <v>11</v>
      </c>
      <c r="E67" s="57" t="s">
        <v>15</v>
      </c>
      <c r="F67" s="57">
        <v>1</v>
      </c>
    </row>
    <row r="68" spans="1:6" ht="14" x14ac:dyDescent="0.15">
      <c r="A68" t="s">
        <v>31</v>
      </c>
      <c r="B68" s="41">
        <v>41829</v>
      </c>
      <c r="C68" t="s">
        <v>75</v>
      </c>
      <c r="D68">
        <v>12</v>
      </c>
      <c r="E68" s="57" t="s">
        <v>1</v>
      </c>
      <c r="F68" s="57">
        <v>1</v>
      </c>
    </row>
    <row r="69" spans="1:6" ht="14" x14ac:dyDescent="0.15">
      <c r="A69" t="s">
        <v>31</v>
      </c>
      <c r="B69" s="41">
        <v>41829</v>
      </c>
      <c r="C69" t="s">
        <v>75</v>
      </c>
      <c r="D69">
        <v>13</v>
      </c>
      <c r="E69" s="57" t="s">
        <v>0</v>
      </c>
      <c r="F69" s="57">
        <v>0</v>
      </c>
    </row>
    <row r="70" spans="1:6" ht="14" x14ac:dyDescent="0.15">
      <c r="A70" t="s">
        <v>31</v>
      </c>
      <c r="B70" s="41">
        <v>41829</v>
      </c>
      <c r="C70" t="s">
        <v>75</v>
      </c>
      <c r="D70">
        <v>14</v>
      </c>
      <c r="E70" s="57" t="s">
        <v>0</v>
      </c>
      <c r="F70" s="57">
        <v>0</v>
      </c>
    </row>
    <row r="71" spans="1:6" ht="14" x14ac:dyDescent="0.15">
      <c r="A71" t="s">
        <v>31</v>
      </c>
      <c r="B71" s="41">
        <v>41829</v>
      </c>
      <c r="C71" t="s">
        <v>75</v>
      </c>
      <c r="D71">
        <v>15</v>
      </c>
      <c r="E71" s="57" t="s">
        <v>4</v>
      </c>
      <c r="F71" s="57">
        <v>3</v>
      </c>
    </row>
    <row r="72" spans="1:6" ht="14" x14ac:dyDescent="0.15">
      <c r="A72" t="s">
        <v>31</v>
      </c>
      <c r="B72" s="41">
        <v>41829</v>
      </c>
      <c r="C72" t="s">
        <v>75</v>
      </c>
      <c r="D72">
        <v>16</v>
      </c>
      <c r="E72" s="57" t="s">
        <v>0</v>
      </c>
      <c r="F72" s="57">
        <v>0</v>
      </c>
    </row>
    <row r="73" spans="1:6" ht="14" x14ac:dyDescent="0.15">
      <c r="A73" t="s">
        <v>31</v>
      </c>
      <c r="B73" s="41">
        <v>41829</v>
      </c>
      <c r="C73" t="s">
        <v>75</v>
      </c>
      <c r="D73">
        <v>17</v>
      </c>
      <c r="E73" s="57" t="s">
        <v>4</v>
      </c>
      <c r="F73" s="57">
        <v>3</v>
      </c>
    </row>
    <row r="74" spans="1:6" ht="14" x14ac:dyDescent="0.15">
      <c r="A74" t="s">
        <v>31</v>
      </c>
      <c r="B74" s="41">
        <v>41829</v>
      </c>
      <c r="C74" t="s">
        <v>75</v>
      </c>
      <c r="D74">
        <v>18</v>
      </c>
      <c r="E74" s="57" t="s">
        <v>1</v>
      </c>
      <c r="F74" s="57">
        <v>1</v>
      </c>
    </row>
    <row r="75" spans="1:6" ht="14" x14ac:dyDescent="0.15">
      <c r="A75" t="s">
        <v>31</v>
      </c>
      <c r="B75" s="41">
        <v>41829</v>
      </c>
      <c r="C75" t="s">
        <v>75</v>
      </c>
      <c r="D75">
        <v>19</v>
      </c>
      <c r="E75" s="57" t="s">
        <v>1</v>
      </c>
      <c r="F75" s="57">
        <v>1</v>
      </c>
    </row>
    <row r="76" spans="1:6" ht="14" x14ac:dyDescent="0.15">
      <c r="A76" t="s">
        <v>31</v>
      </c>
      <c r="B76" s="41">
        <v>41829</v>
      </c>
      <c r="C76" t="s">
        <v>75</v>
      </c>
      <c r="D76">
        <v>20</v>
      </c>
      <c r="E76" s="57" t="s">
        <v>0</v>
      </c>
      <c r="F76" s="57">
        <v>0</v>
      </c>
    </row>
    <row r="77" spans="1:6" ht="14" x14ac:dyDescent="0.15">
      <c r="A77" t="s">
        <v>31</v>
      </c>
      <c r="B77" s="41">
        <v>41829</v>
      </c>
      <c r="C77" t="s">
        <v>75</v>
      </c>
      <c r="D77">
        <v>21</v>
      </c>
      <c r="E77" s="57" t="s">
        <v>1</v>
      </c>
      <c r="F77" s="57">
        <v>1</v>
      </c>
    </row>
    <row r="78" spans="1:6" ht="14" x14ac:dyDescent="0.15">
      <c r="A78" t="s">
        <v>31</v>
      </c>
      <c r="B78" s="41">
        <v>41829</v>
      </c>
      <c r="C78" t="s">
        <v>75</v>
      </c>
      <c r="D78">
        <v>22</v>
      </c>
      <c r="E78" s="57" t="s">
        <v>0</v>
      </c>
      <c r="F78" s="57">
        <v>0</v>
      </c>
    </row>
    <row r="79" spans="1:6" ht="14" x14ac:dyDescent="0.15">
      <c r="A79" t="s">
        <v>31</v>
      </c>
      <c r="B79" s="41">
        <v>41829</v>
      </c>
      <c r="C79" t="s">
        <v>75</v>
      </c>
      <c r="D79">
        <v>23</v>
      </c>
      <c r="E79" s="57" t="s">
        <v>0</v>
      </c>
      <c r="F79" s="57">
        <v>0</v>
      </c>
    </row>
    <row r="80" spans="1:6" ht="14" x14ac:dyDescent="0.15">
      <c r="A80" t="s">
        <v>31</v>
      </c>
      <c r="B80" s="41">
        <v>41829</v>
      </c>
      <c r="C80" t="s">
        <v>75</v>
      </c>
      <c r="D80">
        <v>24</v>
      </c>
      <c r="E80" s="57" t="s">
        <v>1</v>
      </c>
      <c r="F80" s="57">
        <v>1</v>
      </c>
    </row>
    <row r="81" spans="1:9" ht="14" x14ac:dyDescent="0.15">
      <c r="A81" t="s">
        <v>31</v>
      </c>
      <c r="B81" s="41">
        <v>41829</v>
      </c>
      <c r="C81" t="s">
        <v>75</v>
      </c>
      <c r="D81">
        <v>25</v>
      </c>
      <c r="E81" s="57" t="s">
        <v>0</v>
      </c>
      <c r="F81" s="57">
        <v>0</v>
      </c>
    </row>
    <row r="83" spans="1:9" x14ac:dyDescent="0.15">
      <c r="A83" t="s">
        <v>91</v>
      </c>
      <c r="B83" s="41">
        <v>41872</v>
      </c>
      <c r="C83">
        <v>508</v>
      </c>
      <c r="D83">
        <v>1</v>
      </c>
      <c r="E83" t="s">
        <v>0</v>
      </c>
      <c r="F83">
        <v>0</v>
      </c>
      <c r="H83">
        <f>(COUNTIF(F83:F107,"&gt;0"))/(COUNTA(F83:F107))</f>
        <v>0.4</v>
      </c>
      <c r="I83">
        <f>AVERAGE(F83:F107)</f>
        <v>0.4</v>
      </c>
    </row>
    <row r="84" spans="1:9" x14ac:dyDescent="0.15">
      <c r="A84" t="s">
        <v>91</v>
      </c>
      <c r="B84" s="41">
        <v>41872</v>
      </c>
      <c r="C84">
        <v>508</v>
      </c>
      <c r="D84">
        <v>2</v>
      </c>
      <c r="E84" t="s">
        <v>0</v>
      </c>
      <c r="F84">
        <v>0</v>
      </c>
    </row>
    <row r="85" spans="1:9" x14ac:dyDescent="0.15">
      <c r="A85" t="s">
        <v>91</v>
      </c>
      <c r="B85" s="41">
        <v>41872</v>
      </c>
      <c r="C85">
        <v>508</v>
      </c>
      <c r="D85">
        <v>3</v>
      </c>
      <c r="E85" t="s">
        <v>15</v>
      </c>
      <c r="F85">
        <v>1</v>
      </c>
      <c r="G85" t="s">
        <v>53</v>
      </c>
      <c r="H85" t="s">
        <v>59</v>
      </c>
      <c r="I85" t="s">
        <v>60</v>
      </c>
    </row>
    <row r="86" spans="1:9" x14ac:dyDescent="0.15">
      <c r="A86" t="s">
        <v>91</v>
      </c>
      <c r="B86" s="41">
        <v>41872</v>
      </c>
      <c r="C86">
        <v>508</v>
      </c>
      <c r="D86">
        <v>4</v>
      </c>
      <c r="E86" t="s">
        <v>0</v>
      </c>
      <c r="F86">
        <v>0</v>
      </c>
      <c r="G86" t="s">
        <v>54</v>
      </c>
      <c r="H86">
        <v>80</v>
      </c>
      <c r="I86">
        <v>3</v>
      </c>
    </row>
    <row r="87" spans="1:9" x14ac:dyDescent="0.15">
      <c r="A87" t="s">
        <v>91</v>
      </c>
      <c r="B87" s="41">
        <v>41872</v>
      </c>
      <c r="C87">
        <v>508</v>
      </c>
      <c r="D87">
        <v>5</v>
      </c>
      <c r="E87" t="s">
        <v>0</v>
      </c>
      <c r="F87">
        <v>0</v>
      </c>
      <c r="G87" t="s">
        <v>55</v>
      </c>
      <c r="H87">
        <v>83</v>
      </c>
      <c r="I87">
        <v>1</v>
      </c>
    </row>
    <row r="88" spans="1:9" x14ac:dyDescent="0.15">
      <c r="A88" t="s">
        <v>91</v>
      </c>
      <c r="B88" s="41">
        <v>41872</v>
      </c>
      <c r="C88">
        <v>508</v>
      </c>
      <c r="D88">
        <v>6</v>
      </c>
      <c r="E88" t="s">
        <v>1</v>
      </c>
      <c r="F88">
        <v>1</v>
      </c>
      <c r="G88" t="s">
        <v>56</v>
      </c>
      <c r="H88">
        <v>84</v>
      </c>
      <c r="I88">
        <v>6</v>
      </c>
    </row>
    <row r="89" spans="1:9" x14ac:dyDescent="0.15">
      <c r="A89" t="s">
        <v>91</v>
      </c>
      <c r="B89" s="41">
        <v>41872</v>
      </c>
      <c r="C89">
        <v>508</v>
      </c>
      <c r="D89">
        <v>7</v>
      </c>
      <c r="E89" t="s">
        <v>0</v>
      </c>
      <c r="F89">
        <v>0</v>
      </c>
      <c r="G89" t="s">
        <v>57</v>
      </c>
      <c r="H89">
        <v>85</v>
      </c>
      <c r="I89">
        <v>2</v>
      </c>
    </row>
    <row r="90" spans="1:9" x14ac:dyDescent="0.15">
      <c r="A90" t="s">
        <v>91</v>
      </c>
      <c r="B90" s="41">
        <v>41872</v>
      </c>
      <c r="C90">
        <v>508</v>
      </c>
      <c r="D90">
        <v>8</v>
      </c>
      <c r="E90" t="s">
        <v>0</v>
      </c>
      <c r="F90">
        <v>0</v>
      </c>
      <c r="G90" t="s">
        <v>58</v>
      </c>
      <c r="H90">
        <f>SUM(H86:H89)</f>
        <v>332</v>
      </c>
      <c r="I90">
        <f>SUM(I86:I89)</f>
        <v>12</v>
      </c>
    </row>
    <row r="91" spans="1:9" x14ac:dyDescent="0.15">
      <c r="A91" t="s">
        <v>91</v>
      </c>
      <c r="B91" s="41">
        <v>41872</v>
      </c>
      <c r="C91">
        <v>508</v>
      </c>
      <c r="D91">
        <v>9</v>
      </c>
      <c r="E91" t="s">
        <v>1</v>
      </c>
      <c r="F91">
        <v>1</v>
      </c>
      <c r="I91">
        <f>SUM(H90:I90)</f>
        <v>344</v>
      </c>
    </row>
    <row r="92" spans="1:9" x14ac:dyDescent="0.15">
      <c r="A92" t="s">
        <v>91</v>
      </c>
      <c r="B92" s="41">
        <v>41872</v>
      </c>
      <c r="C92">
        <v>508</v>
      </c>
      <c r="D92">
        <v>10</v>
      </c>
      <c r="E92" t="s">
        <v>1</v>
      </c>
      <c r="F92">
        <v>1</v>
      </c>
    </row>
    <row r="93" spans="1:9" x14ac:dyDescent="0.15">
      <c r="A93" t="s">
        <v>91</v>
      </c>
      <c r="B93" s="41">
        <v>41872</v>
      </c>
      <c r="C93">
        <v>508</v>
      </c>
      <c r="D93">
        <v>11</v>
      </c>
      <c r="E93" t="s">
        <v>0</v>
      </c>
      <c r="F93">
        <v>0</v>
      </c>
    </row>
    <row r="94" spans="1:9" x14ac:dyDescent="0.15">
      <c r="A94" t="s">
        <v>91</v>
      </c>
      <c r="B94" s="41">
        <v>41872</v>
      </c>
      <c r="C94">
        <v>508</v>
      </c>
      <c r="D94">
        <v>12</v>
      </c>
      <c r="E94" t="s">
        <v>15</v>
      </c>
      <c r="F94">
        <v>1</v>
      </c>
    </row>
    <row r="95" spans="1:9" x14ac:dyDescent="0.15">
      <c r="A95" t="s">
        <v>91</v>
      </c>
      <c r="B95" s="41">
        <v>41872</v>
      </c>
      <c r="C95">
        <v>508</v>
      </c>
      <c r="D95">
        <v>13</v>
      </c>
      <c r="E95" t="s">
        <v>1</v>
      </c>
      <c r="F95">
        <v>1</v>
      </c>
    </row>
    <row r="96" spans="1:9" x14ac:dyDescent="0.15">
      <c r="A96" t="s">
        <v>91</v>
      </c>
      <c r="B96" s="41">
        <v>41872</v>
      </c>
      <c r="C96">
        <v>508</v>
      </c>
      <c r="D96">
        <v>14</v>
      </c>
      <c r="E96" t="s">
        <v>0</v>
      </c>
      <c r="F96">
        <v>0</v>
      </c>
    </row>
    <row r="97" spans="1:9" x14ac:dyDescent="0.15">
      <c r="A97" t="s">
        <v>91</v>
      </c>
      <c r="B97" s="41">
        <v>41872</v>
      </c>
      <c r="C97">
        <v>508</v>
      </c>
      <c r="D97">
        <v>15</v>
      </c>
      <c r="E97" t="s">
        <v>1</v>
      </c>
      <c r="F97">
        <v>1</v>
      </c>
    </row>
    <row r="98" spans="1:9" x14ac:dyDescent="0.15">
      <c r="A98" t="s">
        <v>91</v>
      </c>
      <c r="B98" s="41">
        <v>41872</v>
      </c>
      <c r="C98">
        <v>508</v>
      </c>
      <c r="D98">
        <v>16</v>
      </c>
      <c r="E98" t="s">
        <v>0</v>
      </c>
      <c r="F98">
        <v>0</v>
      </c>
    </row>
    <row r="99" spans="1:9" x14ac:dyDescent="0.15">
      <c r="A99" t="s">
        <v>91</v>
      </c>
      <c r="B99" s="41">
        <v>41872</v>
      </c>
      <c r="C99">
        <v>508</v>
      </c>
      <c r="D99">
        <v>17</v>
      </c>
      <c r="E99" t="s">
        <v>0</v>
      </c>
      <c r="F99">
        <v>0</v>
      </c>
    </row>
    <row r="100" spans="1:9" x14ac:dyDescent="0.15">
      <c r="A100" t="s">
        <v>91</v>
      </c>
      <c r="B100" s="41">
        <v>41872</v>
      </c>
      <c r="C100">
        <v>508</v>
      </c>
      <c r="D100">
        <v>18</v>
      </c>
      <c r="E100" t="s">
        <v>0</v>
      </c>
      <c r="F100">
        <v>0</v>
      </c>
    </row>
    <row r="101" spans="1:9" x14ac:dyDescent="0.15">
      <c r="A101" t="s">
        <v>91</v>
      </c>
      <c r="B101" s="41">
        <v>41872</v>
      </c>
      <c r="C101">
        <v>508</v>
      </c>
      <c r="D101">
        <v>19</v>
      </c>
      <c r="E101" t="s">
        <v>1</v>
      </c>
      <c r="F101">
        <v>1</v>
      </c>
    </row>
    <row r="102" spans="1:9" x14ac:dyDescent="0.15">
      <c r="A102" t="s">
        <v>91</v>
      </c>
      <c r="B102" s="41">
        <v>41872</v>
      </c>
      <c r="C102">
        <v>508</v>
      </c>
      <c r="D102">
        <v>20</v>
      </c>
      <c r="E102" t="s">
        <v>1</v>
      </c>
      <c r="F102">
        <v>1</v>
      </c>
    </row>
    <row r="103" spans="1:9" x14ac:dyDescent="0.15">
      <c r="A103" t="s">
        <v>91</v>
      </c>
      <c r="B103" s="41">
        <v>41872</v>
      </c>
      <c r="C103">
        <v>508</v>
      </c>
      <c r="D103">
        <v>21</v>
      </c>
      <c r="E103" t="s">
        <v>0</v>
      </c>
      <c r="F103">
        <v>0</v>
      </c>
    </row>
    <row r="104" spans="1:9" x14ac:dyDescent="0.15">
      <c r="A104" t="s">
        <v>91</v>
      </c>
      <c r="B104" s="41">
        <v>41872</v>
      </c>
      <c r="C104">
        <v>508</v>
      </c>
      <c r="D104">
        <v>22</v>
      </c>
      <c r="E104" t="s">
        <v>1</v>
      </c>
      <c r="F104">
        <v>1</v>
      </c>
    </row>
    <row r="105" spans="1:9" x14ac:dyDescent="0.15">
      <c r="A105" t="s">
        <v>91</v>
      </c>
      <c r="B105" s="41">
        <v>41872</v>
      </c>
      <c r="C105">
        <v>508</v>
      </c>
      <c r="D105">
        <v>23</v>
      </c>
      <c r="E105" t="s">
        <v>0</v>
      </c>
      <c r="F105">
        <v>0</v>
      </c>
    </row>
    <row r="106" spans="1:9" x14ac:dyDescent="0.15">
      <c r="A106" t="s">
        <v>91</v>
      </c>
      <c r="B106" s="41">
        <v>41872</v>
      </c>
      <c r="C106">
        <v>508</v>
      </c>
      <c r="D106">
        <v>24</v>
      </c>
      <c r="E106" t="s">
        <v>0</v>
      </c>
      <c r="F106">
        <v>0</v>
      </c>
    </row>
    <row r="107" spans="1:9" x14ac:dyDescent="0.15">
      <c r="A107" t="s">
        <v>91</v>
      </c>
      <c r="B107" s="41">
        <v>41872</v>
      </c>
      <c r="C107">
        <v>508</v>
      </c>
      <c r="D107">
        <v>25</v>
      </c>
      <c r="E107" t="s">
        <v>0</v>
      </c>
      <c r="F107">
        <v>0</v>
      </c>
    </row>
    <row r="109" spans="1:9" x14ac:dyDescent="0.15">
      <c r="A109" t="s">
        <v>68</v>
      </c>
      <c r="B109" s="41">
        <v>41878</v>
      </c>
      <c r="C109">
        <v>509</v>
      </c>
      <c r="D109">
        <v>1</v>
      </c>
      <c r="E109" t="s">
        <v>0</v>
      </c>
      <c r="F109">
        <v>0</v>
      </c>
      <c r="H109">
        <f>(COUNTIF(F109:F133,"&gt;0"))/(COUNTA(F109:F133))</f>
        <v>0.4</v>
      </c>
      <c r="I109">
        <f>AVERAGE(F109:F133)</f>
        <v>0.4</v>
      </c>
    </row>
    <row r="110" spans="1:9" x14ac:dyDescent="0.15">
      <c r="A110" t="s">
        <v>68</v>
      </c>
      <c r="B110" s="41">
        <v>41878</v>
      </c>
      <c r="C110">
        <v>509</v>
      </c>
      <c r="D110">
        <v>2</v>
      </c>
      <c r="E110" t="s">
        <v>1</v>
      </c>
      <c r="F110">
        <v>1</v>
      </c>
    </row>
    <row r="111" spans="1:9" x14ac:dyDescent="0.15">
      <c r="A111" t="s">
        <v>68</v>
      </c>
      <c r="B111" s="41">
        <v>41878</v>
      </c>
      <c r="C111">
        <v>509</v>
      </c>
      <c r="D111">
        <v>3</v>
      </c>
      <c r="E111" t="s">
        <v>0</v>
      </c>
      <c r="F111">
        <v>0</v>
      </c>
      <c r="G111" t="s">
        <v>53</v>
      </c>
      <c r="H111" t="s">
        <v>59</v>
      </c>
      <c r="I111" t="s">
        <v>60</v>
      </c>
    </row>
    <row r="112" spans="1:9" x14ac:dyDescent="0.15">
      <c r="A112" t="s">
        <v>68</v>
      </c>
      <c r="B112" s="41">
        <v>41878</v>
      </c>
      <c r="C112">
        <v>509</v>
      </c>
      <c r="D112">
        <v>4</v>
      </c>
      <c r="E112" t="s">
        <v>1</v>
      </c>
      <c r="F112">
        <v>1</v>
      </c>
      <c r="G112" t="s">
        <v>54</v>
      </c>
      <c r="H112">
        <v>86</v>
      </c>
      <c r="I112">
        <v>2</v>
      </c>
    </row>
    <row r="113" spans="1:9" x14ac:dyDescent="0.15">
      <c r="A113" t="s">
        <v>68</v>
      </c>
      <c r="B113" s="41">
        <v>41878</v>
      </c>
      <c r="C113">
        <v>509</v>
      </c>
      <c r="D113">
        <v>5</v>
      </c>
      <c r="E113" t="s">
        <v>15</v>
      </c>
      <c r="F113">
        <v>1</v>
      </c>
      <c r="G113" t="s">
        <v>55</v>
      </c>
      <c r="H113">
        <v>82</v>
      </c>
      <c r="I113">
        <v>3</v>
      </c>
    </row>
    <row r="114" spans="1:9" x14ac:dyDescent="0.15">
      <c r="A114" t="s">
        <v>68</v>
      </c>
      <c r="B114" s="41">
        <v>41878</v>
      </c>
      <c r="C114">
        <v>509</v>
      </c>
      <c r="D114">
        <v>6</v>
      </c>
      <c r="E114" t="s">
        <v>0</v>
      </c>
      <c r="F114">
        <v>0</v>
      </c>
      <c r="G114" t="s">
        <v>56</v>
      </c>
      <c r="H114">
        <v>81</v>
      </c>
      <c r="I114">
        <v>3</v>
      </c>
    </row>
    <row r="115" spans="1:9" x14ac:dyDescent="0.15">
      <c r="A115" t="s">
        <v>68</v>
      </c>
      <c r="B115" s="41">
        <v>41878</v>
      </c>
      <c r="C115">
        <v>509</v>
      </c>
      <c r="D115">
        <v>7</v>
      </c>
      <c r="E115" t="s">
        <v>1</v>
      </c>
      <c r="F115">
        <v>1</v>
      </c>
      <c r="G115" t="s">
        <v>57</v>
      </c>
      <c r="H115">
        <v>82</v>
      </c>
      <c r="I115">
        <v>4</v>
      </c>
    </row>
    <row r="116" spans="1:9" x14ac:dyDescent="0.15">
      <c r="A116" t="s">
        <v>68</v>
      </c>
      <c r="B116" s="41">
        <v>41878</v>
      </c>
      <c r="C116">
        <v>509</v>
      </c>
      <c r="D116">
        <v>8</v>
      </c>
      <c r="E116" t="s">
        <v>1</v>
      </c>
      <c r="F116">
        <v>1</v>
      </c>
      <c r="G116" t="s">
        <v>58</v>
      </c>
      <c r="H116">
        <f>SUM(H112:H115)</f>
        <v>331</v>
      </c>
      <c r="I116">
        <f>SUM(I112:I115)</f>
        <v>12</v>
      </c>
    </row>
    <row r="117" spans="1:9" x14ac:dyDescent="0.15">
      <c r="A117" t="s">
        <v>68</v>
      </c>
      <c r="B117" s="41">
        <v>41878</v>
      </c>
      <c r="C117">
        <v>509</v>
      </c>
      <c r="D117">
        <v>9</v>
      </c>
      <c r="E117" t="s">
        <v>0</v>
      </c>
      <c r="F117">
        <v>0</v>
      </c>
      <c r="I117">
        <f>SUM(H116:I116)</f>
        <v>343</v>
      </c>
    </row>
    <row r="118" spans="1:9" x14ac:dyDescent="0.15">
      <c r="A118" t="s">
        <v>68</v>
      </c>
      <c r="B118" s="41">
        <v>41878</v>
      </c>
      <c r="C118">
        <v>509</v>
      </c>
      <c r="D118">
        <v>10</v>
      </c>
      <c r="E118" t="s">
        <v>1</v>
      </c>
      <c r="F118">
        <v>1</v>
      </c>
    </row>
    <row r="119" spans="1:9" x14ac:dyDescent="0.15">
      <c r="A119" t="s">
        <v>68</v>
      </c>
      <c r="B119" s="41">
        <v>41878</v>
      </c>
      <c r="C119">
        <v>509</v>
      </c>
      <c r="D119">
        <v>11</v>
      </c>
      <c r="E119" t="s">
        <v>0</v>
      </c>
      <c r="F119">
        <v>0</v>
      </c>
    </row>
    <row r="120" spans="1:9" x14ac:dyDescent="0.15">
      <c r="A120" t="s">
        <v>68</v>
      </c>
      <c r="B120" s="41">
        <v>41878</v>
      </c>
      <c r="C120">
        <v>509</v>
      </c>
      <c r="D120">
        <v>12</v>
      </c>
      <c r="E120" t="s">
        <v>1</v>
      </c>
      <c r="F120">
        <v>1</v>
      </c>
    </row>
    <row r="121" spans="1:9" x14ac:dyDescent="0.15">
      <c r="A121" t="s">
        <v>68</v>
      </c>
      <c r="B121" s="41">
        <v>41878</v>
      </c>
      <c r="C121">
        <v>509</v>
      </c>
      <c r="D121">
        <v>13</v>
      </c>
      <c r="E121" t="s">
        <v>0</v>
      </c>
      <c r="F121">
        <v>0</v>
      </c>
    </row>
    <row r="122" spans="1:9" x14ac:dyDescent="0.15">
      <c r="A122" t="s">
        <v>68</v>
      </c>
      <c r="B122" s="41">
        <v>41878</v>
      </c>
      <c r="C122">
        <v>509</v>
      </c>
      <c r="D122">
        <v>14</v>
      </c>
      <c r="E122" t="s">
        <v>0</v>
      </c>
      <c r="F122">
        <v>0</v>
      </c>
    </row>
    <row r="123" spans="1:9" x14ac:dyDescent="0.15">
      <c r="A123" t="s">
        <v>68</v>
      </c>
      <c r="B123" s="41">
        <v>41878</v>
      </c>
      <c r="C123">
        <v>509</v>
      </c>
      <c r="D123">
        <v>15</v>
      </c>
      <c r="E123" t="s">
        <v>0</v>
      </c>
      <c r="F123">
        <v>0</v>
      </c>
    </row>
    <row r="124" spans="1:9" x14ac:dyDescent="0.15">
      <c r="A124" t="s">
        <v>68</v>
      </c>
      <c r="B124" s="41">
        <v>41878</v>
      </c>
      <c r="C124">
        <v>509</v>
      </c>
      <c r="D124">
        <v>16</v>
      </c>
      <c r="E124" t="s">
        <v>1</v>
      </c>
      <c r="F124">
        <v>1</v>
      </c>
    </row>
    <row r="125" spans="1:9" x14ac:dyDescent="0.15">
      <c r="A125" t="s">
        <v>68</v>
      </c>
      <c r="B125" s="41">
        <v>41878</v>
      </c>
      <c r="C125">
        <v>509</v>
      </c>
      <c r="D125">
        <v>17</v>
      </c>
      <c r="E125" t="s">
        <v>0</v>
      </c>
      <c r="F125">
        <v>0</v>
      </c>
    </row>
    <row r="126" spans="1:9" x14ac:dyDescent="0.15">
      <c r="A126" t="s">
        <v>68</v>
      </c>
      <c r="B126" s="41">
        <v>41878</v>
      </c>
      <c r="C126">
        <v>509</v>
      </c>
      <c r="D126">
        <v>18</v>
      </c>
      <c r="E126" t="s">
        <v>0</v>
      </c>
      <c r="F126">
        <v>0</v>
      </c>
    </row>
    <row r="127" spans="1:9" x14ac:dyDescent="0.15">
      <c r="A127" t="s">
        <v>68</v>
      </c>
      <c r="B127" s="41">
        <v>41878</v>
      </c>
      <c r="C127">
        <v>509</v>
      </c>
      <c r="D127">
        <v>19</v>
      </c>
      <c r="E127" t="s">
        <v>0</v>
      </c>
      <c r="F127">
        <v>0</v>
      </c>
    </row>
    <row r="128" spans="1:9" x14ac:dyDescent="0.15">
      <c r="A128" t="s">
        <v>68</v>
      </c>
      <c r="B128" s="41">
        <v>41878</v>
      </c>
      <c r="C128">
        <v>509</v>
      </c>
      <c r="D128">
        <v>20</v>
      </c>
      <c r="E128" t="s">
        <v>1</v>
      </c>
      <c r="F128">
        <v>1</v>
      </c>
    </row>
    <row r="129" spans="1:9" x14ac:dyDescent="0.15">
      <c r="A129" t="s">
        <v>68</v>
      </c>
      <c r="B129" s="41">
        <v>41878</v>
      </c>
      <c r="C129">
        <v>509</v>
      </c>
      <c r="D129">
        <v>21</v>
      </c>
      <c r="E129" t="s">
        <v>1</v>
      </c>
      <c r="F129">
        <v>1</v>
      </c>
    </row>
    <row r="130" spans="1:9" x14ac:dyDescent="0.15">
      <c r="A130" t="s">
        <v>68</v>
      </c>
      <c r="B130" s="41">
        <v>41878</v>
      </c>
      <c r="C130">
        <v>509</v>
      </c>
      <c r="D130">
        <v>22</v>
      </c>
      <c r="E130" t="s">
        <v>0</v>
      </c>
      <c r="F130">
        <v>0</v>
      </c>
    </row>
    <row r="131" spans="1:9" x14ac:dyDescent="0.15">
      <c r="A131" t="s">
        <v>68</v>
      </c>
      <c r="B131" s="41">
        <v>41878</v>
      </c>
      <c r="C131">
        <v>509</v>
      </c>
      <c r="D131">
        <v>23</v>
      </c>
      <c r="E131" t="s">
        <v>0</v>
      </c>
      <c r="F131">
        <v>0</v>
      </c>
    </row>
    <row r="132" spans="1:9" x14ac:dyDescent="0.15">
      <c r="A132" t="s">
        <v>68</v>
      </c>
      <c r="B132" s="41">
        <v>41878</v>
      </c>
      <c r="C132">
        <v>509</v>
      </c>
      <c r="D132">
        <v>24</v>
      </c>
      <c r="E132" t="s">
        <v>0</v>
      </c>
      <c r="F132">
        <v>0</v>
      </c>
    </row>
    <row r="133" spans="1:9" x14ac:dyDescent="0.15">
      <c r="A133" t="s">
        <v>68</v>
      </c>
      <c r="B133" s="41">
        <v>41878</v>
      </c>
      <c r="C133">
        <v>509</v>
      </c>
      <c r="D133">
        <v>25</v>
      </c>
      <c r="E133" t="s">
        <v>0</v>
      </c>
      <c r="F133">
        <v>0</v>
      </c>
    </row>
    <row r="135" spans="1:9" ht="14" x14ac:dyDescent="0.15">
      <c r="A135" t="s">
        <v>31</v>
      </c>
      <c r="B135" s="41">
        <v>41857</v>
      </c>
      <c r="C135" t="s">
        <v>75</v>
      </c>
      <c r="D135">
        <v>1</v>
      </c>
      <c r="E135" s="57" t="s">
        <v>0</v>
      </c>
      <c r="F135" s="57">
        <v>0</v>
      </c>
      <c r="H135">
        <f>(COUNTIF(F135:F159,"&gt;0"))/(COUNTA(F135:F159))</f>
        <v>0.68</v>
      </c>
      <c r="I135">
        <f>AVERAGE(F135:F159)</f>
        <v>1.8</v>
      </c>
    </row>
    <row r="136" spans="1:9" ht="14" x14ac:dyDescent="0.15">
      <c r="A136" t="s">
        <v>64</v>
      </c>
      <c r="B136" s="41">
        <v>41857</v>
      </c>
      <c r="C136" t="s">
        <v>75</v>
      </c>
      <c r="D136">
        <v>2</v>
      </c>
      <c r="E136" s="57" t="s">
        <v>36</v>
      </c>
      <c r="F136" s="57">
        <v>5</v>
      </c>
    </row>
    <row r="137" spans="1:9" ht="14" x14ac:dyDescent="0.15">
      <c r="A137" t="s">
        <v>31</v>
      </c>
      <c r="B137" s="41">
        <v>41857</v>
      </c>
      <c r="C137" t="s">
        <v>75</v>
      </c>
      <c r="D137">
        <v>3</v>
      </c>
      <c r="E137" s="57" t="s">
        <v>2</v>
      </c>
      <c r="F137" s="57">
        <v>1</v>
      </c>
    </row>
    <row r="138" spans="1:9" ht="14" x14ac:dyDescent="0.15">
      <c r="A138" t="s">
        <v>64</v>
      </c>
      <c r="B138" s="41">
        <v>41857</v>
      </c>
      <c r="C138" t="s">
        <v>75</v>
      </c>
      <c r="D138">
        <v>4</v>
      </c>
      <c r="E138" s="57" t="s">
        <v>0</v>
      </c>
      <c r="F138" s="57">
        <v>0</v>
      </c>
    </row>
    <row r="139" spans="1:9" ht="14" x14ac:dyDescent="0.15">
      <c r="A139" t="s">
        <v>31</v>
      </c>
      <c r="B139" s="41">
        <v>41857</v>
      </c>
      <c r="C139" t="s">
        <v>75</v>
      </c>
      <c r="D139">
        <v>5</v>
      </c>
      <c r="E139" s="57" t="s">
        <v>0</v>
      </c>
      <c r="F139" s="57">
        <v>0</v>
      </c>
    </row>
    <row r="140" spans="1:9" ht="14" x14ac:dyDescent="0.15">
      <c r="A140" t="s">
        <v>64</v>
      </c>
      <c r="B140" s="41">
        <v>41857</v>
      </c>
      <c r="C140" t="s">
        <v>75</v>
      </c>
      <c r="D140">
        <v>6</v>
      </c>
      <c r="E140" s="57" t="s">
        <v>1</v>
      </c>
      <c r="F140" s="57">
        <v>1</v>
      </c>
    </row>
    <row r="141" spans="1:9" ht="14" x14ac:dyDescent="0.15">
      <c r="A141" t="s">
        <v>31</v>
      </c>
      <c r="B141" s="41">
        <v>41857</v>
      </c>
      <c r="C141" t="s">
        <v>75</v>
      </c>
      <c r="D141">
        <v>7</v>
      </c>
      <c r="E141" s="57" t="s">
        <v>4</v>
      </c>
      <c r="F141" s="57">
        <v>3</v>
      </c>
    </row>
    <row r="142" spans="1:9" ht="14" x14ac:dyDescent="0.15">
      <c r="A142" t="s">
        <v>64</v>
      </c>
      <c r="B142" s="41">
        <v>41857</v>
      </c>
      <c r="C142" t="s">
        <v>75</v>
      </c>
      <c r="D142">
        <v>8</v>
      </c>
      <c r="E142" s="57" t="s">
        <v>0</v>
      </c>
      <c r="F142" s="57">
        <v>0</v>
      </c>
    </row>
    <row r="143" spans="1:9" ht="14" x14ac:dyDescent="0.15">
      <c r="A143" t="s">
        <v>31</v>
      </c>
      <c r="B143" s="41">
        <v>41857</v>
      </c>
      <c r="C143" t="s">
        <v>75</v>
      </c>
      <c r="D143">
        <v>9</v>
      </c>
      <c r="E143" s="57" t="s">
        <v>1</v>
      </c>
      <c r="F143" s="57">
        <v>1</v>
      </c>
    </row>
    <row r="144" spans="1:9" ht="14" x14ac:dyDescent="0.15">
      <c r="A144" t="s">
        <v>64</v>
      </c>
      <c r="B144" s="41">
        <v>41857</v>
      </c>
      <c r="C144" t="s">
        <v>75</v>
      </c>
      <c r="D144">
        <v>10</v>
      </c>
      <c r="E144" s="57" t="s">
        <v>35</v>
      </c>
      <c r="F144" s="57">
        <v>5</v>
      </c>
    </row>
    <row r="145" spans="1:6" ht="14" x14ac:dyDescent="0.15">
      <c r="A145" t="s">
        <v>31</v>
      </c>
      <c r="B145" s="41">
        <v>41857</v>
      </c>
      <c r="C145" t="s">
        <v>75</v>
      </c>
      <c r="D145">
        <v>11</v>
      </c>
      <c r="E145" s="57" t="s">
        <v>15</v>
      </c>
      <c r="F145" s="57">
        <v>1</v>
      </c>
    </row>
    <row r="146" spans="1:6" ht="14" x14ac:dyDescent="0.15">
      <c r="A146" t="s">
        <v>64</v>
      </c>
      <c r="B146" s="41">
        <v>41857</v>
      </c>
      <c r="C146" t="s">
        <v>75</v>
      </c>
      <c r="D146">
        <v>12</v>
      </c>
      <c r="E146" s="57" t="s">
        <v>0</v>
      </c>
      <c r="F146" s="57">
        <v>0</v>
      </c>
    </row>
    <row r="147" spans="1:6" ht="14" x14ac:dyDescent="0.15">
      <c r="A147" t="s">
        <v>31</v>
      </c>
      <c r="B147" s="41">
        <v>41857</v>
      </c>
      <c r="C147" t="s">
        <v>75</v>
      </c>
      <c r="D147">
        <v>13</v>
      </c>
      <c r="E147" s="57" t="s">
        <v>2</v>
      </c>
      <c r="F147" s="57">
        <v>1</v>
      </c>
    </row>
    <row r="148" spans="1:6" ht="14" x14ac:dyDescent="0.15">
      <c r="A148" t="s">
        <v>64</v>
      </c>
      <c r="B148" s="41">
        <v>41857</v>
      </c>
      <c r="C148" t="s">
        <v>75</v>
      </c>
      <c r="D148">
        <v>14</v>
      </c>
      <c r="E148" s="57" t="s">
        <v>0</v>
      </c>
      <c r="F148" s="57">
        <v>0</v>
      </c>
    </row>
    <row r="149" spans="1:6" ht="14" x14ac:dyDescent="0.15">
      <c r="A149" t="s">
        <v>31</v>
      </c>
      <c r="B149" s="41">
        <v>41857</v>
      </c>
      <c r="C149" t="s">
        <v>75</v>
      </c>
      <c r="D149">
        <v>15</v>
      </c>
      <c r="E149" s="57" t="s">
        <v>3</v>
      </c>
      <c r="F149" s="57">
        <v>3</v>
      </c>
    </row>
    <row r="150" spans="1:6" ht="14" x14ac:dyDescent="0.15">
      <c r="A150" t="s">
        <v>64</v>
      </c>
      <c r="B150" s="41">
        <v>41857</v>
      </c>
      <c r="C150" t="s">
        <v>75</v>
      </c>
      <c r="D150">
        <v>16</v>
      </c>
      <c r="E150" s="57" t="s">
        <v>4</v>
      </c>
      <c r="F150" s="57">
        <v>3</v>
      </c>
    </row>
    <row r="151" spans="1:6" ht="14" x14ac:dyDescent="0.15">
      <c r="A151" t="s">
        <v>31</v>
      </c>
      <c r="B151" s="41">
        <v>41857</v>
      </c>
      <c r="C151" t="s">
        <v>75</v>
      </c>
      <c r="D151">
        <v>17</v>
      </c>
      <c r="E151" s="57" t="s">
        <v>0</v>
      </c>
      <c r="F151" s="57">
        <v>0</v>
      </c>
    </row>
    <row r="152" spans="1:6" ht="14" x14ac:dyDescent="0.15">
      <c r="A152" t="s">
        <v>64</v>
      </c>
      <c r="B152" s="41">
        <v>41857</v>
      </c>
      <c r="C152" t="s">
        <v>75</v>
      </c>
      <c r="D152">
        <v>18</v>
      </c>
      <c r="E152" s="57" t="s">
        <v>35</v>
      </c>
      <c r="F152" s="57">
        <v>5</v>
      </c>
    </row>
    <row r="153" spans="1:6" ht="14" x14ac:dyDescent="0.15">
      <c r="A153" t="s">
        <v>31</v>
      </c>
      <c r="B153" s="41">
        <v>41857</v>
      </c>
      <c r="C153" t="s">
        <v>75</v>
      </c>
      <c r="D153">
        <v>19</v>
      </c>
      <c r="E153" s="57" t="s">
        <v>15</v>
      </c>
      <c r="F153" s="57">
        <v>1</v>
      </c>
    </row>
    <row r="154" spans="1:6" ht="14" x14ac:dyDescent="0.15">
      <c r="A154" t="s">
        <v>64</v>
      </c>
      <c r="B154" s="41">
        <v>41857</v>
      </c>
      <c r="C154" t="s">
        <v>75</v>
      </c>
      <c r="D154">
        <v>20</v>
      </c>
      <c r="E154" s="57" t="s">
        <v>0</v>
      </c>
      <c r="F154" s="57">
        <v>0</v>
      </c>
    </row>
    <row r="155" spans="1:6" ht="14" x14ac:dyDescent="0.15">
      <c r="A155" t="s">
        <v>31</v>
      </c>
      <c r="B155" s="41">
        <v>41857</v>
      </c>
      <c r="C155" t="s">
        <v>75</v>
      </c>
      <c r="D155">
        <v>21</v>
      </c>
      <c r="E155" s="57" t="s">
        <v>4</v>
      </c>
      <c r="F155" s="57">
        <v>3</v>
      </c>
    </row>
    <row r="156" spans="1:6" ht="14" x14ac:dyDescent="0.15">
      <c r="A156" t="s">
        <v>64</v>
      </c>
      <c r="B156" s="41">
        <v>41857</v>
      </c>
      <c r="C156" t="s">
        <v>75</v>
      </c>
      <c r="D156">
        <v>22</v>
      </c>
      <c r="E156" s="57" t="s">
        <v>4</v>
      </c>
      <c r="F156" s="57">
        <v>3</v>
      </c>
    </row>
    <row r="157" spans="1:6" ht="14" x14ac:dyDescent="0.15">
      <c r="A157" t="s">
        <v>31</v>
      </c>
      <c r="B157" s="41">
        <v>41857</v>
      </c>
      <c r="C157" t="s">
        <v>75</v>
      </c>
      <c r="D157">
        <v>23</v>
      </c>
      <c r="E157" s="57" t="s">
        <v>35</v>
      </c>
      <c r="F157" s="57">
        <v>5</v>
      </c>
    </row>
    <row r="158" spans="1:6" ht="14" x14ac:dyDescent="0.15">
      <c r="A158" t="s">
        <v>64</v>
      </c>
      <c r="B158" s="41">
        <v>41857</v>
      </c>
      <c r="C158" t="s">
        <v>75</v>
      </c>
      <c r="D158">
        <v>24</v>
      </c>
      <c r="E158" s="57" t="s">
        <v>4</v>
      </c>
      <c r="F158" s="57">
        <v>3</v>
      </c>
    </row>
    <row r="159" spans="1:6" ht="14" x14ac:dyDescent="0.15">
      <c r="A159" t="s">
        <v>31</v>
      </c>
      <c r="B159" s="41">
        <v>41857</v>
      </c>
      <c r="C159" t="s">
        <v>75</v>
      </c>
      <c r="D159">
        <v>25</v>
      </c>
      <c r="E159" s="57" t="s">
        <v>15</v>
      </c>
      <c r="F159" s="57">
        <v>1</v>
      </c>
    </row>
    <row r="161" spans="1:11" x14ac:dyDescent="0.15">
      <c r="A161" t="s">
        <v>87</v>
      </c>
      <c r="B161" s="41">
        <v>41914</v>
      </c>
      <c r="C161">
        <v>511</v>
      </c>
      <c r="D161">
        <v>1</v>
      </c>
      <c r="E161" t="s">
        <v>0</v>
      </c>
      <c r="F161">
        <v>0</v>
      </c>
      <c r="H161">
        <f>(COUNTIF(F161:F185,"&gt;0"))/(COUNTA(F161:F185))</f>
        <v>0.16</v>
      </c>
      <c r="I161">
        <f>AVERAGE(F161:F185)</f>
        <v>0.16</v>
      </c>
    </row>
    <row r="162" spans="1:11" x14ac:dyDescent="0.15">
      <c r="A162" t="s">
        <v>87</v>
      </c>
      <c r="B162" s="41">
        <v>41914</v>
      </c>
      <c r="C162">
        <v>511</v>
      </c>
      <c r="D162">
        <v>2</v>
      </c>
      <c r="E162" t="s">
        <v>0</v>
      </c>
      <c r="F162">
        <v>0</v>
      </c>
    </row>
    <row r="163" spans="1:11" x14ac:dyDescent="0.15">
      <c r="A163" t="s">
        <v>87</v>
      </c>
      <c r="B163" s="41">
        <v>41914</v>
      </c>
      <c r="C163">
        <v>511</v>
      </c>
      <c r="D163">
        <v>3</v>
      </c>
      <c r="E163" t="s">
        <v>0</v>
      </c>
      <c r="F163">
        <v>0</v>
      </c>
      <c r="G163" t="s">
        <v>53</v>
      </c>
      <c r="H163" t="s">
        <v>59</v>
      </c>
      <c r="I163" t="s">
        <v>60</v>
      </c>
    </row>
    <row r="164" spans="1:11" x14ac:dyDescent="0.15">
      <c r="A164" t="s">
        <v>87</v>
      </c>
      <c r="B164" s="41">
        <v>41914</v>
      </c>
      <c r="C164">
        <v>511</v>
      </c>
      <c r="D164">
        <v>4</v>
      </c>
      <c r="E164" t="s">
        <v>0</v>
      </c>
      <c r="F164">
        <v>0</v>
      </c>
      <c r="G164" t="s">
        <v>54</v>
      </c>
      <c r="H164">
        <v>85</v>
      </c>
      <c r="I164">
        <v>13</v>
      </c>
    </row>
    <row r="165" spans="1:11" x14ac:dyDescent="0.15">
      <c r="A165" t="s">
        <v>87</v>
      </c>
      <c r="B165" s="41">
        <v>41914</v>
      </c>
      <c r="C165">
        <v>511</v>
      </c>
      <c r="D165">
        <v>5</v>
      </c>
      <c r="E165" t="s">
        <v>0</v>
      </c>
      <c r="F165">
        <v>0</v>
      </c>
      <c r="G165" t="s">
        <v>55</v>
      </c>
      <c r="H165">
        <v>90</v>
      </c>
      <c r="I165">
        <v>10</v>
      </c>
    </row>
    <row r="166" spans="1:11" x14ac:dyDescent="0.15">
      <c r="A166" t="s">
        <v>87</v>
      </c>
      <c r="B166" s="41">
        <v>41914</v>
      </c>
      <c r="C166">
        <v>511</v>
      </c>
      <c r="D166">
        <v>6</v>
      </c>
      <c r="E166" t="s">
        <v>0</v>
      </c>
      <c r="F166">
        <v>0</v>
      </c>
      <c r="G166" t="s">
        <v>56</v>
      </c>
    </row>
    <row r="167" spans="1:11" x14ac:dyDescent="0.15">
      <c r="A167" t="s">
        <v>87</v>
      </c>
      <c r="B167" s="41">
        <v>41914</v>
      </c>
      <c r="C167">
        <v>511</v>
      </c>
      <c r="D167">
        <v>7</v>
      </c>
      <c r="E167" t="s">
        <v>1</v>
      </c>
      <c r="F167">
        <v>1</v>
      </c>
      <c r="G167" t="s">
        <v>57</v>
      </c>
    </row>
    <row r="168" spans="1:11" x14ac:dyDescent="0.15">
      <c r="A168" t="s">
        <v>87</v>
      </c>
      <c r="B168" s="41">
        <v>41914</v>
      </c>
      <c r="C168">
        <v>511</v>
      </c>
      <c r="D168">
        <v>8</v>
      </c>
      <c r="E168" t="s">
        <v>0</v>
      </c>
      <c r="F168">
        <v>0</v>
      </c>
      <c r="G168" t="s">
        <v>58</v>
      </c>
      <c r="H168">
        <f>SUM(H164:H167)</f>
        <v>175</v>
      </c>
      <c r="I168">
        <f>SUM(I164:I167)</f>
        <v>23</v>
      </c>
    </row>
    <row r="169" spans="1:11" x14ac:dyDescent="0.15">
      <c r="A169" t="s">
        <v>87</v>
      </c>
      <c r="B169" s="41">
        <v>41914</v>
      </c>
      <c r="C169">
        <v>511</v>
      </c>
      <c r="D169">
        <v>9</v>
      </c>
      <c r="E169" t="s">
        <v>0</v>
      </c>
      <c r="F169">
        <v>0</v>
      </c>
      <c r="I169">
        <f>SUM(H168:I168)</f>
        <v>198</v>
      </c>
    </row>
    <row r="170" spans="1:11" x14ac:dyDescent="0.15">
      <c r="A170" t="s">
        <v>87</v>
      </c>
      <c r="B170" s="41">
        <v>41914</v>
      </c>
      <c r="C170">
        <v>511</v>
      </c>
      <c r="D170">
        <v>10</v>
      </c>
      <c r="E170" t="s">
        <v>1</v>
      </c>
      <c r="F170">
        <v>1</v>
      </c>
    </row>
    <row r="171" spans="1:11" x14ac:dyDescent="0.15">
      <c r="A171" t="s">
        <v>87</v>
      </c>
      <c r="B171" s="41">
        <v>41914</v>
      </c>
      <c r="C171">
        <v>511</v>
      </c>
      <c r="D171">
        <v>11</v>
      </c>
      <c r="E171" t="s">
        <v>0</v>
      </c>
      <c r="F171">
        <v>0</v>
      </c>
    </row>
    <row r="172" spans="1:11" x14ac:dyDescent="0.15">
      <c r="A172" t="s">
        <v>87</v>
      </c>
      <c r="B172" s="41">
        <v>41914</v>
      </c>
      <c r="C172">
        <v>511</v>
      </c>
      <c r="D172">
        <v>12</v>
      </c>
      <c r="E172" t="s">
        <v>0</v>
      </c>
      <c r="F172">
        <v>0</v>
      </c>
    </row>
    <row r="173" spans="1:11" x14ac:dyDescent="0.15">
      <c r="A173" t="s">
        <v>87</v>
      </c>
      <c r="B173" s="41">
        <v>41914</v>
      </c>
      <c r="C173">
        <v>511</v>
      </c>
      <c r="D173">
        <v>13</v>
      </c>
      <c r="E173" t="s">
        <v>0</v>
      </c>
      <c r="F173">
        <v>0</v>
      </c>
    </row>
    <row r="174" spans="1:11" x14ac:dyDescent="0.15">
      <c r="A174" t="s">
        <v>87</v>
      </c>
      <c r="B174" s="41">
        <v>41914</v>
      </c>
      <c r="C174">
        <v>511</v>
      </c>
      <c r="D174">
        <v>14</v>
      </c>
      <c r="E174" t="s">
        <v>0</v>
      </c>
      <c r="F174">
        <v>0</v>
      </c>
    </row>
    <row r="175" spans="1:11" x14ac:dyDescent="0.15">
      <c r="A175" t="s">
        <v>87</v>
      </c>
      <c r="B175" s="41">
        <v>41914</v>
      </c>
      <c r="C175">
        <v>511</v>
      </c>
      <c r="D175">
        <v>15</v>
      </c>
      <c r="E175" t="s">
        <v>0</v>
      </c>
      <c r="F175">
        <v>0</v>
      </c>
      <c r="K175" t="s">
        <v>66</v>
      </c>
    </row>
    <row r="176" spans="1:11" x14ac:dyDescent="0.15">
      <c r="A176" t="s">
        <v>87</v>
      </c>
      <c r="B176" s="41">
        <v>41914</v>
      </c>
      <c r="C176">
        <v>511</v>
      </c>
      <c r="D176">
        <v>16</v>
      </c>
      <c r="E176" t="s">
        <v>0</v>
      </c>
      <c r="F176">
        <v>0</v>
      </c>
    </row>
    <row r="177" spans="1:9" x14ac:dyDescent="0.15">
      <c r="A177" t="s">
        <v>87</v>
      </c>
      <c r="B177" s="41">
        <v>41914</v>
      </c>
      <c r="C177">
        <v>511</v>
      </c>
      <c r="D177">
        <v>17</v>
      </c>
      <c r="E177" t="s">
        <v>0</v>
      </c>
      <c r="F177">
        <v>0</v>
      </c>
    </row>
    <row r="178" spans="1:9" x14ac:dyDescent="0.15">
      <c r="A178" t="s">
        <v>87</v>
      </c>
      <c r="B178" s="41">
        <v>41914</v>
      </c>
      <c r="C178">
        <v>511</v>
      </c>
      <c r="D178">
        <v>18</v>
      </c>
      <c r="E178" t="s">
        <v>1</v>
      </c>
      <c r="F178">
        <v>1</v>
      </c>
    </row>
    <row r="179" spans="1:9" x14ac:dyDescent="0.15">
      <c r="A179" t="s">
        <v>87</v>
      </c>
      <c r="B179" s="41">
        <v>41914</v>
      </c>
      <c r="C179">
        <v>511</v>
      </c>
      <c r="D179">
        <v>19</v>
      </c>
      <c r="E179" t="s">
        <v>0</v>
      </c>
      <c r="F179">
        <v>0</v>
      </c>
    </row>
    <row r="180" spans="1:9" x14ac:dyDescent="0.15">
      <c r="A180" t="s">
        <v>87</v>
      </c>
      <c r="B180" s="41">
        <v>41914</v>
      </c>
      <c r="C180">
        <v>511</v>
      </c>
      <c r="D180">
        <v>20</v>
      </c>
      <c r="E180" t="s">
        <v>0</v>
      </c>
      <c r="F180">
        <v>0</v>
      </c>
    </row>
    <row r="181" spans="1:9" x14ac:dyDescent="0.15">
      <c r="A181" t="s">
        <v>87</v>
      </c>
      <c r="B181" s="41">
        <v>41914</v>
      </c>
      <c r="C181">
        <v>511</v>
      </c>
      <c r="D181">
        <v>21</v>
      </c>
      <c r="E181" t="s">
        <v>0</v>
      </c>
      <c r="F181">
        <v>0</v>
      </c>
    </row>
    <row r="182" spans="1:9" x14ac:dyDescent="0.15">
      <c r="A182" t="s">
        <v>87</v>
      </c>
      <c r="B182" s="41">
        <v>41914</v>
      </c>
      <c r="C182">
        <v>511</v>
      </c>
      <c r="D182">
        <v>22</v>
      </c>
      <c r="E182" t="s">
        <v>0</v>
      </c>
      <c r="F182">
        <v>0</v>
      </c>
    </row>
    <row r="183" spans="1:9" x14ac:dyDescent="0.15">
      <c r="A183" t="s">
        <v>87</v>
      </c>
      <c r="B183" s="41">
        <v>41914</v>
      </c>
      <c r="C183">
        <v>511</v>
      </c>
      <c r="D183">
        <v>23</v>
      </c>
      <c r="E183" t="s">
        <v>0</v>
      </c>
      <c r="F183">
        <v>0</v>
      </c>
    </row>
    <row r="184" spans="1:9" x14ac:dyDescent="0.15">
      <c r="A184" t="s">
        <v>87</v>
      </c>
      <c r="B184" s="41">
        <v>41914</v>
      </c>
      <c r="C184">
        <v>511</v>
      </c>
      <c r="D184">
        <v>24</v>
      </c>
      <c r="E184" t="s">
        <v>0</v>
      </c>
      <c r="F184">
        <v>0</v>
      </c>
    </row>
    <row r="185" spans="1:9" x14ac:dyDescent="0.15">
      <c r="A185" t="s">
        <v>87</v>
      </c>
      <c r="B185" s="41">
        <v>41914</v>
      </c>
      <c r="C185">
        <v>511</v>
      </c>
      <c r="D185">
        <v>25</v>
      </c>
      <c r="E185" t="s">
        <v>1</v>
      </c>
      <c r="F185">
        <v>1</v>
      </c>
    </row>
    <row r="187" spans="1:9" x14ac:dyDescent="0.15">
      <c r="A187" t="s">
        <v>33</v>
      </c>
      <c r="C187">
        <v>501</v>
      </c>
      <c r="D187">
        <v>1</v>
      </c>
      <c r="H187" t="e">
        <f>(COUNTIF(F187:F211,"&gt;0"))/(COUNTA(F187:F211))</f>
        <v>#DIV/0!</v>
      </c>
      <c r="I187" t="e">
        <f>AVERAGE(F187:F211)</f>
        <v>#DIV/0!</v>
      </c>
    </row>
    <row r="188" spans="1:9" x14ac:dyDescent="0.15">
      <c r="A188" t="s">
        <v>33</v>
      </c>
      <c r="C188">
        <v>501</v>
      </c>
      <c r="D188">
        <v>2</v>
      </c>
    </row>
    <row r="189" spans="1:9" x14ac:dyDescent="0.15">
      <c r="A189" t="s">
        <v>33</v>
      </c>
      <c r="C189">
        <v>501</v>
      </c>
      <c r="D189">
        <v>3</v>
      </c>
      <c r="G189" t="s">
        <v>53</v>
      </c>
      <c r="H189" t="s">
        <v>59</v>
      </c>
      <c r="I189" t="s">
        <v>60</v>
      </c>
    </row>
    <row r="190" spans="1:9" x14ac:dyDescent="0.15">
      <c r="A190" t="s">
        <v>33</v>
      </c>
      <c r="C190">
        <v>501</v>
      </c>
      <c r="D190">
        <v>4</v>
      </c>
      <c r="G190" t="s">
        <v>54</v>
      </c>
    </row>
    <row r="191" spans="1:9" x14ac:dyDescent="0.15">
      <c r="A191" t="s">
        <v>33</v>
      </c>
      <c r="C191">
        <v>501</v>
      </c>
      <c r="D191">
        <v>5</v>
      </c>
      <c r="G191" t="s">
        <v>55</v>
      </c>
    </row>
    <row r="192" spans="1:9" x14ac:dyDescent="0.15">
      <c r="A192" t="s">
        <v>33</v>
      </c>
      <c r="C192">
        <v>501</v>
      </c>
      <c r="D192">
        <v>6</v>
      </c>
      <c r="G192" t="s">
        <v>56</v>
      </c>
    </row>
    <row r="193" spans="1:9" x14ac:dyDescent="0.15">
      <c r="A193" t="s">
        <v>33</v>
      </c>
      <c r="C193">
        <v>501</v>
      </c>
      <c r="D193">
        <v>7</v>
      </c>
      <c r="G193" t="s">
        <v>57</v>
      </c>
    </row>
    <row r="194" spans="1:9" x14ac:dyDescent="0.15">
      <c r="A194" t="s">
        <v>33</v>
      </c>
      <c r="C194">
        <v>501</v>
      </c>
      <c r="D194">
        <v>8</v>
      </c>
      <c r="G194" t="s">
        <v>58</v>
      </c>
      <c r="H194">
        <f>SUM(H190:H193)</f>
        <v>0</v>
      </c>
      <c r="I194">
        <f>SUM(I190:I193)</f>
        <v>0</v>
      </c>
    </row>
    <row r="195" spans="1:9" x14ac:dyDescent="0.15">
      <c r="A195" t="s">
        <v>33</v>
      </c>
      <c r="C195">
        <v>501</v>
      </c>
      <c r="D195">
        <v>9</v>
      </c>
      <c r="I195">
        <f>SUM(H194:I194)</f>
        <v>0</v>
      </c>
    </row>
    <row r="196" spans="1:9" x14ac:dyDescent="0.15">
      <c r="A196" t="s">
        <v>33</v>
      </c>
      <c r="C196">
        <v>501</v>
      </c>
      <c r="D196">
        <v>10</v>
      </c>
    </row>
    <row r="197" spans="1:9" x14ac:dyDescent="0.15">
      <c r="A197" t="s">
        <v>33</v>
      </c>
      <c r="C197">
        <v>501</v>
      </c>
      <c r="D197">
        <v>11</v>
      </c>
    </row>
    <row r="198" spans="1:9" x14ac:dyDescent="0.15">
      <c r="A198" t="s">
        <v>33</v>
      </c>
      <c r="C198">
        <v>501</v>
      </c>
      <c r="D198">
        <v>12</v>
      </c>
    </row>
    <row r="199" spans="1:9" x14ac:dyDescent="0.15">
      <c r="A199" t="s">
        <v>33</v>
      </c>
      <c r="C199">
        <v>501</v>
      </c>
      <c r="D199">
        <v>13</v>
      </c>
    </row>
    <row r="200" spans="1:9" x14ac:dyDescent="0.15">
      <c r="A200" t="s">
        <v>33</v>
      </c>
      <c r="C200">
        <v>501</v>
      </c>
      <c r="D200">
        <v>14</v>
      </c>
    </row>
    <row r="201" spans="1:9" x14ac:dyDescent="0.15">
      <c r="A201" t="s">
        <v>33</v>
      </c>
      <c r="C201">
        <v>501</v>
      </c>
      <c r="D201">
        <v>15</v>
      </c>
    </row>
    <row r="202" spans="1:9" x14ac:dyDescent="0.15">
      <c r="A202" t="s">
        <v>33</v>
      </c>
      <c r="C202">
        <v>501</v>
      </c>
      <c r="D202">
        <v>16</v>
      </c>
    </row>
    <row r="203" spans="1:9" x14ac:dyDescent="0.15">
      <c r="A203" t="s">
        <v>33</v>
      </c>
      <c r="C203">
        <v>501</v>
      </c>
      <c r="D203">
        <v>17</v>
      </c>
    </row>
    <row r="204" spans="1:9" x14ac:dyDescent="0.15">
      <c r="A204" t="s">
        <v>33</v>
      </c>
      <c r="C204">
        <v>501</v>
      </c>
      <c r="D204">
        <v>18</v>
      </c>
    </row>
    <row r="205" spans="1:9" x14ac:dyDescent="0.15">
      <c r="A205" t="s">
        <v>33</v>
      </c>
      <c r="C205">
        <v>501</v>
      </c>
      <c r="D205">
        <v>19</v>
      </c>
    </row>
    <row r="206" spans="1:9" x14ac:dyDescent="0.15">
      <c r="A206" t="s">
        <v>33</v>
      </c>
      <c r="C206">
        <v>501</v>
      </c>
      <c r="D206">
        <v>20</v>
      </c>
    </row>
    <row r="207" spans="1:9" x14ac:dyDescent="0.15">
      <c r="A207" t="s">
        <v>33</v>
      </c>
      <c r="C207">
        <v>501</v>
      </c>
      <c r="D207">
        <v>21</v>
      </c>
    </row>
    <row r="208" spans="1:9" x14ac:dyDescent="0.15">
      <c r="A208" t="s">
        <v>33</v>
      </c>
      <c r="C208">
        <v>501</v>
      </c>
      <c r="D208">
        <v>22</v>
      </c>
    </row>
    <row r="209" spans="1:9" x14ac:dyDescent="0.15">
      <c r="A209" t="s">
        <v>33</v>
      </c>
      <c r="C209">
        <v>501</v>
      </c>
      <c r="D209">
        <v>23</v>
      </c>
    </row>
    <row r="210" spans="1:9" x14ac:dyDescent="0.15">
      <c r="A210" t="s">
        <v>33</v>
      </c>
      <c r="C210">
        <v>501</v>
      </c>
      <c r="D210">
        <v>24</v>
      </c>
    </row>
    <row r="211" spans="1:9" x14ac:dyDescent="0.15">
      <c r="A211" t="s">
        <v>33</v>
      </c>
      <c r="C211">
        <v>501</v>
      </c>
      <c r="D211">
        <v>25</v>
      </c>
    </row>
    <row r="213" spans="1:9" x14ac:dyDescent="0.15">
      <c r="A213" t="s">
        <v>68</v>
      </c>
      <c r="B213" s="41">
        <v>41906</v>
      </c>
      <c r="C213">
        <v>510</v>
      </c>
      <c r="D213">
        <v>1</v>
      </c>
      <c r="E213" t="s">
        <v>0</v>
      </c>
      <c r="F213">
        <v>0</v>
      </c>
      <c r="H213">
        <f>(COUNTIF(F213:F237,"&gt;0"))/(COUNTA(F213:F237))</f>
        <v>0.32</v>
      </c>
      <c r="I213">
        <f>AVERAGE(F213:F237)</f>
        <v>0.48</v>
      </c>
    </row>
    <row r="214" spans="1:9" x14ac:dyDescent="0.15">
      <c r="A214" t="s">
        <v>68</v>
      </c>
      <c r="B214" s="41">
        <v>41906</v>
      </c>
      <c r="C214">
        <v>510</v>
      </c>
      <c r="D214">
        <v>2</v>
      </c>
      <c r="E214" t="s">
        <v>4</v>
      </c>
      <c r="F214">
        <v>3</v>
      </c>
    </row>
    <row r="215" spans="1:9" x14ac:dyDescent="0.15">
      <c r="A215" t="s">
        <v>68</v>
      </c>
      <c r="B215" s="41">
        <v>41906</v>
      </c>
      <c r="C215">
        <v>510</v>
      </c>
      <c r="D215">
        <v>3</v>
      </c>
      <c r="E215" t="s">
        <v>4</v>
      </c>
      <c r="F215">
        <v>3</v>
      </c>
      <c r="G215" t="s">
        <v>53</v>
      </c>
      <c r="H215" t="s">
        <v>59</v>
      </c>
      <c r="I215" t="s">
        <v>60</v>
      </c>
    </row>
    <row r="216" spans="1:9" x14ac:dyDescent="0.15">
      <c r="A216" t="s">
        <v>68</v>
      </c>
      <c r="B216" s="41">
        <v>41906</v>
      </c>
      <c r="C216">
        <v>510</v>
      </c>
      <c r="D216">
        <v>4</v>
      </c>
      <c r="E216" t="s">
        <v>0</v>
      </c>
      <c r="F216">
        <v>0</v>
      </c>
      <c r="G216" t="s">
        <v>54</v>
      </c>
      <c r="H216">
        <v>75</v>
      </c>
      <c r="I216">
        <v>4</v>
      </c>
    </row>
    <row r="217" spans="1:9" x14ac:dyDescent="0.15">
      <c r="A217" t="s">
        <v>68</v>
      </c>
      <c r="B217" s="41">
        <v>41906</v>
      </c>
      <c r="C217">
        <v>510</v>
      </c>
      <c r="D217">
        <v>5</v>
      </c>
      <c r="E217" t="s">
        <v>0</v>
      </c>
      <c r="F217">
        <v>0</v>
      </c>
      <c r="G217" t="s">
        <v>55</v>
      </c>
      <c r="H217">
        <v>75</v>
      </c>
      <c r="I217">
        <v>0</v>
      </c>
    </row>
    <row r="218" spans="1:9" x14ac:dyDescent="0.15">
      <c r="A218" t="s">
        <v>68</v>
      </c>
      <c r="B218" s="41">
        <v>41906</v>
      </c>
      <c r="C218">
        <v>510</v>
      </c>
      <c r="D218">
        <v>6</v>
      </c>
      <c r="E218" t="s">
        <v>1</v>
      </c>
      <c r="F218">
        <v>1</v>
      </c>
      <c r="G218" t="s">
        <v>56</v>
      </c>
      <c r="H218">
        <v>72</v>
      </c>
      <c r="I218">
        <v>2</v>
      </c>
    </row>
    <row r="219" spans="1:9" x14ac:dyDescent="0.15">
      <c r="A219" t="s">
        <v>68</v>
      </c>
      <c r="B219" s="41">
        <v>41906</v>
      </c>
      <c r="C219">
        <v>510</v>
      </c>
      <c r="D219">
        <v>7</v>
      </c>
      <c r="E219" t="s">
        <v>0</v>
      </c>
      <c r="F219">
        <v>0</v>
      </c>
      <c r="G219" t="s">
        <v>57</v>
      </c>
      <c r="H219">
        <v>74</v>
      </c>
      <c r="I219">
        <v>1</v>
      </c>
    </row>
    <row r="220" spans="1:9" x14ac:dyDescent="0.15">
      <c r="A220" t="s">
        <v>68</v>
      </c>
      <c r="B220" s="41">
        <v>41906</v>
      </c>
      <c r="C220">
        <v>510</v>
      </c>
      <c r="D220">
        <v>8</v>
      </c>
      <c r="E220" t="s">
        <v>0</v>
      </c>
      <c r="F220">
        <v>0</v>
      </c>
      <c r="G220" t="s">
        <v>58</v>
      </c>
      <c r="H220">
        <f>SUM(H216:H219)</f>
        <v>296</v>
      </c>
      <c r="I220">
        <f>SUM(I216:I219)</f>
        <v>7</v>
      </c>
    </row>
    <row r="221" spans="1:9" x14ac:dyDescent="0.15">
      <c r="A221" t="s">
        <v>68</v>
      </c>
      <c r="B221" s="41">
        <v>41906</v>
      </c>
      <c r="C221">
        <v>510</v>
      </c>
      <c r="D221">
        <v>9</v>
      </c>
      <c r="E221" t="s">
        <v>0</v>
      </c>
      <c r="F221">
        <v>0</v>
      </c>
      <c r="I221">
        <f>SUM(H220:I220)</f>
        <v>303</v>
      </c>
    </row>
    <row r="222" spans="1:9" x14ac:dyDescent="0.15">
      <c r="A222" t="s">
        <v>68</v>
      </c>
      <c r="B222" s="41">
        <v>41906</v>
      </c>
      <c r="C222">
        <v>510</v>
      </c>
      <c r="D222">
        <v>10</v>
      </c>
      <c r="E222" t="s">
        <v>0</v>
      </c>
      <c r="F222">
        <v>0</v>
      </c>
    </row>
    <row r="223" spans="1:9" x14ac:dyDescent="0.15">
      <c r="A223" t="s">
        <v>68</v>
      </c>
      <c r="B223" s="41">
        <v>41906</v>
      </c>
      <c r="C223">
        <v>510</v>
      </c>
      <c r="D223">
        <v>11</v>
      </c>
      <c r="E223" t="s">
        <v>1</v>
      </c>
      <c r="F223">
        <v>1</v>
      </c>
    </row>
    <row r="224" spans="1:9" x14ac:dyDescent="0.15">
      <c r="A224" t="s">
        <v>68</v>
      </c>
      <c r="B224" s="41">
        <v>41906</v>
      </c>
      <c r="C224">
        <v>510</v>
      </c>
      <c r="D224">
        <v>12</v>
      </c>
      <c r="E224" t="s">
        <v>0</v>
      </c>
      <c r="F224">
        <v>0</v>
      </c>
    </row>
    <row r="225" spans="1:9" x14ac:dyDescent="0.15">
      <c r="A225" t="s">
        <v>68</v>
      </c>
      <c r="B225" s="41">
        <v>41906</v>
      </c>
      <c r="C225">
        <v>510</v>
      </c>
      <c r="D225">
        <v>13</v>
      </c>
      <c r="E225" t="s">
        <v>1</v>
      </c>
      <c r="F225">
        <v>1</v>
      </c>
    </row>
    <row r="226" spans="1:9" x14ac:dyDescent="0.15">
      <c r="A226" t="s">
        <v>68</v>
      </c>
      <c r="B226" s="41">
        <v>41906</v>
      </c>
      <c r="C226">
        <v>510</v>
      </c>
      <c r="D226">
        <v>14</v>
      </c>
      <c r="E226" t="s">
        <v>0</v>
      </c>
      <c r="F226">
        <v>0</v>
      </c>
    </row>
    <row r="227" spans="1:9" x14ac:dyDescent="0.15">
      <c r="A227" t="s">
        <v>68</v>
      </c>
      <c r="B227" s="41">
        <v>41906</v>
      </c>
      <c r="C227">
        <v>510</v>
      </c>
      <c r="D227">
        <v>15</v>
      </c>
      <c r="E227" t="s">
        <v>0</v>
      </c>
      <c r="F227">
        <v>0</v>
      </c>
    </row>
    <row r="228" spans="1:9" x14ac:dyDescent="0.15">
      <c r="A228" t="s">
        <v>68</v>
      </c>
      <c r="B228" s="41">
        <v>41906</v>
      </c>
      <c r="C228">
        <v>510</v>
      </c>
      <c r="D228">
        <v>16</v>
      </c>
      <c r="E228" t="s">
        <v>0</v>
      </c>
      <c r="F228">
        <v>0</v>
      </c>
    </row>
    <row r="229" spans="1:9" x14ac:dyDescent="0.15">
      <c r="A229" t="s">
        <v>68</v>
      </c>
      <c r="B229" s="41">
        <v>41906</v>
      </c>
      <c r="C229">
        <v>510</v>
      </c>
      <c r="D229">
        <v>17</v>
      </c>
      <c r="E229" t="s">
        <v>0</v>
      </c>
      <c r="F229">
        <v>0</v>
      </c>
    </row>
    <row r="230" spans="1:9" x14ac:dyDescent="0.15">
      <c r="A230" t="s">
        <v>68</v>
      </c>
      <c r="B230" s="41">
        <v>41906</v>
      </c>
      <c r="C230">
        <v>510</v>
      </c>
      <c r="D230">
        <v>18</v>
      </c>
      <c r="E230" t="s">
        <v>0</v>
      </c>
      <c r="F230">
        <v>0</v>
      </c>
    </row>
    <row r="231" spans="1:9" x14ac:dyDescent="0.15">
      <c r="A231" t="s">
        <v>68</v>
      </c>
      <c r="B231" s="41">
        <v>41906</v>
      </c>
      <c r="C231">
        <v>510</v>
      </c>
      <c r="D231">
        <v>19</v>
      </c>
      <c r="E231" t="s">
        <v>0</v>
      </c>
      <c r="F231">
        <v>0</v>
      </c>
    </row>
    <row r="232" spans="1:9" x14ac:dyDescent="0.15">
      <c r="A232" t="s">
        <v>68</v>
      </c>
      <c r="B232" s="41">
        <v>41906</v>
      </c>
      <c r="C232">
        <v>510</v>
      </c>
      <c r="D232">
        <v>20</v>
      </c>
      <c r="E232" t="s">
        <v>1</v>
      </c>
      <c r="F232">
        <v>1</v>
      </c>
    </row>
    <row r="233" spans="1:9" x14ac:dyDescent="0.15">
      <c r="A233" t="s">
        <v>68</v>
      </c>
      <c r="B233" s="41">
        <v>41906</v>
      </c>
      <c r="C233">
        <v>510</v>
      </c>
      <c r="D233">
        <v>21</v>
      </c>
      <c r="E233" t="s">
        <v>0</v>
      </c>
      <c r="F233">
        <v>0</v>
      </c>
    </row>
    <row r="234" spans="1:9" x14ac:dyDescent="0.15">
      <c r="A234" t="s">
        <v>68</v>
      </c>
      <c r="B234" s="41">
        <v>41906</v>
      </c>
      <c r="C234">
        <v>510</v>
      </c>
      <c r="D234">
        <v>22</v>
      </c>
      <c r="E234" t="s">
        <v>0</v>
      </c>
      <c r="F234">
        <v>0</v>
      </c>
    </row>
    <row r="235" spans="1:9" x14ac:dyDescent="0.15">
      <c r="A235" t="s">
        <v>68</v>
      </c>
      <c r="B235" s="41">
        <v>41906</v>
      </c>
      <c r="C235">
        <v>510</v>
      </c>
      <c r="D235">
        <v>23</v>
      </c>
      <c r="E235" t="s">
        <v>1</v>
      </c>
      <c r="F235">
        <v>1</v>
      </c>
    </row>
    <row r="236" spans="1:9" x14ac:dyDescent="0.15">
      <c r="A236" t="s">
        <v>68</v>
      </c>
      <c r="B236" s="41">
        <v>41906</v>
      </c>
      <c r="C236">
        <v>510</v>
      </c>
      <c r="D236">
        <v>24</v>
      </c>
      <c r="E236" t="s">
        <v>15</v>
      </c>
      <c r="F236">
        <v>1</v>
      </c>
    </row>
    <row r="237" spans="1:9" x14ac:dyDescent="0.15">
      <c r="A237" t="s">
        <v>68</v>
      </c>
      <c r="B237" s="41">
        <v>41906</v>
      </c>
      <c r="C237">
        <v>510</v>
      </c>
      <c r="D237">
        <v>25</v>
      </c>
      <c r="E237" t="s">
        <v>0</v>
      </c>
      <c r="F237">
        <v>0</v>
      </c>
    </row>
    <row r="239" spans="1:9" ht="14" x14ac:dyDescent="0.15">
      <c r="A239" t="s">
        <v>64</v>
      </c>
      <c r="B239" s="41">
        <v>41886</v>
      </c>
      <c r="C239" t="s">
        <v>75</v>
      </c>
      <c r="D239">
        <v>1</v>
      </c>
      <c r="E239" s="57" t="s">
        <v>4</v>
      </c>
      <c r="F239" s="57">
        <v>3</v>
      </c>
      <c r="H239">
        <f>(COUNTIF(F239:F263,"&gt;0"))/(COUNTA(F239:F263))</f>
        <v>0.95833333333333337</v>
      </c>
      <c r="I239">
        <f>AVERAGE(F239:F263)</f>
        <v>3.0416666666666665</v>
      </c>
    </row>
    <row r="240" spans="1:9" ht="14" x14ac:dyDescent="0.15">
      <c r="A240" t="s">
        <v>64</v>
      </c>
      <c r="B240" s="41">
        <v>41886</v>
      </c>
      <c r="C240" t="s">
        <v>75</v>
      </c>
      <c r="D240">
        <v>2</v>
      </c>
      <c r="E240" s="57" t="s">
        <v>4</v>
      </c>
      <c r="F240" s="57">
        <v>3</v>
      </c>
    </row>
    <row r="241" spans="1:6" ht="14" x14ac:dyDescent="0.15">
      <c r="A241" t="s">
        <v>64</v>
      </c>
      <c r="B241" s="41">
        <v>41886</v>
      </c>
      <c r="C241" t="s">
        <v>75</v>
      </c>
      <c r="D241">
        <v>3</v>
      </c>
      <c r="E241" s="57" t="s">
        <v>36</v>
      </c>
      <c r="F241" s="57">
        <v>5</v>
      </c>
    </row>
    <row r="242" spans="1:6" ht="14" x14ac:dyDescent="0.15">
      <c r="A242" t="s">
        <v>64</v>
      </c>
      <c r="B242" s="41">
        <v>41886</v>
      </c>
      <c r="C242" t="s">
        <v>75</v>
      </c>
      <c r="D242">
        <v>4</v>
      </c>
      <c r="E242" s="57" t="s">
        <v>2</v>
      </c>
      <c r="F242" s="57">
        <v>1</v>
      </c>
    </row>
    <row r="243" spans="1:6" ht="14" x14ac:dyDescent="0.15">
      <c r="A243" t="s">
        <v>64</v>
      </c>
      <c r="B243" s="41">
        <v>41886</v>
      </c>
      <c r="C243" t="s">
        <v>75</v>
      </c>
      <c r="D243">
        <v>5</v>
      </c>
      <c r="E243" s="57" t="s">
        <v>4</v>
      </c>
      <c r="F243" s="57">
        <v>3</v>
      </c>
    </row>
    <row r="244" spans="1:6" ht="14" x14ac:dyDescent="0.15">
      <c r="A244" t="s">
        <v>64</v>
      </c>
      <c r="B244" s="41">
        <v>41886</v>
      </c>
      <c r="C244" t="s">
        <v>75</v>
      </c>
      <c r="D244">
        <v>6</v>
      </c>
      <c r="E244" s="57" t="s">
        <v>15</v>
      </c>
      <c r="F244" s="57">
        <v>1</v>
      </c>
    </row>
    <row r="245" spans="1:6" ht="14" x14ac:dyDescent="0.15">
      <c r="A245" t="s">
        <v>64</v>
      </c>
      <c r="B245" s="41">
        <v>41886</v>
      </c>
      <c r="C245" t="s">
        <v>75</v>
      </c>
      <c r="D245">
        <v>7</v>
      </c>
      <c r="E245" s="57" t="s">
        <v>3</v>
      </c>
      <c r="F245" s="57">
        <v>3</v>
      </c>
    </row>
    <row r="246" spans="1:6" ht="14" x14ac:dyDescent="0.15">
      <c r="A246" t="s">
        <v>64</v>
      </c>
      <c r="B246" s="41">
        <v>41886</v>
      </c>
      <c r="C246" t="s">
        <v>75</v>
      </c>
      <c r="D246">
        <v>8</v>
      </c>
      <c r="E246" s="57" t="s">
        <v>0</v>
      </c>
      <c r="F246" s="57">
        <v>0</v>
      </c>
    </row>
    <row r="247" spans="1:6" ht="14" x14ac:dyDescent="0.15">
      <c r="A247" t="s">
        <v>64</v>
      </c>
      <c r="B247" s="41">
        <v>41886</v>
      </c>
      <c r="C247" t="s">
        <v>75</v>
      </c>
      <c r="D247">
        <v>9</v>
      </c>
      <c r="E247" s="57" t="s">
        <v>3</v>
      </c>
      <c r="F247" s="57">
        <v>3</v>
      </c>
    </row>
    <row r="248" spans="1:6" ht="14" x14ac:dyDescent="0.15">
      <c r="A248" t="s">
        <v>64</v>
      </c>
      <c r="B248" s="41">
        <v>41886</v>
      </c>
      <c r="C248" t="s">
        <v>75</v>
      </c>
      <c r="D248">
        <v>10</v>
      </c>
      <c r="E248" s="57" t="s">
        <v>35</v>
      </c>
      <c r="F248" s="57">
        <v>5</v>
      </c>
    </row>
    <row r="249" spans="1:6" ht="14" x14ac:dyDescent="0.15">
      <c r="A249" t="s">
        <v>64</v>
      </c>
      <c r="B249" s="41">
        <v>41886</v>
      </c>
      <c r="C249" t="s">
        <v>75</v>
      </c>
      <c r="D249">
        <v>11</v>
      </c>
      <c r="E249" s="57" t="s">
        <v>35</v>
      </c>
      <c r="F249" s="57">
        <v>5</v>
      </c>
    </row>
    <row r="250" spans="1:6" ht="14" x14ac:dyDescent="0.15">
      <c r="A250" t="s">
        <v>64</v>
      </c>
      <c r="B250" s="41">
        <v>41886</v>
      </c>
      <c r="C250" t="s">
        <v>75</v>
      </c>
      <c r="D250">
        <v>12</v>
      </c>
      <c r="E250" s="57" t="s">
        <v>35</v>
      </c>
      <c r="F250" s="57">
        <v>5</v>
      </c>
    </row>
    <row r="251" spans="1:6" ht="14" x14ac:dyDescent="0.15">
      <c r="A251" t="s">
        <v>64</v>
      </c>
      <c r="B251" s="41">
        <v>41886</v>
      </c>
      <c r="C251" t="s">
        <v>75</v>
      </c>
      <c r="D251">
        <v>13</v>
      </c>
      <c r="E251" s="57" t="s">
        <v>4</v>
      </c>
      <c r="F251" s="57">
        <v>3</v>
      </c>
    </row>
    <row r="252" spans="1:6" ht="14" x14ac:dyDescent="0.15">
      <c r="A252" t="s">
        <v>64</v>
      </c>
      <c r="B252" s="41">
        <v>41886</v>
      </c>
      <c r="C252" t="s">
        <v>75</v>
      </c>
      <c r="D252">
        <v>14</v>
      </c>
      <c r="E252" s="57" t="s">
        <v>4</v>
      </c>
      <c r="F252" s="57">
        <v>3</v>
      </c>
    </row>
    <row r="253" spans="1:6" ht="14" x14ac:dyDescent="0.15">
      <c r="A253" t="s">
        <v>64</v>
      </c>
      <c r="B253" s="41">
        <v>41886</v>
      </c>
      <c r="C253" t="s">
        <v>75</v>
      </c>
      <c r="D253">
        <v>15</v>
      </c>
      <c r="E253" s="57" t="s">
        <v>3</v>
      </c>
      <c r="F253" s="57">
        <v>3</v>
      </c>
    </row>
    <row r="254" spans="1:6" ht="14" x14ac:dyDescent="0.15">
      <c r="A254" t="s">
        <v>64</v>
      </c>
      <c r="B254" s="41">
        <v>41886</v>
      </c>
      <c r="C254" t="s">
        <v>75</v>
      </c>
      <c r="D254">
        <v>16</v>
      </c>
      <c r="E254" s="57" t="s">
        <v>4</v>
      </c>
      <c r="F254" s="57">
        <v>3</v>
      </c>
    </row>
    <row r="255" spans="1:6" ht="14" x14ac:dyDescent="0.15">
      <c r="A255" t="s">
        <v>64</v>
      </c>
      <c r="B255" s="41">
        <v>41886</v>
      </c>
      <c r="C255" t="s">
        <v>75</v>
      </c>
      <c r="D255">
        <v>17</v>
      </c>
      <c r="E255" s="57" t="s">
        <v>3</v>
      </c>
      <c r="F255" s="57">
        <v>3</v>
      </c>
    </row>
    <row r="256" spans="1:6" ht="14" x14ac:dyDescent="0.15">
      <c r="A256" t="s">
        <v>64</v>
      </c>
      <c r="B256" s="41">
        <v>41886</v>
      </c>
      <c r="C256" t="s">
        <v>75</v>
      </c>
      <c r="D256">
        <v>18</v>
      </c>
      <c r="E256" s="57" t="s">
        <v>36</v>
      </c>
      <c r="F256" s="57">
        <v>5</v>
      </c>
    </row>
    <row r="257" spans="1:9" ht="14" x14ac:dyDescent="0.15">
      <c r="A257" t="s">
        <v>64</v>
      </c>
      <c r="B257" s="41">
        <v>41886</v>
      </c>
      <c r="C257" t="s">
        <v>75</v>
      </c>
      <c r="D257">
        <v>19</v>
      </c>
      <c r="E257" s="57" t="s">
        <v>4</v>
      </c>
      <c r="F257" s="57">
        <v>3</v>
      </c>
    </row>
    <row r="258" spans="1:9" ht="14" x14ac:dyDescent="0.15">
      <c r="A258" t="s">
        <v>64</v>
      </c>
      <c r="B258" s="41">
        <v>41886</v>
      </c>
      <c r="C258" t="s">
        <v>75</v>
      </c>
      <c r="D258">
        <v>20</v>
      </c>
      <c r="E258" s="57" t="s">
        <v>4</v>
      </c>
      <c r="F258" s="57">
        <v>3</v>
      </c>
    </row>
    <row r="259" spans="1:9" ht="14" x14ac:dyDescent="0.15">
      <c r="A259" t="s">
        <v>64</v>
      </c>
      <c r="B259" s="41">
        <v>41886</v>
      </c>
      <c r="C259" t="s">
        <v>75</v>
      </c>
      <c r="D259">
        <v>21</v>
      </c>
      <c r="E259" s="57" t="s">
        <v>4</v>
      </c>
      <c r="F259" s="57">
        <v>3</v>
      </c>
    </row>
    <row r="260" spans="1:9" ht="14" x14ac:dyDescent="0.15">
      <c r="A260" t="s">
        <v>64</v>
      </c>
      <c r="B260" s="41">
        <v>41886</v>
      </c>
      <c r="C260" t="s">
        <v>75</v>
      </c>
      <c r="D260">
        <v>22</v>
      </c>
      <c r="E260" s="57" t="s">
        <v>2</v>
      </c>
      <c r="F260" s="57">
        <v>1</v>
      </c>
    </row>
    <row r="261" spans="1:9" ht="14" x14ac:dyDescent="0.15">
      <c r="A261" t="s">
        <v>64</v>
      </c>
      <c r="B261" s="41">
        <v>41886</v>
      </c>
      <c r="C261" t="s">
        <v>75</v>
      </c>
      <c r="D261">
        <v>23</v>
      </c>
      <c r="E261" s="57" t="s">
        <v>4</v>
      </c>
      <c r="F261" s="57">
        <v>3</v>
      </c>
    </row>
    <row r="262" spans="1:9" ht="14" x14ac:dyDescent="0.15">
      <c r="A262" t="s">
        <v>64</v>
      </c>
      <c r="B262" s="41">
        <v>41886</v>
      </c>
      <c r="C262" t="s">
        <v>75</v>
      </c>
      <c r="D262">
        <v>24</v>
      </c>
      <c r="E262" s="57" t="s">
        <v>4</v>
      </c>
      <c r="F262" s="57">
        <v>3</v>
      </c>
    </row>
    <row r="263" spans="1:9" x14ac:dyDescent="0.15">
      <c r="A263" t="s">
        <v>64</v>
      </c>
      <c r="B263" s="41">
        <v>41886</v>
      </c>
      <c r="C263" t="s">
        <v>75</v>
      </c>
      <c r="D263">
        <v>25</v>
      </c>
    </row>
    <row r="265" spans="1:9" x14ac:dyDescent="0.15">
      <c r="A265" t="s">
        <v>87</v>
      </c>
      <c r="B265" s="41">
        <v>41961</v>
      </c>
      <c r="C265">
        <v>514</v>
      </c>
      <c r="D265">
        <v>1</v>
      </c>
      <c r="E265" t="s">
        <v>1</v>
      </c>
      <c r="F265">
        <v>1</v>
      </c>
      <c r="H265">
        <f>(COUNTIF(F265:F289,"&gt;0"))/(COUNTA(F265:F289))</f>
        <v>0.64</v>
      </c>
      <c r="I265">
        <f>AVERAGE(F265:F289)</f>
        <v>1.1200000000000001</v>
      </c>
    </row>
    <row r="266" spans="1:9" x14ac:dyDescent="0.15">
      <c r="A266" t="s">
        <v>87</v>
      </c>
      <c r="B266" s="41">
        <v>41961</v>
      </c>
      <c r="C266">
        <v>514</v>
      </c>
      <c r="D266">
        <v>2</v>
      </c>
      <c r="E266" t="s">
        <v>2</v>
      </c>
      <c r="F266">
        <v>1</v>
      </c>
    </row>
    <row r="267" spans="1:9" x14ac:dyDescent="0.15">
      <c r="A267" t="s">
        <v>87</v>
      </c>
      <c r="B267" s="41">
        <v>41961</v>
      </c>
      <c r="C267">
        <v>514</v>
      </c>
      <c r="D267">
        <v>3</v>
      </c>
      <c r="E267" t="s">
        <v>4</v>
      </c>
      <c r="F267">
        <v>3</v>
      </c>
      <c r="G267" t="s">
        <v>53</v>
      </c>
      <c r="H267" t="s">
        <v>59</v>
      </c>
      <c r="I267" t="s">
        <v>60</v>
      </c>
    </row>
    <row r="268" spans="1:9" x14ac:dyDescent="0.15">
      <c r="A268" t="s">
        <v>87</v>
      </c>
      <c r="B268" s="41">
        <v>41961</v>
      </c>
      <c r="C268">
        <v>514</v>
      </c>
      <c r="D268">
        <v>4</v>
      </c>
      <c r="E268" t="s">
        <v>4</v>
      </c>
      <c r="F268">
        <v>3</v>
      </c>
      <c r="G268" t="s">
        <v>54</v>
      </c>
      <c r="H268">
        <v>70</v>
      </c>
      <c r="I268">
        <v>2</v>
      </c>
    </row>
    <row r="269" spans="1:9" x14ac:dyDescent="0.15">
      <c r="A269" t="s">
        <v>87</v>
      </c>
      <c r="B269" s="41">
        <v>41961</v>
      </c>
      <c r="C269">
        <v>514</v>
      </c>
      <c r="D269">
        <v>5</v>
      </c>
      <c r="E269" t="s">
        <v>2</v>
      </c>
      <c r="F269">
        <v>1</v>
      </c>
      <c r="G269" t="s">
        <v>55</v>
      </c>
      <c r="H269">
        <v>73</v>
      </c>
      <c r="I269">
        <v>4</v>
      </c>
    </row>
    <row r="270" spans="1:9" x14ac:dyDescent="0.15">
      <c r="A270" t="s">
        <v>87</v>
      </c>
      <c r="B270" s="41">
        <v>41961</v>
      </c>
      <c r="C270">
        <v>514</v>
      </c>
      <c r="D270">
        <v>6</v>
      </c>
      <c r="E270" t="s">
        <v>0</v>
      </c>
      <c r="F270">
        <v>0</v>
      </c>
      <c r="G270" t="s">
        <v>56</v>
      </c>
    </row>
    <row r="271" spans="1:9" x14ac:dyDescent="0.15">
      <c r="A271" t="s">
        <v>87</v>
      </c>
      <c r="B271" s="41">
        <v>41961</v>
      </c>
      <c r="C271">
        <v>514</v>
      </c>
      <c r="D271">
        <v>7</v>
      </c>
      <c r="E271" t="s">
        <v>15</v>
      </c>
      <c r="F271">
        <v>1</v>
      </c>
      <c r="G271" t="s">
        <v>57</v>
      </c>
      <c r="I271">
        <v>0</v>
      </c>
    </row>
    <row r="272" spans="1:9" x14ac:dyDescent="0.15">
      <c r="A272" t="s">
        <v>87</v>
      </c>
      <c r="B272" s="41">
        <v>41961</v>
      </c>
      <c r="C272">
        <v>514</v>
      </c>
      <c r="D272">
        <v>8</v>
      </c>
      <c r="E272" t="s">
        <v>1</v>
      </c>
      <c r="F272">
        <v>1</v>
      </c>
      <c r="G272" t="s">
        <v>58</v>
      </c>
      <c r="H272">
        <f>SUM(H268:H271)</f>
        <v>143</v>
      </c>
      <c r="I272">
        <f>SUM(I268:I271)</f>
        <v>6</v>
      </c>
    </row>
    <row r="273" spans="1:9" x14ac:dyDescent="0.15">
      <c r="A273" t="s">
        <v>87</v>
      </c>
      <c r="B273" s="41">
        <v>41961</v>
      </c>
      <c r="C273">
        <v>514</v>
      </c>
      <c r="D273">
        <v>9</v>
      </c>
      <c r="E273" t="s">
        <v>0</v>
      </c>
      <c r="F273">
        <v>0</v>
      </c>
      <c r="I273">
        <f>SUM(H272:I272)</f>
        <v>149</v>
      </c>
    </row>
    <row r="274" spans="1:9" x14ac:dyDescent="0.15">
      <c r="A274" t="s">
        <v>87</v>
      </c>
      <c r="B274" s="41">
        <v>41961</v>
      </c>
      <c r="C274">
        <v>514</v>
      </c>
      <c r="D274">
        <v>10</v>
      </c>
      <c r="E274" t="s">
        <v>1</v>
      </c>
      <c r="F274">
        <v>1</v>
      </c>
    </row>
    <row r="275" spans="1:9" x14ac:dyDescent="0.15">
      <c r="A275" t="s">
        <v>87</v>
      </c>
      <c r="B275" s="41">
        <v>41961</v>
      </c>
      <c r="C275">
        <v>514</v>
      </c>
      <c r="D275">
        <v>11</v>
      </c>
      <c r="E275" t="s">
        <v>4</v>
      </c>
      <c r="F275">
        <v>3</v>
      </c>
    </row>
    <row r="276" spans="1:9" x14ac:dyDescent="0.15">
      <c r="A276" t="s">
        <v>87</v>
      </c>
      <c r="B276" s="41">
        <v>41961</v>
      </c>
      <c r="C276">
        <v>514</v>
      </c>
      <c r="D276">
        <v>12</v>
      </c>
      <c r="E276" t="s">
        <v>4</v>
      </c>
      <c r="F276">
        <v>3</v>
      </c>
    </row>
    <row r="277" spans="1:9" x14ac:dyDescent="0.15">
      <c r="A277" t="s">
        <v>87</v>
      </c>
      <c r="B277" s="41">
        <v>41961</v>
      </c>
      <c r="C277">
        <v>514</v>
      </c>
      <c r="D277">
        <v>13</v>
      </c>
      <c r="E277" t="s">
        <v>1</v>
      </c>
      <c r="F277">
        <v>1</v>
      </c>
    </row>
    <row r="278" spans="1:9" x14ac:dyDescent="0.15">
      <c r="A278" t="s">
        <v>87</v>
      </c>
      <c r="B278" s="41">
        <v>41961</v>
      </c>
      <c r="C278">
        <v>514</v>
      </c>
      <c r="D278">
        <v>14</v>
      </c>
      <c r="E278" t="s">
        <v>0</v>
      </c>
      <c r="F278">
        <v>0</v>
      </c>
    </row>
    <row r="279" spans="1:9" x14ac:dyDescent="0.15">
      <c r="A279" t="s">
        <v>87</v>
      </c>
      <c r="B279" s="41">
        <v>41961</v>
      </c>
      <c r="C279">
        <v>514</v>
      </c>
      <c r="D279">
        <v>15</v>
      </c>
      <c r="E279" t="s">
        <v>0</v>
      </c>
      <c r="F279">
        <v>0</v>
      </c>
    </row>
    <row r="280" spans="1:9" x14ac:dyDescent="0.15">
      <c r="A280" t="s">
        <v>87</v>
      </c>
      <c r="B280" s="41">
        <v>41961</v>
      </c>
      <c r="C280">
        <v>514</v>
      </c>
      <c r="D280">
        <v>16</v>
      </c>
      <c r="E280" t="s">
        <v>2</v>
      </c>
      <c r="F280">
        <v>1</v>
      </c>
    </row>
    <row r="281" spans="1:9" x14ac:dyDescent="0.15">
      <c r="A281" t="s">
        <v>87</v>
      </c>
      <c r="B281" s="41">
        <v>41961</v>
      </c>
      <c r="C281">
        <v>514</v>
      </c>
      <c r="D281">
        <v>17</v>
      </c>
      <c r="E281" t="s">
        <v>4</v>
      </c>
      <c r="F281">
        <v>3</v>
      </c>
    </row>
    <row r="282" spans="1:9" x14ac:dyDescent="0.15">
      <c r="A282" t="s">
        <v>87</v>
      </c>
      <c r="B282" s="41">
        <v>41961</v>
      </c>
      <c r="C282">
        <v>514</v>
      </c>
      <c r="D282">
        <v>18</v>
      </c>
      <c r="E282" t="s">
        <v>0</v>
      </c>
      <c r="F282">
        <v>0</v>
      </c>
    </row>
    <row r="283" spans="1:9" x14ac:dyDescent="0.15">
      <c r="A283" t="s">
        <v>87</v>
      </c>
      <c r="B283" s="41">
        <v>41961</v>
      </c>
      <c r="C283">
        <v>514</v>
      </c>
      <c r="D283">
        <v>19</v>
      </c>
      <c r="E283" t="s">
        <v>0</v>
      </c>
      <c r="F283">
        <v>0</v>
      </c>
    </row>
    <row r="284" spans="1:9" x14ac:dyDescent="0.15">
      <c r="A284" t="s">
        <v>87</v>
      </c>
      <c r="B284" s="41">
        <v>41961</v>
      </c>
      <c r="C284">
        <v>514</v>
      </c>
      <c r="D284">
        <v>20</v>
      </c>
      <c r="E284" t="s">
        <v>0</v>
      </c>
      <c r="F284">
        <v>0</v>
      </c>
      <c r="H284" t="s">
        <v>66</v>
      </c>
    </row>
    <row r="285" spans="1:9" x14ac:dyDescent="0.15">
      <c r="A285" t="s">
        <v>87</v>
      </c>
      <c r="B285" s="41">
        <v>41961</v>
      </c>
      <c r="C285">
        <v>514</v>
      </c>
      <c r="D285">
        <v>21</v>
      </c>
      <c r="E285" t="s">
        <v>2</v>
      </c>
      <c r="F285">
        <v>1</v>
      </c>
    </row>
    <row r="286" spans="1:9" x14ac:dyDescent="0.15">
      <c r="A286" t="s">
        <v>87</v>
      </c>
      <c r="B286" s="41">
        <v>41961</v>
      </c>
      <c r="C286">
        <v>514</v>
      </c>
      <c r="D286">
        <v>22</v>
      </c>
      <c r="E286" t="s">
        <v>3</v>
      </c>
      <c r="F286">
        <v>3</v>
      </c>
    </row>
    <row r="287" spans="1:9" x14ac:dyDescent="0.15">
      <c r="A287" t="s">
        <v>87</v>
      </c>
      <c r="B287" s="41">
        <v>41961</v>
      </c>
      <c r="C287">
        <v>514</v>
      </c>
      <c r="D287">
        <v>23</v>
      </c>
      <c r="E287" t="s">
        <v>0</v>
      </c>
      <c r="F287">
        <v>0</v>
      </c>
    </row>
    <row r="288" spans="1:9" x14ac:dyDescent="0.15">
      <c r="A288" t="s">
        <v>87</v>
      </c>
      <c r="B288" s="41">
        <v>41961</v>
      </c>
      <c r="C288">
        <v>514</v>
      </c>
      <c r="D288">
        <v>24</v>
      </c>
      <c r="E288" t="s">
        <v>2</v>
      </c>
      <c r="F288">
        <v>1</v>
      </c>
    </row>
    <row r="289" spans="1:9" x14ac:dyDescent="0.15">
      <c r="A289" t="s">
        <v>87</v>
      </c>
      <c r="B289" s="41">
        <v>41961</v>
      </c>
      <c r="C289">
        <v>514</v>
      </c>
      <c r="D289">
        <v>25</v>
      </c>
      <c r="E289" t="s">
        <v>0</v>
      </c>
      <c r="F289">
        <v>0</v>
      </c>
    </row>
    <row r="291" spans="1:9" x14ac:dyDescent="0.15">
      <c r="A291" t="s">
        <v>68</v>
      </c>
      <c r="B291" s="41">
        <v>41940</v>
      </c>
      <c r="C291">
        <v>513</v>
      </c>
      <c r="D291">
        <v>1</v>
      </c>
      <c r="E291" t="s">
        <v>3</v>
      </c>
      <c r="F291">
        <v>3</v>
      </c>
      <c r="H291">
        <f>(COUNTIF(F291:F315,"&gt;0"))/(COUNTA(F291:F315))</f>
        <v>0.4</v>
      </c>
      <c r="I291">
        <f>AVERAGE(F291:F315)</f>
        <v>0.64</v>
      </c>
    </row>
    <row r="292" spans="1:9" x14ac:dyDescent="0.15">
      <c r="A292" t="s">
        <v>79</v>
      </c>
      <c r="B292" s="41">
        <v>41940</v>
      </c>
      <c r="C292">
        <v>513</v>
      </c>
      <c r="D292">
        <v>2</v>
      </c>
      <c r="E292" t="s">
        <v>3</v>
      </c>
      <c r="F292">
        <v>3</v>
      </c>
    </row>
    <row r="293" spans="1:9" x14ac:dyDescent="0.15">
      <c r="A293" t="s">
        <v>68</v>
      </c>
      <c r="B293" s="41">
        <v>41940</v>
      </c>
      <c r="C293">
        <v>513</v>
      </c>
      <c r="D293">
        <v>3</v>
      </c>
      <c r="E293" t="s">
        <v>15</v>
      </c>
      <c r="F293">
        <v>1</v>
      </c>
      <c r="G293" t="s">
        <v>53</v>
      </c>
      <c r="H293" t="s">
        <v>59</v>
      </c>
      <c r="I293" t="s">
        <v>60</v>
      </c>
    </row>
    <row r="294" spans="1:9" x14ac:dyDescent="0.15">
      <c r="A294" t="s">
        <v>79</v>
      </c>
      <c r="B294" s="41">
        <v>41940</v>
      </c>
      <c r="C294">
        <v>513</v>
      </c>
      <c r="D294">
        <v>4</v>
      </c>
      <c r="E294" t="s">
        <v>3</v>
      </c>
      <c r="F294">
        <v>3</v>
      </c>
      <c r="G294" t="s">
        <v>54</v>
      </c>
      <c r="H294">
        <v>66</v>
      </c>
      <c r="I294">
        <v>2</v>
      </c>
    </row>
    <row r="295" spans="1:9" x14ac:dyDescent="0.15">
      <c r="A295" t="s">
        <v>68</v>
      </c>
      <c r="B295" s="41">
        <v>41940</v>
      </c>
      <c r="C295">
        <v>513</v>
      </c>
      <c r="D295">
        <v>5</v>
      </c>
      <c r="E295" t="s">
        <v>0</v>
      </c>
      <c r="F295">
        <v>0</v>
      </c>
      <c r="G295" t="s">
        <v>55</v>
      </c>
      <c r="H295">
        <v>66</v>
      </c>
      <c r="I295">
        <v>1</v>
      </c>
    </row>
    <row r="296" spans="1:9" x14ac:dyDescent="0.15">
      <c r="A296" t="s">
        <v>79</v>
      </c>
      <c r="B296" s="41">
        <v>41940</v>
      </c>
      <c r="C296">
        <v>513</v>
      </c>
      <c r="D296">
        <v>6</v>
      </c>
      <c r="E296" t="s">
        <v>1</v>
      </c>
      <c r="F296">
        <v>1</v>
      </c>
      <c r="G296" t="s">
        <v>56</v>
      </c>
      <c r="H296">
        <v>62</v>
      </c>
      <c r="I296">
        <v>1</v>
      </c>
    </row>
    <row r="297" spans="1:9" x14ac:dyDescent="0.15">
      <c r="A297" t="s">
        <v>68</v>
      </c>
      <c r="B297" s="41">
        <v>41940</v>
      </c>
      <c r="C297">
        <v>513</v>
      </c>
      <c r="D297">
        <v>7</v>
      </c>
      <c r="E297" t="s">
        <v>0</v>
      </c>
      <c r="F297">
        <v>0</v>
      </c>
      <c r="G297" t="s">
        <v>57</v>
      </c>
      <c r="H297">
        <v>67</v>
      </c>
      <c r="I297">
        <v>1</v>
      </c>
    </row>
    <row r="298" spans="1:9" x14ac:dyDescent="0.15">
      <c r="A298" t="s">
        <v>79</v>
      </c>
      <c r="B298" s="41">
        <v>41940</v>
      </c>
      <c r="C298">
        <v>513</v>
      </c>
      <c r="D298">
        <v>8</v>
      </c>
      <c r="E298" t="s">
        <v>0</v>
      </c>
      <c r="F298">
        <v>0</v>
      </c>
      <c r="G298" t="s">
        <v>58</v>
      </c>
      <c r="H298">
        <f>SUM(H294:H297)</f>
        <v>261</v>
      </c>
      <c r="I298">
        <f>SUM(I294:I297)</f>
        <v>5</v>
      </c>
    </row>
    <row r="299" spans="1:9" x14ac:dyDescent="0.15">
      <c r="A299" t="s">
        <v>68</v>
      </c>
      <c r="B299" s="41">
        <v>41940</v>
      </c>
      <c r="C299">
        <v>513</v>
      </c>
      <c r="D299">
        <v>9</v>
      </c>
      <c r="E299" t="s">
        <v>1</v>
      </c>
      <c r="F299">
        <v>1</v>
      </c>
      <c r="I299">
        <f>SUM(H298:I298)</f>
        <v>266</v>
      </c>
    </row>
    <row r="300" spans="1:9" x14ac:dyDescent="0.15">
      <c r="A300" t="s">
        <v>79</v>
      </c>
      <c r="B300" s="41">
        <v>41940</v>
      </c>
      <c r="C300">
        <v>513</v>
      </c>
      <c r="D300">
        <v>10</v>
      </c>
      <c r="E300" t="s">
        <v>0</v>
      </c>
      <c r="F300">
        <v>0</v>
      </c>
    </row>
    <row r="301" spans="1:9" x14ac:dyDescent="0.15">
      <c r="A301" t="s">
        <v>68</v>
      </c>
      <c r="B301" s="41">
        <v>41940</v>
      </c>
      <c r="C301">
        <v>513</v>
      </c>
      <c r="D301">
        <v>11</v>
      </c>
      <c r="E301" t="s">
        <v>0</v>
      </c>
      <c r="F301">
        <v>0</v>
      </c>
    </row>
    <row r="302" spans="1:9" x14ac:dyDescent="0.15">
      <c r="A302" t="s">
        <v>79</v>
      </c>
      <c r="B302" s="41">
        <v>41940</v>
      </c>
      <c r="C302">
        <v>513</v>
      </c>
      <c r="D302">
        <v>12</v>
      </c>
      <c r="E302" t="s">
        <v>0</v>
      </c>
      <c r="F302">
        <v>0</v>
      </c>
    </row>
    <row r="303" spans="1:9" x14ac:dyDescent="0.15">
      <c r="A303" t="s">
        <v>68</v>
      </c>
      <c r="B303" s="41">
        <v>41940</v>
      </c>
      <c r="C303">
        <v>513</v>
      </c>
      <c r="D303">
        <v>13</v>
      </c>
      <c r="E303" t="s">
        <v>1</v>
      </c>
      <c r="F303">
        <v>1</v>
      </c>
    </row>
    <row r="304" spans="1:9" x14ac:dyDescent="0.15">
      <c r="A304" t="s">
        <v>79</v>
      </c>
      <c r="B304" s="41">
        <v>41940</v>
      </c>
      <c r="C304">
        <v>513</v>
      </c>
      <c r="D304">
        <v>14</v>
      </c>
      <c r="E304" t="s">
        <v>0</v>
      </c>
      <c r="F304">
        <v>0</v>
      </c>
    </row>
    <row r="305" spans="1:9" x14ac:dyDescent="0.15">
      <c r="A305" t="s">
        <v>68</v>
      </c>
      <c r="B305" s="41">
        <v>41940</v>
      </c>
      <c r="C305">
        <v>513</v>
      </c>
      <c r="D305">
        <v>15</v>
      </c>
      <c r="E305" t="s">
        <v>1</v>
      </c>
      <c r="F305">
        <v>1</v>
      </c>
    </row>
    <row r="306" spans="1:9" x14ac:dyDescent="0.15">
      <c r="A306" t="s">
        <v>79</v>
      </c>
      <c r="B306" s="41">
        <v>41940</v>
      </c>
      <c r="C306">
        <v>513</v>
      </c>
      <c r="D306">
        <v>16</v>
      </c>
      <c r="E306" t="s">
        <v>0</v>
      </c>
      <c r="F306">
        <v>0</v>
      </c>
    </row>
    <row r="307" spans="1:9" x14ac:dyDescent="0.15">
      <c r="A307" t="s">
        <v>68</v>
      </c>
      <c r="B307" s="41">
        <v>41940</v>
      </c>
      <c r="C307">
        <v>513</v>
      </c>
      <c r="D307">
        <v>17</v>
      </c>
      <c r="E307" t="s">
        <v>1</v>
      </c>
      <c r="F307">
        <v>1</v>
      </c>
    </row>
    <row r="308" spans="1:9" x14ac:dyDescent="0.15">
      <c r="A308" t="s">
        <v>79</v>
      </c>
      <c r="B308" s="41">
        <v>41940</v>
      </c>
      <c r="C308">
        <v>513</v>
      </c>
      <c r="D308">
        <v>18</v>
      </c>
      <c r="E308" t="s">
        <v>0</v>
      </c>
      <c r="F308">
        <v>0</v>
      </c>
    </row>
    <row r="309" spans="1:9" x14ac:dyDescent="0.15">
      <c r="A309" t="s">
        <v>68</v>
      </c>
      <c r="B309" s="41">
        <v>41940</v>
      </c>
      <c r="C309">
        <v>513</v>
      </c>
      <c r="D309">
        <v>19</v>
      </c>
      <c r="E309" t="s">
        <v>0</v>
      </c>
      <c r="F309">
        <v>0</v>
      </c>
    </row>
    <row r="310" spans="1:9" x14ac:dyDescent="0.15">
      <c r="A310" t="s">
        <v>79</v>
      </c>
      <c r="B310" s="41">
        <v>41940</v>
      </c>
      <c r="C310">
        <v>513</v>
      </c>
      <c r="D310">
        <v>20</v>
      </c>
      <c r="E310" t="s">
        <v>0</v>
      </c>
      <c r="F310">
        <v>0</v>
      </c>
    </row>
    <row r="311" spans="1:9" x14ac:dyDescent="0.15">
      <c r="A311" t="s">
        <v>68</v>
      </c>
      <c r="B311" s="41">
        <v>41940</v>
      </c>
      <c r="C311">
        <v>513</v>
      </c>
      <c r="D311">
        <v>21</v>
      </c>
      <c r="E311" t="s">
        <v>1</v>
      </c>
      <c r="F311">
        <v>1</v>
      </c>
    </row>
    <row r="312" spans="1:9" x14ac:dyDescent="0.15">
      <c r="A312" t="s">
        <v>79</v>
      </c>
      <c r="B312" s="41">
        <v>41940</v>
      </c>
      <c r="C312">
        <v>513</v>
      </c>
      <c r="D312">
        <v>22</v>
      </c>
      <c r="E312" t="s">
        <v>0</v>
      </c>
      <c r="F312">
        <v>0</v>
      </c>
    </row>
    <row r="313" spans="1:9" x14ac:dyDescent="0.15">
      <c r="A313" t="s">
        <v>68</v>
      </c>
      <c r="B313" s="41">
        <v>41940</v>
      </c>
      <c r="C313">
        <v>513</v>
      </c>
      <c r="D313">
        <v>23</v>
      </c>
      <c r="E313" t="s">
        <v>0</v>
      </c>
      <c r="F313">
        <v>0</v>
      </c>
    </row>
    <row r="314" spans="1:9" x14ac:dyDescent="0.15">
      <c r="A314" t="s">
        <v>79</v>
      </c>
      <c r="B314" s="41">
        <v>41940</v>
      </c>
      <c r="C314">
        <v>513</v>
      </c>
      <c r="D314">
        <v>24</v>
      </c>
      <c r="E314" t="s">
        <v>0</v>
      </c>
      <c r="F314">
        <v>0</v>
      </c>
    </row>
    <row r="315" spans="1:9" x14ac:dyDescent="0.15">
      <c r="A315" t="s">
        <v>68</v>
      </c>
      <c r="B315" s="41">
        <v>41940</v>
      </c>
      <c r="C315">
        <v>513</v>
      </c>
      <c r="D315">
        <v>25</v>
      </c>
      <c r="E315" t="s">
        <v>0</v>
      </c>
      <c r="F315">
        <v>0</v>
      </c>
    </row>
    <row r="317" spans="1:9" x14ac:dyDescent="0.15">
      <c r="A317" t="s">
        <v>73</v>
      </c>
      <c r="B317" s="41">
        <v>41933</v>
      </c>
      <c r="C317">
        <v>512</v>
      </c>
      <c r="D317">
        <v>1</v>
      </c>
      <c r="E317" t="s">
        <v>1</v>
      </c>
      <c r="F317">
        <v>1</v>
      </c>
      <c r="H317">
        <f>(COUNTIF(F317:F341,"&gt;0"))/(COUNTA(F317:F341))</f>
        <v>0.52</v>
      </c>
      <c r="I317">
        <f>AVERAGE(F317:F341)</f>
        <v>0.68</v>
      </c>
    </row>
    <row r="318" spans="1:9" x14ac:dyDescent="0.15">
      <c r="A318" t="s">
        <v>73</v>
      </c>
      <c r="B318" s="41">
        <v>41933</v>
      </c>
      <c r="C318">
        <v>512</v>
      </c>
      <c r="D318">
        <v>2</v>
      </c>
      <c r="E318" t="s">
        <v>1</v>
      </c>
      <c r="F318">
        <v>1</v>
      </c>
    </row>
    <row r="319" spans="1:9" x14ac:dyDescent="0.15">
      <c r="A319" t="s">
        <v>73</v>
      </c>
      <c r="B319" s="41">
        <v>41933</v>
      </c>
      <c r="C319">
        <v>512</v>
      </c>
      <c r="D319">
        <v>3</v>
      </c>
      <c r="E319" t="s">
        <v>0</v>
      </c>
      <c r="F319">
        <v>0</v>
      </c>
      <c r="G319" t="s">
        <v>53</v>
      </c>
      <c r="H319" t="s">
        <v>59</v>
      </c>
      <c r="I319" t="s">
        <v>60</v>
      </c>
    </row>
    <row r="320" spans="1:9" x14ac:dyDescent="0.15">
      <c r="A320" t="s">
        <v>73</v>
      </c>
      <c r="B320" s="41">
        <v>41933</v>
      </c>
      <c r="C320">
        <v>512</v>
      </c>
      <c r="D320">
        <v>4</v>
      </c>
      <c r="E320" t="s">
        <v>15</v>
      </c>
      <c r="F320">
        <v>1</v>
      </c>
      <c r="G320" t="s">
        <v>54</v>
      </c>
      <c r="H320">
        <v>66</v>
      </c>
      <c r="I320">
        <v>7</v>
      </c>
    </row>
    <row r="321" spans="1:10" x14ac:dyDescent="0.15">
      <c r="A321" t="s">
        <v>73</v>
      </c>
      <c r="B321" s="41">
        <v>41933</v>
      </c>
      <c r="C321">
        <v>512</v>
      </c>
      <c r="D321">
        <v>5</v>
      </c>
      <c r="E321" t="s">
        <v>3</v>
      </c>
      <c r="F321">
        <v>3</v>
      </c>
      <c r="G321" t="s">
        <v>55</v>
      </c>
      <c r="H321">
        <v>74</v>
      </c>
      <c r="I321">
        <v>4</v>
      </c>
    </row>
    <row r="322" spans="1:10" x14ac:dyDescent="0.15">
      <c r="A322" t="s">
        <v>73</v>
      </c>
      <c r="B322" s="41">
        <v>41933</v>
      </c>
      <c r="C322">
        <v>512</v>
      </c>
      <c r="D322">
        <v>6</v>
      </c>
      <c r="E322" t="s">
        <v>15</v>
      </c>
      <c r="F322">
        <v>1</v>
      </c>
      <c r="G322" t="s">
        <v>56</v>
      </c>
      <c r="H322">
        <v>56</v>
      </c>
      <c r="I322">
        <v>20</v>
      </c>
      <c r="J322" t="s">
        <v>92</v>
      </c>
    </row>
    <row r="323" spans="1:10" x14ac:dyDescent="0.15">
      <c r="A323" t="s">
        <v>73</v>
      </c>
      <c r="B323" s="41">
        <v>41933</v>
      </c>
      <c r="C323">
        <v>512</v>
      </c>
      <c r="D323">
        <v>7</v>
      </c>
      <c r="E323" t="s">
        <v>0</v>
      </c>
      <c r="F323">
        <v>0</v>
      </c>
      <c r="G323" t="s">
        <v>57</v>
      </c>
      <c r="H323">
        <v>74</v>
      </c>
      <c r="I323">
        <v>4</v>
      </c>
    </row>
    <row r="324" spans="1:10" x14ac:dyDescent="0.15">
      <c r="A324" t="s">
        <v>73</v>
      </c>
      <c r="B324" s="41">
        <v>41933</v>
      </c>
      <c r="C324">
        <v>512</v>
      </c>
      <c r="D324">
        <v>8</v>
      </c>
      <c r="E324" t="s">
        <v>1</v>
      </c>
      <c r="F324">
        <v>1</v>
      </c>
      <c r="G324" t="s">
        <v>58</v>
      </c>
      <c r="H324">
        <f>SUM(H320:H323)</f>
        <v>270</v>
      </c>
      <c r="I324">
        <f>SUM(I320:I323)</f>
        <v>35</v>
      </c>
    </row>
    <row r="325" spans="1:10" x14ac:dyDescent="0.15">
      <c r="A325" t="s">
        <v>73</v>
      </c>
      <c r="B325" s="41">
        <v>41933</v>
      </c>
      <c r="C325">
        <v>512</v>
      </c>
      <c r="D325">
        <v>9</v>
      </c>
      <c r="E325" t="s">
        <v>0</v>
      </c>
      <c r="F325">
        <v>0</v>
      </c>
      <c r="I325">
        <f>SUM(H324:I324)</f>
        <v>305</v>
      </c>
    </row>
    <row r="326" spans="1:10" x14ac:dyDescent="0.15">
      <c r="A326" t="s">
        <v>73</v>
      </c>
      <c r="B326" s="41">
        <v>41933</v>
      </c>
      <c r="C326">
        <v>512</v>
      </c>
      <c r="D326">
        <v>10</v>
      </c>
      <c r="E326" t="s">
        <v>0</v>
      </c>
      <c r="F326">
        <v>0</v>
      </c>
    </row>
    <row r="327" spans="1:10" x14ac:dyDescent="0.15">
      <c r="A327" t="s">
        <v>73</v>
      </c>
      <c r="B327" s="41">
        <v>41933</v>
      </c>
      <c r="C327">
        <v>512</v>
      </c>
      <c r="D327">
        <v>11</v>
      </c>
      <c r="E327" t="s">
        <v>15</v>
      </c>
      <c r="F327">
        <v>1</v>
      </c>
    </row>
    <row r="328" spans="1:10" x14ac:dyDescent="0.15">
      <c r="A328" t="s">
        <v>73</v>
      </c>
      <c r="B328" s="41">
        <v>41933</v>
      </c>
      <c r="C328">
        <v>512</v>
      </c>
      <c r="D328">
        <v>12</v>
      </c>
      <c r="E328" t="s">
        <v>3</v>
      </c>
      <c r="F328">
        <v>3</v>
      </c>
    </row>
    <row r="329" spans="1:10" x14ac:dyDescent="0.15">
      <c r="A329" t="s">
        <v>73</v>
      </c>
      <c r="B329" s="41">
        <v>41933</v>
      </c>
      <c r="C329">
        <v>512</v>
      </c>
      <c r="D329">
        <v>13</v>
      </c>
      <c r="E329" t="s">
        <v>1</v>
      </c>
      <c r="F329">
        <v>1</v>
      </c>
    </row>
    <row r="330" spans="1:10" x14ac:dyDescent="0.15">
      <c r="A330" t="s">
        <v>73</v>
      </c>
      <c r="B330" s="41">
        <v>41933</v>
      </c>
      <c r="C330">
        <v>512</v>
      </c>
      <c r="D330">
        <v>14</v>
      </c>
      <c r="E330" t="s">
        <v>0</v>
      </c>
      <c r="F330">
        <v>0</v>
      </c>
    </row>
    <row r="331" spans="1:10" x14ac:dyDescent="0.15">
      <c r="A331" t="s">
        <v>73</v>
      </c>
      <c r="B331" s="41">
        <v>41933</v>
      </c>
      <c r="C331">
        <v>512</v>
      </c>
      <c r="D331">
        <v>15</v>
      </c>
      <c r="E331" t="s">
        <v>0</v>
      </c>
      <c r="F331">
        <v>0</v>
      </c>
    </row>
    <row r="332" spans="1:10" x14ac:dyDescent="0.15">
      <c r="A332" t="s">
        <v>73</v>
      </c>
      <c r="B332" s="41">
        <v>41933</v>
      </c>
      <c r="C332">
        <v>512</v>
      </c>
      <c r="D332">
        <v>16</v>
      </c>
      <c r="E332" t="s">
        <v>0</v>
      </c>
      <c r="F332">
        <v>0</v>
      </c>
    </row>
    <row r="333" spans="1:10" x14ac:dyDescent="0.15">
      <c r="A333" t="s">
        <v>73</v>
      </c>
      <c r="B333" s="41">
        <v>41933</v>
      </c>
      <c r="C333">
        <v>512</v>
      </c>
      <c r="D333">
        <v>17</v>
      </c>
      <c r="E333" t="s">
        <v>0</v>
      </c>
      <c r="F333">
        <v>0</v>
      </c>
    </row>
    <row r="334" spans="1:10" x14ac:dyDescent="0.15">
      <c r="A334" t="s">
        <v>73</v>
      </c>
      <c r="B334" s="41">
        <v>41933</v>
      </c>
      <c r="C334">
        <v>512</v>
      </c>
      <c r="D334">
        <v>18</v>
      </c>
      <c r="E334" t="s">
        <v>1</v>
      </c>
      <c r="F334">
        <v>1</v>
      </c>
    </row>
    <row r="335" spans="1:10" x14ac:dyDescent="0.15">
      <c r="A335" t="s">
        <v>73</v>
      </c>
      <c r="B335" s="41">
        <v>41933</v>
      </c>
      <c r="C335">
        <v>512</v>
      </c>
      <c r="D335">
        <v>19</v>
      </c>
      <c r="E335" t="s">
        <v>0</v>
      </c>
      <c r="F335">
        <v>0</v>
      </c>
    </row>
    <row r="336" spans="1:10" x14ac:dyDescent="0.15">
      <c r="A336" t="s">
        <v>73</v>
      </c>
      <c r="B336" s="41">
        <v>41933</v>
      </c>
      <c r="C336">
        <v>512</v>
      </c>
      <c r="D336">
        <v>20</v>
      </c>
      <c r="E336" t="s">
        <v>1</v>
      </c>
      <c r="F336">
        <v>1</v>
      </c>
    </row>
    <row r="337" spans="1:9" x14ac:dyDescent="0.15">
      <c r="A337" t="s">
        <v>73</v>
      </c>
      <c r="B337" s="41">
        <v>41933</v>
      </c>
      <c r="C337">
        <v>512</v>
      </c>
      <c r="D337">
        <v>21</v>
      </c>
      <c r="E337" t="s">
        <v>0</v>
      </c>
      <c r="F337">
        <v>0</v>
      </c>
    </row>
    <row r="338" spans="1:9" x14ac:dyDescent="0.15">
      <c r="A338" t="s">
        <v>73</v>
      </c>
      <c r="B338" s="41">
        <v>41933</v>
      </c>
      <c r="C338">
        <v>512</v>
      </c>
      <c r="D338">
        <v>22</v>
      </c>
      <c r="E338" t="s">
        <v>0</v>
      </c>
      <c r="F338">
        <v>0</v>
      </c>
    </row>
    <row r="339" spans="1:9" x14ac:dyDescent="0.15">
      <c r="A339" t="s">
        <v>73</v>
      </c>
      <c r="B339" s="41">
        <v>41933</v>
      </c>
      <c r="C339">
        <v>512</v>
      </c>
      <c r="D339">
        <v>23</v>
      </c>
      <c r="E339" t="s">
        <v>0</v>
      </c>
      <c r="F339">
        <v>0</v>
      </c>
    </row>
    <row r="340" spans="1:9" x14ac:dyDescent="0.15">
      <c r="A340" t="s">
        <v>73</v>
      </c>
      <c r="B340" s="41">
        <v>41933</v>
      </c>
      <c r="C340">
        <v>512</v>
      </c>
      <c r="D340">
        <v>24</v>
      </c>
      <c r="E340" t="s">
        <v>1</v>
      </c>
      <c r="F340">
        <v>1</v>
      </c>
    </row>
    <row r="341" spans="1:9" x14ac:dyDescent="0.15">
      <c r="A341" t="s">
        <v>73</v>
      </c>
      <c r="B341" s="41">
        <v>41933</v>
      </c>
      <c r="C341">
        <v>512</v>
      </c>
      <c r="D341">
        <v>25</v>
      </c>
      <c r="E341" t="s">
        <v>1</v>
      </c>
      <c r="F341">
        <v>1</v>
      </c>
    </row>
    <row r="343" spans="1:9" ht="14" x14ac:dyDescent="0.15">
      <c r="A343" t="s">
        <v>64</v>
      </c>
      <c r="B343" s="41">
        <v>41914</v>
      </c>
      <c r="C343" t="s">
        <v>75</v>
      </c>
      <c r="D343">
        <v>1</v>
      </c>
      <c r="E343" s="57" t="s">
        <v>4</v>
      </c>
      <c r="F343" s="57">
        <v>3</v>
      </c>
      <c r="H343">
        <f>(COUNTIF(F343:F367,"&gt;0"))/(COUNTA(F343:F367))</f>
        <v>1</v>
      </c>
      <c r="I343">
        <f>AVERAGE(F343:F367)</f>
        <v>3</v>
      </c>
    </row>
    <row r="344" spans="1:9" ht="14" x14ac:dyDescent="0.15">
      <c r="A344" t="s">
        <v>64</v>
      </c>
      <c r="B344" s="41">
        <v>41914</v>
      </c>
      <c r="C344" t="s">
        <v>75</v>
      </c>
      <c r="D344">
        <v>2</v>
      </c>
      <c r="E344" s="57" t="s">
        <v>3</v>
      </c>
      <c r="F344" s="57">
        <v>3</v>
      </c>
    </row>
    <row r="345" spans="1:9" ht="14" x14ac:dyDescent="0.15">
      <c r="A345" t="s">
        <v>64</v>
      </c>
      <c r="B345" s="41">
        <v>41914</v>
      </c>
      <c r="C345" t="s">
        <v>75</v>
      </c>
      <c r="D345">
        <v>3</v>
      </c>
      <c r="E345" s="57" t="s">
        <v>4</v>
      </c>
      <c r="F345" s="57">
        <v>3</v>
      </c>
    </row>
    <row r="346" spans="1:9" ht="14" x14ac:dyDescent="0.15">
      <c r="A346" t="s">
        <v>64</v>
      </c>
      <c r="B346" s="41">
        <v>41914</v>
      </c>
      <c r="C346" t="s">
        <v>75</v>
      </c>
      <c r="D346">
        <v>4</v>
      </c>
      <c r="E346" s="57" t="s">
        <v>2</v>
      </c>
      <c r="F346" s="57">
        <v>1</v>
      </c>
    </row>
    <row r="347" spans="1:9" ht="14" x14ac:dyDescent="0.15">
      <c r="A347" t="s">
        <v>64</v>
      </c>
      <c r="B347" s="41">
        <v>41914</v>
      </c>
      <c r="C347" t="s">
        <v>75</v>
      </c>
      <c r="D347">
        <v>5</v>
      </c>
      <c r="E347" s="57" t="s">
        <v>4</v>
      </c>
      <c r="F347" s="57">
        <v>3</v>
      </c>
    </row>
    <row r="348" spans="1:9" ht="14" x14ac:dyDescent="0.15">
      <c r="A348" t="s">
        <v>64</v>
      </c>
      <c r="B348" s="41">
        <v>41914</v>
      </c>
      <c r="C348" t="s">
        <v>75</v>
      </c>
      <c r="D348">
        <v>6</v>
      </c>
      <c r="E348" s="57" t="s">
        <v>4</v>
      </c>
      <c r="F348" s="57">
        <v>3</v>
      </c>
    </row>
    <row r="349" spans="1:9" ht="14" x14ac:dyDescent="0.15">
      <c r="A349" t="s">
        <v>64</v>
      </c>
      <c r="B349" s="41">
        <v>41914</v>
      </c>
      <c r="C349" t="s">
        <v>75</v>
      </c>
      <c r="D349">
        <v>7</v>
      </c>
      <c r="E349" s="57" t="s">
        <v>4</v>
      </c>
      <c r="F349" s="57">
        <v>3</v>
      </c>
    </row>
    <row r="350" spans="1:9" ht="14" x14ac:dyDescent="0.15">
      <c r="A350" t="s">
        <v>64</v>
      </c>
      <c r="B350" s="41">
        <v>41914</v>
      </c>
      <c r="C350" t="s">
        <v>75</v>
      </c>
      <c r="D350">
        <v>8</v>
      </c>
      <c r="E350" s="57" t="s">
        <v>4</v>
      </c>
      <c r="F350" s="57">
        <v>3</v>
      </c>
    </row>
    <row r="351" spans="1:9" ht="14" x14ac:dyDescent="0.15">
      <c r="A351" t="s">
        <v>64</v>
      </c>
      <c r="B351" s="41">
        <v>41914</v>
      </c>
      <c r="C351" t="s">
        <v>75</v>
      </c>
      <c r="D351">
        <v>9</v>
      </c>
      <c r="E351" s="57" t="s">
        <v>35</v>
      </c>
      <c r="F351" s="57">
        <v>5</v>
      </c>
    </row>
    <row r="352" spans="1:9" ht="14" x14ac:dyDescent="0.15">
      <c r="A352" t="s">
        <v>64</v>
      </c>
      <c r="B352" s="41">
        <v>41914</v>
      </c>
      <c r="C352" t="s">
        <v>75</v>
      </c>
      <c r="D352">
        <v>10</v>
      </c>
      <c r="E352" s="57" t="s">
        <v>4</v>
      </c>
      <c r="F352" s="57">
        <v>3</v>
      </c>
    </row>
    <row r="353" spans="1:9" ht="14" x14ac:dyDescent="0.15">
      <c r="A353" t="s">
        <v>64</v>
      </c>
      <c r="B353" s="41">
        <v>41914</v>
      </c>
      <c r="C353" t="s">
        <v>75</v>
      </c>
      <c r="D353">
        <v>11</v>
      </c>
      <c r="E353" s="57" t="s">
        <v>4</v>
      </c>
      <c r="F353" s="57">
        <v>3</v>
      </c>
    </row>
    <row r="354" spans="1:9" ht="14" x14ac:dyDescent="0.15">
      <c r="A354" t="s">
        <v>64</v>
      </c>
      <c r="B354" s="41">
        <v>41914</v>
      </c>
      <c r="C354" t="s">
        <v>75</v>
      </c>
      <c r="D354">
        <v>12</v>
      </c>
      <c r="E354" s="57" t="s">
        <v>4</v>
      </c>
      <c r="F354" s="57">
        <v>3</v>
      </c>
    </row>
    <row r="355" spans="1:9" ht="14" x14ac:dyDescent="0.15">
      <c r="A355" t="s">
        <v>64</v>
      </c>
      <c r="B355" s="41">
        <v>41914</v>
      </c>
      <c r="C355" t="s">
        <v>75</v>
      </c>
      <c r="D355">
        <v>13</v>
      </c>
      <c r="E355" s="57" t="s">
        <v>4</v>
      </c>
      <c r="F355" s="57">
        <v>3</v>
      </c>
    </row>
    <row r="356" spans="1:9" ht="14" x14ac:dyDescent="0.15">
      <c r="A356" t="s">
        <v>64</v>
      </c>
      <c r="B356" s="41">
        <v>41914</v>
      </c>
      <c r="C356" t="s">
        <v>75</v>
      </c>
      <c r="D356">
        <v>14</v>
      </c>
      <c r="E356" s="57" t="s">
        <v>3</v>
      </c>
      <c r="F356" s="57">
        <v>3</v>
      </c>
    </row>
    <row r="357" spans="1:9" ht="14" x14ac:dyDescent="0.15">
      <c r="A357" t="s">
        <v>64</v>
      </c>
      <c r="B357" s="41">
        <v>41914</v>
      </c>
      <c r="C357" t="s">
        <v>75</v>
      </c>
      <c r="D357">
        <v>15</v>
      </c>
      <c r="E357" s="57" t="s">
        <v>4</v>
      </c>
      <c r="F357" s="57">
        <v>3</v>
      </c>
    </row>
    <row r="358" spans="1:9" ht="14" x14ac:dyDescent="0.15">
      <c r="A358" t="s">
        <v>64</v>
      </c>
      <c r="B358" s="41">
        <v>41914</v>
      </c>
      <c r="C358" t="s">
        <v>75</v>
      </c>
      <c r="D358">
        <v>16</v>
      </c>
      <c r="E358" s="57" t="s">
        <v>3</v>
      </c>
      <c r="F358" s="57">
        <v>3</v>
      </c>
    </row>
    <row r="359" spans="1:9" ht="14" x14ac:dyDescent="0.15">
      <c r="A359" t="s">
        <v>64</v>
      </c>
      <c r="B359" s="41">
        <v>41914</v>
      </c>
      <c r="C359" t="s">
        <v>75</v>
      </c>
      <c r="D359">
        <v>17</v>
      </c>
      <c r="E359" s="57" t="s">
        <v>4</v>
      </c>
      <c r="F359" s="57">
        <v>3</v>
      </c>
    </row>
    <row r="360" spans="1:9" ht="14" x14ac:dyDescent="0.15">
      <c r="A360" t="s">
        <v>64</v>
      </c>
      <c r="B360" s="41">
        <v>41914</v>
      </c>
      <c r="C360" t="s">
        <v>75</v>
      </c>
      <c r="D360">
        <v>18</v>
      </c>
      <c r="E360" s="57" t="s">
        <v>4</v>
      </c>
      <c r="F360" s="57">
        <v>3</v>
      </c>
    </row>
    <row r="361" spans="1:9" ht="14" x14ac:dyDescent="0.15">
      <c r="A361" t="s">
        <v>64</v>
      </c>
      <c r="B361" s="41">
        <v>41914</v>
      </c>
      <c r="C361" t="s">
        <v>75</v>
      </c>
      <c r="D361">
        <v>19</v>
      </c>
      <c r="E361" s="57" t="s">
        <v>15</v>
      </c>
      <c r="F361" s="57">
        <v>1</v>
      </c>
    </row>
    <row r="362" spans="1:9" ht="14" x14ac:dyDescent="0.15">
      <c r="A362" t="s">
        <v>64</v>
      </c>
      <c r="B362" s="41">
        <v>41914</v>
      </c>
      <c r="C362" t="s">
        <v>75</v>
      </c>
      <c r="D362">
        <v>20</v>
      </c>
      <c r="E362" s="57" t="s">
        <v>4</v>
      </c>
      <c r="F362" s="57">
        <v>3</v>
      </c>
    </row>
    <row r="363" spans="1:9" ht="14" x14ac:dyDescent="0.15">
      <c r="A363" t="s">
        <v>64</v>
      </c>
      <c r="B363" s="41">
        <v>41914</v>
      </c>
      <c r="C363" t="s">
        <v>75</v>
      </c>
      <c r="D363">
        <v>21</v>
      </c>
      <c r="E363" s="57" t="s">
        <v>2</v>
      </c>
      <c r="F363" s="57">
        <v>1</v>
      </c>
      <c r="I363" t="s">
        <v>66</v>
      </c>
    </row>
    <row r="364" spans="1:9" ht="14" x14ac:dyDescent="0.15">
      <c r="A364" t="s">
        <v>64</v>
      </c>
      <c r="B364" s="41">
        <v>41914</v>
      </c>
      <c r="C364" t="s">
        <v>75</v>
      </c>
      <c r="D364">
        <v>22</v>
      </c>
      <c r="E364" s="57" t="s">
        <v>4</v>
      </c>
      <c r="F364" s="57">
        <v>3</v>
      </c>
    </row>
    <row r="365" spans="1:9" ht="14" x14ac:dyDescent="0.15">
      <c r="A365" t="s">
        <v>64</v>
      </c>
      <c r="B365" s="41">
        <v>41914</v>
      </c>
      <c r="C365" t="s">
        <v>75</v>
      </c>
      <c r="D365">
        <v>23</v>
      </c>
      <c r="E365" s="57" t="s">
        <v>36</v>
      </c>
      <c r="F365" s="57">
        <v>5</v>
      </c>
    </row>
    <row r="366" spans="1:9" ht="14" x14ac:dyDescent="0.15">
      <c r="A366" t="s">
        <v>64</v>
      </c>
      <c r="B366" s="41">
        <v>41914</v>
      </c>
      <c r="C366" t="s">
        <v>75</v>
      </c>
      <c r="D366">
        <v>24</v>
      </c>
      <c r="E366" s="57" t="s">
        <v>3</v>
      </c>
      <c r="F366" s="57">
        <v>3</v>
      </c>
    </row>
    <row r="367" spans="1:9" ht="14" x14ac:dyDescent="0.15">
      <c r="A367" t="s">
        <v>64</v>
      </c>
      <c r="B367" s="41">
        <v>41914</v>
      </c>
      <c r="C367" t="s">
        <v>75</v>
      </c>
      <c r="D367">
        <v>25</v>
      </c>
      <c r="E367" s="57" t="s">
        <v>36</v>
      </c>
      <c r="F367" s="57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64"/>
  <sheetViews>
    <sheetView topLeftCell="A175" workbookViewId="0">
      <selection activeCell="H84" sqref="H84"/>
    </sheetView>
  </sheetViews>
  <sheetFormatPr baseColWidth="10" defaultColWidth="8.83203125" defaultRowHeight="13" x14ac:dyDescent="0.15"/>
  <cols>
    <col min="2" max="2" width="10.1640625" bestFit="1" customWidth="1"/>
  </cols>
  <sheetData>
    <row r="1" spans="1:14" x14ac:dyDescent="0.15">
      <c r="A1" t="s">
        <v>94</v>
      </c>
      <c r="E1" t="s">
        <v>16</v>
      </c>
      <c r="G1" t="s">
        <v>22</v>
      </c>
    </row>
    <row r="2" spans="1:14" x14ac:dyDescent="0.15">
      <c r="A2" t="s">
        <v>77</v>
      </c>
    </row>
    <row r="3" spans="1:14" x14ac:dyDescent="0.15">
      <c r="E3" t="s">
        <v>17</v>
      </c>
      <c r="F3" t="s">
        <v>18</v>
      </c>
      <c r="G3" t="s">
        <v>19</v>
      </c>
      <c r="H3" t="s">
        <v>20</v>
      </c>
      <c r="I3" t="s">
        <v>21</v>
      </c>
    </row>
    <row r="4" spans="1:14" x14ac:dyDescent="0.15">
      <c r="A4" t="s">
        <v>12</v>
      </c>
      <c r="B4" t="s">
        <v>11</v>
      </c>
      <c r="C4" t="s">
        <v>8</v>
      </c>
      <c r="D4" t="s">
        <v>9</v>
      </c>
      <c r="E4" t="s">
        <v>5</v>
      </c>
      <c r="F4" t="s">
        <v>6</v>
      </c>
      <c r="H4" t="s">
        <v>14</v>
      </c>
      <c r="I4" t="s">
        <v>7</v>
      </c>
    </row>
    <row r="5" spans="1:14" x14ac:dyDescent="0.15">
      <c r="J5" t="s">
        <v>31</v>
      </c>
    </row>
    <row r="6" spans="1:14" x14ac:dyDescent="0.15">
      <c r="A6" t="s">
        <v>95</v>
      </c>
      <c r="B6" s="41">
        <v>42203</v>
      </c>
      <c r="C6">
        <v>515</v>
      </c>
      <c r="D6">
        <v>1</v>
      </c>
      <c r="E6" t="s">
        <v>4</v>
      </c>
      <c r="F6">
        <v>3</v>
      </c>
      <c r="H6">
        <f>(COUNTIF(F6:F30,"&gt;0"))/(COUNTA(F6:F30))</f>
        <v>0.16</v>
      </c>
      <c r="I6">
        <f>AVERAGE(F6:F30)</f>
        <v>0.32</v>
      </c>
      <c r="J6" t="s">
        <v>23</v>
      </c>
      <c r="K6" t="s">
        <v>24</v>
      </c>
      <c r="L6" s="42" t="s">
        <v>34</v>
      </c>
      <c r="M6" t="s">
        <v>61</v>
      </c>
      <c r="N6" t="s">
        <v>80</v>
      </c>
    </row>
    <row r="7" spans="1:14" x14ac:dyDescent="0.15">
      <c r="A7" t="s">
        <v>95</v>
      </c>
      <c r="B7" s="41">
        <v>42203</v>
      </c>
      <c r="C7">
        <v>515</v>
      </c>
      <c r="D7">
        <v>2</v>
      </c>
      <c r="E7" t="s">
        <v>0</v>
      </c>
      <c r="F7">
        <v>0</v>
      </c>
      <c r="J7" t="s">
        <v>26</v>
      </c>
      <c r="K7">
        <f>(H32)</f>
        <v>0.32</v>
      </c>
      <c r="L7">
        <f>(I32)</f>
        <v>0.56000000000000005</v>
      </c>
      <c r="M7">
        <v>0.91900000000000004</v>
      </c>
      <c r="N7">
        <v>0.85599999999999998</v>
      </c>
    </row>
    <row r="8" spans="1:14" x14ac:dyDescent="0.15">
      <c r="A8" t="s">
        <v>95</v>
      </c>
      <c r="B8" s="41">
        <v>42203</v>
      </c>
      <c r="C8">
        <v>515</v>
      </c>
      <c r="D8">
        <v>3</v>
      </c>
      <c r="E8" t="s">
        <v>62</v>
      </c>
      <c r="F8">
        <v>1</v>
      </c>
      <c r="G8" t="s">
        <v>53</v>
      </c>
      <c r="H8" t="s">
        <v>59</v>
      </c>
      <c r="I8" t="s">
        <v>60</v>
      </c>
      <c r="J8" t="s">
        <v>27</v>
      </c>
      <c r="K8">
        <f>(H84)</f>
        <v>0.52</v>
      </c>
      <c r="L8">
        <f>(I84)</f>
        <v>1.24</v>
      </c>
      <c r="M8">
        <v>0.96899999999999997</v>
      </c>
      <c r="N8">
        <v>0.82699999999999996</v>
      </c>
    </row>
    <row r="9" spans="1:14" x14ac:dyDescent="0.15">
      <c r="A9" t="s">
        <v>95</v>
      </c>
      <c r="B9" s="41">
        <v>42203</v>
      </c>
      <c r="C9">
        <v>515</v>
      </c>
      <c r="D9">
        <v>4</v>
      </c>
      <c r="E9" t="s">
        <v>62</v>
      </c>
      <c r="F9">
        <v>1</v>
      </c>
      <c r="G9" t="s">
        <v>54</v>
      </c>
      <c r="J9" t="s">
        <v>28</v>
      </c>
      <c r="K9">
        <f>(H136)</f>
        <v>0.76</v>
      </c>
      <c r="L9">
        <f>(I136)</f>
        <v>1.8</v>
      </c>
      <c r="M9">
        <v>0.92200000000000004</v>
      </c>
      <c r="N9">
        <v>0.76200000000000001</v>
      </c>
    </row>
    <row r="10" spans="1:14" x14ac:dyDescent="0.15">
      <c r="A10" t="s">
        <v>95</v>
      </c>
      <c r="B10" s="41">
        <v>42203</v>
      </c>
      <c r="C10">
        <v>515</v>
      </c>
      <c r="D10">
        <v>5</v>
      </c>
      <c r="E10" t="s">
        <v>0</v>
      </c>
      <c r="F10">
        <v>0</v>
      </c>
      <c r="G10" t="s">
        <v>55</v>
      </c>
      <c r="J10" t="s">
        <v>29</v>
      </c>
      <c r="K10">
        <f>H188</f>
        <v>0.96</v>
      </c>
      <c r="L10">
        <f>I188</f>
        <v>2.72</v>
      </c>
      <c r="M10">
        <v>0.80400000000000005</v>
      </c>
      <c r="N10">
        <v>0.61299999999999999</v>
      </c>
    </row>
    <row r="11" spans="1:14" x14ac:dyDescent="0.15">
      <c r="A11" t="s">
        <v>95</v>
      </c>
      <c r="B11" s="41">
        <v>42203</v>
      </c>
      <c r="C11">
        <v>515</v>
      </c>
      <c r="D11">
        <v>6</v>
      </c>
      <c r="E11" t="s">
        <v>0</v>
      </c>
      <c r="F11">
        <v>0</v>
      </c>
      <c r="G11" t="s">
        <v>56</v>
      </c>
    </row>
    <row r="12" spans="1:14" x14ac:dyDescent="0.15">
      <c r="A12" t="s">
        <v>95</v>
      </c>
      <c r="B12" s="41">
        <v>42203</v>
      </c>
      <c r="C12">
        <v>515</v>
      </c>
      <c r="D12">
        <v>7</v>
      </c>
      <c r="E12" t="s">
        <v>3</v>
      </c>
      <c r="F12">
        <v>3</v>
      </c>
      <c r="G12" t="s">
        <v>57</v>
      </c>
      <c r="J12" t="s">
        <v>89</v>
      </c>
    </row>
    <row r="13" spans="1:14" x14ac:dyDescent="0.15">
      <c r="A13" t="s">
        <v>95</v>
      </c>
      <c r="B13" s="41">
        <v>42203</v>
      </c>
      <c r="C13">
        <v>515</v>
      </c>
      <c r="D13">
        <v>8</v>
      </c>
      <c r="E13" t="s">
        <v>0</v>
      </c>
      <c r="F13">
        <v>0</v>
      </c>
      <c r="G13" t="s">
        <v>58</v>
      </c>
      <c r="H13">
        <f>SUM(H9:H12)</f>
        <v>0</v>
      </c>
      <c r="I13">
        <f>SUM(I9:I12)</f>
        <v>0</v>
      </c>
      <c r="J13" t="s">
        <v>23</v>
      </c>
      <c r="K13" t="s">
        <v>24</v>
      </c>
      <c r="L13" s="42" t="s">
        <v>34</v>
      </c>
      <c r="M13" t="s">
        <v>61</v>
      </c>
      <c r="N13" t="s">
        <v>80</v>
      </c>
    </row>
    <row r="14" spans="1:14" x14ac:dyDescent="0.15">
      <c r="A14" t="s">
        <v>95</v>
      </c>
      <c r="B14" s="41">
        <v>42203</v>
      </c>
      <c r="C14">
        <v>515</v>
      </c>
      <c r="D14">
        <v>9</v>
      </c>
      <c r="E14" t="s">
        <v>0</v>
      </c>
      <c r="F14">
        <v>0</v>
      </c>
      <c r="I14">
        <v>200</v>
      </c>
      <c r="J14" t="s">
        <v>26</v>
      </c>
      <c r="K14">
        <f>H6</f>
        <v>0.16</v>
      </c>
      <c r="L14">
        <f>I6</f>
        <v>0.32</v>
      </c>
      <c r="M14" t="e">
        <f>#REF!/#REF!</f>
        <v>#REF!</v>
      </c>
      <c r="N14" t="e">
        <f>#REF!/#REF!</f>
        <v>#REF!</v>
      </c>
    </row>
    <row r="15" spans="1:14" x14ac:dyDescent="0.15">
      <c r="A15" t="s">
        <v>95</v>
      </c>
      <c r="B15" s="41">
        <v>42203</v>
      </c>
      <c r="C15">
        <v>515</v>
      </c>
      <c r="D15">
        <v>10</v>
      </c>
      <c r="E15" t="s">
        <v>0</v>
      </c>
      <c r="F15">
        <v>0</v>
      </c>
      <c r="J15" t="s">
        <v>27</v>
      </c>
      <c r="K15">
        <f>H58</f>
        <v>0.16</v>
      </c>
      <c r="L15">
        <f>I58</f>
        <v>0.24</v>
      </c>
      <c r="M15">
        <f>H64/I65</f>
        <v>0.98453608247422686</v>
      </c>
      <c r="N15">
        <f>H64/I65</f>
        <v>0.98453608247422686</v>
      </c>
    </row>
    <row r="16" spans="1:14" x14ac:dyDescent="0.15">
      <c r="A16" t="s">
        <v>95</v>
      </c>
      <c r="B16" s="41">
        <v>42203</v>
      </c>
      <c r="C16">
        <v>515</v>
      </c>
      <c r="D16">
        <v>11</v>
      </c>
      <c r="E16" t="s">
        <v>0</v>
      </c>
      <c r="F16">
        <v>0</v>
      </c>
      <c r="J16" t="s">
        <v>28</v>
      </c>
      <c r="K16">
        <f>H110</f>
        <v>0.52</v>
      </c>
      <c r="L16">
        <f>I110</f>
        <v>0.76</v>
      </c>
      <c r="M16" t="e">
        <f>H117/#REF!</f>
        <v>#REF!</v>
      </c>
      <c r="N16">
        <f>H117/198</f>
        <v>0</v>
      </c>
    </row>
    <row r="17" spans="1:14" x14ac:dyDescent="0.15">
      <c r="A17" t="s">
        <v>95</v>
      </c>
      <c r="B17" s="41">
        <v>42203</v>
      </c>
      <c r="C17">
        <v>515</v>
      </c>
      <c r="D17">
        <v>12</v>
      </c>
      <c r="E17" t="s">
        <v>0</v>
      </c>
      <c r="F17">
        <v>0</v>
      </c>
      <c r="J17" t="s">
        <v>29</v>
      </c>
      <c r="K17">
        <f>H162</f>
        <v>0.48</v>
      </c>
      <c r="L17">
        <f>I162</f>
        <v>0.56000000000000005</v>
      </c>
      <c r="M17">
        <f>H169/I170</f>
        <v>0.98181818181818181</v>
      </c>
      <c r="N17">
        <f>H169/198</f>
        <v>0.54545454545454541</v>
      </c>
    </row>
    <row r="18" spans="1:14" x14ac:dyDescent="0.15">
      <c r="A18" t="s">
        <v>95</v>
      </c>
      <c r="B18" s="41">
        <v>42203</v>
      </c>
      <c r="C18">
        <v>515</v>
      </c>
      <c r="D18">
        <v>13</v>
      </c>
      <c r="E18" t="s">
        <v>0</v>
      </c>
      <c r="F18">
        <v>0</v>
      </c>
    </row>
    <row r="19" spans="1:14" x14ac:dyDescent="0.15">
      <c r="A19" t="s">
        <v>95</v>
      </c>
      <c r="B19" s="41">
        <v>42203</v>
      </c>
      <c r="C19">
        <v>515</v>
      </c>
      <c r="D19">
        <v>14</v>
      </c>
      <c r="E19" t="s">
        <v>0</v>
      </c>
      <c r="F19">
        <v>0</v>
      </c>
    </row>
    <row r="20" spans="1:14" x14ac:dyDescent="0.15">
      <c r="A20" t="s">
        <v>95</v>
      </c>
      <c r="B20" s="41">
        <v>42203</v>
      </c>
      <c r="C20">
        <v>515</v>
      </c>
      <c r="D20">
        <v>15</v>
      </c>
      <c r="E20" t="s">
        <v>0</v>
      </c>
      <c r="F20">
        <v>0</v>
      </c>
    </row>
    <row r="21" spans="1:14" x14ac:dyDescent="0.15">
      <c r="A21" t="s">
        <v>95</v>
      </c>
      <c r="B21" s="41">
        <v>42203</v>
      </c>
      <c r="C21">
        <v>515</v>
      </c>
      <c r="D21">
        <v>16</v>
      </c>
      <c r="E21" t="s">
        <v>0</v>
      </c>
      <c r="F21">
        <v>0</v>
      </c>
    </row>
    <row r="22" spans="1:14" x14ac:dyDescent="0.15">
      <c r="A22" t="s">
        <v>95</v>
      </c>
      <c r="B22" s="41">
        <v>42203</v>
      </c>
      <c r="C22">
        <v>515</v>
      </c>
      <c r="D22">
        <v>17</v>
      </c>
      <c r="E22" t="s">
        <v>0</v>
      </c>
      <c r="F22">
        <v>0</v>
      </c>
    </row>
    <row r="23" spans="1:14" x14ac:dyDescent="0.15">
      <c r="A23" t="s">
        <v>95</v>
      </c>
      <c r="B23" s="41">
        <v>42203</v>
      </c>
      <c r="C23">
        <v>515</v>
      </c>
      <c r="D23">
        <v>18</v>
      </c>
      <c r="E23" t="s">
        <v>0</v>
      </c>
      <c r="F23">
        <v>0</v>
      </c>
    </row>
    <row r="24" spans="1:14" x14ac:dyDescent="0.15">
      <c r="A24" t="s">
        <v>95</v>
      </c>
      <c r="B24" s="41">
        <v>42203</v>
      </c>
      <c r="C24">
        <v>515</v>
      </c>
      <c r="D24">
        <v>19</v>
      </c>
      <c r="E24" t="s">
        <v>0</v>
      </c>
      <c r="F24">
        <v>0</v>
      </c>
    </row>
    <row r="25" spans="1:14" x14ac:dyDescent="0.15">
      <c r="A25" t="s">
        <v>95</v>
      </c>
      <c r="B25" s="41">
        <v>42203</v>
      </c>
      <c r="C25">
        <v>515</v>
      </c>
      <c r="D25">
        <v>20</v>
      </c>
      <c r="E25" t="s">
        <v>0</v>
      </c>
      <c r="F25">
        <v>0</v>
      </c>
    </row>
    <row r="26" spans="1:14" x14ac:dyDescent="0.15">
      <c r="A26" t="s">
        <v>95</v>
      </c>
      <c r="B26" s="41">
        <v>42203</v>
      </c>
      <c r="C26">
        <v>515</v>
      </c>
      <c r="D26">
        <v>21</v>
      </c>
      <c r="E26" t="s">
        <v>0</v>
      </c>
      <c r="F26">
        <v>0</v>
      </c>
    </row>
    <row r="27" spans="1:14" x14ac:dyDescent="0.15">
      <c r="A27" t="s">
        <v>95</v>
      </c>
      <c r="B27" s="41">
        <v>42203</v>
      </c>
      <c r="C27">
        <v>515</v>
      </c>
      <c r="D27">
        <v>22</v>
      </c>
      <c r="E27" t="s">
        <v>0</v>
      </c>
      <c r="F27">
        <v>0</v>
      </c>
    </row>
    <row r="28" spans="1:14" x14ac:dyDescent="0.15">
      <c r="A28" t="s">
        <v>95</v>
      </c>
      <c r="B28" s="41">
        <v>42203</v>
      </c>
      <c r="C28">
        <v>515</v>
      </c>
      <c r="D28">
        <v>23</v>
      </c>
      <c r="E28" t="s">
        <v>0</v>
      </c>
      <c r="F28">
        <v>0</v>
      </c>
    </row>
    <row r="29" spans="1:14" x14ac:dyDescent="0.15">
      <c r="A29" t="s">
        <v>95</v>
      </c>
      <c r="B29" s="41">
        <v>42203</v>
      </c>
      <c r="C29">
        <v>515</v>
      </c>
      <c r="D29">
        <v>24</v>
      </c>
      <c r="E29" t="s">
        <v>0</v>
      </c>
      <c r="F29">
        <v>0</v>
      </c>
    </row>
    <row r="30" spans="1:14" x14ac:dyDescent="0.15">
      <c r="A30" t="s">
        <v>95</v>
      </c>
      <c r="B30" s="41">
        <v>42203</v>
      </c>
      <c r="C30">
        <v>515</v>
      </c>
      <c r="D30">
        <v>25</v>
      </c>
      <c r="E30" t="s">
        <v>0</v>
      </c>
      <c r="F30">
        <v>0</v>
      </c>
    </row>
    <row r="32" spans="1:14" ht="14" x14ac:dyDescent="0.15">
      <c r="A32" t="s">
        <v>31</v>
      </c>
      <c r="B32" s="41">
        <v>42185</v>
      </c>
      <c r="C32" t="s">
        <v>75</v>
      </c>
      <c r="D32">
        <v>1</v>
      </c>
      <c r="E32" s="57" t="s">
        <v>4</v>
      </c>
      <c r="F32" s="57">
        <v>3</v>
      </c>
      <c r="H32">
        <f>(COUNTIF(F32:F56,"&gt;0"))/(COUNTA(F32:F56))</f>
        <v>0.32</v>
      </c>
      <c r="I32">
        <f>AVERAGE(F32:F56)</f>
        <v>0.56000000000000005</v>
      </c>
    </row>
    <row r="33" spans="1:6" ht="14" x14ac:dyDescent="0.15">
      <c r="A33" t="s">
        <v>31</v>
      </c>
      <c r="B33" s="41">
        <v>42185</v>
      </c>
      <c r="C33" t="s">
        <v>75</v>
      </c>
      <c r="D33">
        <v>2</v>
      </c>
      <c r="E33" s="57" t="s">
        <v>1</v>
      </c>
      <c r="F33" s="57">
        <v>1</v>
      </c>
    </row>
    <row r="34" spans="1:6" ht="14" x14ac:dyDescent="0.15">
      <c r="A34" t="s">
        <v>31</v>
      </c>
      <c r="B34" s="41">
        <v>42185</v>
      </c>
      <c r="C34" t="s">
        <v>75</v>
      </c>
      <c r="D34">
        <v>3</v>
      </c>
      <c r="E34" s="57" t="s">
        <v>0</v>
      </c>
      <c r="F34" s="57">
        <v>0</v>
      </c>
    </row>
    <row r="35" spans="1:6" ht="14" x14ac:dyDescent="0.15">
      <c r="A35" t="s">
        <v>31</v>
      </c>
      <c r="B35" s="41">
        <v>42185</v>
      </c>
      <c r="C35" t="s">
        <v>75</v>
      </c>
      <c r="D35">
        <v>4</v>
      </c>
      <c r="E35" s="57" t="s">
        <v>0</v>
      </c>
      <c r="F35" s="57">
        <v>0</v>
      </c>
    </row>
    <row r="36" spans="1:6" ht="14" x14ac:dyDescent="0.15">
      <c r="A36" t="s">
        <v>31</v>
      </c>
      <c r="B36" s="41">
        <v>42185</v>
      </c>
      <c r="C36" t="s">
        <v>75</v>
      </c>
      <c r="D36">
        <v>5</v>
      </c>
      <c r="E36" s="57" t="s">
        <v>4</v>
      </c>
      <c r="F36" s="57">
        <v>3</v>
      </c>
    </row>
    <row r="37" spans="1:6" ht="14" x14ac:dyDescent="0.15">
      <c r="A37" t="s">
        <v>31</v>
      </c>
      <c r="B37" s="41">
        <v>42185</v>
      </c>
      <c r="C37" t="s">
        <v>75</v>
      </c>
      <c r="D37">
        <v>6</v>
      </c>
      <c r="E37" s="57" t="s">
        <v>0</v>
      </c>
      <c r="F37" s="57">
        <v>0</v>
      </c>
    </row>
    <row r="38" spans="1:6" ht="14" x14ac:dyDescent="0.15">
      <c r="A38" t="s">
        <v>31</v>
      </c>
      <c r="B38" s="41">
        <v>42185</v>
      </c>
      <c r="C38" t="s">
        <v>75</v>
      </c>
      <c r="D38">
        <v>7</v>
      </c>
      <c r="E38" s="57" t="s">
        <v>0</v>
      </c>
      <c r="F38" s="57">
        <v>0</v>
      </c>
    </row>
    <row r="39" spans="1:6" ht="14" x14ac:dyDescent="0.15">
      <c r="A39" t="s">
        <v>31</v>
      </c>
      <c r="B39" s="41">
        <v>42185</v>
      </c>
      <c r="C39" t="s">
        <v>75</v>
      </c>
      <c r="D39">
        <v>8</v>
      </c>
      <c r="E39" s="57" t="s">
        <v>0</v>
      </c>
      <c r="F39" s="57">
        <v>0</v>
      </c>
    </row>
    <row r="40" spans="1:6" ht="14" x14ac:dyDescent="0.15">
      <c r="A40" t="s">
        <v>31</v>
      </c>
      <c r="B40" s="41">
        <v>42185</v>
      </c>
      <c r="C40" t="s">
        <v>75</v>
      </c>
      <c r="D40">
        <v>9</v>
      </c>
      <c r="E40" s="57" t="s">
        <v>0</v>
      </c>
      <c r="F40" s="57">
        <v>0</v>
      </c>
    </row>
    <row r="41" spans="1:6" ht="14" x14ac:dyDescent="0.15">
      <c r="A41" t="s">
        <v>31</v>
      </c>
      <c r="B41" s="41">
        <v>42185</v>
      </c>
      <c r="C41" t="s">
        <v>75</v>
      </c>
      <c r="D41">
        <v>10</v>
      </c>
      <c r="E41" s="57" t="s">
        <v>1</v>
      </c>
      <c r="F41" s="57">
        <v>1</v>
      </c>
    </row>
    <row r="42" spans="1:6" ht="14" x14ac:dyDescent="0.15">
      <c r="A42" t="s">
        <v>31</v>
      </c>
      <c r="B42" s="41">
        <v>42185</v>
      </c>
      <c r="C42" t="s">
        <v>75</v>
      </c>
      <c r="D42">
        <v>11</v>
      </c>
      <c r="E42" s="57" t="s">
        <v>0</v>
      </c>
      <c r="F42" s="57">
        <v>0</v>
      </c>
    </row>
    <row r="43" spans="1:6" ht="14" x14ac:dyDescent="0.15">
      <c r="A43" t="s">
        <v>31</v>
      </c>
      <c r="B43" s="41">
        <v>42185</v>
      </c>
      <c r="C43" t="s">
        <v>75</v>
      </c>
      <c r="D43">
        <v>12</v>
      </c>
      <c r="E43" s="57" t="s">
        <v>1</v>
      </c>
      <c r="F43" s="57">
        <v>1</v>
      </c>
    </row>
    <row r="44" spans="1:6" ht="14" x14ac:dyDescent="0.15">
      <c r="A44" t="s">
        <v>31</v>
      </c>
      <c r="B44" s="41">
        <v>42185</v>
      </c>
      <c r="C44" t="s">
        <v>75</v>
      </c>
      <c r="D44">
        <v>13</v>
      </c>
      <c r="E44" s="57" t="s">
        <v>0</v>
      </c>
      <c r="F44" s="57">
        <v>0</v>
      </c>
    </row>
    <row r="45" spans="1:6" ht="14" x14ac:dyDescent="0.15">
      <c r="A45" t="s">
        <v>31</v>
      </c>
      <c r="B45" s="41">
        <v>42185</v>
      </c>
      <c r="C45" t="s">
        <v>75</v>
      </c>
      <c r="D45">
        <v>14</v>
      </c>
      <c r="E45" s="57" t="s">
        <v>0</v>
      </c>
      <c r="F45" s="57">
        <v>0</v>
      </c>
    </row>
    <row r="46" spans="1:6" ht="14" x14ac:dyDescent="0.15">
      <c r="A46" t="s">
        <v>31</v>
      </c>
      <c r="B46" s="41">
        <v>42185</v>
      </c>
      <c r="C46" t="s">
        <v>75</v>
      </c>
      <c r="D46">
        <v>15</v>
      </c>
      <c r="E46" s="57" t="s">
        <v>0</v>
      </c>
      <c r="F46" s="57">
        <v>0</v>
      </c>
    </row>
    <row r="47" spans="1:6" ht="14" x14ac:dyDescent="0.15">
      <c r="A47" t="s">
        <v>31</v>
      </c>
      <c r="B47" s="41">
        <v>42185</v>
      </c>
      <c r="C47" t="s">
        <v>75</v>
      </c>
      <c r="D47">
        <v>16</v>
      </c>
      <c r="E47" s="57" t="s">
        <v>0</v>
      </c>
      <c r="F47" s="57">
        <v>0</v>
      </c>
    </row>
    <row r="48" spans="1:6" ht="14" x14ac:dyDescent="0.15">
      <c r="A48" t="s">
        <v>31</v>
      </c>
      <c r="B48" s="41">
        <v>42185</v>
      </c>
      <c r="C48" t="s">
        <v>75</v>
      </c>
      <c r="D48">
        <v>17</v>
      </c>
      <c r="E48" s="57" t="s">
        <v>1</v>
      </c>
      <c r="F48" s="57">
        <v>1</v>
      </c>
    </row>
    <row r="49" spans="1:9" ht="14" x14ac:dyDescent="0.15">
      <c r="A49" t="s">
        <v>31</v>
      </c>
      <c r="B49" s="41">
        <v>42185</v>
      </c>
      <c r="C49" t="s">
        <v>75</v>
      </c>
      <c r="D49">
        <v>18</v>
      </c>
      <c r="E49" s="57" t="s">
        <v>0</v>
      </c>
      <c r="F49" s="57">
        <v>0</v>
      </c>
    </row>
    <row r="50" spans="1:9" ht="14" x14ac:dyDescent="0.15">
      <c r="A50" t="s">
        <v>31</v>
      </c>
      <c r="B50" s="41">
        <v>42185</v>
      </c>
      <c r="C50" t="s">
        <v>75</v>
      </c>
      <c r="D50">
        <v>19</v>
      </c>
      <c r="E50" s="57" t="s">
        <v>0</v>
      </c>
      <c r="F50" s="57">
        <v>0</v>
      </c>
    </row>
    <row r="51" spans="1:9" ht="14" x14ac:dyDescent="0.15">
      <c r="A51" t="s">
        <v>31</v>
      </c>
      <c r="B51" s="41">
        <v>42185</v>
      </c>
      <c r="C51" t="s">
        <v>75</v>
      </c>
      <c r="D51">
        <v>20</v>
      </c>
      <c r="E51" s="57" t="s">
        <v>2</v>
      </c>
      <c r="F51" s="57">
        <v>1</v>
      </c>
    </row>
    <row r="52" spans="1:9" ht="14" x14ac:dyDescent="0.15">
      <c r="A52" t="s">
        <v>31</v>
      </c>
      <c r="B52" s="41">
        <v>42185</v>
      </c>
      <c r="C52" t="s">
        <v>75</v>
      </c>
      <c r="D52">
        <v>21</v>
      </c>
      <c r="E52" s="57" t="s">
        <v>0</v>
      </c>
      <c r="F52" s="57">
        <v>0</v>
      </c>
    </row>
    <row r="53" spans="1:9" ht="14" x14ac:dyDescent="0.15">
      <c r="A53" t="s">
        <v>31</v>
      </c>
      <c r="B53" s="41">
        <v>42185</v>
      </c>
      <c r="C53" t="s">
        <v>75</v>
      </c>
      <c r="D53">
        <v>22</v>
      </c>
      <c r="E53" s="57" t="s">
        <v>0</v>
      </c>
      <c r="F53" s="57">
        <v>0</v>
      </c>
    </row>
    <row r="54" spans="1:9" ht="14" x14ac:dyDescent="0.15">
      <c r="A54" t="s">
        <v>31</v>
      </c>
      <c r="B54" s="41">
        <v>42185</v>
      </c>
      <c r="C54" t="s">
        <v>75</v>
      </c>
      <c r="D54">
        <v>23</v>
      </c>
      <c r="E54" s="57" t="s">
        <v>0</v>
      </c>
      <c r="F54" s="57">
        <v>0</v>
      </c>
    </row>
    <row r="55" spans="1:9" ht="14" x14ac:dyDescent="0.15">
      <c r="A55" t="s">
        <v>31</v>
      </c>
      <c r="B55" s="41">
        <v>42185</v>
      </c>
      <c r="C55" t="s">
        <v>75</v>
      </c>
      <c r="D55">
        <v>24</v>
      </c>
      <c r="E55" s="57" t="s">
        <v>4</v>
      </c>
      <c r="F55" s="57">
        <v>3</v>
      </c>
    </row>
    <row r="56" spans="1:9" ht="14" x14ac:dyDescent="0.15">
      <c r="A56" t="s">
        <v>31</v>
      </c>
      <c r="B56" s="41">
        <v>42185</v>
      </c>
      <c r="C56" t="s">
        <v>75</v>
      </c>
      <c r="D56">
        <v>25</v>
      </c>
      <c r="E56" s="57" t="s">
        <v>0</v>
      </c>
      <c r="F56" s="57">
        <v>0</v>
      </c>
    </row>
    <row r="58" spans="1:9" x14ac:dyDescent="0.15">
      <c r="A58" t="s">
        <v>95</v>
      </c>
      <c r="B58" s="41">
        <v>42235</v>
      </c>
      <c r="C58">
        <v>516</v>
      </c>
      <c r="D58">
        <v>1</v>
      </c>
      <c r="E58" t="s">
        <v>1</v>
      </c>
      <c r="F58">
        <v>1</v>
      </c>
      <c r="H58">
        <f>(COUNTIF(F58:F82,"&gt;0"))/(COUNTA(F58:F82))</f>
        <v>0.16</v>
      </c>
      <c r="I58">
        <f>AVERAGE(F58:F82)</f>
        <v>0.24</v>
      </c>
    </row>
    <row r="59" spans="1:9" x14ac:dyDescent="0.15">
      <c r="A59" t="s">
        <v>95</v>
      </c>
      <c r="B59" s="41">
        <v>42235</v>
      </c>
      <c r="C59">
        <v>516</v>
      </c>
      <c r="D59">
        <v>2</v>
      </c>
      <c r="E59" t="s">
        <v>0</v>
      </c>
      <c r="F59">
        <v>0</v>
      </c>
      <c r="G59" t="s">
        <v>53</v>
      </c>
      <c r="H59" t="s">
        <v>59</v>
      </c>
      <c r="I59" t="s">
        <v>60</v>
      </c>
    </row>
    <row r="60" spans="1:9" x14ac:dyDescent="0.15">
      <c r="A60" t="s">
        <v>95</v>
      </c>
      <c r="B60" s="41">
        <v>42235</v>
      </c>
      <c r="C60">
        <v>516</v>
      </c>
      <c r="D60">
        <v>3</v>
      </c>
      <c r="E60" t="s">
        <v>0</v>
      </c>
      <c r="F60">
        <v>0</v>
      </c>
      <c r="G60" t="s">
        <v>54</v>
      </c>
      <c r="H60">
        <v>41</v>
      </c>
      <c r="I60">
        <v>2</v>
      </c>
    </row>
    <row r="61" spans="1:9" x14ac:dyDescent="0.15">
      <c r="A61" t="s">
        <v>95</v>
      </c>
      <c r="B61" s="41">
        <v>42235</v>
      </c>
      <c r="C61">
        <v>516</v>
      </c>
      <c r="D61">
        <v>4</v>
      </c>
      <c r="E61" t="s">
        <v>0</v>
      </c>
      <c r="F61">
        <v>0</v>
      </c>
      <c r="G61" t="s">
        <v>55</v>
      </c>
      <c r="H61">
        <v>49</v>
      </c>
      <c r="I61">
        <v>0</v>
      </c>
    </row>
    <row r="62" spans="1:9" x14ac:dyDescent="0.15">
      <c r="A62" t="s">
        <v>95</v>
      </c>
      <c r="B62" s="41">
        <v>42235</v>
      </c>
      <c r="C62">
        <v>516</v>
      </c>
      <c r="D62">
        <v>5</v>
      </c>
      <c r="E62" t="s">
        <v>0</v>
      </c>
      <c r="F62">
        <v>0</v>
      </c>
      <c r="G62" t="s">
        <v>56</v>
      </c>
      <c r="H62">
        <v>50</v>
      </c>
      <c r="I62">
        <v>0</v>
      </c>
    </row>
    <row r="63" spans="1:9" x14ac:dyDescent="0.15">
      <c r="A63" t="s">
        <v>95</v>
      </c>
      <c r="B63" s="41">
        <v>42235</v>
      </c>
      <c r="C63">
        <v>516</v>
      </c>
      <c r="D63">
        <v>6</v>
      </c>
      <c r="E63" t="s">
        <v>0</v>
      </c>
      <c r="F63">
        <v>0</v>
      </c>
      <c r="G63" t="s">
        <v>57</v>
      </c>
      <c r="H63">
        <v>51</v>
      </c>
      <c r="I63">
        <v>1</v>
      </c>
    </row>
    <row r="64" spans="1:9" x14ac:dyDescent="0.15">
      <c r="A64" t="s">
        <v>95</v>
      </c>
      <c r="B64" s="41">
        <v>42235</v>
      </c>
      <c r="C64">
        <v>516</v>
      </c>
      <c r="D64">
        <v>7</v>
      </c>
      <c r="E64" t="s">
        <v>0</v>
      </c>
      <c r="F64">
        <v>0</v>
      </c>
      <c r="G64" t="s">
        <v>58</v>
      </c>
      <c r="H64">
        <f>SUM(H60:H63)</f>
        <v>191</v>
      </c>
      <c r="I64">
        <f>SUM(I60:I63)</f>
        <v>3</v>
      </c>
    </row>
    <row r="65" spans="1:9" x14ac:dyDescent="0.15">
      <c r="A65" t="s">
        <v>95</v>
      </c>
      <c r="B65" s="41">
        <v>42235</v>
      </c>
      <c r="C65">
        <v>516</v>
      </c>
      <c r="D65">
        <v>8</v>
      </c>
      <c r="E65" t="s">
        <v>0</v>
      </c>
      <c r="F65">
        <v>0</v>
      </c>
      <c r="I65">
        <f>H64+I64</f>
        <v>194</v>
      </c>
    </row>
    <row r="66" spans="1:9" x14ac:dyDescent="0.15">
      <c r="A66" t="s">
        <v>95</v>
      </c>
      <c r="B66" s="41">
        <v>42235</v>
      </c>
      <c r="C66">
        <v>516</v>
      </c>
      <c r="D66">
        <v>9</v>
      </c>
      <c r="E66" t="s">
        <v>0</v>
      </c>
      <c r="F66">
        <v>0</v>
      </c>
    </row>
    <row r="67" spans="1:9" x14ac:dyDescent="0.15">
      <c r="A67" t="s">
        <v>95</v>
      </c>
      <c r="B67" s="41">
        <v>42235</v>
      </c>
      <c r="C67">
        <v>516</v>
      </c>
      <c r="D67">
        <v>10</v>
      </c>
      <c r="E67" t="s">
        <v>0</v>
      </c>
      <c r="F67">
        <v>0</v>
      </c>
    </row>
    <row r="68" spans="1:9" x14ac:dyDescent="0.15">
      <c r="A68" t="s">
        <v>95</v>
      </c>
      <c r="B68" s="41">
        <v>42235</v>
      </c>
      <c r="C68">
        <v>516</v>
      </c>
      <c r="D68">
        <v>11</v>
      </c>
      <c r="E68" t="s">
        <v>0</v>
      </c>
      <c r="F68">
        <v>0</v>
      </c>
    </row>
    <row r="69" spans="1:9" x14ac:dyDescent="0.15">
      <c r="A69" t="s">
        <v>95</v>
      </c>
      <c r="B69" s="41">
        <v>42235</v>
      </c>
      <c r="C69">
        <v>516</v>
      </c>
      <c r="D69">
        <v>12</v>
      </c>
      <c r="E69" t="s">
        <v>0</v>
      </c>
      <c r="F69">
        <v>0</v>
      </c>
    </row>
    <row r="70" spans="1:9" x14ac:dyDescent="0.15">
      <c r="A70" t="s">
        <v>95</v>
      </c>
      <c r="B70" s="41">
        <v>42235</v>
      </c>
      <c r="C70">
        <v>516</v>
      </c>
      <c r="D70">
        <v>13</v>
      </c>
      <c r="E70" t="s">
        <v>0</v>
      </c>
      <c r="F70">
        <v>0</v>
      </c>
    </row>
    <row r="71" spans="1:9" x14ac:dyDescent="0.15">
      <c r="A71" t="s">
        <v>95</v>
      </c>
      <c r="B71" s="41">
        <v>42235</v>
      </c>
      <c r="C71">
        <v>516</v>
      </c>
      <c r="D71">
        <v>14</v>
      </c>
      <c r="E71" t="s">
        <v>0</v>
      </c>
      <c r="F71">
        <v>0</v>
      </c>
    </row>
    <row r="72" spans="1:9" x14ac:dyDescent="0.15">
      <c r="A72" t="s">
        <v>95</v>
      </c>
      <c r="B72" s="41">
        <v>42235</v>
      </c>
      <c r="C72">
        <v>516</v>
      </c>
      <c r="D72">
        <v>15</v>
      </c>
      <c r="E72" t="s">
        <v>0</v>
      </c>
      <c r="F72">
        <v>0</v>
      </c>
    </row>
    <row r="73" spans="1:9" x14ac:dyDescent="0.15">
      <c r="A73" t="s">
        <v>95</v>
      </c>
      <c r="B73" s="41">
        <v>42235</v>
      </c>
      <c r="C73">
        <v>516</v>
      </c>
      <c r="D73">
        <v>16</v>
      </c>
      <c r="E73" t="s">
        <v>1</v>
      </c>
      <c r="F73">
        <v>1</v>
      </c>
    </row>
    <row r="74" spans="1:9" x14ac:dyDescent="0.15">
      <c r="A74" t="s">
        <v>95</v>
      </c>
      <c r="B74" s="41">
        <v>42235</v>
      </c>
      <c r="C74">
        <v>516</v>
      </c>
      <c r="D74">
        <v>17</v>
      </c>
      <c r="E74" t="s">
        <v>0</v>
      </c>
      <c r="F74">
        <v>0</v>
      </c>
    </row>
    <row r="75" spans="1:9" x14ac:dyDescent="0.15">
      <c r="A75" t="s">
        <v>95</v>
      </c>
      <c r="B75" s="41">
        <v>42235</v>
      </c>
      <c r="C75">
        <v>516</v>
      </c>
      <c r="D75">
        <v>18</v>
      </c>
      <c r="E75" t="s">
        <v>0</v>
      </c>
      <c r="F75">
        <v>0</v>
      </c>
    </row>
    <row r="76" spans="1:9" x14ac:dyDescent="0.15">
      <c r="A76" t="s">
        <v>95</v>
      </c>
      <c r="B76" s="41">
        <v>42235</v>
      </c>
      <c r="C76">
        <v>516</v>
      </c>
      <c r="D76">
        <v>19</v>
      </c>
      <c r="E76" t="s">
        <v>0</v>
      </c>
      <c r="F76">
        <v>0</v>
      </c>
    </row>
    <row r="77" spans="1:9" x14ac:dyDescent="0.15">
      <c r="A77" t="s">
        <v>95</v>
      </c>
      <c r="B77" s="41">
        <v>42235</v>
      </c>
      <c r="C77">
        <v>516</v>
      </c>
      <c r="D77">
        <v>20</v>
      </c>
      <c r="E77" t="s">
        <v>0</v>
      </c>
      <c r="F77">
        <v>0</v>
      </c>
    </row>
    <row r="78" spans="1:9" x14ac:dyDescent="0.15">
      <c r="A78" t="s">
        <v>95</v>
      </c>
      <c r="B78" s="41">
        <v>42235</v>
      </c>
      <c r="C78">
        <v>516</v>
      </c>
      <c r="D78">
        <v>21</v>
      </c>
      <c r="E78" t="s">
        <v>1</v>
      </c>
      <c r="F78">
        <v>1</v>
      </c>
    </row>
    <row r="79" spans="1:9" x14ac:dyDescent="0.15">
      <c r="A79" t="s">
        <v>95</v>
      </c>
      <c r="B79" s="41">
        <v>42235</v>
      </c>
      <c r="C79">
        <v>516</v>
      </c>
      <c r="D79">
        <v>22</v>
      </c>
      <c r="E79" t="s">
        <v>4</v>
      </c>
      <c r="F79">
        <v>3</v>
      </c>
    </row>
    <row r="80" spans="1:9" x14ac:dyDescent="0.15">
      <c r="A80" t="s">
        <v>95</v>
      </c>
      <c r="B80" s="41">
        <v>42235</v>
      </c>
      <c r="C80">
        <v>516</v>
      </c>
      <c r="D80">
        <v>23</v>
      </c>
      <c r="E80" t="s">
        <v>0</v>
      </c>
      <c r="F80">
        <v>0</v>
      </c>
    </row>
    <row r="81" spans="1:9" x14ac:dyDescent="0.15">
      <c r="A81" t="s">
        <v>95</v>
      </c>
      <c r="B81" s="41">
        <v>42235</v>
      </c>
      <c r="C81">
        <v>516</v>
      </c>
      <c r="D81">
        <v>24</v>
      </c>
      <c r="E81" t="s">
        <v>0</v>
      </c>
      <c r="F81">
        <v>0</v>
      </c>
    </row>
    <row r="82" spans="1:9" x14ac:dyDescent="0.15">
      <c r="A82" t="s">
        <v>95</v>
      </c>
      <c r="B82" s="41">
        <v>42235</v>
      </c>
      <c r="C82">
        <v>516</v>
      </c>
      <c r="D82">
        <v>25</v>
      </c>
      <c r="E82" t="s">
        <v>0</v>
      </c>
      <c r="F82">
        <v>0</v>
      </c>
    </row>
    <row r="84" spans="1:9" ht="14" x14ac:dyDescent="0.15">
      <c r="A84" t="s">
        <v>31</v>
      </c>
      <c r="B84" s="41">
        <v>42214</v>
      </c>
      <c r="C84" t="s">
        <v>75</v>
      </c>
      <c r="D84">
        <v>1</v>
      </c>
      <c r="E84" s="57" t="s">
        <v>1</v>
      </c>
      <c r="F84" s="57">
        <v>1</v>
      </c>
      <c r="H84">
        <f>(COUNTIF(F84:F108,"&gt;0"))/(COUNTA(F84:F108))</f>
        <v>0.52</v>
      </c>
      <c r="I84">
        <f>AVERAGE(F84:F108)</f>
        <v>1.24</v>
      </c>
    </row>
    <row r="85" spans="1:9" ht="14" x14ac:dyDescent="0.15">
      <c r="A85" t="s">
        <v>64</v>
      </c>
      <c r="B85" s="41">
        <v>42214</v>
      </c>
      <c r="C85" t="s">
        <v>75</v>
      </c>
      <c r="D85">
        <v>2</v>
      </c>
      <c r="E85" s="57" t="s">
        <v>2</v>
      </c>
      <c r="F85" s="57">
        <v>1</v>
      </c>
    </row>
    <row r="86" spans="1:9" ht="14" x14ac:dyDescent="0.15">
      <c r="A86" t="s">
        <v>31</v>
      </c>
      <c r="B86" s="41">
        <v>42214</v>
      </c>
      <c r="C86" t="s">
        <v>75</v>
      </c>
      <c r="D86">
        <v>3</v>
      </c>
      <c r="E86" s="57" t="s">
        <v>2</v>
      </c>
      <c r="F86" s="57">
        <v>1</v>
      </c>
    </row>
    <row r="87" spans="1:9" ht="14" x14ac:dyDescent="0.15">
      <c r="A87" t="s">
        <v>64</v>
      </c>
      <c r="B87" s="41">
        <v>42214</v>
      </c>
      <c r="C87" t="s">
        <v>75</v>
      </c>
      <c r="D87">
        <v>4</v>
      </c>
      <c r="E87" s="57" t="s">
        <v>36</v>
      </c>
      <c r="F87" s="57">
        <v>5</v>
      </c>
    </row>
    <row r="88" spans="1:9" ht="14" x14ac:dyDescent="0.15">
      <c r="A88" t="s">
        <v>31</v>
      </c>
      <c r="B88" s="41">
        <v>42214</v>
      </c>
      <c r="C88" t="s">
        <v>75</v>
      </c>
      <c r="D88">
        <v>5</v>
      </c>
      <c r="E88" s="57" t="s">
        <v>3</v>
      </c>
      <c r="F88" s="57">
        <v>3</v>
      </c>
    </row>
    <row r="89" spans="1:9" ht="14" x14ac:dyDescent="0.15">
      <c r="A89" t="s">
        <v>64</v>
      </c>
      <c r="B89" s="41">
        <v>42214</v>
      </c>
      <c r="C89" t="s">
        <v>75</v>
      </c>
      <c r="D89">
        <v>6</v>
      </c>
      <c r="E89" s="57" t="s">
        <v>4</v>
      </c>
      <c r="F89" s="57">
        <v>3</v>
      </c>
    </row>
    <row r="90" spans="1:9" ht="14" x14ac:dyDescent="0.15">
      <c r="A90" t="s">
        <v>31</v>
      </c>
      <c r="B90" s="41">
        <v>42214</v>
      </c>
      <c r="C90" t="s">
        <v>75</v>
      </c>
      <c r="D90">
        <v>7</v>
      </c>
      <c r="E90" s="57" t="s">
        <v>0</v>
      </c>
      <c r="F90" s="57">
        <v>0</v>
      </c>
    </row>
    <row r="91" spans="1:9" ht="14" x14ac:dyDescent="0.15">
      <c r="A91" t="s">
        <v>64</v>
      </c>
      <c r="B91" s="41">
        <v>42214</v>
      </c>
      <c r="C91" t="s">
        <v>75</v>
      </c>
      <c r="D91">
        <v>8</v>
      </c>
      <c r="E91" s="57" t="s">
        <v>0</v>
      </c>
      <c r="F91" s="57">
        <v>0</v>
      </c>
    </row>
    <row r="92" spans="1:9" ht="14" x14ac:dyDescent="0.15">
      <c r="A92" t="s">
        <v>31</v>
      </c>
      <c r="B92" s="41">
        <v>42214</v>
      </c>
      <c r="C92" t="s">
        <v>75</v>
      </c>
      <c r="D92">
        <v>9</v>
      </c>
      <c r="E92" s="57" t="s">
        <v>1</v>
      </c>
      <c r="F92" s="57">
        <v>1</v>
      </c>
    </row>
    <row r="93" spans="1:9" ht="14" x14ac:dyDescent="0.15">
      <c r="A93" t="s">
        <v>64</v>
      </c>
      <c r="B93" s="41">
        <v>42214</v>
      </c>
      <c r="C93" t="s">
        <v>75</v>
      </c>
      <c r="D93">
        <v>10</v>
      </c>
      <c r="E93" s="57" t="s">
        <v>0</v>
      </c>
      <c r="F93" s="57">
        <v>0</v>
      </c>
    </row>
    <row r="94" spans="1:9" ht="14" x14ac:dyDescent="0.15">
      <c r="A94" t="s">
        <v>31</v>
      </c>
      <c r="B94" s="41">
        <v>42214</v>
      </c>
      <c r="C94" t="s">
        <v>75</v>
      </c>
      <c r="D94">
        <v>11</v>
      </c>
      <c r="E94" s="57" t="s">
        <v>1</v>
      </c>
      <c r="F94" s="57">
        <v>1</v>
      </c>
    </row>
    <row r="95" spans="1:9" ht="14" x14ac:dyDescent="0.15">
      <c r="A95" t="s">
        <v>64</v>
      </c>
      <c r="B95" s="41">
        <v>42214</v>
      </c>
      <c r="C95" t="s">
        <v>75</v>
      </c>
      <c r="D95">
        <v>12</v>
      </c>
      <c r="E95" s="57" t="s">
        <v>0</v>
      </c>
      <c r="F95" s="57">
        <v>0</v>
      </c>
    </row>
    <row r="96" spans="1:9" ht="14" x14ac:dyDescent="0.15">
      <c r="A96" t="s">
        <v>31</v>
      </c>
      <c r="B96" s="41">
        <v>42214</v>
      </c>
      <c r="C96" t="s">
        <v>75</v>
      </c>
      <c r="D96">
        <v>13</v>
      </c>
      <c r="E96" s="57" t="s">
        <v>4</v>
      </c>
      <c r="F96" s="57">
        <v>3</v>
      </c>
    </row>
    <row r="97" spans="1:9" ht="14" x14ac:dyDescent="0.15">
      <c r="A97" t="s">
        <v>64</v>
      </c>
      <c r="B97" s="41">
        <v>42214</v>
      </c>
      <c r="C97" t="s">
        <v>75</v>
      </c>
      <c r="D97">
        <v>14</v>
      </c>
      <c r="E97" s="57" t="s">
        <v>0</v>
      </c>
      <c r="F97" s="57">
        <v>0</v>
      </c>
    </row>
    <row r="98" spans="1:9" ht="14" x14ac:dyDescent="0.15">
      <c r="A98" t="s">
        <v>31</v>
      </c>
      <c r="B98" s="41">
        <v>42214</v>
      </c>
      <c r="C98" t="s">
        <v>75</v>
      </c>
      <c r="D98">
        <v>15</v>
      </c>
      <c r="E98" s="57" t="s">
        <v>4</v>
      </c>
      <c r="F98" s="57">
        <v>3</v>
      </c>
    </row>
    <row r="99" spans="1:9" ht="14" x14ac:dyDescent="0.15">
      <c r="A99" t="s">
        <v>64</v>
      </c>
      <c r="B99" s="41">
        <v>42214</v>
      </c>
      <c r="C99" t="s">
        <v>75</v>
      </c>
      <c r="D99">
        <v>16</v>
      </c>
      <c r="E99" s="57" t="s">
        <v>0</v>
      </c>
      <c r="F99" s="57">
        <v>0</v>
      </c>
    </row>
    <row r="100" spans="1:9" ht="14" x14ac:dyDescent="0.15">
      <c r="A100" t="s">
        <v>31</v>
      </c>
      <c r="B100" s="41">
        <v>42214</v>
      </c>
      <c r="C100" t="s">
        <v>75</v>
      </c>
      <c r="D100">
        <v>17</v>
      </c>
      <c r="E100" s="57" t="s">
        <v>0</v>
      </c>
      <c r="F100" s="57">
        <v>0</v>
      </c>
    </row>
    <row r="101" spans="1:9" ht="14" x14ac:dyDescent="0.15">
      <c r="A101" t="s">
        <v>64</v>
      </c>
      <c r="B101" s="41">
        <v>42214</v>
      </c>
      <c r="C101" t="s">
        <v>75</v>
      </c>
      <c r="D101">
        <v>18</v>
      </c>
      <c r="E101" s="57" t="s">
        <v>0</v>
      </c>
      <c r="F101" s="57">
        <v>0</v>
      </c>
    </row>
    <row r="102" spans="1:9" ht="14" x14ac:dyDescent="0.15">
      <c r="A102" t="s">
        <v>31</v>
      </c>
      <c r="B102" s="41">
        <v>42214</v>
      </c>
      <c r="C102" t="s">
        <v>75</v>
      </c>
      <c r="D102">
        <v>19</v>
      </c>
      <c r="E102" s="57" t="s">
        <v>0</v>
      </c>
      <c r="F102" s="57">
        <v>0</v>
      </c>
    </row>
    <row r="103" spans="1:9" ht="14" x14ac:dyDescent="0.15">
      <c r="A103" t="s">
        <v>64</v>
      </c>
      <c r="B103" s="41">
        <v>42214</v>
      </c>
      <c r="C103" t="s">
        <v>75</v>
      </c>
      <c r="D103">
        <v>20</v>
      </c>
      <c r="E103" s="57" t="s">
        <v>0</v>
      </c>
      <c r="F103" s="57">
        <v>0</v>
      </c>
    </row>
    <row r="104" spans="1:9" ht="14" x14ac:dyDescent="0.15">
      <c r="A104" t="s">
        <v>31</v>
      </c>
      <c r="B104" s="41">
        <v>42214</v>
      </c>
      <c r="C104" t="s">
        <v>75</v>
      </c>
      <c r="D104">
        <v>21</v>
      </c>
      <c r="E104" s="57" t="s">
        <v>0</v>
      </c>
      <c r="F104" s="57">
        <v>0</v>
      </c>
    </row>
    <row r="105" spans="1:9" ht="14" x14ac:dyDescent="0.15">
      <c r="A105" t="s">
        <v>64</v>
      </c>
      <c r="B105" s="41">
        <v>42214</v>
      </c>
      <c r="C105" t="s">
        <v>75</v>
      </c>
      <c r="D105">
        <v>22</v>
      </c>
      <c r="E105" s="57" t="s">
        <v>0</v>
      </c>
      <c r="F105" s="57">
        <v>0</v>
      </c>
    </row>
    <row r="106" spans="1:9" ht="14" x14ac:dyDescent="0.15">
      <c r="A106" t="s">
        <v>31</v>
      </c>
      <c r="B106" s="41">
        <v>42214</v>
      </c>
      <c r="C106" t="s">
        <v>75</v>
      </c>
      <c r="D106">
        <v>23</v>
      </c>
      <c r="E106" s="57" t="s">
        <v>4</v>
      </c>
      <c r="F106" s="57">
        <v>3</v>
      </c>
    </row>
    <row r="107" spans="1:9" ht="14" x14ac:dyDescent="0.15">
      <c r="A107" t="s">
        <v>64</v>
      </c>
      <c r="B107" s="41">
        <v>42214</v>
      </c>
      <c r="C107" t="s">
        <v>75</v>
      </c>
      <c r="D107">
        <v>24</v>
      </c>
      <c r="E107" s="57" t="s">
        <v>4</v>
      </c>
      <c r="F107" s="57">
        <v>3</v>
      </c>
    </row>
    <row r="108" spans="1:9" ht="14" x14ac:dyDescent="0.15">
      <c r="A108" t="s">
        <v>31</v>
      </c>
      <c r="B108" s="41">
        <v>42214</v>
      </c>
      <c r="C108" t="s">
        <v>75</v>
      </c>
      <c r="D108">
        <v>25</v>
      </c>
      <c r="E108" s="57" t="s">
        <v>4</v>
      </c>
      <c r="F108" s="57">
        <v>3</v>
      </c>
    </row>
    <row r="110" spans="1:9" x14ac:dyDescent="0.15">
      <c r="A110" t="s">
        <v>87</v>
      </c>
      <c r="B110" s="41">
        <v>42271</v>
      </c>
      <c r="C110">
        <v>517</v>
      </c>
      <c r="D110">
        <v>1</v>
      </c>
      <c r="E110" t="s">
        <v>0</v>
      </c>
      <c r="F110">
        <v>0</v>
      </c>
      <c r="H110">
        <f>(COUNTIF(F110:F134,"&gt;0"))/(COUNTA(F110:F134))</f>
        <v>0.52</v>
      </c>
      <c r="I110">
        <f>AVERAGE(F110:F134)</f>
        <v>0.76</v>
      </c>
    </row>
    <row r="111" spans="1:9" x14ac:dyDescent="0.15">
      <c r="A111" t="s">
        <v>87</v>
      </c>
      <c r="B111" s="41">
        <v>42271</v>
      </c>
      <c r="C111">
        <v>517</v>
      </c>
      <c r="D111">
        <v>2</v>
      </c>
      <c r="E111" t="s">
        <v>15</v>
      </c>
      <c r="F111">
        <v>1</v>
      </c>
    </row>
    <row r="112" spans="1:9" x14ac:dyDescent="0.15">
      <c r="A112" t="s">
        <v>87</v>
      </c>
      <c r="B112" s="41">
        <v>42271</v>
      </c>
      <c r="C112">
        <v>517</v>
      </c>
      <c r="D112">
        <v>3</v>
      </c>
      <c r="E112" t="s">
        <v>1</v>
      </c>
      <c r="F112">
        <v>1</v>
      </c>
      <c r="G112" t="s">
        <v>53</v>
      </c>
      <c r="H112" t="s">
        <v>59</v>
      </c>
      <c r="I112" t="s">
        <v>60</v>
      </c>
    </row>
    <row r="113" spans="1:9" x14ac:dyDescent="0.15">
      <c r="A113" t="s">
        <v>87</v>
      </c>
      <c r="B113" s="41">
        <v>42271</v>
      </c>
      <c r="C113">
        <v>517</v>
      </c>
      <c r="D113">
        <v>4</v>
      </c>
      <c r="E113" t="s">
        <v>0</v>
      </c>
      <c r="F113">
        <v>0</v>
      </c>
      <c r="G113" t="s">
        <v>54</v>
      </c>
    </row>
    <row r="114" spans="1:9" x14ac:dyDescent="0.15">
      <c r="A114" t="s">
        <v>87</v>
      </c>
      <c r="B114" s="41">
        <v>42271</v>
      </c>
      <c r="C114">
        <v>517</v>
      </c>
      <c r="D114">
        <v>5</v>
      </c>
      <c r="E114" t="s">
        <v>0</v>
      </c>
      <c r="F114">
        <v>0</v>
      </c>
      <c r="G114" t="s">
        <v>55</v>
      </c>
    </row>
    <row r="115" spans="1:9" x14ac:dyDescent="0.15">
      <c r="A115" t="s">
        <v>87</v>
      </c>
      <c r="B115" s="41">
        <v>42271</v>
      </c>
      <c r="C115">
        <v>517</v>
      </c>
      <c r="D115">
        <v>6</v>
      </c>
      <c r="E115" t="s">
        <v>1</v>
      </c>
      <c r="F115">
        <v>1</v>
      </c>
      <c r="G115" t="s">
        <v>56</v>
      </c>
    </row>
    <row r="116" spans="1:9" x14ac:dyDescent="0.15">
      <c r="A116" t="s">
        <v>87</v>
      </c>
      <c r="B116" s="41">
        <v>42271</v>
      </c>
      <c r="C116">
        <v>517</v>
      </c>
      <c r="D116">
        <v>7</v>
      </c>
      <c r="E116" t="s">
        <v>0</v>
      </c>
      <c r="F116">
        <v>0</v>
      </c>
      <c r="G116" t="s">
        <v>57</v>
      </c>
    </row>
    <row r="117" spans="1:9" x14ac:dyDescent="0.15">
      <c r="A117" t="s">
        <v>87</v>
      </c>
      <c r="B117" s="41">
        <v>42271</v>
      </c>
      <c r="C117">
        <v>517</v>
      </c>
      <c r="D117">
        <v>8</v>
      </c>
      <c r="E117" t="s">
        <v>3</v>
      </c>
      <c r="F117">
        <v>3</v>
      </c>
      <c r="G117" t="s">
        <v>58</v>
      </c>
      <c r="H117">
        <f>SUM(H113:H116)</f>
        <v>0</v>
      </c>
      <c r="I117">
        <f>SUM(I113:I116)</f>
        <v>0</v>
      </c>
    </row>
    <row r="118" spans="1:9" x14ac:dyDescent="0.15">
      <c r="A118" t="s">
        <v>87</v>
      </c>
      <c r="B118" s="41">
        <v>42271</v>
      </c>
      <c r="C118">
        <v>517</v>
      </c>
      <c r="D118">
        <v>9</v>
      </c>
      <c r="E118" t="s">
        <v>0</v>
      </c>
      <c r="F118">
        <v>0</v>
      </c>
      <c r="I118">
        <f>SUM(H117:I117)</f>
        <v>0</v>
      </c>
    </row>
    <row r="119" spans="1:9" x14ac:dyDescent="0.15">
      <c r="A119" t="s">
        <v>87</v>
      </c>
      <c r="B119" s="41">
        <v>42271</v>
      </c>
      <c r="C119">
        <v>517</v>
      </c>
      <c r="D119">
        <v>10</v>
      </c>
      <c r="E119" t="s">
        <v>0</v>
      </c>
      <c r="F119">
        <v>0</v>
      </c>
    </row>
    <row r="120" spans="1:9" x14ac:dyDescent="0.15">
      <c r="A120" t="s">
        <v>87</v>
      </c>
      <c r="B120" s="41">
        <v>42271</v>
      </c>
      <c r="C120">
        <v>517</v>
      </c>
      <c r="D120">
        <v>11</v>
      </c>
      <c r="E120" t="s">
        <v>15</v>
      </c>
      <c r="F120">
        <v>1</v>
      </c>
    </row>
    <row r="121" spans="1:9" x14ac:dyDescent="0.15">
      <c r="A121" t="s">
        <v>87</v>
      </c>
      <c r="B121" s="41">
        <v>42271</v>
      </c>
      <c r="C121">
        <v>517</v>
      </c>
      <c r="D121">
        <v>12</v>
      </c>
      <c r="E121" t="s">
        <v>1</v>
      </c>
      <c r="F121">
        <v>1</v>
      </c>
    </row>
    <row r="122" spans="1:9" x14ac:dyDescent="0.15">
      <c r="A122" t="s">
        <v>87</v>
      </c>
      <c r="B122" s="41">
        <v>42271</v>
      </c>
      <c r="C122">
        <v>517</v>
      </c>
      <c r="D122">
        <v>13</v>
      </c>
      <c r="E122" t="s">
        <v>4</v>
      </c>
      <c r="F122">
        <v>3</v>
      </c>
    </row>
    <row r="123" spans="1:9" x14ac:dyDescent="0.15">
      <c r="A123" t="s">
        <v>87</v>
      </c>
      <c r="B123" s="41">
        <v>42271</v>
      </c>
      <c r="C123">
        <v>517</v>
      </c>
      <c r="D123">
        <v>14</v>
      </c>
      <c r="E123" t="s">
        <v>62</v>
      </c>
      <c r="F123">
        <v>1</v>
      </c>
    </row>
    <row r="124" spans="1:9" x14ac:dyDescent="0.15">
      <c r="A124" t="s">
        <v>87</v>
      </c>
      <c r="B124" s="41">
        <v>42271</v>
      </c>
      <c r="C124">
        <v>517</v>
      </c>
      <c r="D124">
        <v>15</v>
      </c>
      <c r="E124" t="s">
        <v>1</v>
      </c>
      <c r="F124">
        <v>1</v>
      </c>
    </row>
    <row r="125" spans="1:9" x14ac:dyDescent="0.15">
      <c r="A125" t="s">
        <v>87</v>
      </c>
      <c r="B125" s="41">
        <v>42271</v>
      </c>
      <c r="C125">
        <v>517</v>
      </c>
      <c r="D125">
        <v>16</v>
      </c>
      <c r="E125" t="s">
        <v>0</v>
      </c>
      <c r="F125">
        <v>0</v>
      </c>
    </row>
    <row r="126" spans="1:9" x14ac:dyDescent="0.15">
      <c r="A126" t="s">
        <v>87</v>
      </c>
      <c r="B126" s="41">
        <v>42271</v>
      </c>
      <c r="C126">
        <v>517</v>
      </c>
      <c r="D126">
        <v>17</v>
      </c>
      <c r="E126" t="s">
        <v>1</v>
      </c>
      <c r="F126">
        <v>1</v>
      </c>
    </row>
    <row r="127" spans="1:9" x14ac:dyDescent="0.15">
      <c r="A127" t="s">
        <v>87</v>
      </c>
      <c r="B127" s="41">
        <v>42271</v>
      </c>
      <c r="C127">
        <v>517</v>
      </c>
      <c r="D127">
        <v>18</v>
      </c>
      <c r="E127" t="s">
        <v>0</v>
      </c>
      <c r="F127">
        <v>0</v>
      </c>
    </row>
    <row r="128" spans="1:9" x14ac:dyDescent="0.15">
      <c r="A128" t="s">
        <v>87</v>
      </c>
      <c r="B128" s="41">
        <v>42271</v>
      </c>
      <c r="C128">
        <v>517</v>
      </c>
      <c r="D128">
        <v>19</v>
      </c>
      <c r="E128" t="s">
        <v>1</v>
      </c>
      <c r="F128">
        <v>1</v>
      </c>
    </row>
    <row r="129" spans="1:9" x14ac:dyDescent="0.15">
      <c r="A129" t="s">
        <v>87</v>
      </c>
      <c r="B129" s="41">
        <v>42271</v>
      </c>
      <c r="C129">
        <v>517</v>
      </c>
      <c r="D129">
        <v>20</v>
      </c>
      <c r="E129" t="s">
        <v>1</v>
      </c>
      <c r="F129">
        <v>1</v>
      </c>
    </row>
    <row r="130" spans="1:9" x14ac:dyDescent="0.15">
      <c r="A130" t="s">
        <v>87</v>
      </c>
      <c r="B130" s="41">
        <v>42271</v>
      </c>
      <c r="C130">
        <v>517</v>
      </c>
      <c r="D130">
        <v>21</v>
      </c>
      <c r="E130" t="s">
        <v>0</v>
      </c>
      <c r="F130">
        <v>0</v>
      </c>
    </row>
    <row r="131" spans="1:9" x14ac:dyDescent="0.15">
      <c r="A131" t="s">
        <v>87</v>
      </c>
      <c r="B131" s="41">
        <v>42271</v>
      </c>
      <c r="C131">
        <v>517</v>
      </c>
      <c r="D131">
        <v>22</v>
      </c>
      <c r="E131" t="s">
        <v>0</v>
      </c>
      <c r="F131">
        <v>0</v>
      </c>
    </row>
    <row r="132" spans="1:9" x14ac:dyDescent="0.15">
      <c r="A132" t="s">
        <v>87</v>
      </c>
      <c r="B132" s="41">
        <v>42271</v>
      </c>
      <c r="C132">
        <v>517</v>
      </c>
      <c r="D132">
        <v>23</v>
      </c>
      <c r="E132" t="s">
        <v>0</v>
      </c>
      <c r="F132">
        <v>0</v>
      </c>
    </row>
    <row r="133" spans="1:9" x14ac:dyDescent="0.15">
      <c r="A133" t="s">
        <v>87</v>
      </c>
      <c r="B133" s="41">
        <v>42271</v>
      </c>
      <c r="C133">
        <v>517</v>
      </c>
      <c r="D133">
        <v>24</v>
      </c>
      <c r="E133" t="s">
        <v>4</v>
      </c>
      <c r="F133">
        <v>3</v>
      </c>
    </row>
    <row r="134" spans="1:9" x14ac:dyDescent="0.15">
      <c r="A134" t="s">
        <v>87</v>
      </c>
      <c r="B134" s="41">
        <v>42271</v>
      </c>
      <c r="C134">
        <v>517</v>
      </c>
      <c r="D134">
        <v>25</v>
      </c>
      <c r="E134" t="s">
        <v>0</v>
      </c>
      <c r="F134">
        <v>0</v>
      </c>
    </row>
    <row r="136" spans="1:9" ht="14" x14ac:dyDescent="0.15">
      <c r="A136" t="s">
        <v>64</v>
      </c>
      <c r="B136" s="41">
        <v>42251</v>
      </c>
      <c r="C136" t="s">
        <v>75</v>
      </c>
      <c r="D136">
        <v>1</v>
      </c>
      <c r="E136" s="57" t="s">
        <v>2</v>
      </c>
      <c r="F136" s="57">
        <v>1</v>
      </c>
      <c r="H136">
        <f>(COUNTIF(F136:F160,"&gt;0"))/(COUNTA(F136:F160))</f>
        <v>0.76</v>
      </c>
      <c r="I136">
        <f>AVERAGE(F136:F160)</f>
        <v>1.8</v>
      </c>
    </row>
    <row r="137" spans="1:9" ht="14" x14ac:dyDescent="0.15">
      <c r="A137" t="s">
        <v>64</v>
      </c>
      <c r="B137" s="41">
        <v>42251</v>
      </c>
      <c r="C137" t="s">
        <v>75</v>
      </c>
      <c r="D137">
        <v>2</v>
      </c>
      <c r="E137" s="57" t="s">
        <v>0</v>
      </c>
      <c r="F137" s="57">
        <v>0</v>
      </c>
    </row>
    <row r="138" spans="1:9" ht="14" x14ac:dyDescent="0.15">
      <c r="A138" t="s">
        <v>64</v>
      </c>
      <c r="B138" s="41">
        <v>42251</v>
      </c>
      <c r="C138" t="s">
        <v>75</v>
      </c>
      <c r="D138">
        <v>3</v>
      </c>
      <c r="E138" s="57" t="s">
        <v>35</v>
      </c>
      <c r="F138" s="57">
        <v>5</v>
      </c>
    </row>
    <row r="139" spans="1:9" ht="14" x14ac:dyDescent="0.15">
      <c r="A139" t="s">
        <v>64</v>
      </c>
      <c r="B139" s="41">
        <v>42251</v>
      </c>
      <c r="C139" t="s">
        <v>75</v>
      </c>
      <c r="D139">
        <v>4</v>
      </c>
      <c r="E139" s="57" t="s">
        <v>0</v>
      </c>
      <c r="F139" s="57">
        <v>0</v>
      </c>
    </row>
    <row r="140" spans="1:9" ht="14" x14ac:dyDescent="0.15">
      <c r="A140" t="s">
        <v>64</v>
      </c>
      <c r="B140" s="41">
        <v>42251</v>
      </c>
      <c r="C140" t="s">
        <v>75</v>
      </c>
      <c r="D140">
        <v>5</v>
      </c>
      <c r="E140" s="57" t="s">
        <v>4</v>
      </c>
      <c r="F140" s="57">
        <v>3</v>
      </c>
    </row>
    <row r="141" spans="1:9" ht="14" x14ac:dyDescent="0.15">
      <c r="A141" t="s">
        <v>64</v>
      </c>
      <c r="B141" s="41">
        <v>42251</v>
      </c>
      <c r="C141" t="s">
        <v>75</v>
      </c>
      <c r="D141">
        <v>6</v>
      </c>
      <c r="E141" s="57" t="s">
        <v>0</v>
      </c>
      <c r="F141" s="57">
        <v>0</v>
      </c>
    </row>
    <row r="142" spans="1:9" ht="14" x14ac:dyDescent="0.15">
      <c r="A142" t="s">
        <v>64</v>
      </c>
      <c r="B142" s="41">
        <v>42251</v>
      </c>
      <c r="C142" t="s">
        <v>75</v>
      </c>
      <c r="D142">
        <v>7</v>
      </c>
      <c r="E142" s="57" t="s">
        <v>4</v>
      </c>
      <c r="F142" s="57">
        <v>3</v>
      </c>
    </row>
    <row r="143" spans="1:9" ht="14" x14ac:dyDescent="0.15">
      <c r="A143" t="s">
        <v>64</v>
      </c>
      <c r="B143" s="41">
        <v>42251</v>
      </c>
      <c r="C143" t="s">
        <v>75</v>
      </c>
      <c r="D143">
        <v>8</v>
      </c>
      <c r="E143" s="57" t="s">
        <v>4</v>
      </c>
      <c r="F143" s="57">
        <v>3</v>
      </c>
    </row>
    <row r="144" spans="1:9" ht="14" x14ac:dyDescent="0.15">
      <c r="A144" t="s">
        <v>64</v>
      </c>
      <c r="B144" s="41">
        <v>42251</v>
      </c>
      <c r="C144" t="s">
        <v>75</v>
      </c>
      <c r="D144">
        <v>9</v>
      </c>
      <c r="E144" s="57" t="s">
        <v>2</v>
      </c>
      <c r="F144" s="57">
        <v>1</v>
      </c>
    </row>
    <row r="145" spans="1:6" ht="14" x14ac:dyDescent="0.15">
      <c r="A145" t="s">
        <v>64</v>
      </c>
      <c r="B145" s="41">
        <v>42251</v>
      </c>
      <c r="C145" t="s">
        <v>75</v>
      </c>
      <c r="D145">
        <v>10</v>
      </c>
      <c r="E145" s="57" t="s">
        <v>35</v>
      </c>
      <c r="F145" s="57">
        <v>5</v>
      </c>
    </row>
    <row r="146" spans="1:6" ht="14" x14ac:dyDescent="0.15">
      <c r="A146" t="s">
        <v>64</v>
      </c>
      <c r="B146" s="41">
        <v>42251</v>
      </c>
      <c r="C146" t="s">
        <v>75</v>
      </c>
      <c r="D146">
        <v>11</v>
      </c>
      <c r="E146" s="57" t="s">
        <v>1</v>
      </c>
      <c r="F146" s="57">
        <v>1</v>
      </c>
    </row>
    <row r="147" spans="1:6" ht="14" x14ac:dyDescent="0.15">
      <c r="A147" t="s">
        <v>64</v>
      </c>
      <c r="B147" s="41">
        <v>42251</v>
      </c>
      <c r="C147" t="s">
        <v>75</v>
      </c>
      <c r="D147">
        <v>12</v>
      </c>
      <c r="E147" s="57" t="s">
        <v>1</v>
      </c>
      <c r="F147" s="57">
        <v>1</v>
      </c>
    </row>
    <row r="148" spans="1:6" ht="14" x14ac:dyDescent="0.15">
      <c r="A148" t="s">
        <v>64</v>
      </c>
      <c r="B148" s="41">
        <v>42251</v>
      </c>
      <c r="C148" t="s">
        <v>75</v>
      </c>
      <c r="D148">
        <v>13</v>
      </c>
      <c r="E148" s="57" t="s">
        <v>2</v>
      </c>
      <c r="F148" s="57">
        <v>1</v>
      </c>
    </row>
    <row r="149" spans="1:6" ht="14" x14ac:dyDescent="0.15">
      <c r="A149" t="s">
        <v>64</v>
      </c>
      <c r="B149" s="41">
        <v>42251</v>
      </c>
      <c r="C149" t="s">
        <v>75</v>
      </c>
      <c r="D149">
        <v>14</v>
      </c>
      <c r="E149" s="57" t="s">
        <v>4</v>
      </c>
      <c r="F149" s="57">
        <v>3</v>
      </c>
    </row>
    <row r="150" spans="1:6" ht="14" x14ac:dyDescent="0.15">
      <c r="A150" t="s">
        <v>64</v>
      </c>
      <c r="B150" s="41">
        <v>42251</v>
      </c>
      <c r="C150" t="s">
        <v>75</v>
      </c>
      <c r="D150">
        <v>15</v>
      </c>
      <c r="E150" s="57" t="s">
        <v>4</v>
      </c>
      <c r="F150" s="57">
        <v>3</v>
      </c>
    </row>
    <row r="151" spans="1:6" ht="14" x14ac:dyDescent="0.15">
      <c r="A151" t="s">
        <v>64</v>
      </c>
      <c r="B151" s="41">
        <v>42251</v>
      </c>
      <c r="C151" t="s">
        <v>75</v>
      </c>
      <c r="D151">
        <v>16</v>
      </c>
      <c r="E151" s="57" t="s">
        <v>4</v>
      </c>
      <c r="F151" s="57">
        <v>3</v>
      </c>
    </row>
    <row r="152" spans="1:6" ht="14" x14ac:dyDescent="0.15">
      <c r="A152" t="s">
        <v>64</v>
      </c>
      <c r="B152" s="41">
        <v>42251</v>
      </c>
      <c r="C152" t="s">
        <v>75</v>
      </c>
      <c r="D152">
        <v>17</v>
      </c>
      <c r="E152" s="57" t="s">
        <v>2</v>
      </c>
      <c r="F152" s="57">
        <v>1</v>
      </c>
    </row>
    <row r="153" spans="1:6" ht="14" x14ac:dyDescent="0.15">
      <c r="A153" t="s">
        <v>64</v>
      </c>
      <c r="B153" s="41">
        <v>42251</v>
      </c>
      <c r="C153" t="s">
        <v>75</v>
      </c>
      <c r="D153">
        <v>18</v>
      </c>
      <c r="E153" s="57" t="s">
        <v>15</v>
      </c>
      <c r="F153" s="57">
        <v>1</v>
      </c>
    </row>
    <row r="154" spans="1:6" ht="14" x14ac:dyDescent="0.15">
      <c r="A154" t="s">
        <v>64</v>
      </c>
      <c r="B154" s="41">
        <v>42251</v>
      </c>
      <c r="C154" t="s">
        <v>75</v>
      </c>
      <c r="D154">
        <v>19</v>
      </c>
      <c r="E154" s="57" t="s">
        <v>35</v>
      </c>
      <c r="F154" s="57">
        <v>5</v>
      </c>
    </row>
    <row r="155" spans="1:6" ht="14" x14ac:dyDescent="0.15">
      <c r="A155" t="s">
        <v>64</v>
      </c>
      <c r="B155" s="41">
        <v>42251</v>
      </c>
      <c r="C155" t="s">
        <v>75</v>
      </c>
      <c r="D155">
        <v>20</v>
      </c>
      <c r="E155" s="57" t="s">
        <v>15</v>
      </c>
      <c r="F155" s="57">
        <v>1</v>
      </c>
    </row>
    <row r="156" spans="1:6" ht="14" x14ac:dyDescent="0.15">
      <c r="A156" t="s">
        <v>64</v>
      </c>
      <c r="B156" s="41">
        <v>42251</v>
      </c>
      <c r="C156" t="s">
        <v>75</v>
      </c>
      <c r="D156">
        <v>21</v>
      </c>
      <c r="E156" s="57" t="s">
        <v>0</v>
      </c>
      <c r="F156" s="57">
        <v>0</v>
      </c>
    </row>
    <row r="157" spans="1:6" ht="14" x14ac:dyDescent="0.15">
      <c r="A157" t="s">
        <v>64</v>
      </c>
      <c r="B157" s="41">
        <v>42251</v>
      </c>
      <c r="C157" t="s">
        <v>75</v>
      </c>
      <c r="D157">
        <v>22</v>
      </c>
      <c r="E157" s="57" t="s">
        <v>1</v>
      </c>
      <c r="F157" s="57">
        <v>1</v>
      </c>
    </row>
    <row r="158" spans="1:6" ht="14" x14ac:dyDescent="0.15">
      <c r="A158" t="s">
        <v>64</v>
      </c>
      <c r="B158" s="41">
        <v>42251</v>
      </c>
      <c r="C158" t="s">
        <v>75</v>
      </c>
      <c r="D158">
        <v>23</v>
      </c>
      <c r="E158" s="57" t="s">
        <v>4</v>
      </c>
      <c r="F158" s="57">
        <v>3</v>
      </c>
    </row>
    <row r="159" spans="1:6" ht="14" x14ac:dyDescent="0.15">
      <c r="A159" t="s">
        <v>64</v>
      </c>
      <c r="B159" s="41">
        <v>42251</v>
      </c>
      <c r="C159" t="s">
        <v>75</v>
      </c>
      <c r="D159">
        <v>24</v>
      </c>
      <c r="E159" s="57" t="s">
        <v>0</v>
      </c>
      <c r="F159" s="57">
        <v>0</v>
      </c>
    </row>
    <row r="160" spans="1:6" ht="14" x14ac:dyDescent="0.15">
      <c r="A160" t="s">
        <v>64</v>
      </c>
      <c r="B160" s="41">
        <v>42251</v>
      </c>
      <c r="C160" t="s">
        <v>75</v>
      </c>
      <c r="D160">
        <v>25</v>
      </c>
      <c r="E160" s="57" t="s">
        <v>0</v>
      </c>
      <c r="F160" s="57">
        <v>0</v>
      </c>
    </row>
    <row r="162" spans="1:11" x14ac:dyDescent="0.15">
      <c r="A162" t="s">
        <v>87</v>
      </c>
      <c r="B162" s="41">
        <v>42307</v>
      </c>
      <c r="C162">
        <v>518</v>
      </c>
      <c r="D162">
        <v>1</v>
      </c>
      <c r="E162" t="s">
        <v>2</v>
      </c>
      <c r="F162">
        <v>1</v>
      </c>
      <c r="H162">
        <f>(COUNTIF(F162:F186,"&gt;0"))/(COUNTA(F162:F186))</f>
        <v>0.48</v>
      </c>
      <c r="I162">
        <f>AVERAGE(F162:F186)</f>
        <v>0.56000000000000005</v>
      </c>
    </row>
    <row r="163" spans="1:11" x14ac:dyDescent="0.15">
      <c r="A163" t="s">
        <v>87</v>
      </c>
      <c r="B163" s="41">
        <v>42307</v>
      </c>
      <c r="C163">
        <v>518</v>
      </c>
      <c r="D163">
        <v>2</v>
      </c>
      <c r="E163" t="s">
        <v>0</v>
      </c>
      <c r="F163">
        <v>0</v>
      </c>
    </row>
    <row r="164" spans="1:11" x14ac:dyDescent="0.15">
      <c r="A164" t="s">
        <v>87</v>
      </c>
      <c r="B164" s="41">
        <v>42307</v>
      </c>
      <c r="C164">
        <v>518</v>
      </c>
      <c r="D164">
        <v>3</v>
      </c>
      <c r="E164" t="s">
        <v>0</v>
      </c>
      <c r="F164">
        <v>0</v>
      </c>
      <c r="G164" t="s">
        <v>53</v>
      </c>
      <c r="H164" t="s">
        <v>59</v>
      </c>
      <c r="I164" t="s">
        <v>60</v>
      </c>
    </row>
    <row r="165" spans="1:11" x14ac:dyDescent="0.15">
      <c r="A165" t="s">
        <v>87</v>
      </c>
      <c r="B165" s="41">
        <v>42307</v>
      </c>
      <c r="C165">
        <v>518</v>
      </c>
      <c r="D165">
        <v>4</v>
      </c>
      <c r="E165" t="s">
        <v>0</v>
      </c>
      <c r="F165">
        <v>0</v>
      </c>
      <c r="G165" t="s">
        <v>54</v>
      </c>
      <c r="H165">
        <v>11</v>
      </c>
      <c r="I165">
        <v>0</v>
      </c>
    </row>
    <row r="166" spans="1:11" x14ac:dyDescent="0.15">
      <c r="A166" t="s">
        <v>87</v>
      </c>
      <c r="B166" s="41">
        <v>42307</v>
      </c>
      <c r="C166">
        <v>518</v>
      </c>
      <c r="D166">
        <v>5</v>
      </c>
      <c r="E166" t="s">
        <v>1</v>
      </c>
      <c r="F166">
        <v>1</v>
      </c>
      <c r="G166" t="s">
        <v>55</v>
      </c>
      <c r="H166">
        <v>31</v>
      </c>
      <c r="I166">
        <v>1</v>
      </c>
    </row>
    <row r="167" spans="1:11" x14ac:dyDescent="0.15">
      <c r="A167" t="s">
        <v>87</v>
      </c>
      <c r="B167" s="41">
        <v>42307</v>
      </c>
      <c r="C167">
        <v>518</v>
      </c>
      <c r="D167">
        <v>6</v>
      </c>
      <c r="E167" t="s">
        <v>0</v>
      </c>
      <c r="F167">
        <v>0</v>
      </c>
      <c r="G167" t="s">
        <v>56</v>
      </c>
      <c r="H167">
        <v>33</v>
      </c>
      <c r="I167">
        <v>0</v>
      </c>
    </row>
    <row r="168" spans="1:11" x14ac:dyDescent="0.15">
      <c r="A168" t="s">
        <v>87</v>
      </c>
      <c r="B168" s="41">
        <v>42307</v>
      </c>
      <c r="C168">
        <v>518</v>
      </c>
      <c r="D168">
        <v>7</v>
      </c>
      <c r="E168" t="s">
        <v>15</v>
      </c>
      <c r="F168">
        <v>1</v>
      </c>
      <c r="G168" t="s">
        <v>57</v>
      </c>
      <c r="H168">
        <v>33</v>
      </c>
      <c r="I168">
        <v>1</v>
      </c>
    </row>
    <row r="169" spans="1:11" x14ac:dyDescent="0.15">
      <c r="A169" t="s">
        <v>87</v>
      </c>
      <c r="B169" s="41">
        <v>42307</v>
      </c>
      <c r="C169">
        <v>518</v>
      </c>
      <c r="D169">
        <v>8</v>
      </c>
      <c r="E169" t="s">
        <v>0</v>
      </c>
      <c r="F169">
        <v>0</v>
      </c>
      <c r="G169" t="s">
        <v>58</v>
      </c>
      <c r="H169">
        <f>SUM(H165:H168)</f>
        <v>108</v>
      </c>
      <c r="I169">
        <f>SUM(I165:I168)</f>
        <v>2</v>
      </c>
    </row>
    <row r="170" spans="1:11" x14ac:dyDescent="0.15">
      <c r="A170" t="s">
        <v>87</v>
      </c>
      <c r="B170" s="41">
        <v>42307</v>
      </c>
      <c r="C170">
        <v>518</v>
      </c>
      <c r="D170">
        <v>9</v>
      </c>
      <c r="E170" t="s">
        <v>0</v>
      </c>
      <c r="F170">
        <v>0</v>
      </c>
      <c r="I170">
        <f>H169+I169</f>
        <v>110</v>
      </c>
    </row>
    <row r="171" spans="1:11" x14ac:dyDescent="0.15">
      <c r="A171" t="s">
        <v>87</v>
      </c>
      <c r="B171" s="41">
        <v>42307</v>
      </c>
      <c r="C171">
        <v>518</v>
      </c>
      <c r="D171">
        <v>10</v>
      </c>
      <c r="E171" t="s">
        <v>3</v>
      </c>
      <c r="F171">
        <v>3</v>
      </c>
    </row>
    <row r="172" spans="1:11" x14ac:dyDescent="0.15">
      <c r="A172" t="s">
        <v>87</v>
      </c>
      <c r="B172" s="41">
        <v>42307</v>
      </c>
      <c r="C172">
        <v>518</v>
      </c>
      <c r="D172">
        <v>11</v>
      </c>
      <c r="E172" t="s">
        <v>1</v>
      </c>
      <c r="F172">
        <v>1</v>
      </c>
    </row>
    <row r="173" spans="1:11" x14ac:dyDescent="0.15">
      <c r="A173" t="s">
        <v>87</v>
      </c>
      <c r="B173" s="41">
        <v>42307</v>
      </c>
      <c r="C173">
        <v>518</v>
      </c>
      <c r="D173">
        <v>12</v>
      </c>
      <c r="E173" t="s">
        <v>1</v>
      </c>
      <c r="F173">
        <v>1</v>
      </c>
    </row>
    <row r="174" spans="1:11" x14ac:dyDescent="0.15">
      <c r="A174" t="s">
        <v>87</v>
      </c>
      <c r="B174" s="41">
        <v>42307</v>
      </c>
      <c r="C174">
        <v>518</v>
      </c>
      <c r="D174">
        <v>13</v>
      </c>
      <c r="E174" t="s">
        <v>0</v>
      </c>
      <c r="F174">
        <v>0</v>
      </c>
    </row>
    <row r="175" spans="1:11" x14ac:dyDescent="0.15">
      <c r="A175" t="s">
        <v>87</v>
      </c>
      <c r="B175" s="41">
        <v>42307</v>
      </c>
      <c r="C175">
        <v>518</v>
      </c>
      <c r="D175">
        <v>14</v>
      </c>
      <c r="E175" t="s">
        <v>0</v>
      </c>
      <c r="F175">
        <v>0</v>
      </c>
      <c r="K175" t="s">
        <v>66</v>
      </c>
    </row>
    <row r="176" spans="1:11" x14ac:dyDescent="0.15">
      <c r="A176" t="s">
        <v>87</v>
      </c>
      <c r="B176" s="41">
        <v>42307</v>
      </c>
      <c r="C176">
        <v>518</v>
      </c>
      <c r="D176">
        <v>15</v>
      </c>
      <c r="E176" t="s">
        <v>2</v>
      </c>
      <c r="F176">
        <v>1</v>
      </c>
    </row>
    <row r="177" spans="1:9" x14ac:dyDescent="0.15">
      <c r="A177" t="s">
        <v>87</v>
      </c>
      <c r="B177" s="41">
        <v>42307</v>
      </c>
      <c r="C177">
        <v>518</v>
      </c>
      <c r="D177">
        <v>16</v>
      </c>
      <c r="E177" t="s">
        <v>0</v>
      </c>
      <c r="F177">
        <v>0</v>
      </c>
    </row>
    <row r="178" spans="1:9" x14ac:dyDescent="0.15">
      <c r="A178" t="s">
        <v>87</v>
      </c>
      <c r="B178" s="41">
        <v>42307</v>
      </c>
      <c r="C178">
        <v>518</v>
      </c>
      <c r="D178">
        <v>17</v>
      </c>
      <c r="E178" t="s">
        <v>1</v>
      </c>
      <c r="F178">
        <v>1</v>
      </c>
    </row>
    <row r="179" spans="1:9" x14ac:dyDescent="0.15">
      <c r="A179" t="s">
        <v>87</v>
      </c>
      <c r="B179" s="41">
        <v>42307</v>
      </c>
      <c r="C179">
        <v>518</v>
      </c>
      <c r="D179">
        <v>18</v>
      </c>
      <c r="E179" t="s">
        <v>0</v>
      </c>
      <c r="F179">
        <v>0</v>
      </c>
    </row>
    <row r="180" spans="1:9" x14ac:dyDescent="0.15">
      <c r="A180" t="s">
        <v>87</v>
      </c>
      <c r="B180" s="41">
        <v>42307</v>
      </c>
      <c r="C180">
        <v>518</v>
      </c>
      <c r="D180">
        <v>19</v>
      </c>
      <c r="E180" t="s">
        <v>0</v>
      </c>
      <c r="F180">
        <v>0</v>
      </c>
    </row>
    <row r="181" spans="1:9" x14ac:dyDescent="0.15">
      <c r="A181" t="s">
        <v>87</v>
      </c>
      <c r="B181" s="41">
        <v>42307</v>
      </c>
      <c r="C181">
        <v>518</v>
      </c>
      <c r="D181">
        <v>20</v>
      </c>
      <c r="E181" t="s">
        <v>1</v>
      </c>
      <c r="F181">
        <v>1</v>
      </c>
      <c r="H181" t="s">
        <v>66</v>
      </c>
    </row>
    <row r="182" spans="1:9" x14ac:dyDescent="0.15">
      <c r="A182" t="s">
        <v>87</v>
      </c>
      <c r="B182" s="41">
        <v>42307</v>
      </c>
      <c r="C182">
        <v>518</v>
      </c>
      <c r="D182">
        <v>21</v>
      </c>
      <c r="E182" t="s">
        <v>0</v>
      </c>
      <c r="F182">
        <v>0</v>
      </c>
    </row>
    <row r="183" spans="1:9" x14ac:dyDescent="0.15">
      <c r="A183" t="s">
        <v>87</v>
      </c>
      <c r="B183" s="41">
        <v>42307</v>
      </c>
      <c r="C183">
        <v>518</v>
      </c>
      <c r="D183">
        <v>22</v>
      </c>
      <c r="E183" t="s">
        <v>1</v>
      </c>
      <c r="F183">
        <v>1</v>
      </c>
    </row>
    <row r="184" spans="1:9" x14ac:dyDescent="0.15">
      <c r="A184" t="s">
        <v>87</v>
      </c>
      <c r="B184" s="41">
        <v>42307</v>
      </c>
      <c r="C184">
        <v>518</v>
      </c>
      <c r="D184">
        <v>23</v>
      </c>
      <c r="E184" t="s">
        <v>2</v>
      </c>
      <c r="F184">
        <v>1</v>
      </c>
    </row>
    <row r="185" spans="1:9" x14ac:dyDescent="0.15">
      <c r="A185" t="s">
        <v>87</v>
      </c>
      <c r="B185" s="41">
        <v>42307</v>
      </c>
      <c r="C185">
        <v>518</v>
      </c>
      <c r="D185">
        <v>24</v>
      </c>
      <c r="E185" t="s">
        <v>0</v>
      </c>
      <c r="F185">
        <v>0</v>
      </c>
    </row>
    <row r="186" spans="1:9" x14ac:dyDescent="0.15">
      <c r="A186" t="s">
        <v>87</v>
      </c>
      <c r="B186" s="41">
        <v>42307</v>
      </c>
      <c r="C186">
        <v>518</v>
      </c>
      <c r="D186">
        <v>25</v>
      </c>
      <c r="E186" t="s">
        <v>2</v>
      </c>
      <c r="F186">
        <v>1</v>
      </c>
    </row>
    <row r="188" spans="1:9" ht="14" x14ac:dyDescent="0.15">
      <c r="A188" s="42" t="s">
        <v>31</v>
      </c>
      <c r="B188" s="41">
        <v>42301</v>
      </c>
      <c r="C188" s="42" t="s">
        <v>75</v>
      </c>
      <c r="D188">
        <v>1</v>
      </c>
      <c r="E188" s="57" t="s">
        <v>4</v>
      </c>
      <c r="F188" s="57">
        <v>3</v>
      </c>
      <c r="H188">
        <f>(COUNTIF(F188:F212,"&gt;0"))/(COUNTA(F188:F212))</f>
        <v>0.96</v>
      </c>
      <c r="I188">
        <f>AVERAGE(F188:F212)</f>
        <v>2.72</v>
      </c>
    </row>
    <row r="189" spans="1:9" ht="14" x14ac:dyDescent="0.15">
      <c r="A189" s="42" t="s">
        <v>64</v>
      </c>
      <c r="B189" s="41">
        <v>42301</v>
      </c>
      <c r="C189" s="42" t="s">
        <v>75</v>
      </c>
      <c r="D189">
        <v>2</v>
      </c>
      <c r="E189" s="57" t="s">
        <v>4</v>
      </c>
      <c r="F189" s="57">
        <v>3</v>
      </c>
    </row>
    <row r="190" spans="1:9" ht="14" x14ac:dyDescent="0.15">
      <c r="A190" s="42" t="s">
        <v>31</v>
      </c>
      <c r="B190" s="41">
        <v>42301</v>
      </c>
      <c r="C190" s="42" t="s">
        <v>75</v>
      </c>
      <c r="D190">
        <v>3</v>
      </c>
      <c r="E190" s="57" t="s">
        <v>0</v>
      </c>
      <c r="F190" s="57">
        <v>0</v>
      </c>
    </row>
    <row r="191" spans="1:9" ht="14" x14ac:dyDescent="0.15">
      <c r="A191" s="42" t="s">
        <v>64</v>
      </c>
      <c r="B191" s="41">
        <v>42301</v>
      </c>
      <c r="C191" s="42" t="s">
        <v>75</v>
      </c>
      <c r="D191">
        <v>4</v>
      </c>
      <c r="E191" s="57" t="s">
        <v>3</v>
      </c>
      <c r="F191" s="57">
        <v>3</v>
      </c>
    </row>
    <row r="192" spans="1:9" ht="14" x14ac:dyDescent="0.15">
      <c r="A192" s="42" t="s">
        <v>31</v>
      </c>
      <c r="B192" s="41">
        <v>42301</v>
      </c>
      <c r="C192" s="42" t="s">
        <v>75</v>
      </c>
      <c r="D192">
        <v>5</v>
      </c>
      <c r="E192" s="57" t="s">
        <v>35</v>
      </c>
      <c r="F192" s="57">
        <v>5</v>
      </c>
    </row>
    <row r="193" spans="1:6" ht="14" x14ac:dyDescent="0.15">
      <c r="A193" s="42" t="s">
        <v>64</v>
      </c>
      <c r="B193" s="41">
        <v>42301</v>
      </c>
      <c r="C193" s="42" t="s">
        <v>75</v>
      </c>
      <c r="D193">
        <v>6</v>
      </c>
      <c r="E193" s="57" t="s">
        <v>3</v>
      </c>
      <c r="F193" s="57">
        <v>3</v>
      </c>
    </row>
    <row r="194" spans="1:6" ht="14" x14ac:dyDescent="0.15">
      <c r="A194" s="42" t="s">
        <v>31</v>
      </c>
      <c r="B194" s="41">
        <v>42301</v>
      </c>
      <c r="C194" s="42" t="s">
        <v>75</v>
      </c>
      <c r="D194">
        <v>7</v>
      </c>
      <c r="E194" s="57" t="s">
        <v>4</v>
      </c>
      <c r="F194" s="57">
        <v>3</v>
      </c>
    </row>
    <row r="195" spans="1:6" ht="14" x14ac:dyDescent="0.15">
      <c r="A195" s="42" t="s">
        <v>64</v>
      </c>
      <c r="B195" s="41">
        <v>42301</v>
      </c>
      <c r="C195" s="42" t="s">
        <v>75</v>
      </c>
      <c r="D195">
        <v>8</v>
      </c>
      <c r="E195" s="57" t="s">
        <v>4</v>
      </c>
      <c r="F195" s="57">
        <v>3</v>
      </c>
    </row>
    <row r="196" spans="1:6" ht="14" x14ac:dyDescent="0.15">
      <c r="A196" s="42" t="s">
        <v>31</v>
      </c>
      <c r="B196" s="41">
        <v>42301</v>
      </c>
      <c r="C196" s="42" t="s">
        <v>75</v>
      </c>
      <c r="D196">
        <v>9</v>
      </c>
      <c r="E196" s="57" t="s">
        <v>4</v>
      </c>
      <c r="F196" s="57">
        <v>3</v>
      </c>
    </row>
    <row r="197" spans="1:6" ht="14" x14ac:dyDescent="0.15">
      <c r="A197" s="42" t="s">
        <v>64</v>
      </c>
      <c r="B197" s="41">
        <v>42301</v>
      </c>
      <c r="C197" s="42" t="s">
        <v>75</v>
      </c>
      <c r="D197">
        <v>10</v>
      </c>
      <c r="E197" s="57" t="s">
        <v>4</v>
      </c>
      <c r="F197" s="57">
        <v>3</v>
      </c>
    </row>
    <row r="198" spans="1:6" ht="14" x14ac:dyDescent="0.15">
      <c r="A198" s="42" t="s">
        <v>31</v>
      </c>
      <c r="B198" s="41">
        <v>42301</v>
      </c>
      <c r="C198" s="42" t="s">
        <v>75</v>
      </c>
      <c r="D198">
        <v>11</v>
      </c>
      <c r="E198" s="57" t="s">
        <v>2</v>
      </c>
      <c r="F198" s="57">
        <v>1</v>
      </c>
    </row>
    <row r="199" spans="1:6" ht="14" x14ac:dyDescent="0.15">
      <c r="A199" s="42" t="s">
        <v>64</v>
      </c>
      <c r="B199" s="41">
        <v>42301</v>
      </c>
      <c r="C199" s="42" t="s">
        <v>75</v>
      </c>
      <c r="D199">
        <v>12</v>
      </c>
      <c r="E199" s="57" t="s">
        <v>2</v>
      </c>
      <c r="F199" s="57">
        <v>1</v>
      </c>
    </row>
    <row r="200" spans="1:6" ht="14" x14ac:dyDescent="0.15">
      <c r="A200" s="42" t="s">
        <v>31</v>
      </c>
      <c r="B200" s="41">
        <v>42301</v>
      </c>
      <c r="C200" s="42" t="s">
        <v>75</v>
      </c>
      <c r="D200">
        <v>13</v>
      </c>
      <c r="E200" s="57" t="s">
        <v>4</v>
      </c>
      <c r="F200" s="57">
        <v>3</v>
      </c>
    </row>
    <row r="201" spans="1:6" ht="14" x14ac:dyDescent="0.15">
      <c r="A201" s="42" t="s">
        <v>64</v>
      </c>
      <c r="B201" s="41">
        <v>42301</v>
      </c>
      <c r="C201" s="42" t="s">
        <v>75</v>
      </c>
      <c r="D201">
        <v>14</v>
      </c>
      <c r="E201" s="57" t="s">
        <v>4</v>
      </c>
      <c r="F201" s="57">
        <v>3</v>
      </c>
    </row>
    <row r="202" spans="1:6" ht="14" x14ac:dyDescent="0.15">
      <c r="A202" s="42" t="s">
        <v>31</v>
      </c>
      <c r="B202" s="41">
        <v>42301</v>
      </c>
      <c r="C202" s="42" t="s">
        <v>75</v>
      </c>
      <c r="D202">
        <v>15</v>
      </c>
      <c r="E202" s="57" t="s">
        <v>4</v>
      </c>
      <c r="F202" s="57">
        <v>3</v>
      </c>
    </row>
    <row r="203" spans="1:6" ht="14" x14ac:dyDescent="0.15">
      <c r="A203" s="42" t="s">
        <v>64</v>
      </c>
      <c r="B203" s="41">
        <v>42301</v>
      </c>
      <c r="C203" s="42" t="s">
        <v>75</v>
      </c>
      <c r="D203">
        <v>16</v>
      </c>
      <c r="E203" s="57" t="s">
        <v>36</v>
      </c>
      <c r="F203" s="57">
        <v>5</v>
      </c>
    </row>
    <row r="204" spans="1:6" ht="14" x14ac:dyDescent="0.15">
      <c r="A204" s="42" t="s">
        <v>31</v>
      </c>
      <c r="B204" s="41">
        <v>42301</v>
      </c>
      <c r="C204" s="42" t="s">
        <v>75</v>
      </c>
      <c r="D204">
        <v>17</v>
      </c>
      <c r="E204" s="57" t="s">
        <v>2</v>
      </c>
      <c r="F204" s="57">
        <v>1</v>
      </c>
    </row>
    <row r="205" spans="1:6" ht="14" x14ac:dyDescent="0.15">
      <c r="A205" s="42" t="s">
        <v>64</v>
      </c>
      <c r="B205" s="41">
        <v>42301</v>
      </c>
      <c r="C205" s="42" t="s">
        <v>75</v>
      </c>
      <c r="D205">
        <v>18</v>
      </c>
      <c r="E205" s="57" t="s">
        <v>4</v>
      </c>
      <c r="F205" s="57">
        <v>3</v>
      </c>
    </row>
    <row r="206" spans="1:6" ht="14" x14ac:dyDescent="0.15">
      <c r="A206" s="42" t="s">
        <v>31</v>
      </c>
      <c r="B206" s="41">
        <v>42301</v>
      </c>
      <c r="C206" s="42" t="s">
        <v>75</v>
      </c>
      <c r="D206">
        <v>19</v>
      </c>
      <c r="E206" s="57" t="s">
        <v>4</v>
      </c>
      <c r="F206" s="57">
        <v>3</v>
      </c>
    </row>
    <row r="207" spans="1:6" ht="14" x14ac:dyDescent="0.15">
      <c r="A207" s="42" t="s">
        <v>64</v>
      </c>
      <c r="B207" s="41">
        <v>42301</v>
      </c>
      <c r="C207" s="42" t="s">
        <v>75</v>
      </c>
      <c r="D207">
        <v>20</v>
      </c>
      <c r="E207" s="57" t="s">
        <v>3</v>
      </c>
      <c r="F207" s="57">
        <v>3</v>
      </c>
    </row>
    <row r="208" spans="1:6" ht="14" x14ac:dyDescent="0.15">
      <c r="A208" s="42" t="s">
        <v>31</v>
      </c>
      <c r="B208" s="41">
        <v>42301</v>
      </c>
      <c r="C208" s="42" t="s">
        <v>75</v>
      </c>
      <c r="D208">
        <v>21</v>
      </c>
      <c r="E208" s="57" t="s">
        <v>4</v>
      </c>
      <c r="F208" s="57">
        <v>3</v>
      </c>
    </row>
    <row r="209" spans="1:6" ht="14" x14ac:dyDescent="0.15">
      <c r="A209" s="42" t="s">
        <v>64</v>
      </c>
      <c r="B209" s="41">
        <v>42301</v>
      </c>
      <c r="C209" s="42" t="s">
        <v>75</v>
      </c>
      <c r="D209">
        <v>22</v>
      </c>
      <c r="E209" s="57" t="s">
        <v>2</v>
      </c>
      <c r="F209" s="57">
        <v>1</v>
      </c>
    </row>
    <row r="210" spans="1:6" ht="14" x14ac:dyDescent="0.15">
      <c r="A210" s="42" t="s">
        <v>31</v>
      </c>
      <c r="B210" s="41">
        <v>42301</v>
      </c>
      <c r="C210" s="42" t="s">
        <v>75</v>
      </c>
      <c r="D210">
        <v>23</v>
      </c>
      <c r="E210" s="57" t="s">
        <v>4</v>
      </c>
      <c r="F210" s="57">
        <v>3</v>
      </c>
    </row>
    <row r="211" spans="1:6" ht="14" x14ac:dyDescent="0.15">
      <c r="A211" s="42" t="s">
        <v>64</v>
      </c>
      <c r="B211" s="41">
        <v>42301</v>
      </c>
      <c r="C211" s="42" t="s">
        <v>75</v>
      </c>
      <c r="D211">
        <v>24</v>
      </c>
      <c r="E211" s="57" t="s">
        <v>4</v>
      </c>
      <c r="F211" s="57">
        <v>3</v>
      </c>
    </row>
    <row r="212" spans="1:6" ht="14" x14ac:dyDescent="0.15">
      <c r="A212" s="42" t="s">
        <v>64</v>
      </c>
      <c r="B212" s="41">
        <v>42301</v>
      </c>
      <c r="C212" s="42" t="s">
        <v>75</v>
      </c>
      <c r="D212">
        <v>25</v>
      </c>
      <c r="E212" s="57" t="s">
        <v>4</v>
      </c>
      <c r="F212" s="57">
        <v>3</v>
      </c>
    </row>
    <row r="240" spans="1:9" x14ac:dyDescent="0.15">
      <c r="A240" t="s">
        <v>64</v>
      </c>
      <c r="B240">
        <v>41563</v>
      </c>
      <c r="C240" t="s">
        <v>75</v>
      </c>
      <c r="D240">
        <v>1</v>
      </c>
      <c r="H240" t="e">
        <f>(COUNTIF(F240:F264,"&gt;0"))/(COUNTA(F240:F264))</f>
        <v>#DIV/0!</v>
      </c>
      <c r="I240" t="e">
        <f>AVERAGE(F240:F264)</f>
        <v>#DIV/0!</v>
      </c>
    </row>
    <row r="241" spans="1:4" x14ac:dyDescent="0.15">
      <c r="A241" t="s">
        <v>64</v>
      </c>
      <c r="B241">
        <v>41563</v>
      </c>
      <c r="C241" t="s">
        <v>75</v>
      </c>
      <c r="D241">
        <v>2</v>
      </c>
    </row>
    <row r="242" spans="1:4" x14ac:dyDescent="0.15">
      <c r="A242" t="s">
        <v>64</v>
      </c>
      <c r="B242">
        <v>41563</v>
      </c>
      <c r="C242" t="s">
        <v>75</v>
      </c>
      <c r="D242">
        <v>3</v>
      </c>
    </row>
    <row r="243" spans="1:4" x14ac:dyDescent="0.15">
      <c r="A243" t="s">
        <v>64</v>
      </c>
      <c r="B243">
        <v>41563</v>
      </c>
      <c r="C243" t="s">
        <v>75</v>
      </c>
      <c r="D243">
        <v>4</v>
      </c>
    </row>
    <row r="244" spans="1:4" x14ac:dyDescent="0.15">
      <c r="A244" t="s">
        <v>64</v>
      </c>
      <c r="B244">
        <v>41563</v>
      </c>
      <c r="C244" t="s">
        <v>75</v>
      </c>
      <c r="D244">
        <v>5</v>
      </c>
    </row>
    <row r="245" spans="1:4" x14ac:dyDescent="0.15">
      <c r="A245" t="s">
        <v>64</v>
      </c>
      <c r="B245">
        <v>41563</v>
      </c>
      <c r="C245" t="s">
        <v>75</v>
      </c>
      <c r="D245">
        <v>6</v>
      </c>
    </row>
    <row r="246" spans="1:4" x14ac:dyDescent="0.15">
      <c r="A246" t="s">
        <v>64</v>
      </c>
      <c r="B246">
        <v>41563</v>
      </c>
      <c r="C246" t="s">
        <v>75</v>
      </c>
      <c r="D246">
        <v>7</v>
      </c>
    </row>
    <row r="247" spans="1:4" x14ac:dyDescent="0.15">
      <c r="A247" t="s">
        <v>64</v>
      </c>
      <c r="B247">
        <v>41563</v>
      </c>
      <c r="C247" t="s">
        <v>75</v>
      </c>
      <c r="D247">
        <v>8</v>
      </c>
    </row>
    <row r="248" spans="1:4" x14ac:dyDescent="0.15">
      <c r="A248" t="s">
        <v>64</v>
      </c>
      <c r="B248">
        <v>41563</v>
      </c>
      <c r="C248" t="s">
        <v>75</v>
      </c>
      <c r="D248">
        <v>9</v>
      </c>
    </row>
    <row r="249" spans="1:4" x14ac:dyDescent="0.15">
      <c r="A249" t="s">
        <v>64</v>
      </c>
      <c r="B249">
        <v>41563</v>
      </c>
      <c r="C249" t="s">
        <v>75</v>
      </c>
      <c r="D249">
        <v>10</v>
      </c>
    </row>
    <row r="250" spans="1:4" x14ac:dyDescent="0.15">
      <c r="A250" t="s">
        <v>64</v>
      </c>
      <c r="B250">
        <v>41563</v>
      </c>
      <c r="C250" t="s">
        <v>75</v>
      </c>
      <c r="D250">
        <v>11</v>
      </c>
    </row>
    <row r="251" spans="1:4" x14ac:dyDescent="0.15">
      <c r="A251" t="s">
        <v>64</v>
      </c>
      <c r="B251">
        <v>41563</v>
      </c>
      <c r="C251" t="s">
        <v>75</v>
      </c>
      <c r="D251">
        <v>12</v>
      </c>
    </row>
    <row r="252" spans="1:4" x14ac:dyDescent="0.15">
      <c r="A252" t="s">
        <v>64</v>
      </c>
      <c r="B252">
        <v>41563</v>
      </c>
      <c r="C252" t="s">
        <v>75</v>
      </c>
      <c r="D252">
        <v>13</v>
      </c>
    </row>
    <row r="253" spans="1:4" x14ac:dyDescent="0.15">
      <c r="A253" t="s">
        <v>64</v>
      </c>
      <c r="B253">
        <v>41563</v>
      </c>
      <c r="C253" t="s">
        <v>75</v>
      </c>
      <c r="D253">
        <v>14</v>
      </c>
    </row>
    <row r="254" spans="1:4" x14ac:dyDescent="0.15">
      <c r="A254" t="s">
        <v>64</v>
      </c>
      <c r="B254">
        <v>41563</v>
      </c>
      <c r="C254" t="s">
        <v>75</v>
      </c>
      <c r="D254">
        <v>15</v>
      </c>
    </row>
    <row r="255" spans="1:4" x14ac:dyDescent="0.15">
      <c r="A255" t="s">
        <v>64</v>
      </c>
      <c r="B255">
        <v>41563</v>
      </c>
      <c r="C255" t="s">
        <v>75</v>
      </c>
      <c r="D255">
        <v>16</v>
      </c>
    </row>
    <row r="256" spans="1:4" x14ac:dyDescent="0.15">
      <c r="A256" t="s">
        <v>64</v>
      </c>
      <c r="B256">
        <v>41563</v>
      </c>
      <c r="C256" t="s">
        <v>75</v>
      </c>
      <c r="D256">
        <v>17</v>
      </c>
    </row>
    <row r="257" spans="1:9" x14ac:dyDescent="0.15">
      <c r="A257" t="s">
        <v>64</v>
      </c>
      <c r="B257">
        <v>41563</v>
      </c>
      <c r="C257" t="s">
        <v>75</v>
      </c>
      <c r="D257">
        <v>18</v>
      </c>
    </row>
    <row r="258" spans="1:9" x14ac:dyDescent="0.15">
      <c r="A258" t="s">
        <v>64</v>
      </c>
      <c r="B258">
        <v>41563</v>
      </c>
      <c r="C258" t="s">
        <v>75</v>
      </c>
      <c r="D258">
        <v>19</v>
      </c>
    </row>
    <row r="259" spans="1:9" x14ac:dyDescent="0.15">
      <c r="A259" t="s">
        <v>64</v>
      </c>
      <c r="B259">
        <v>41563</v>
      </c>
      <c r="C259" t="s">
        <v>75</v>
      </c>
      <c r="D259">
        <v>20</v>
      </c>
    </row>
    <row r="260" spans="1:9" x14ac:dyDescent="0.15">
      <c r="A260" t="s">
        <v>64</v>
      </c>
      <c r="B260">
        <v>41563</v>
      </c>
      <c r="C260" t="s">
        <v>75</v>
      </c>
      <c r="D260">
        <v>21</v>
      </c>
      <c r="I260" t="s">
        <v>66</v>
      </c>
    </row>
    <row r="261" spans="1:9" x14ac:dyDescent="0.15">
      <c r="A261" t="s">
        <v>64</v>
      </c>
      <c r="B261">
        <v>41563</v>
      </c>
      <c r="C261" t="s">
        <v>75</v>
      </c>
      <c r="D261">
        <v>22</v>
      </c>
    </row>
    <row r="262" spans="1:9" x14ac:dyDescent="0.15">
      <c r="A262" t="s">
        <v>64</v>
      </c>
      <c r="B262">
        <v>41563</v>
      </c>
      <c r="C262" t="s">
        <v>75</v>
      </c>
      <c r="D262">
        <v>23</v>
      </c>
    </row>
    <row r="263" spans="1:9" x14ac:dyDescent="0.15">
      <c r="A263" t="s">
        <v>64</v>
      </c>
      <c r="B263">
        <v>41563</v>
      </c>
      <c r="C263" t="s">
        <v>75</v>
      </c>
      <c r="D263">
        <v>24</v>
      </c>
    </row>
    <row r="264" spans="1:9" x14ac:dyDescent="0.15">
      <c r="A264" t="s">
        <v>64</v>
      </c>
      <c r="B264">
        <v>41563</v>
      </c>
      <c r="C264" t="s">
        <v>75</v>
      </c>
      <c r="D264">
        <v>25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4611-1B7E-43A8-9A12-19F517BC5513}">
  <dimension ref="A1:A2"/>
  <sheetViews>
    <sheetView workbookViewId="0">
      <selection activeCell="A3" sqref="A3"/>
    </sheetView>
  </sheetViews>
  <sheetFormatPr baseColWidth="10" defaultColWidth="8.83203125" defaultRowHeight="13" x14ac:dyDescent="0.15"/>
  <sheetData>
    <row r="1" spans="1:1" x14ac:dyDescent="0.15">
      <c r="A1" s="42" t="s">
        <v>100</v>
      </c>
    </row>
    <row r="2" spans="1:1" x14ac:dyDescent="0.15">
      <c r="A2" s="42" t="s">
        <v>101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9029-9804-49E3-9902-6C18493A682C}">
  <dimension ref="A1:N252"/>
  <sheetViews>
    <sheetView workbookViewId="0">
      <selection activeCell="P7" sqref="P7:P10"/>
    </sheetView>
  </sheetViews>
  <sheetFormatPr baseColWidth="10" defaultColWidth="8.83203125" defaultRowHeight="13" x14ac:dyDescent="0.15"/>
  <cols>
    <col min="2" max="2" width="10.1640625" bestFit="1" customWidth="1"/>
    <col min="9" max="9" width="10.5" customWidth="1"/>
  </cols>
  <sheetData>
    <row r="1" spans="1:14" x14ac:dyDescent="0.15">
      <c r="A1" s="42" t="s">
        <v>97</v>
      </c>
      <c r="E1" t="s">
        <v>16</v>
      </c>
      <c r="G1" t="s">
        <v>22</v>
      </c>
    </row>
    <row r="2" spans="1:14" x14ac:dyDescent="0.15">
      <c r="A2" t="s">
        <v>77</v>
      </c>
    </row>
    <row r="3" spans="1:14" x14ac:dyDescent="0.15">
      <c r="E3" t="s">
        <v>17</v>
      </c>
      <c r="F3" t="s">
        <v>18</v>
      </c>
      <c r="G3" t="s">
        <v>19</v>
      </c>
      <c r="H3" t="s">
        <v>20</v>
      </c>
      <c r="I3" t="s">
        <v>21</v>
      </c>
    </row>
    <row r="4" spans="1:14" x14ac:dyDescent="0.15">
      <c r="A4" t="s">
        <v>12</v>
      </c>
      <c r="B4" t="s">
        <v>11</v>
      </c>
      <c r="C4" t="s">
        <v>8</v>
      </c>
      <c r="D4" t="s">
        <v>9</v>
      </c>
      <c r="E4" t="s">
        <v>5</v>
      </c>
      <c r="F4" t="s">
        <v>6</v>
      </c>
      <c r="H4" t="s">
        <v>14</v>
      </c>
      <c r="I4" t="s">
        <v>7</v>
      </c>
    </row>
    <row r="5" spans="1:14" x14ac:dyDescent="0.15">
      <c r="J5" t="s">
        <v>31</v>
      </c>
    </row>
    <row r="6" spans="1:14" x14ac:dyDescent="0.15">
      <c r="A6" t="s">
        <v>95</v>
      </c>
      <c r="B6" s="41">
        <v>42943</v>
      </c>
      <c r="C6">
        <v>520</v>
      </c>
      <c r="D6">
        <v>1</v>
      </c>
      <c r="E6" t="s">
        <v>0</v>
      </c>
      <c r="F6">
        <v>0</v>
      </c>
      <c r="H6">
        <f>(COUNTIF(F6:F20,"&gt;0"))/(COUNTA(F6:F20))</f>
        <v>0.13333333333333333</v>
      </c>
      <c r="I6">
        <f>AVERAGE(F6:F20)</f>
        <v>0.13333333333333333</v>
      </c>
      <c r="J6" t="s">
        <v>23</v>
      </c>
      <c r="K6" t="s">
        <v>24</v>
      </c>
      <c r="L6" s="42" t="s">
        <v>34</v>
      </c>
      <c r="M6" t="s">
        <v>61</v>
      </c>
      <c r="N6" t="s">
        <v>80</v>
      </c>
    </row>
    <row r="7" spans="1:14" x14ac:dyDescent="0.15">
      <c r="A7" t="s">
        <v>95</v>
      </c>
      <c r="B7" s="41">
        <v>42943</v>
      </c>
      <c r="C7">
        <v>520</v>
      </c>
      <c r="D7">
        <v>2</v>
      </c>
      <c r="E7" t="s">
        <v>0</v>
      </c>
      <c r="F7">
        <v>0</v>
      </c>
      <c r="J7" t="s">
        <v>26</v>
      </c>
      <c r="K7">
        <f>(H22)</f>
        <v>0.2</v>
      </c>
      <c r="L7">
        <f>(I22)</f>
        <v>0.33</v>
      </c>
      <c r="M7">
        <v>0.91900000000000004</v>
      </c>
      <c r="N7">
        <v>0.85599999999999998</v>
      </c>
    </row>
    <row r="8" spans="1:14" x14ac:dyDescent="0.15">
      <c r="A8" t="s">
        <v>95</v>
      </c>
      <c r="B8" s="41">
        <v>42943</v>
      </c>
      <c r="C8">
        <v>520</v>
      </c>
      <c r="D8">
        <v>3</v>
      </c>
      <c r="E8" t="s">
        <v>0</v>
      </c>
      <c r="F8">
        <v>0</v>
      </c>
      <c r="G8" t="s">
        <v>53</v>
      </c>
      <c r="H8" t="s">
        <v>59</v>
      </c>
      <c r="I8" t="s">
        <v>60</v>
      </c>
      <c r="J8" t="s">
        <v>27</v>
      </c>
      <c r="K8">
        <f>(H80)</f>
        <v>1</v>
      </c>
      <c r="L8">
        <f>(I80)</f>
        <v>3.13</v>
      </c>
      <c r="M8">
        <v>0.96899999999999997</v>
      </c>
      <c r="N8">
        <v>0.82699999999999996</v>
      </c>
    </row>
    <row r="9" spans="1:14" x14ac:dyDescent="0.15">
      <c r="A9" t="s">
        <v>95</v>
      </c>
      <c r="B9" s="41">
        <v>42943</v>
      </c>
      <c r="C9">
        <v>520</v>
      </c>
      <c r="D9">
        <v>4</v>
      </c>
      <c r="E9" t="s">
        <v>0</v>
      </c>
      <c r="F9">
        <v>0</v>
      </c>
      <c r="G9" t="s">
        <v>54</v>
      </c>
      <c r="H9">
        <v>50</v>
      </c>
      <c r="I9">
        <v>0</v>
      </c>
      <c r="J9" t="s">
        <v>28</v>
      </c>
      <c r="K9">
        <f>(H138)</f>
        <v>1</v>
      </c>
      <c r="L9">
        <f>(I138)</f>
        <v>3.53</v>
      </c>
      <c r="M9">
        <v>0.92200000000000004</v>
      </c>
      <c r="N9">
        <v>0.76200000000000001</v>
      </c>
    </row>
    <row r="10" spans="1:14" x14ac:dyDescent="0.15">
      <c r="A10" t="s">
        <v>95</v>
      </c>
      <c r="B10" s="41">
        <v>42943</v>
      </c>
      <c r="C10">
        <v>520</v>
      </c>
      <c r="D10">
        <v>5</v>
      </c>
      <c r="E10" t="s">
        <v>0</v>
      </c>
      <c r="F10">
        <v>0</v>
      </c>
      <c r="G10" t="s">
        <v>55</v>
      </c>
      <c r="H10">
        <v>46</v>
      </c>
      <c r="I10">
        <v>3</v>
      </c>
      <c r="J10" t="s">
        <v>29</v>
      </c>
      <c r="K10">
        <f>H196</f>
        <v>1</v>
      </c>
      <c r="L10">
        <f>I196</f>
        <v>3</v>
      </c>
      <c r="M10">
        <v>0.80400000000000005</v>
      </c>
      <c r="N10">
        <v>0.61299999999999999</v>
      </c>
    </row>
    <row r="11" spans="1:14" x14ac:dyDescent="0.15">
      <c r="A11" t="s">
        <v>95</v>
      </c>
      <c r="B11" s="41">
        <v>42943</v>
      </c>
      <c r="C11">
        <v>520</v>
      </c>
      <c r="D11">
        <v>6</v>
      </c>
      <c r="E11" t="s">
        <v>0</v>
      </c>
      <c r="F11">
        <v>0</v>
      </c>
      <c r="G11" t="s">
        <v>56</v>
      </c>
      <c r="H11">
        <v>60</v>
      </c>
      <c r="I11">
        <v>0</v>
      </c>
    </row>
    <row r="12" spans="1:14" x14ac:dyDescent="0.15">
      <c r="A12" t="s">
        <v>95</v>
      </c>
      <c r="B12" s="41">
        <v>42943</v>
      </c>
      <c r="C12">
        <v>520</v>
      </c>
      <c r="D12">
        <v>7</v>
      </c>
      <c r="E12" t="s">
        <v>0</v>
      </c>
      <c r="F12">
        <v>0</v>
      </c>
      <c r="J12" t="s">
        <v>89</v>
      </c>
    </row>
    <row r="13" spans="1:14" x14ac:dyDescent="0.15">
      <c r="A13" t="s">
        <v>95</v>
      </c>
      <c r="B13" s="41">
        <v>42943</v>
      </c>
      <c r="C13">
        <v>520</v>
      </c>
      <c r="D13">
        <v>8</v>
      </c>
      <c r="E13" t="s">
        <v>1</v>
      </c>
      <c r="F13">
        <v>1</v>
      </c>
      <c r="G13" t="s">
        <v>58</v>
      </c>
      <c r="H13">
        <f>SUM(H9:H12)</f>
        <v>156</v>
      </c>
      <c r="I13">
        <f>SUM(I9:I12)</f>
        <v>3</v>
      </c>
      <c r="J13" t="s">
        <v>23</v>
      </c>
      <c r="K13" t="s">
        <v>24</v>
      </c>
      <c r="L13" s="42" t="s">
        <v>34</v>
      </c>
      <c r="M13" t="s">
        <v>61</v>
      </c>
      <c r="N13" t="s">
        <v>80</v>
      </c>
    </row>
    <row r="14" spans="1:14" x14ac:dyDescent="0.15">
      <c r="A14" t="s">
        <v>95</v>
      </c>
      <c r="B14" s="41">
        <v>42943</v>
      </c>
      <c r="C14">
        <v>520</v>
      </c>
      <c r="D14">
        <v>9</v>
      </c>
      <c r="E14" t="s">
        <v>0</v>
      </c>
      <c r="F14">
        <v>0</v>
      </c>
      <c r="I14">
        <f>H13+I13</f>
        <v>159</v>
      </c>
      <c r="J14" t="s">
        <v>26</v>
      </c>
      <c r="K14" s="27">
        <f>H6</f>
        <v>0.13333333333333333</v>
      </c>
      <c r="L14" s="27">
        <f>I6</f>
        <v>0.13333333333333333</v>
      </c>
      <c r="M14" s="47">
        <f>H13/I14</f>
        <v>0.98113207547169812</v>
      </c>
      <c r="N14" s="47">
        <f>H13/I14</f>
        <v>0.98113207547169812</v>
      </c>
    </row>
    <row r="15" spans="1:14" x14ac:dyDescent="0.15">
      <c r="A15" t="s">
        <v>95</v>
      </c>
      <c r="B15" s="41">
        <v>42943</v>
      </c>
      <c r="C15">
        <v>520</v>
      </c>
      <c r="D15">
        <v>10</v>
      </c>
      <c r="E15" t="s">
        <v>0</v>
      </c>
      <c r="F15">
        <v>0</v>
      </c>
      <c r="J15" t="s">
        <v>27</v>
      </c>
      <c r="K15" s="27">
        <f>H64</f>
        <v>0.33333333333333331</v>
      </c>
      <c r="L15" s="27">
        <f>I64</f>
        <v>0.46666666666666667</v>
      </c>
      <c r="M15" s="47">
        <f>H70/I71</f>
        <v>0.97857142857142854</v>
      </c>
      <c r="N15" s="47">
        <f>H70/I14</f>
        <v>0.86163522012578619</v>
      </c>
    </row>
    <row r="16" spans="1:14" x14ac:dyDescent="0.15">
      <c r="A16" t="s">
        <v>95</v>
      </c>
      <c r="B16" s="41">
        <v>42943</v>
      </c>
      <c r="C16">
        <v>520</v>
      </c>
      <c r="D16">
        <v>11</v>
      </c>
      <c r="E16" t="s">
        <v>0</v>
      </c>
      <c r="F16">
        <v>0</v>
      </c>
      <c r="J16" t="s">
        <v>28</v>
      </c>
      <c r="K16" s="27">
        <f>H122</f>
        <v>0.53333333333333333</v>
      </c>
      <c r="L16" s="27">
        <f>I122</f>
        <v>0.53333333333333333</v>
      </c>
      <c r="M16" s="47" t="e">
        <f>H129/#REF!</f>
        <v>#REF!</v>
      </c>
      <c r="N16" s="47">
        <f>H129/198</f>
        <v>0.58585858585858586</v>
      </c>
    </row>
    <row r="17" spans="1:14" x14ac:dyDescent="0.15">
      <c r="A17" t="s">
        <v>95</v>
      </c>
      <c r="B17" s="41">
        <v>42943</v>
      </c>
      <c r="C17">
        <v>520</v>
      </c>
      <c r="D17">
        <v>12</v>
      </c>
      <c r="E17" t="s">
        <v>1</v>
      </c>
      <c r="F17">
        <v>1</v>
      </c>
      <c r="J17" t="s">
        <v>29</v>
      </c>
      <c r="K17" t="e">
        <f>H180</f>
        <v>#DIV/0!</v>
      </c>
      <c r="L17" t="e">
        <f>I180</f>
        <v>#DIV/0!</v>
      </c>
      <c r="M17" s="47">
        <f>H187/H129</f>
        <v>0.93103448275862066</v>
      </c>
      <c r="N17" s="47">
        <f>H187/198</f>
        <v>0.54545454545454541</v>
      </c>
    </row>
    <row r="18" spans="1:14" x14ac:dyDescent="0.15">
      <c r="A18" t="s">
        <v>95</v>
      </c>
      <c r="B18" s="41">
        <v>42943</v>
      </c>
      <c r="C18">
        <v>520</v>
      </c>
      <c r="D18">
        <v>13</v>
      </c>
      <c r="E18" t="s">
        <v>0</v>
      </c>
      <c r="F18">
        <v>0</v>
      </c>
    </row>
    <row r="19" spans="1:14" x14ac:dyDescent="0.15">
      <c r="A19" t="s">
        <v>95</v>
      </c>
      <c r="B19" s="41">
        <v>42943</v>
      </c>
      <c r="C19">
        <v>520</v>
      </c>
      <c r="D19">
        <v>14</v>
      </c>
      <c r="E19" t="s">
        <v>0</v>
      </c>
      <c r="F19">
        <v>0</v>
      </c>
      <c r="J19" t="s">
        <v>68</v>
      </c>
    </row>
    <row r="20" spans="1:14" x14ac:dyDescent="0.15">
      <c r="A20" t="s">
        <v>95</v>
      </c>
      <c r="B20" s="41">
        <v>42943</v>
      </c>
      <c r="C20">
        <v>520</v>
      </c>
      <c r="D20">
        <v>15</v>
      </c>
      <c r="E20" t="s">
        <v>0</v>
      </c>
      <c r="F20">
        <v>0</v>
      </c>
      <c r="J20" t="s">
        <v>23</v>
      </c>
      <c r="K20" t="s">
        <v>24</v>
      </c>
      <c r="L20" s="42" t="s">
        <v>34</v>
      </c>
      <c r="M20" t="s">
        <v>61</v>
      </c>
      <c r="N20" t="s">
        <v>80</v>
      </c>
    </row>
    <row r="21" spans="1:14" x14ac:dyDescent="0.15">
      <c r="J21" t="s">
        <v>26</v>
      </c>
      <c r="K21" s="27">
        <f>H48</f>
        <v>0.16666666666666666</v>
      </c>
      <c r="L21" s="27">
        <f>I48</f>
        <v>0.26666666666666666</v>
      </c>
      <c r="M21" s="47">
        <f>H54/I55</f>
        <v>0.99333333333333329</v>
      </c>
      <c r="N21" s="47">
        <f>H54/I55</f>
        <v>0.99333333333333329</v>
      </c>
    </row>
    <row r="22" spans="1:14" x14ac:dyDescent="0.15">
      <c r="A22" t="s">
        <v>31</v>
      </c>
      <c r="B22" s="41">
        <v>42948</v>
      </c>
      <c r="C22" t="s">
        <v>75</v>
      </c>
      <c r="D22">
        <v>1</v>
      </c>
      <c r="E22" s="57"/>
      <c r="F22" s="57"/>
      <c r="H22">
        <v>0.2</v>
      </c>
      <c r="I22">
        <v>0.33</v>
      </c>
      <c r="J22" t="s">
        <v>27</v>
      </c>
      <c r="K22" s="27">
        <f>H106</f>
        <v>4.1666666666666664E-2</v>
      </c>
      <c r="L22" s="27">
        <f>I106</f>
        <v>6.6666666666666666E-2</v>
      </c>
      <c r="M22" s="47">
        <f>H112/I113</f>
        <v>1</v>
      </c>
      <c r="N22" s="47">
        <f>H112/I55</f>
        <v>0.90666666666666662</v>
      </c>
    </row>
    <row r="23" spans="1:14" x14ac:dyDescent="0.15">
      <c r="A23" t="s">
        <v>31</v>
      </c>
      <c r="B23" s="41">
        <v>42948</v>
      </c>
      <c r="C23" t="s">
        <v>75</v>
      </c>
      <c r="D23">
        <v>2</v>
      </c>
      <c r="E23" s="57"/>
      <c r="F23" s="57"/>
      <c r="J23" t="s">
        <v>28</v>
      </c>
      <c r="K23" s="27">
        <f>H164</f>
        <v>0.33333333333333331</v>
      </c>
      <c r="L23" s="27">
        <f>I164</f>
        <v>0.46666666666666667</v>
      </c>
      <c r="M23" s="47">
        <f>H170/I171</f>
        <v>0.9916666666666667</v>
      </c>
      <c r="N23" s="47">
        <f>H170/I55</f>
        <v>0.79333333333333333</v>
      </c>
    </row>
    <row r="24" spans="1:14" x14ac:dyDescent="0.15">
      <c r="A24" t="s">
        <v>31</v>
      </c>
      <c r="B24" s="41">
        <v>42948</v>
      </c>
      <c r="C24" t="s">
        <v>75</v>
      </c>
      <c r="D24">
        <v>3</v>
      </c>
      <c r="E24" s="57"/>
      <c r="F24" s="57"/>
      <c r="J24" t="s">
        <v>29</v>
      </c>
      <c r="K24" s="27">
        <f>H222</f>
        <v>0.2</v>
      </c>
      <c r="L24" s="27">
        <f>I222</f>
        <v>0.33333333333333331</v>
      </c>
      <c r="M24" s="47">
        <f>H228/I229</f>
        <v>0.96153846153846156</v>
      </c>
      <c r="N24" s="47">
        <f>H228/I55</f>
        <v>0.66666666666666663</v>
      </c>
    </row>
    <row r="25" spans="1:14" x14ac:dyDescent="0.15">
      <c r="A25" t="s">
        <v>31</v>
      </c>
      <c r="B25" s="41">
        <v>42948</v>
      </c>
      <c r="C25" t="s">
        <v>75</v>
      </c>
      <c r="D25">
        <v>4</v>
      </c>
      <c r="E25" s="57"/>
      <c r="F25" s="57"/>
    </row>
    <row r="26" spans="1:14" x14ac:dyDescent="0.15">
      <c r="A26" t="s">
        <v>31</v>
      </c>
      <c r="B26" s="41">
        <v>42948</v>
      </c>
      <c r="C26" t="s">
        <v>75</v>
      </c>
      <c r="D26">
        <v>5</v>
      </c>
      <c r="E26" s="57"/>
      <c r="F26" s="57"/>
    </row>
    <row r="27" spans="1:14" x14ac:dyDescent="0.15">
      <c r="A27" t="s">
        <v>31</v>
      </c>
      <c r="B27" s="41">
        <v>42948</v>
      </c>
      <c r="C27" t="s">
        <v>75</v>
      </c>
      <c r="D27">
        <v>6</v>
      </c>
      <c r="E27" s="57"/>
      <c r="F27" s="57"/>
    </row>
    <row r="28" spans="1:14" x14ac:dyDescent="0.15">
      <c r="A28" t="s">
        <v>31</v>
      </c>
      <c r="B28" s="41">
        <v>42948</v>
      </c>
      <c r="C28" t="s">
        <v>75</v>
      </c>
      <c r="D28">
        <v>7</v>
      </c>
      <c r="E28" s="57"/>
      <c r="F28" s="57"/>
    </row>
    <row r="29" spans="1:14" x14ac:dyDescent="0.15">
      <c r="A29" t="s">
        <v>31</v>
      </c>
      <c r="B29" s="41">
        <v>42948</v>
      </c>
      <c r="C29" t="s">
        <v>75</v>
      </c>
      <c r="D29">
        <v>8</v>
      </c>
      <c r="E29" s="57"/>
      <c r="F29" s="57"/>
    </row>
    <row r="30" spans="1:14" x14ac:dyDescent="0.15">
      <c r="A30" t="s">
        <v>31</v>
      </c>
      <c r="B30" s="41">
        <v>42948</v>
      </c>
      <c r="C30" t="s">
        <v>75</v>
      </c>
      <c r="D30">
        <v>9</v>
      </c>
      <c r="E30" s="57"/>
      <c r="F30" s="57"/>
    </row>
    <row r="31" spans="1:14" x14ac:dyDescent="0.15">
      <c r="A31" t="s">
        <v>31</v>
      </c>
      <c r="B31" s="41">
        <v>42948</v>
      </c>
      <c r="C31" t="s">
        <v>75</v>
      </c>
      <c r="D31">
        <v>10</v>
      </c>
      <c r="E31" s="57"/>
      <c r="F31" s="57"/>
    </row>
    <row r="32" spans="1:14" x14ac:dyDescent="0.15">
      <c r="A32" t="s">
        <v>31</v>
      </c>
      <c r="B32" s="41">
        <v>42948</v>
      </c>
      <c r="C32" t="s">
        <v>75</v>
      </c>
      <c r="D32">
        <v>11</v>
      </c>
      <c r="E32" s="57"/>
      <c r="F32" s="57"/>
    </row>
    <row r="33" spans="1:9" x14ac:dyDescent="0.15">
      <c r="A33" t="s">
        <v>31</v>
      </c>
      <c r="B33" s="41">
        <v>42948</v>
      </c>
      <c r="C33" t="s">
        <v>75</v>
      </c>
      <c r="D33">
        <v>12</v>
      </c>
      <c r="E33" s="57"/>
      <c r="F33" s="57"/>
    </row>
    <row r="34" spans="1:9" x14ac:dyDescent="0.15">
      <c r="A34" t="s">
        <v>31</v>
      </c>
      <c r="B34" s="41">
        <v>42948</v>
      </c>
      <c r="C34" t="s">
        <v>75</v>
      </c>
      <c r="D34">
        <v>13</v>
      </c>
      <c r="E34" s="57"/>
      <c r="F34" s="57"/>
    </row>
    <row r="35" spans="1:9" x14ac:dyDescent="0.15">
      <c r="A35" t="s">
        <v>31</v>
      </c>
      <c r="B35" s="41">
        <v>42948</v>
      </c>
      <c r="C35" t="s">
        <v>75</v>
      </c>
      <c r="D35">
        <v>14</v>
      </c>
      <c r="E35" s="57"/>
      <c r="F35" s="57"/>
    </row>
    <row r="36" spans="1:9" x14ac:dyDescent="0.15">
      <c r="A36" t="s">
        <v>31</v>
      </c>
      <c r="B36" s="41">
        <v>42948</v>
      </c>
      <c r="C36" t="s">
        <v>75</v>
      </c>
      <c r="D36">
        <v>15</v>
      </c>
      <c r="E36" s="57"/>
      <c r="F36" s="57"/>
    </row>
    <row r="37" spans="1:9" x14ac:dyDescent="0.15">
      <c r="A37" t="s">
        <v>31</v>
      </c>
      <c r="B37" s="58" t="s">
        <v>104</v>
      </c>
      <c r="C37" t="s">
        <v>75</v>
      </c>
      <c r="D37">
        <v>16</v>
      </c>
      <c r="E37" s="57"/>
      <c r="F37" s="57"/>
    </row>
    <row r="38" spans="1:9" x14ac:dyDescent="0.15">
      <c r="A38" t="s">
        <v>31</v>
      </c>
      <c r="B38" s="58" t="s">
        <v>104</v>
      </c>
      <c r="C38" t="s">
        <v>75</v>
      </c>
      <c r="D38">
        <v>17</v>
      </c>
      <c r="E38" s="57"/>
      <c r="F38" s="57"/>
    </row>
    <row r="39" spans="1:9" x14ac:dyDescent="0.15">
      <c r="A39" t="s">
        <v>31</v>
      </c>
      <c r="B39" s="58" t="s">
        <v>104</v>
      </c>
      <c r="C39" t="s">
        <v>75</v>
      </c>
      <c r="D39">
        <v>18</v>
      </c>
      <c r="E39" s="57"/>
      <c r="F39" s="57"/>
    </row>
    <row r="40" spans="1:9" x14ac:dyDescent="0.15">
      <c r="A40" t="s">
        <v>31</v>
      </c>
      <c r="B40" s="58" t="s">
        <v>104</v>
      </c>
      <c r="C40" t="s">
        <v>75</v>
      </c>
      <c r="D40">
        <v>19</v>
      </c>
      <c r="E40" s="57"/>
      <c r="F40" s="57"/>
    </row>
    <row r="41" spans="1:9" x14ac:dyDescent="0.15">
      <c r="A41" t="s">
        <v>31</v>
      </c>
      <c r="B41" s="58" t="s">
        <v>104</v>
      </c>
      <c r="C41" t="s">
        <v>75</v>
      </c>
      <c r="D41">
        <v>20</v>
      </c>
      <c r="E41" s="57"/>
      <c r="F41" s="57"/>
    </row>
    <row r="42" spans="1:9" x14ac:dyDescent="0.15">
      <c r="A42" t="s">
        <v>31</v>
      </c>
      <c r="B42" s="58" t="s">
        <v>104</v>
      </c>
      <c r="C42" t="s">
        <v>75</v>
      </c>
      <c r="D42">
        <v>21</v>
      </c>
      <c r="E42" s="57"/>
      <c r="F42" s="57"/>
    </row>
    <row r="43" spans="1:9" x14ac:dyDescent="0.15">
      <c r="A43" t="s">
        <v>31</v>
      </c>
      <c r="B43" s="58" t="s">
        <v>104</v>
      </c>
      <c r="C43" t="s">
        <v>75</v>
      </c>
      <c r="D43">
        <v>22</v>
      </c>
      <c r="E43" s="57"/>
      <c r="F43" s="57"/>
    </row>
    <row r="44" spans="1:9" x14ac:dyDescent="0.15">
      <c r="A44" t="s">
        <v>31</v>
      </c>
      <c r="B44" s="58" t="s">
        <v>104</v>
      </c>
      <c r="C44" t="s">
        <v>75</v>
      </c>
      <c r="D44">
        <v>23</v>
      </c>
      <c r="E44" s="57"/>
      <c r="F44" s="57"/>
    </row>
    <row r="45" spans="1:9" x14ac:dyDescent="0.15">
      <c r="A45" t="s">
        <v>31</v>
      </c>
      <c r="B45" s="58" t="s">
        <v>104</v>
      </c>
      <c r="C45" t="s">
        <v>75</v>
      </c>
      <c r="D45">
        <v>24</v>
      </c>
      <c r="E45" s="57"/>
      <c r="F45" s="57"/>
    </row>
    <row r="46" spans="1:9" x14ac:dyDescent="0.15">
      <c r="A46" t="s">
        <v>31</v>
      </c>
      <c r="B46" s="58" t="s">
        <v>104</v>
      </c>
      <c r="C46" t="s">
        <v>75</v>
      </c>
      <c r="D46">
        <v>25</v>
      </c>
      <c r="E46" s="57"/>
      <c r="F46" s="57"/>
    </row>
    <row r="47" spans="1:9" x14ac:dyDescent="0.15">
      <c r="B47" s="41"/>
      <c r="E47" s="57"/>
      <c r="F47" s="57"/>
    </row>
    <row r="48" spans="1:9" ht="14" x14ac:dyDescent="0.15">
      <c r="A48" t="s">
        <v>68</v>
      </c>
      <c r="B48" s="41">
        <v>42928</v>
      </c>
      <c r="C48">
        <v>519</v>
      </c>
      <c r="D48">
        <v>1</v>
      </c>
      <c r="E48" s="57" t="s">
        <v>0</v>
      </c>
      <c r="F48" s="57">
        <v>0</v>
      </c>
      <c r="H48">
        <f>(COUNTIF(F48:F62,"&gt;0"))/(COUNTA(F48:F72))</f>
        <v>0.16666666666666666</v>
      </c>
      <c r="I48">
        <f>AVERAGE(F48:F62)</f>
        <v>0.26666666666666666</v>
      </c>
    </row>
    <row r="49" spans="1:9" ht="14" x14ac:dyDescent="0.15">
      <c r="A49" t="s">
        <v>68</v>
      </c>
      <c r="B49" s="41">
        <v>42928</v>
      </c>
      <c r="C49">
        <v>519</v>
      </c>
      <c r="D49">
        <v>2</v>
      </c>
      <c r="E49" s="57" t="s">
        <v>0</v>
      </c>
      <c r="F49" s="57">
        <v>0</v>
      </c>
      <c r="G49" t="s">
        <v>53</v>
      </c>
      <c r="H49" t="s">
        <v>59</v>
      </c>
      <c r="I49" t="s">
        <v>60</v>
      </c>
    </row>
    <row r="50" spans="1:9" ht="14" x14ac:dyDescent="0.15">
      <c r="A50" t="s">
        <v>68</v>
      </c>
      <c r="B50" s="41">
        <v>42928</v>
      </c>
      <c r="C50">
        <v>519</v>
      </c>
      <c r="D50">
        <v>3</v>
      </c>
      <c r="E50" s="57" t="s">
        <v>0</v>
      </c>
      <c r="F50" s="57">
        <v>0</v>
      </c>
      <c r="G50" t="s">
        <v>54</v>
      </c>
      <c r="H50">
        <v>49</v>
      </c>
      <c r="I50">
        <v>1</v>
      </c>
    </row>
    <row r="51" spans="1:9" ht="14" x14ac:dyDescent="0.15">
      <c r="A51" t="s">
        <v>68</v>
      </c>
      <c r="B51" s="41">
        <v>42928</v>
      </c>
      <c r="C51">
        <v>519</v>
      </c>
      <c r="D51">
        <v>4</v>
      </c>
      <c r="E51" s="57" t="s">
        <v>0</v>
      </c>
      <c r="F51" s="57">
        <v>0</v>
      </c>
      <c r="G51" t="s">
        <v>55</v>
      </c>
      <c r="H51">
        <v>50</v>
      </c>
      <c r="I51">
        <v>0</v>
      </c>
    </row>
    <row r="52" spans="1:9" ht="14" x14ac:dyDescent="0.15">
      <c r="A52" t="s">
        <v>68</v>
      </c>
      <c r="B52" s="41">
        <v>42928</v>
      </c>
      <c r="C52">
        <v>519</v>
      </c>
      <c r="D52">
        <v>5</v>
      </c>
      <c r="E52" s="57" t="s">
        <v>0</v>
      </c>
      <c r="F52" s="57">
        <v>0</v>
      </c>
      <c r="G52" t="s">
        <v>56</v>
      </c>
      <c r="H52">
        <v>50</v>
      </c>
      <c r="I52">
        <v>0</v>
      </c>
    </row>
    <row r="53" spans="1:9" ht="14" x14ac:dyDescent="0.15">
      <c r="A53" t="s">
        <v>68</v>
      </c>
      <c r="B53" s="41">
        <v>42928</v>
      </c>
      <c r="C53">
        <v>519</v>
      </c>
      <c r="D53">
        <v>6</v>
      </c>
      <c r="E53" s="57" t="s">
        <v>0</v>
      </c>
      <c r="F53" s="57">
        <v>0</v>
      </c>
    </row>
    <row r="54" spans="1:9" ht="14" x14ac:dyDescent="0.15">
      <c r="A54" t="s">
        <v>68</v>
      </c>
      <c r="B54" s="41">
        <v>42928</v>
      </c>
      <c r="C54">
        <v>519</v>
      </c>
      <c r="D54">
        <v>7</v>
      </c>
      <c r="E54" s="57" t="s">
        <v>0</v>
      </c>
      <c r="F54" s="57">
        <v>0</v>
      </c>
      <c r="G54" t="s">
        <v>58</v>
      </c>
      <c r="H54">
        <f>SUM(H50:H52)</f>
        <v>149</v>
      </c>
      <c r="I54">
        <f>SUM(I50:I52)</f>
        <v>1</v>
      </c>
    </row>
    <row r="55" spans="1:9" ht="14" x14ac:dyDescent="0.15">
      <c r="A55" t="s">
        <v>68</v>
      </c>
      <c r="B55" s="41">
        <v>42928</v>
      </c>
      <c r="C55">
        <v>519</v>
      </c>
      <c r="D55">
        <v>8</v>
      </c>
      <c r="E55" s="57" t="s">
        <v>1</v>
      </c>
      <c r="F55" s="57">
        <v>1</v>
      </c>
      <c r="I55">
        <f>H54+I54</f>
        <v>150</v>
      </c>
    </row>
    <row r="56" spans="1:9" ht="14" x14ac:dyDescent="0.15">
      <c r="A56" t="s">
        <v>68</v>
      </c>
      <c r="B56" s="41">
        <v>42928</v>
      </c>
      <c r="C56">
        <v>519</v>
      </c>
      <c r="D56">
        <v>9</v>
      </c>
      <c r="E56" s="57" t="s">
        <v>0</v>
      </c>
      <c r="F56" s="57">
        <v>0</v>
      </c>
    </row>
    <row r="57" spans="1:9" ht="14" x14ac:dyDescent="0.15">
      <c r="A57" t="s">
        <v>68</v>
      </c>
      <c r="B57" s="41">
        <v>42928</v>
      </c>
      <c r="C57">
        <v>519</v>
      </c>
      <c r="D57">
        <v>10</v>
      </c>
      <c r="E57" s="57" t="s">
        <v>0</v>
      </c>
      <c r="F57" s="57">
        <v>0</v>
      </c>
    </row>
    <row r="58" spans="1:9" ht="14" x14ac:dyDescent="0.15">
      <c r="A58" t="s">
        <v>68</v>
      </c>
      <c r="B58" s="41">
        <v>42928</v>
      </c>
      <c r="C58">
        <v>519</v>
      </c>
      <c r="D58">
        <v>11</v>
      </c>
      <c r="E58" s="57" t="s">
        <v>1</v>
      </c>
      <c r="F58" s="57">
        <v>1</v>
      </c>
    </row>
    <row r="59" spans="1:9" ht="14" x14ac:dyDescent="0.15">
      <c r="A59" t="s">
        <v>68</v>
      </c>
      <c r="B59" s="41">
        <v>42928</v>
      </c>
      <c r="C59">
        <v>519</v>
      </c>
      <c r="D59">
        <v>12</v>
      </c>
      <c r="E59" s="57" t="s">
        <v>0</v>
      </c>
      <c r="F59" s="57">
        <v>0</v>
      </c>
    </row>
    <row r="60" spans="1:9" ht="14" x14ac:dyDescent="0.15">
      <c r="A60" t="s">
        <v>68</v>
      </c>
      <c r="B60" s="41">
        <v>42928</v>
      </c>
      <c r="C60">
        <v>519</v>
      </c>
      <c r="D60">
        <v>13</v>
      </c>
      <c r="E60" s="57" t="s">
        <v>1</v>
      </c>
      <c r="F60" s="57">
        <v>1</v>
      </c>
    </row>
    <row r="61" spans="1:9" ht="14" x14ac:dyDescent="0.15">
      <c r="A61" t="s">
        <v>68</v>
      </c>
      <c r="B61" s="41">
        <v>42928</v>
      </c>
      <c r="C61">
        <v>519</v>
      </c>
      <c r="D61">
        <v>14</v>
      </c>
      <c r="E61" s="57" t="s">
        <v>1</v>
      </c>
      <c r="F61" s="57">
        <v>1</v>
      </c>
    </row>
    <row r="62" spans="1:9" ht="14" x14ac:dyDescent="0.15">
      <c r="A62" t="s">
        <v>68</v>
      </c>
      <c r="B62" s="41">
        <v>42928</v>
      </c>
      <c r="C62">
        <v>519</v>
      </c>
      <c r="D62">
        <v>15</v>
      </c>
      <c r="E62" s="57" t="s">
        <v>0</v>
      </c>
      <c r="F62" s="57">
        <v>0</v>
      </c>
    </row>
    <row r="64" spans="1:9" x14ac:dyDescent="0.15">
      <c r="A64" t="s">
        <v>95</v>
      </c>
      <c r="B64" s="41">
        <v>42976</v>
      </c>
      <c r="C64">
        <v>522</v>
      </c>
      <c r="D64">
        <v>1</v>
      </c>
      <c r="E64" t="s">
        <v>0</v>
      </c>
      <c r="F64">
        <v>0</v>
      </c>
      <c r="H64">
        <f>(COUNTIF(F64:F78,"&gt;0"))/(COUNTA(F64:F78))</f>
        <v>0.33333333333333331</v>
      </c>
      <c r="I64">
        <f>AVERAGE(F64:F78)</f>
        <v>0.46666666666666667</v>
      </c>
    </row>
    <row r="65" spans="1:9" x14ac:dyDescent="0.15">
      <c r="A65" t="s">
        <v>95</v>
      </c>
      <c r="B65" s="41">
        <v>42976</v>
      </c>
      <c r="C65">
        <v>522</v>
      </c>
      <c r="D65">
        <v>2</v>
      </c>
      <c r="E65" t="s">
        <v>2</v>
      </c>
      <c r="F65">
        <v>1</v>
      </c>
      <c r="G65" t="s">
        <v>53</v>
      </c>
      <c r="H65" t="s">
        <v>59</v>
      </c>
      <c r="I65" t="s">
        <v>60</v>
      </c>
    </row>
    <row r="66" spans="1:9" x14ac:dyDescent="0.15">
      <c r="A66" t="s">
        <v>95</v>
      </c>
      <c r="B66" s="41">
        <v>42976</v>
      </c>
      <c r="C66">
        <v>522</v>
      </c>
      <c r="D66">
        <v>3</v>
      </c>
      <c r="E66" t="s">
        <v>1</v>
      </c>
      <c r="F66">
        <v>1</v>
      </c>
      <c r="G66" t="s">
        <v>54</v>
      </c>
      <c r="H66">
        <v>45</v>
      </c>
      <c r="I66">
        <v>0</v>
      </c>
    </row>
    <row r="67" spans="1:9" x14ac:dyDescent="0.15">
      <c r="A67" t="s">
        <v>95</v>
      </c>
      <c r="B67" s="41">
        <v>42976</v>
      </c>
      <c r="C67">
        <v>522</v>
      </c>
      <c r="D67">
        <v>4</v>
      </c>
      <c r="E67" t="s">
        <v>15</v>
      </c>
      <c r="F67">
        <v>1</v>
      </c>
      <c r="G67" t="s">
        <v>55</v>
      </c>
      <c r="H67">
        <v>38</v>
      </c>
      <c r="I67">
        <v>3</v>
      </c>
    </row>
    <row r="68" spans="1:9" x14ac:dyDescent="0.15">
      <c r="A68" t="s">
        <v>95</v>
      </c>
      <c r="B68" s="41">
        <v>42976</v>
      </c>
      <c r="C68">
        <v>522</v>
      </c>
      <c r="D68">
        <v>5</v>
      </c>
      <c r="E68" t="s">
        <v>4</v>
      </c>
      <c r="F68">
        <v>3</v>
      </c>
      <c r="G68" t="s">
        <v>56</v>
      </c>
      <c r="H68">
        <v>54</v>
      </c>
      <c r="I68">
        <v>0</v>
      </c>
    </row>
    <row r="69" spans="1:9" x14ac:dyDescent="0.15">
      <c r="A69" t="s">
        <v>95</v>
      </c>
      <c r="B69" s="41">
        <v>42976</v>
      </c>
      <c r="C69">
        <v>522</v>
      </c>
      <c r="D69">
        <v>6</v>
      </c>
      <c r="E69" t="s">
        <v>0</v>
      </c>
      <c r="F69">
        <v>0</v>
      </c>
    </row>
    <row r="70" spans="1:9" x14ac:dyDescent="0.15">
      <c r="A70" t="s">
        <v>95</v>
      </c>
      <c r="B70" s="41">
        <v>42976</v>
      </c>
      <c r="C70">
        <v>522</v>
      </c>
      <c r="D70">
        <v>7</v>
      </c>
      <c r="E70" t="s">
        <v>0</v>
      </c>
      <c r="F70">
        <v>0</v>
      </c>
      <c r="G70" t="s">
        <v>58</v>
      </c>
      <c r="H70">
        <f>SUM(H66:H69)</f>
        <v>137</v>
      </c>
      <c r="I70">
        <f>SUM(I66:I69)</f>
        <v>3</v>
      </c>
    </row>
    <row r="71" spans="1:9" x14ac:dyDescent="0.15">
      <c r="A71" t="s">
        <v>95</v>
      </c>
      <c r="B71" s="41">
        <v>42976</v>
      </c>
      <c r="C71">
        <v>522</v>
      </c>
      <c r="D71">
        <v>8</v>
      </c>
      <c r="E71" t="s">
        <v>2</v>
      </c>
      <c r="F71">
        <v>1</v>
      </c>
      <c r="I71">
        <f>H70+I70</f>
        <v>140</v>
      </c>
    </row>
    <row r="72" spans="1:9" x14ac:dyDescent="0.15">
      <c r="A72" t="s">
        <v>95</v>
      </c>
      <c r="B72" s="41">
        <v>42976</v>
      </c>
      <c r="C72">
        <v>522</v>
      </c>
      <c r="D72">
        <v>9</v>
      </c>
      <c r="E72" t="s">
        <v>0</v>
      </c>
      <c r="F72">
        <v>0</v>
      </c>
    </row>
    <row r="73" spans="1:9" x14ac:dyDescent="0.15">
      <c r="A73" t="s">
        <v>95</v>
      </c>
      <c r="B73" s="41">
        <v>42976</v>
      </c>
      <c r="C73">
        <v>522</v>
      </c>
      <c r="D73">
        <v>10</v>
      </c>
      <c r="E73" t="s">
        <v>0</v>
      </c>
      <c r="F73">
        <v>0</v>
      </c>
    </row>
    <row r="74" spans="1:9" x14ac:dyDescent="0.15">
      <c r="A74" t="s">
        <v>95</v>
      </c>
      <c r="B74" s="41">
        <v>42976</v>
      </c>
      <c r="C74">
        <v>522</v>
      </c>
      <c r="D74">
        <v>11</v>
      </c>
      <c r="E74" t="s">
        <v>0</v>
      </c>
      <c r="F74">
        <v>0</v>
      </c>
    </row>
    <row r="75" spans="1:9" x14ac:dyDescent="0.15">
      <c r="A75" t="s">
        <v>95</v>
      </c>
      <c r="B75" s="41">
        <v>42976</v>
      </c>
      <c r="C75">
        <v>522</v>
      </c>
      <c r="D75">
        <v>12</v>
      </c>
      <c r="E75" t="s">
        <v>0</v>
      </c>
      <c r="F75">
        <v>0</v>
      </c>
    </row>
    <row r="76" spans="1:9" x14ac:dyDescent="0.15">
      <c r="A76" t="s">
        <v>95</v>
      </c>
      <c r="B76" s="41">
        <v>42976</v>
      </c>
      <c r="C76">
        <v>522</v>
      </c>
      <c r="D76">
        <v>13</v>
      </c>
      <c r="E76" t="s">
        <v>0</v>
      </c>
      <c r="F76">
        <v>0</v>
      </c>
    </row>
    <row r="77" spans="1:9" x14ac:dyDescent="0.15">
      <c r="A77" t="s">
        <v>95</v>
      </c>
      <c r="B77" s="41">
        <v>42976</v>
      </c>
      <c r="C77">
        <v>522</v>
      </c>
      <c r="D77">
        <v>14</v>
      </c>
      <c r="E77" t="s">
        <v>0</v>
      </c>
      <c r="F77">
        <v>0</v>
      </c>
    </row>
    <row r="78" spans="1:9" x14ac:dyDescent="0.15">
      <c r="A78" t="s">
        <v>95</v>
      </c>
      <c r="B78" s="41">
        <v>42976</v>
      </c>
      <c r="C78">
        <v>522</v>
      </c>
      <c r="D78">
        <v>15</v>
      </c>
      <c r="E78" t="s">
        <v>0</v>
      </c>
      <c r="F78">
        <v>0</v>
      </c>
    </row>
    <row r="80" spans="1:9" x14ac:dyDescent="0.15">
      <c r="A80" t="s">
        <v>31</v>
      </c>
      <c r="B80" s="41">
        <v>42990</v>
      </c>
      <c r="C80" t="s">
        <v>75</v>
      </c>
      <c r="D80">
        <v>1</v>
      </c>
      <c r="E80" s="57"/>
      <c r="F80" s="57"/>
      <c r="H80">
        <v>1</v>
      </c>
      <c r="I80">
        <v>3.13</v>
      </c>
    </row>
    <row r="81" spans="1:6" x14ac:dyDescent="0.15">
      <c r="A81" t="s">
        <v>64</v>
      </c>
      <c r="B81" s="41">
        <v>42990</v>
      </c>
      <c r="C81" t="s">
        <v>75</v>
      </c>
      <c r="D81">
        <v>2</v>
      </c>
      <c r="E81" s="57"/>
      <c r="F81" s="57"/>
    </row>
    <row r="82" spans="1:6" x14ac:dyDescent="0.15">
      <c r="A82" t="s">
        <v>31</v>
      </c>
      <c r="B82" s="41">
        <v>42990</v>
      </c>
      <c r="C82" t="s">
        <v>75</v>
      </c>
      <c r="D82">
        <v>3</v>
      </c>
      <c r="E82" s="57"/>
      <c r="F82" s="57"/>
    </row>
    <row r="83" spans="1:6" x14ac:dyDescent="0.15">
      <c r="A83" t="s">
        <v>64</v>
      </c>
      <c r="B83" s="41">
        <v>42990</v>
      </c>
      <c r="C83" t="s">
        <v>75</v>
      </c>
      <c r="D83">
        <v>4</v>
      </c>
      <c r="E83" s="57"/>
      <c r="F83" s="57"/>
    </row>
    <row r="84" spans="1:6" x14ac:dyDescent="0.15">
      <c r="A84" t="s">
        <v>31</v>
      </c>
      <c r="B84" s="41">
        <v>42990</v>
      </c>
      <c r="C84" t="s">
        <v>75</v>
      </c>
      <c r="D84">
        <v>5</v>
      </c>
      <c r="E84" s="57"/>
      <c r="F84" s="57"/>
    </row>
    <row r="85" spans="1:6" x14ac:dyDescent="0.15">
      <c r="A85" t="s">
        <v>64</v>
      </c>
      <c r="B85" s="41">
        <v>42990</v>
      </c>
      <c r="C85" t="s">
        <v>75</v>
      </c>
      <c r="D85">
        <v>6</v>
      </c>
      <c r="E85" s="57"/>
      <c r="F85" s="57"/>
    </row>
    <row r="86" spans="1:6" x14ac:dyDescent="0.15">
      <c r="A86" t="s">
        <v>31</v>
      </c>
      <c r="B86" s="41">
        <v>42990</v>
      </c>
      <c r="C86" t="s">
        <v>75</v>
      </c>
      <c r="D86">
        <v>7</v>
      </c>
      <c r="E86" s="57"/>
      <c r="F86" s="57"/>
    </row>
    <row r="87" spans="1:6" x14ac:dyDescent="0.15">
      <c r="A87" t="s">
        <v>64</v>
      </c>
      <c r="B87" s="41">
        <v>42990</v>
      </c>
      <c r="C87" t="s">
        <v>75</v>
      </c>
      <c r="D87">
        <v>8</v>
      </c>
      <c r="E87" s="57"/>
      <c r="F87" s="57"/>
    </row>
    <row r="88" spans="1:6" x14ac:dyDescent="0.15">
      <c r="A88" t="s">
        <v>31</v>
      </c>
      <c r="B88" s="41">
        <v>42990</v>
      </c>
      <c r="C88" t="s">
        <v>75</v>
      </c>
      <c r="D88">
        <v>9</v>
      </c>
      <c r="E88" s="57"/>
      <c r="F88" s="57"/>
    </row>
    <row r="89" spans="1:6" x14ac:dyDescent="0.15">
      <c r="A89" t="s">
        <v>64</v>
      </c>
      <c r="B89" s="41">
        <v>42990</v>
      </c>
      <c r="C89" t="s">
        <v>75</v>
      </c>
      <c r="D89">
        <v>10</v>
      </c>
      <c r="E89" s="57"/>
      <c r="F89" s="57"/>
    </row>
    <row r="90" spans="1:6" x14ac:dyDescent="0.15">
      <c r="A90" t="s">
        <v>31</v>
      </c>
      <c r="B90" s="41">
        <v>42990</v>
      </c>
      <c r="C90" t="s">
        <v>75</v>
      </c>
      <c r="D90">
        <v>11</v>
      </c>
      <c r="E90" s="57"/>
      <c r="F90" s="57"/>
    </row>
    <row r="91" spans="1:6" x14ac:dyDescent="0.15">
      <c r="A91" t="s">
        <v>64</v>
      </c>
      <c r="B91" s="41">
        <v>42990</v>
      </c>
      <c r="C91" t="s">
        <v>75</v>
      </c>
      <c r="D91">
        <v>12</v>
      </c>
      <c r="E91" s="57"/>
      <c r="F91" s="57"/>
    </row>
    <row r="92" spans="1:6" x14ac:dyDescent="0.15">
      <c r="A92" t="s">
        <v>31</v>
      </c>
      <c r="B92" s="41">
        <v>42990</v>
      </c>
      <c r="C92" t="s">
        <v>75</v>
      </c>
      <c r="D92">
        <v>13</v>
      </c>
      <c r="E92" s="57"/>
      <c r="F92" s="57"/>
    </row>
    <row r="93" spans="1:6" x14ac:dyDescent="0.15">
      <c r="A93" t="s">
        <v>64</v>
      </c>
      <c r="B93" s="41">
        <v>42990</v>
      </c>
      <c r="C93" t="s">
        <v>75</v>
      </c>
      <c r="D93">
        <v>14</v>
      </c>
      <c r="E93" s="57"/>
      <c r="F93" s="57"/>
    </row>
    <row r="94" spans="1:6" x14ac:dyDescent="0.15">
      <c r="A94" t="s">
        <v>31</v>
      </c>
      <c r="B94" s="41">
        <v>42990</v>
      </c>
      <c r="C94" t="s">
        <v>75</v>
      </c>
      <c r="D94">
        <v>15</v>
      </c>
      <c r="E94" s="57"/>
      <c r="F94" s="57"/>
    </row>
    <row r="95" spans="1:6" x14ac:dyDescent="0.15">
      <c r="A95" t="s">
        <v>64</v>
      </c>
      <c r="B95" s="58" t="s">
        <v>104</v>
      </c>
      <c r="C95" t="s">
        <v>75</v>
      </c>
      <c r="D95">
        <v>16</v>
      </c>
      <c r="E95" s="57"/>
      <c r="F95" s="57"/>
    </row>
    <row r="96" spans="1:6" x14ac:dyDescent="0.15">
      <c r="A96" t="s">
        <v>31</v>
      </c>
      <c r="B96" s="58" t="s">
        <v>104</v>
      </c>
      <c r="C96" t="s">
        <v>75</v>
      </c>
      <c r="D96">
        <v>17</v>
      </c>
      <c r="E96" s="57"/>
      <c r="F96" s="57"/>
    </row>
    <row r="97" spans="1:9" x14ac:dyDescent="0.15">
      <c r="A97" t="s">
        <v>64</v>
      </c>
      <c r="B97" s="58" t="s">
        <v>104</v>
      </c>
      <c r="C97" t="s">
        <v>75</v>
      </c>
      <c r="D97">
        <v>18</v>
      </c>
      <c r="E97" s="57"/>
      <c r="F97" s="57"/>
    </row>
    <row r="98" spans="1:9" x14ac:dyDescent="0.15">
      <c r="A98" t="s">
        <v>31</v>
      </c>
      <c r="B98" s="58" t="s">
        <v>104</v>
      </c>
      <c r="C98" t="s">
        <v>75</v>
      </c>
      <c r="D98">
        <v>19</v>
      </c>
      <c r="E98" s="57"/>
      <c r="F98" s="57"/>
    </row>
    <row r="99" spans="1:9" x14ac:dyDescent="0.15">
      <c r="A99" t="s">
        <v>64</v>
      </c>
      <c r="B99" s="58" t="s">
        <v>104</v>
      </c>
      <c r="C99" t="s">
        <v>75</v>
      </c>
      <c r="D99">
        <v>20</v>
      </c>
      <c r="E99" s="57"/>
      <c r="F99" s="57"/>
    </row>
    <row r="100" spans="1:9" x14ac:dyDescent="0.15">
      <c r="A100" t="s">
        <v>31</v>
      </c>
      <c r="B100" s="58" t="s">
        <v>104</v>
      </c>
      <c r="C100" t="s">
        <v>75</v>
      </c>
      <c r="D100">
        <v>21</v>
      </c>
      <c r="E100" s="57"/>
      <c r="F100" s="57"/>
    </row>
    <row r="101" spans="1:9" x14ac:dyDescent="0.15">
      <c r="A101" t="s">
        <v>64</v>
      </c>
      <c r="B101" s="58" t="s">
        <v>104</v>
      </c>
      <c r="C101" t="s">
        <v>75</v>
      </c>
      <c r="D101">
        <v>22</v>
      </c>
      <c r="E101" s="57"/>
      <c r="F101" s="57"/>
    </row>
    <row r="102" spans="1:9" x14ac:dyDescent="0.15">
      <c r="A102" t="s">
        <v>31</v>
      </c>
      <c r="B102" s="58" t="s">
        <v>104</v>
      </c>
      <c r="C102" t="s">
        <v>75</v>
      </c>
      <c r="D102">
        <v>23</v>
      </c>
      <c r="E102" s="57"/>
      <c r="F102" s="57"/>
    </row>
    <row r="103" spans="1:9" x14ac:dyDescent="0.15">
      <c r="A103" t="s">
        <v>64</v>
      </c>
      <c r="B103" s="58" t="s">
        <v>104</v>
      </c>
      <c r="C103" t="s">
        <v>75</v>
      </c>
      <c r="D103">
        <v>24</v>
      </c>
      <c r="E103" s="57"/>
      <c r="F103" s="57"/>
    </row>
    <row r="104" spans="1:9" x14ac:dyDescent="0.15">
      <c r="A104" t="s">
        <v>31</v>
      </c>
      <c r="B104" s="58" t="s">
        <v>104</v>
      </c>
      <c r="C104" t="s">
        <v>75</v>
      </c>
      <c r="D104">
        <v>25</v>
      </c>
      <c r="E104" s="57"/>
      <c r="F104" s="57"/>
    </row>
    <row r="105" spans="1:9" x14ac:dyDescent="0.15">
      <c r="B105" s="41"/>
      <c r="E105" s="57"/>
      <c r="F105" s="57"/>
    </row>
    <row r="106" spans="1:9" ht="14" x14ac:dyDescent="0.15">
      <c r="A106" t="s">
        <v>68</v>
      </c>
      <c r="B106" s="41">
        <v>42972</v>
      </c>
      <c r="C106">
        <v>521</v>
      </c>
      <c r="D106">
        <v>1</v>
      </c>
      <c r="E106" s="57" t="s">
        <v>0</v>
      </c>
      <c r="F106" s="57">
        <v>0</v>
      </c>
      <c r="H106">
        <f>(COUNTIF(F106:F120,"&gt;0"))/(COUNTA(F106:F130))</f>
        <v>4.1666666666666664E-2</v>
      </c>
      <c r="I106">
        <f>AVERAGE(F106:F120)</f>
        <v>6.6666666666666666E-2</v>
      </c>
    </row>
    <row r="107" spans="1:9" ht="14" x14ac:dyDescent="0.15">
      <c r="A107" t="s">
        <v>68</v>
      </c>
      <c r="B107" s="41">
        <v>42972</v>
      </c>
      <c r="C107">
        <v>521</v>
      </c>
      <c r="D107">
        <v>2</v>
      </c>
      <c r="E107" s="57" t="s">
        <v>1</v>
      </c>
      <c r="F107" s="57">
        <v>1</v>
      </c>
      <c r="G107" t="s">
        <v>53</v>
      </c>
      <c r="H107" t="s">
        <v>59</v>
      </c>
      <c r="I107" t="s">
        <v>60</v>
      </c>
    </row>
    <row r="108" spans="1:9" ht="14" x14ac:dyDescent="0.15">
      <c r="A108" t="s">
        <v>68</v>
      </c>
      <c r="B108" s="41">
        <v>42972</v>
      </c>
      <c r="C108">
        <v>521</v>
      </c>
      <c r="D108">
        <v>3</v>
      </c>
      <c r="E108" s="57" t="s">
        <v>0</v>
      </c>
      <c r="F108" s="57">
        <v>0</v>
      </c>
      <c r="G108" t="s">
        <v>54</v>
      </c>
      <c r="H108">
        <v>46</v>
      </c>
      <c r="I108">
        <v>0</v>
      </c>
    </row>
    <row r="109" spans="1:9" ht="14" x14ac:dyDescent="0.15">
      <c r="A109" t="s">
        <v>68</v>
      </c>
      <c r="B109" s="41">
        <v>42972</v>
      </c>
      <c r="C109">
        <v>521</v>
      </c>
      <c r="D109">
        <v>4</v>
      </c>
      <c r="E109" s="57" t="s">
        <v>0</v>
      </c>
      <c r="F109" s="57">
        <v>0</v>
      </c>
      <c r="G109" t="s">
        <v>55</v>
      </c>
      <c r="H109">
        <v>45</v>
      </c>
      <c r="I109">
        <v>0</v>
      </c>
    </row>
    <row r="110" spans="1:9" ht="14" x14ac:dyDescent="0.15">
      <c r="A110" t="s">
        <v>68</v>
      </c>
      <c r="B110" s="41">
        <v>42972</v>
      </c>
      <c r="C110">
        <v>521</v>
      </c>
      <c r="D110">
        <v>5</v>
      </c>
      <c r="E110" s="57" t="s">
        <v>0</v>
      </c>
      <c r="F110" s="57">
        <v>0</v>
      </c>
      <c r="G110" t="s">
        <v>56</v>
      </c>
      <c r="H110">
        <v>45</v>
      </c>
      <c r="I110">
        <v>0</v>
      </c>
    </row>
    <row r="111" spans="1:9" ht="14" x14ac:dyDescent="0.15">
      <c r="A111" t="s">
        <v>68</v>
      </c>
      <c r="B111" s="41">
        <v>42972</v>
      </c>
      <c r="C111">
        <v>521</v>
      </c>
      <c r="D111">
        <v>6</v>
      </c>
      <c r="E111" s="57" t="s">
        <v>0</v>
      </c>
      <c r="F111" s="57">
        <v>0</v>
      </c>
    </row>
    <row r="112" spans="1:9" ht="14" x14ac:dyDescent="0.15">
      <c r="A112" t="s">
        <v>68</v>
      </c>
      <c r="B112" s="41">
        <v>42972</v>
      </c>
      <c r="C112">
        <v>521</v>
      </c>
      <c r="D112">
        <v>7</v>
      </c>
      <c r="E112" s="57" t="s">
        <v>0</v>
      </c>
      <c r="F112" s="57">
        <v>0</v>
      </c>
      <c r="G112" t="s">
        <v>58</v>
      </c>
      <c r="H112">
        <f>SUM(H108:H111)</f>
        <v>136</v>
      </c>
      <c r="I112">
        <f>SUM(I108:I111)</f>
        <v>0</v>
      </c>
    </row>
    <row r="113" spans="1:9" ht="14" x14ac:dyDescent="0.15">
      <c r="A113" t="s">
        <v>68</v>
      </c>
      <c r="B113" s="41">
        <v>42972</v>
      </c>
      <c r="C113">
        <v>521</v>
      </c>
      <c r="D113">
        <v>8</v>
      </c>
      <c r="E113" s="57" t="s">
        <v>0</v>
      </c>
      <c r="F113" s="57">
        <v>0</v>
      </c>
      <c r="I113">
        <f>H112+I112</f>
        <v>136</v>
      </c>
    </row>
    <row r="114" spans="1:9" ht="14" x14ac:dyDescent="0.15">
      <c r="A114" t="s">
        <v>68</v>
      </c>
      <c r="B114" s="41">
        <v>42972</v>
      </c>
      <c r="C114">
        <v>521</v>
      </c>
      <c r="D114">
        <v>9</v>
      </c>
      <c r="E114" s="57" t="s">
        <v>0</v>
      </c>
      <c r="F114" s="57">
        <v>0</v>
      </c>
    </row>
    <row r="115" spans="1:9" ht="14" x14ac:dyDescent="0.15">
      <c r="A115" t="s">
        <v>68</v>
      </c>
      <c r="B115" s="41">
        <v>42972</v>
      </c>
      <c r="C115">
        <v>521</v>
      </c>
      <c r="D115">
        <v>10</v>
      </c>
      <c r="E115" s="57" t="s">
        <v>0</v>
      </c>
      <c r="F115" s="57">
        <v>0</v>
      </c>
    </row>
    <row r="116" spans="1:9" ht="14" x14ac:dyDescent="0.15">
      <c r="A116" t="s">
        <v>68</v>
      </c>
      <c r="B116" s="41">
        <v>42972</v>
      </c>
      <c r="C116">
        <v>521</v>
      </c>
      <c r="D116">
        <v>11</v>
      </c>
      <c r="E116" s="57" t="s">
        <v>0</v>
      </c>
      <c r="F116" s="57">
        <v>0</v>
      </c>
    </row>
    <row r="117" spans="1:9" ht="14" x14ac:dyDescent="0.15">
      <c r="A117" t="s">
        <v>68</v>
      </c>
      <c r="B117" s="41">
        <v>42972</v>
      </c>
      <c r="C117">
        <v>521</v>
      </c>
      <c r="D117">
        <v>12</v>
      </c>
      <c r="E117" s="57" t="s">
        <v>0</v>
      </c>
      <c r="F117" s="57">
        <v>0</v>
      </c>
    </row>
    <row r="118" spans="1:9" ht="14" x14ac:dyDescent="0.15">
      <c r="A118" t="s">
        <v>68</v>
      </c>
      <c r="B118" s="41">
        <v>42972</v>
      </c>
      <c r="C118">
        <v>521</v>
      </c>
      <c r="D118">
        <v>13</v>
      </c>
      <c r="E118" s="57" t="s">
        <v>0</v>
      </c>
      <c r="F118" s="57">
        <v>0</v>
      </c>
    </row>
    <row r="119" spans="1:9" ht="14" x14ac:dyDescent="0.15">
      <c r="A119" t="s">
        <v>68</v>
      </c>
      <c r="B119" s="41">
        <v>42972</v>
      </c>
      <c r="C119">
        <v>521</v>
      </c>
      <c r="D119">
        <v>14</v>
      </c>
      <c r="E119" s="57" t="s">
        <v>0</v>
      </c>
      <c r="F119" s="57">
        <v>0</v>
      </c>
    </row>
    <row r="120" spans="1:9" ht="14" x14ac:dyDescent="0.15">
      <c r="A120" t="s">
        <v>68</v>
      </c>
      <c r="B120" s="41">
        <v>42972</v>
      </c>
      <c r="C120">
        <v>521</v>
      </c>
      <c r="D120">
        <v>15</v>
      </c>
      <c r="E120" s="57" t="s">
        <v>0</v>
      </c>
      <c r="F120" s="57">
        <v>0</v>
      </c>
    </row>
    <row r="122" spans="1:9" x14ac:dyDescent="0.15">
      <c r="A122" t="s">
        <v>87</v>
      </c>
      <c r="B122" s="41">
        <v>43011</v>
      </c>
      <c r="C122">
        <v>524</v>
      </c>
      <c r="D122">
        <v>1</v>
      </c>
      <c r="E122" t="s">
        <v>2</v>
      </c>
      <c r="F122">
        <v>1</v>
      </c>
      <c r="H122">
        <f>(COUNTIF(F122:F136,"&gt;0"))/(COUNTA(F122:F136))</f>
        <v>0.53333333333333333</v>
      </c>
      <c r="I122">
        <f>AVERAGE(F122:F136)</f>
        <v>0.53333333333333333</v>
      </c>
    </row>
    <row r="123" spans="1:9" x14ac:dyDescent="0.15">
      <c r="A123" t="s">
        <v>87</v>
      </c>
      <c r="B123" s="41">
        <v>43011</v>
      </c>
      <c r="C123">
        <v>524</v>
      </c>
      <c r="D123">
        <v>2</v>
      </c>
      <c r="E123" t="s">
        <v>2</v>
      </c>
      <c r="F123">
        <v>1</v>
      </c>
    </row>
    <row r="124" spans="1:9" x14ac:dyDescent="0.15">
      <c r="A124" t="s">
        <v>87</v>
      </c>
      <c r="B124" s="41">
        <v>43011</v>
      </c>
      <c r="C124">
        <v>524</v>
      </c>
      <c r="D124">
        <v>3</v>
      </c>
      <c r="E124" t="s">
        <v>15</v>
      </c>
      <c r="F124">
        <v>1</v>
      </c>
      <c r="G124" t="s">
        <v>53</v>
      </c>
      <c r="H124" t="s">
        <v>59</v>
      </c>
      <c r="I124" t="s">
        <v>60</v>
      </c>
    </row>
    <row r="125" spans="1:9" x14ac:dyDescent="0.15">
      <c r="A125" t="s">
        <v>87</v>
      </c>
      <c r="B125" s="41">
        <v>43011</v>
      </c>
      <c r="C125">
        <v>524</v>
      </c>
      <c r="D125">
        <v>4</v>
      </c>
      <c r="E125" t="s">
        <v>1</v>
      </c>
      <c r="F125">
        <v>1</v>
      </c>
      <c r="G125" t="s">
        <v>54</v>
      </c>
      <c r="H125">
        <v>37</v>
      </c>
      <c r="I125">
        <v>3</v>
      </c>
    </row>
    <row r="126" spans="1:9" x14ac:dyDescent="0.15">
      <c r="A126" t="s">
        <v>87</v>
      </c>
      <c r="B126" s="41">
        <v>43011</v>
      </c>
      <c r="C126">
        <v>524</v>
      </c>
      <c r="D126">
        <v>5</v>
      </c>
      <c r="E126" t="s">
        <v>0</v>
      </c>
      <c r="F126">
        <v>0</v>
      </c>
      <c r="G126" t="s">
        <v>55</v>
      </c>
      <c r="H126">
        <v>31</v>
      </c>
      <c r="I126">
        <v>2</v>
      </c>
    </row>
    <row r="127" spans="1:9" x14ac:dyDescent="0.15">
      <c r="A127" t="s">
        <v>87</v>
      </c>
      <c r="B127" s="41">
        <v>43011</v>
      </c>
      <c r="C127">
        <v>524</v>
      </c>
      <c r="D127">
        <v>6</v>
      </c>
      <c r="E127" t="s">
        <v>0</v>
      </c>
      <c r="F127">
        <v>0</v>
      </c>
      <c r="G127" t="s">
        <v>56</v>
      </c>
      <c r="H127">
        <v>48</v>
      </c>
      <c r="I127">
        <v>2</v>
      </c>
    </row>
    <row r="128" spans="1:9" x14ac:dyDescent="0.15">
      <c r="A128" t="s">
        <v>87</v>
      </c>
      <c r="B128" s="41">
        <v>43011</v>
      </c>
      <c r="C128">
        <v>524</v>
      </c>
      <c r="D128">
        <v>7</v>
      </c>
      <c r="E128" t="s">
        <v>96</v>
      </c>
      <c r="F128">
        <v>1</v>
      </c>
    </row>
    <row r="129" spans="1:9" x14ac:dyDescent="0.15">
      <c r="A129" t="s">
        <v>87</v>
      </c>
      <c r="B129" s="41">
        <v>43011</v>
      </c>
      <c r="C129">
        <v>524</v>
      </c>
      <c r="D129">
        <v>8</v>
      </c>
      <c r="E129" t="s">
        <v>96</v>
      </c>
      <c r="F129">
        <v>1</v>
      </c>
      <c r="G129" t="s">
        <v>58</v>
      </c>
      <c r="H129">
        <f>SUM(H125:H128)</f>
        <v>116</v>
      </c>
      <c r="I129">
        <f>SUM(I125:I128)</f>
        <v>7</v>
      </c>
    </row>
    <row r="130" spans="1:9" x14ac:dyDescent="0.15">
      <c r="A130" t="s">
        <v>87</v>
      </c>
      <c r="B130" s="41">
        <v>43011</v>
      </c>
      <c r="C130">
        <v>524</v>
      </c>
      <c r="D130">
        <v>9</v>
      </c>
      <c r="E130" t="s">
        <v>0</v>
      </c>
      <c r="F130">
        <v>0</v>
      </c>
      <c r="I130">
        <f>H129+I129</f>
        <v>123</v>
      </c>
    </row>
    <row r="131" spans="1:9" x14ac:dyDescent="0.15">
      <c r="A131" t="s">
        <v>87</v>
      </c>
      <c r="B131" s="41">
        <v>43011</v>
      </c>
      <c r="C131">
        <v>524</v>
      </c>
      <c r="D131">
        <v>10</v>
      </c>
      <c r="E131" t="s">
        <v>0</v>
      </c>
      <c r="F131">
        <v>0</v>
      </c>
    </row>
    <row r="132" spans="1:9" x14ac:dyDescent="0.15">
      <c r="A132" t="s">
        <v>87</v>
      </c>
      <c r="B132" s="41">
        <v>43011</v>
      </c>
      <c r="C132">
        <v>524</v>
      </c>
      <c r="D132">
        <v>11</v>
      </c>
      <c r="E132" t="s">
        <v>15</v>
      </c>
      <c r="F132">
        <v>1</v>
      </c>
    </row>
    <row r="133" spans="1:9" x14ac:dyDescent="0.15">
      <c r="A133" t="s">
        <v>87</v>
      </c>
      <c r="B133" s="41">
        <v>43011</v>
      </c>
      <c r="C133">
        <v>524</v>
      </c>
      <c r="D133">
        <v>12</v>
      </c>
      <c r="E133" t="s">
        <v>0</v>
      </c>
      <c r="F133">
        <v>0</v>
      </c>
    </row>
    <row r="134" spans="1:9" x14ac:dyDescent="0.15">
      <c r="A134" t="s">
        <v>87</v>
      </c>
      <c r="B134" s="41">
        <v>43011</v>
      </c>
      <c r="C134">
        <v>524</v>
      </c>
      <c r="D134">
        <v>13</v>
      </c>
      <c r="E134" t="s">
        <v>0</v>
      </c>
      <c r="F134">
        <v>0</v>
      </c>
    </row>
    <row r="135" spans="1:9" x14ac:dyDescent="0.15">
      <c r="A135" t="s">
        <v>87</v>
      </c>
      <c r="B135" s="41">
        <v>43011</v>
      </c>
      <c r="C135">
        <v>524</v>
      </c>
      <c r="D135">
        <v>14</v>
      </c>
      <c r="E135" t="s">
        <v>2</v>
      </c>
      <c r="F135">
        <v>1</v>
      </c>
    </row>
    <row r="136" spans="1:9" x14ac:dyDescent="0.15">
      <c r="A136" t="s">
        <v>87</v>
      </c>
      <c r="B136" s="41">
        <v>43011</v>
      </c>
      <c r="C136">
        <v>524</v>
      </c>
      <c r="D136">
        <v>15</v>
      </c>
      <c r="E136" t="s">
        <v>0</v>
      </c>
      <c r="F136">
        <v>0</v>
      </c>
    </row>
    <row r="138" spans="1:9" x14ac:dyDescent="0.15">
      <c r="A138" t="s">
        <v>64</v>
      </c>
      <c r="B138" s="41">
        <v>43011</v>
      </c>
      <c r="C138" t="s">
        <v>75</v>
      </c>
      <c r="D138">
        <v>1</v>
      </c>
      <c r="E138" s="57"/>
      <c r="F138" s="57"/>
      <c r="H138">
        <v>1</v>
      </c>
      <c r="I138">
        <v>3.53</v>
      </c>
    </row>
    <row r="139" spans="1:9" x14ac:dyDescent="0.15">
      <c r="A139" t="s">
        <v>64</v>
      </c>
      <c r="B139" s="41">
        <v>43011</v>
      </c>
      <c r="C139" t="s">
        <v>75</v>
      </c>
      <c r="D139">
        <v>2</v>
      </c>
      <c r="E139" s="57"/>
      <c r="F139" s="57"/>
    </row>
    <row r="140" spans="1:9" x14ac:dyDescent="0.15">
      <c r="A140" t="s">
        <v>64</v>
      </c>
      <c r="B140" s="41">
        <v>43011</v>
      </c>
      <c r="C140" t="s">
        <v>75</v>
      </c>
      <c r="D140">
        <v>3</v>
      </c>
      <c r="E140" s="57"/>
      <c r="F140" s="57"/>
    </row>
    <row r="141" spans="1:9" x14ac:dyDescent="0.15">
      <c r="A141" t="s">
        <v>64</v>
      </c>
      <c r="B141" s="41">
        <v>43011</v>
      </c>
      <c r="C141" t="s">
        <v>75</v>
      </c>
      <c r="D141">
        <v>4</v>
      </c>
      <c r="E141" s="57"/>
      <c r="F141" s="57"/>
    </row>
    <row r="142" spans="1:9" x14ac:dyDescent="0.15">
      <c r="A142" t="s">
        <v>64</v>
      </c>
      <c r="B142" s="41">
        <v>43011</v>
      </c>
      <c r="C142" t="s">
        <v>75</v>
      </c>
      <c r="D142">
        <v>5</v>
      </c>
      <c r="E142" s="57"/>
      <c r="F142" s="57"/>
    </row>
    <row r="143" spans="1:9" x14ac:dyDescent="0.15">
      <c r="A143" t="s">
        <v>64</v>
      </c>
      <c r="B143" s="41">
        <v>43011</v>
      </c>
      <c r="C143" t="s">
        <v>75</v>
      </c>
      <c r="D143">
        <v>6</v>
      </c>
      <c r="E143" s="57"/>
      <c r="F143" s="57"/>
    </row>
    <row r="144" spans="1:9" x14ac:dyDescent="0.15">
      <c r="A144" t="s">
        <v>64</v>
      </c>
      <c r="B144" s="41">
        <v>43011</v>
      </c>
      <c r="C144" t="s">
        <v>75</v>
      </c>
      <c r="D144">
        <v>7</v>
      </c>
      <c r="E144" s="57"/>
      <c r="F144" s="57"/>
    </row>
    <row r="145" spans="1:6" x14ac:dyDescent="0.15">
      <c r="A145" t="s">
        <v>64</v>
      </c>
      <c r="B145" s="41">
        <v>43011</v>
      </c>
      <c r="C145" t="s">
        <v>75</v>
      </c>
      <c r="D145">
        <v>8</v>
      </c>
      <c r="E145" s="57"/>
      <c r="F145" s="57"/>
    </row>
    <row r="146" spans="1:6" x14ac:dyDescent="0.15">
      <c r="A146" t="s">
        <v>64</v>
      </c>
      <c r="B146" s="41">
        <v>43011</v>
      </c>
      <c r="C146" t="s">
        <v>75</v>
      </c>
      <c r="D146">
        <v>9</v>
      </c>
      <c r="E146" s="57"/>
      <c r="F146" s="57"/>
    </row>
    <row r="147" spans="1:6" x14ac:dyDescent="0.15">
      <c r="A147" t="s">
        <v>64</v>
      </c>
      <c r="B147" s="41">
        <v>43011</v>
      </c>
      <c r="C147" t="s">
        <v>75</v>
      </c>
      <c r="D147">
        <v>10</v>
      </c>
      <c r="E147" s="57"/>
      <c r="F147" s="57"/>
    </row>
    <row r="148" spans="1:6" x14ac:dyDescent="0.15">
      <c r="A148" t="s">
        <v>64</v>
      </c>
      <c r="B148" s="41">
        <v>43011</v>
      </c>
      <c r="C148" t="s">
        <v>75</v>
      </c>
      <c r="D148">
        <v>11</v>
      </c>
      <c r="E148" s="57"/>
      <c r="F148" s="57"/>
    </row>
    <row r="149" spans="1:6" x14ac:dyDescent="0.15">
      <c r="A149" t="s">
        <v>64</v>
      </c>
      <c r="B149" s="41">
        <v>43011</v>
      </c>
      <c r="C149" t="s">
        <v>75</v>
      </c>
      <c r="D149">
        <v>12</v>
      </c>
      <c r="E149" s="57"/>
      <c r="F149" s="57"/>
    </row>
    <row r="150" spans="1:6" x14ac:dyDescent="0.15">
      <c r="A150" t="s">
        <v>64</v>
      </c>
      <c r="B150" s="41">
        <v>43011</v>
      </c>
      <c r="C150" t="s">
        <v>75</v>
      </c>
      <c r="D150">
        <v>13</v>
      </c>
      <c r="E150" s="57"/>
      <c r="F150" s="57"/>
    </row>
    <row r="151" spans="1:6" x14ac:dyDescent="0.15">
      <c r="A151" t="s">
        <v>64</v>
      </c>
      <c r="B151" s="41">
        <v>43011</v>
      </c>
      <c r="C151" t="s">
        <v>75</v>
      </c>
      <c r="D151">
        <v>14</v>
      </c>
      <c r="E151" s="57"/>
      <c r="F151" s="57"/>
    </row>
    <row r="152" spans="1:6" x14ac:dyDescent="0.15">
      <c r="A152" t="s">
        <v>64</v>
      </c>
      <c r="B152" s="41">
        <v>43011</v>
      </c>
      <c r="C152" t="s">
        <v>75</v>
      </c>
      <c r="D152">
        <v>15</v>
      </c>
      <c r="E152" s="57"/>
      <c r="F152" s="57"/>
    </row>
    <row r="153" spans="1:6" x14ac:dyDescent="0.15">
      <c r="A153" t="s">
        <v>64</v>
      </c>
      <c r="B153" s="58" t="s">
        <v>104</v>
      </c>
      <c r="C153" t="s">
        <v>75</v>
      </c>
      <c r="D153">
        <v>16</v>
      </c>
      <c r="E153" s="57"/>
      <c r="F153" s="57"/>
    </row>
    <row r="154" spans="1:6" x14ac:dyDescent="0.15">
      <c r="A154" t="s">
        <v>64</v>
      </c>
      <c r="B154" s="58" t="s">
        <v>104</v>
      </c>
      <c r="C154" t="s">
        <v>75</v>
      </c>
      <c r="D154">
        <v>17</v>
      </c>
      <c r="E154" s="57"/>
      <c r="F154" s="57"/>
    </row>
    <row r="155" spans="1:6" x14ac:dyDescent="0.15">
      <c r="A155" t="s">
        <v>64</v>
      </c>
      <c r="B155" s="58" t="s">
        <v>104</v>
      </c>
      <c r="C155" t="s">
        <v>75</v>
      </c>
      <c r="D155">
        <v>18</v>
      </c>
      <c r="E155" s="57"/>
      <c r="F155" s="57"/>
    </row>
    <row r="156" spans="1:6" x14ac:dyDescent="0.15">
      <c r="A156" t="s">
        <v>64</v>
      </c>
      <c r="B156" s="58" t="s">
        <v>104</v>
      </c>
      <c r="C156" t="s">
        <v>75</v>
      </c>
      <c r="D156">
        <v>19</v>
      </c>
      <c r="E156" s="57"/>
      <c r="F156" s="57"/>
    </row>
    <row r="157" spans="1:6" x14ac:dyDescent="0.15">
      <c r="A157" t="s">
        <v>64</v>
      </c>
      <c r="B157" s="58" t="s">
        <v>104</v>
      </c>
      <c r="C157" t="s">
        <v>75</v>
      </c>
      <c r="D157">
        <v>20</v>
      </c>
      <c r="E157" s="57"/>
      <c r="F157" s="57"/>
    </row>
    <row r="158" spans="1:6" x14ac:dyDescent="0.15">
      <c r="A158" t="s">
        <v>64</v>
      </c>
      <c r="B158" s="58" t="s">
        <v>104</v>
      </c>
      <c r="C158" t="s">
        <v>75</v>
      </c>
      <c r="D158">
        <v>21</v>
      </c>
      <c r="E158" s="57"/>
      <c r="F158" s="57"/>
    </row>
    <row r="159" spans="1:6" x14ac:dyDescent="0.15">
      <c r="A159" t="s">
        <v>64</v>
      </c>
      <c r="B159" s="58" t="s">
        <v>104</v>
      </c>
      <c r="C159" t="s">
        <v>75</v>
      </c>
      <c r="D159">
        <v>22</v>
      </c>
      <c r="E159" s="57"/>
      <c r="F159" s="57"/>
    </row>
    <row r="160" spans="1:6" x14ac:dyDescent="0.15">
      <c r="A160" t="s">
        <v>64</v>
      </c>
      <c r="B160" s="58" t="s">
        <v>104</v>
      </c>
      <c r="C160" t="s">
        <v>75</v>
      </c>
      <c r="D160">
        <v>23</v>
      </c>
      <c r="E160" s="57"/>
      <c r="F160" s="57"/>
    </row>
    <row r="161" spans="1:9" x14ac:dyDescent="0.15">
      <c r="A161" t="s">
        <v>64</v>
      </c>
      <c r="B161" s="58" t="s">
        <v>104</v>
      </c>
      <c r="C161" t="s">
        <v>75</v>
      </c>
      <c r="D161">
        <v>24</v>
      </c>
      <c r="E161" s="57"/>
      <c r="F161" s="57"/>
    </row>
    <row r="162" spans="1:9" x14ac:dyDescent="0.15">
      <c r="A162" t="s">
        <v>64</v>
      </c>
      <c r="B162" s="58" t="s">
        <v>104</v>
      </c>
      <c r="C162" t="s">
        <v>75</v>
      </c>
      <c r="D162">
        <v>25</v>
      </c>
      <c r="E162" s="57"/>
      <c r="F162" s="57"/>
    </row>
    <row r="163" spans="1:9" x14ac:dyDescent="0.15">
      <c r="B163" s="41"/>
      <c r="E163" s="57"/>
      <c r="F163" s="57"/>
    </row>
    <row r="164" spans="1:9" ht="14" x14ac:dyDescent="0.15">
      <c r="A164" t="s">
        <v>68</v>
      </c>
      <c r="B164" s="41">
        <v>43004</v>
      </c>
      <c r="C164">
        <v>523</v>
      </c>
      <c r="D164">
        <v>1</v>
      </c>
      <c r="E164" s="57" t="s">
        <v>0</v>
      </c>
      <c r="F164" s="57">
        <v>0</v>
      </c>
      <c r="H164">
        <f>(COUNTIF(F164:F178,"&gt;0"))/(COUNTA(F164:F178))</f>
        <v>0.33333333333333331</v>
      </c>
      <c r="I164">
        <f>AVERAGE(F164:F178)</f>
        <v>0.46666666666666667</v>
      </c>
    </row>
    <row r="165" spans="1:9" ht="14" x14ac:dyDescent="0.15">
      <c r="A165" t="s">
        <v>68</v>
      </c>
      <c r="B165" s="41">
        <v>43004</v>
      </c>
      <c r="C165">
        <v>523</v>
      </c>
      <c r="D165">
        <v>2</v>
      </c>
      <c r="E165" s="57" t="s">
        <v>0</v>
      </c>
      <c r="F165" s="57">
        <v>0</v>
      </c>
      <c r="G165" t="s">
        <v>53</v>
      </c>
      <c r="H165" t="s">
        <v>59</v>
      </c>
      <c r="I165" t="s">
        <v>60</v>
      </c>
    </row>
    <row r="166" spans="1:9" ht="14" x14ac:dyDescent="0.15">
      <c r="A166" t="s">
        <v>68</v>
      </c>
      <c r="B166" s="41">
        <v>43004</v>
      </c>
      <c r="C166">
        <v>523</v>
      </c>
      <c r="D166">
        <v>3</v>
      </c>
      <c r="E166" s="57" t="s">
        <v>2</v>
      </c>
      <c r="F166" s="57">
        <v>1</v>
      </c>
      <c r="G166" t="s">
        <v>54</v>
      </c>
      <c r="H166">
        <v>40</v>
      </c>
      <c r="I166">
        <v>1</v>
      </c>
    </row>
    <row r="167" spans="1:9" ht="14" x14ac:dyDescent="0.15">
      <c r="A167" t="s">
        <v>68</v>
      </c>
      <c r="B167" s="41">
        <v>43004</v>
      </c>
      <c r="C167">
        <v>523</v>
      </c>
      <c r="D167">
        <v>4</v>
      </c>
      <c r="E167" s="57" t="s">
        <v>0</v>
      </c>
      <c r="F167" s="57">
        <v>0</v>
      </c>
      <c r="G167" t="s">
        <v>55</v>
      </c>
      <c r="H167">
        <v>39</v>
      </c>
      <c r="I167">
        <v>0</v>
      </c>
    </row>
    <row r="168" spans="1:9" ht="14" x14ac:dyDescent="0.15">
      <c r="A168" t="s">
        <v>68</v>
      </c>
      <c r="B168" s="41">
        <v>43004</v>
      </c>
      <c r="C168">
        <v>523</v>
      </c>
      <c r="D168">
        <v>5</v>
      </c>
      <c r="E168" s="57" t="s">
        <v>0</v>
      </c>
      <c r="F168" s="57">
        <v>0</v>
      </c>
      <c r="G168" t="s">
        <v>56</v>
      </c>
      <c r="H168">
        <v>40</v>
      </c>
      <c r="I168">
        <v>0</v>
      </c>
    </row>
    <row r="169" spans="1:9" ht="14" x14ac:dyDescent="0.15">
      <c r="A169" t="s">
        <v>68</v>
      </c>
      <c r="B169" s="41">
        <v>43004</v>
      </c>
      <c r="C169">
        <v>523</v>
      </c>
      <c r="D169">
        <v>6</v>
      </c>
      <c r="E169" s="57" t="s">
        <v>0</v>
      </c>
      <c r="F169" s="57">
        <v>0</v>
      </c>
    </row>
    <row r="170" spans="1:9" ht="14" x14ac:dyDescent="0.15">
      <c r="A170" t="s">
        <v>68</v>
      </c>
      <c r="B170" s="41">
        <v>43004</v>
      </c>
      <c r="C170">
        <v>523</v>
      </c>
      <c r="D170">
        <v>7</v>
      </c>
      <c r="E170" s="57" t="s">
        <v>1</v>
      </c>
      <c r="F170" s="57">
        <v>1</v>
      </c>
      <c r="G170" t="s">
        <v>58</v>
      </c>
      <c r="H170">
        <f>SUM(H166:H169)</f>
        <v>119</v>
      </c>
      <c r="I170">
        <f>SUM(I166:I169)</f>
        <v>1</v>
      </c>
    </row>
    <row r="171" spans="1:9" ht="14" x14ac:dyDescent="0.15">
      <c r="A171" t="s">
        <v>68</v>
      </c>
      <c r="B171" s="41">
        <v>43004</v>
      </c>
      <c r="C171">
        <v>523</v>
      </c>
      <c r="D171">
        <v>8</v>
      </c>
      <c r="E171" s="57" t="s">
        <v>1</v>
      </c>
      <c r="F171" s="57">
        <v>1</v>
      </c>
      <c r="I171">
        <f>H170+I170</f>
        <v>120</v>
      </c>
    </row>
    <row r="172" spans="1:9" ht="14" x14ac:dyDescent="0.15">
      <c r="A172" t="s">
        <v>68</v>
      </c>
      <c r="B172" s="41">
        <v>43004</v>
      </c>
      <c r="C172">
        <v>523</v>
      </c>
      <c r="D172">
        <v>9</v>
      </c>
      <c r="E172" s="57" t="s">
        <v>0</v>
      </c>
      <c r="F172" s="57">
        <v>0</v>
      </c>
    </row>
    <row r="173" spans="1:9" ht="14" x14ac:dyDescent="0.15">
      <c r="A173" t="s">
        <v>68</v>
      </c>
      <c r="B173" s="41">
        <v>43004</v>
      </c>
      <c r="C173">
        <v>523</v>
      </c>
      <c r="D173">
        <v>10</v>
      </c>
      <c r="E173" s="57" t="s">
        <v>0</v>
      </c>
      <c r="F173" s="57">
        <v>0</v>
      </c>
    </row>
    <row r="174" spans="1:9" ht="14" x14ac:dyDescent="0.15">
      <c r="A174" t="s">
        <v>68</v>
      </c>
      <c r="B174" s="41">
        <v>43004</v>
      </c>
      <c r="C174">
        <v>523</v>
      </c>
      <c r="D174">
        <v>11</v>
      </c>
      <c r="E174" s="57" t="s">
        <v>0</v>
      </c>
      <c r="F174" s="57">
        <v>0</v>
      </c>
    </row>
    <row r="175" spans="1:9" ht="14" x14ac:dyDescent="0.15">
      <c r="A175" t="s">
        <v>68</v>
      </c>
      <c r="B175" s="41">
        <v>43004</v>
      </c>
      <c r="C175">
        <v>523</v>
      </c>
      <c r="D175">
        <v>12</v>
      </c>
      <c r="E175" s="57" t="s">
        <v>0</v>
      </c>
      <c r="F175" s="57">
        <v>0</v>
      </c>
    </row>
    <row r="176" spans="1:9" ht="14" x14ac:dyDescent="0.15">
      <c r="A176" t="s">
        <v>68</v>
      </c>
      <c r="B176" s="41">
        <v>43004</v>
      </c>
      <c r="C176">
        <v>523</v>
      </c>
      <c r="D176">
        <v>13</v>
      </c>
      <c r="E176" s="57" t="s">
        <v>1</v>
      </c>
      <c r="F176" s="57">
        <v>1</v>
      </c>
    </row>
    <row r="177" spans="1:9" ht="14" x14ac:dyDescent="0.15">
      <c r="A177" t="s">
        <v>68</v>
      </c>
      <c r="B177" s="41">
        <v>43004</v>
      </c>
      <c r="C177">
        <v>523</v>
      </c>
      <c r="D177">
        <v>14</v>
      </c>
      <c r="E177" s="57" t="s">
        <v>0</v>
      </c>
      <c r="F177" s="57">
        <v>0</v>
      </c>
    </row>
    <row r="178" spans="1:9" ht="14" x14ac:dyDescent="0.15">
      <c r="A178" t="s">
        <v>68</v>
      </c>
      <c r="B178" s="41">
        <v>43004</v>
      </c>
      <c r="C178">
        <v>523</v>
      </c>
      <c r="D178">
        <v>15</v>
      </c>
      <c r="E178" s="57" t="s">
        <v>3</v>
      </c>
      <c r="F178" s="57">
        <v>3</v>
      </c>
    </row>
    <row r="180" spans="1:9" x14ac:dyDescent="0.15">
      <c r="A180" t="s">
        <v>87</v>
      </c>
      <c r="B180" s="41"/>
      <c r="D180">
        <v>1</v>
      </c>
      <c r="H180" t="e">
        <f>(COUNTIF(F180:F194,"&gt;0"))/(COUNTA(F180:F194))</f>
        <v>#DIV/0!</v>
      </c>
      <c r="I180" t="e">
        <f>AVERAGE(F180:F194)</f>
        <v>#DIV/0!</v>
      </c>
    </row>
    <row r="181" spans="1:9" x14ac:dyDescent="0.15">
      <c r="A181" t="s">
        <v>87</v>
      </c>
      <c r="B181" s="41"/>
      <c r="D181">
        <v>2</v>
      </c>
    </row>
    <row r="182" spans="1:9" x14ac:dyDescent="0.15">
      <c r="A182" t="s">
        <v>87</v>
      </c>
      <c r="B182" s="41"/>
      <c r="D182">
        <v>3</v>
      </c>
      <c r="G182" t="s">
        <v>53</v>
      </c>
      <c r="H182" t="s">
        <v>59</v>
      </c>
      <c r="I182" t="s">
        <v>60</v>
      </c>
    </row>
    <row r="183" spans="1:9" x14ac:dyDescent="0.15">
      <c r="A183" t="s">
        <v>87</v>
      </c>
      <c r="B183" s="41"/>
      <c r="D183">
        <v>4</v>
      </c>
      <c r="G183" t="s">
        <v>54</v>
      </c>
      <c r="H183">
        <v>11</v>
      </c>
      <c r="I183">
        <v>0</v>
      </c>
    </row>
    <row r="184" spans="1:9" x14ac:dyDescent="0.15">
      <c r="A184" t="s">
        <v>87</v>
      </c>
      <c r="B184" s="41"/>
      <c r="D184">
        <v>5</v>
      </c>
      <c r="G184" t="s">
        <v>55</v>
      </c>
      <c r="H184">
        <v>31</v>
      </c>
      <c r="I184">
        <v>1</v>
      </c>
    </row>
    <row r="185" spans="1:9" x14ac:dyDescent="0.15">
      <c r="A185" t="s">
        <v>87</v>
      </c>
      <c r="B185" s="41"/>
      <c r="D185">
        <v>6</v>
      </c>
      <c r="G185" t="s">
        <v>56</v>
      </c>
      <c r="H185">
        <v>33</v>
      </c>
      <c r="I185">
        <v>0</v>
      </c>
    </row>
    <row r="186" spans="1:9" x14ac:dyDescent="0.15">
      <c r="A186" t="s">
        <v>87</v>
      </c>
      <c r="B186" s="41"/>
      <c r="D186">
        <v>7</v>
      </c>
      <c r="G186" t="s">
        <v>57</v>
      </c>
      <c r="H186">
        <v>33</v>
      </c>
      <c r="I186">
        <v>1</v>
      </c>
    </row>
    <row r="187" spans="1:9" x14ac:dyDescent="0.15">
      <c r="A187" t="s">
        <v>87</v>
      </c>
      <c r="B187" s="41"/>
      <c r="D187">
        <v>8</v>
      </c>
      <c r="G187" t="s">
        <v>58</v>
      </c>
      <c r="H187">
        <f>SUM(H183:H186)</f>
        <v>108</v>
      </c>
      <c r="I187">
        <f>SUM(I183:I186)</f>
        <v>2</v>
      </c>
    </row>
    <row r="188" spans="1:9" x14ac:dyDescent="0.15">
      <c r="A188" t="s">
        <v>87</v>
      </c>
      <c r="B188" s="41"/>
      <c r="D188">
        <v>9</v>
      </c>
      <c r="I188">
        <f>H187+I187</f>
        <v>110</v>
      </c>
    </row>
    <row r="189" spans="1:9" x14ac:dyDescent="0.15">
      <c r="A189" t="s">
        <v>87</v>
      </c>
      <c r="B189" s="41"/>
      <c r="D189">
        <v>10</v>
      </c>
    </row>
    <row r="190" spans="1:9" x14ac:dyDescent="0.15">
      <c r="A190" t="s">
        <v>87</v>
      </c>
      <c r="B190" s="41"/>
      <c r="D190">
        <v>11</v>
      </c>
    </row>
    <row r="191" spans="1:9" x14ac:dyDescent="0.15">
      <c r="A191" t="s">
        <v>87</v>
      </c>
      <c r="B191" s="41"/>
      <c r="D191">
        <v>12</v>
      </c>
    </row>
    <row r="192" spans="1:9" x14ac:dyDescent="0.15">
      <c r="A192" t="s">
        <v>87</v>
      </c>
      <c r="B192" s="41"/>
      <c r="D192">
        <v>13</v>
      </c>
    </row>
    <row r="193" spans="1:9" x14ac:dyDescent="0.15">
      <c r="A193" t="s">
        <v>87</v>
      </c>
      <c r="B193" s="41"/>
      <c r="D193">
        <v>14</v>
      </c>
    </row>
    <row r="194" spans="1:9" x14ac:dyDescent="0.15">
      <c r="A194" t="s">
        <v>87</v>
      </c>
      <c r="B194" s="41"/>
      <c r="D194">
        <v>15</v>
      </c>
    </row>
    <row r="196" spans="1:9" x14ac:dyDescent="0.15">
      <c r="A196" s="42" t="s">
        <v>31</v>
      </c>
      <c r="B196" s="41">
        <v>43042</v>
      </c>
      <c r="C196" s="42" t="s">
        <v>75</v>
      </c>
      <c r="D196">
        <v>1</v>
      </c>
      <c r="E196" s="57"/>
      <c r="F196" s="57"/>
      <c r="H196">
        <v>1</v>
      </c>
      <c r="I196">
        <v>3</v>
      </c>
    </row>
    <row r="197" spans="1:9" x14ac:dyDescent="0.15">
      <c r="A197" s="42" t="s">
        <v>64</v>
      </c>
      <c r="B197" s="41">
        <v>43042</v>
      </c>
      <c r="C197" s="42" t="s">
        <v>75</v>
      </c>
      <c r="D197">
        <v>2</v>
      </c>
      <c r="E197" s="57"/>
      <c r="F197" s="57"/>
    </row>
    <row r="198" spans="1:9" x14ac:dyDescent="0.15">
      <c r="A198" s="42" t="s">
        <v>31</v>
      </c>
      <c r="B198" s="41">
        <v>43042</v>
      </c>
      <c r="C198" s="42" t="s">
        <v>75</v>
      </c>
      <c r="D198">
        <v>3</v>
      </c>
      <c r="E198" s="57"/>
      <c r="F198" s="57"/>
    </row>
    <row r="199" spans="1:9" x14ac:dyDescent="0.15">
      <c r="A199" s="42" t="s">
        <v>64</v>
      </c>
      <c r="B199" s="41">
        <v>43042</v>
      </c>
      <c r="C199" s="42" t="s">
        <v>75</v>
      </c>
      <c r="D199">
        <v>4</v>
      </c>
      <c r="E199" s="57"/>
      <c r="F199" s="57"/>
    </row>
    <row r="200" spans="1:9" x14ac:dyDescent="0.15">
      <c r="A200" s="42" t="s">
        <v>31</v>
      </c>
      <c r="B200" s="41">
        <v>43042</v>
      </c>
      <c r="C200" s="42" t="s">
        <v>75</v>
      </c>
      <c r="D200">
        <v>5</v>
      </c>
      <c r="E200" s="57"/>
      <c r="F200" s="57"/>
    </row>
    <row r="201" spans="1:9" x14ac:dyDescent="0.15">
      <c r="A201" s="42" t="s">
        <v>64</v>
      </c>
      <c r="B201" s="41">
        <v>43042</v>
      </c>
      <c r="C201" s="42" t="s">
        <v>75</v>
      </c>
      <c r="D201">
        <v>6</v>
      </c>
      <c r="E201" s="57"/>
      <c r="F201" s="57"/>
    </row>
    <row r="202" spans="1:9" x14ac:dyDescent="0.15">
      <c r="A202" s="42" t="s">
        <v>31</v>
      </c>
      <c r="B202" s="41">
        <v>43042</v>
      </c>
      <c r="C202" s="42" t="s">
        <v>75</v>
      </c>
      <c r="D202">
        <v>7</v>
      </c>
      <c r="E202" s="57"/>
      <c r="F202" s="57"/>
    </row>
    <row r="203" spans="1:9" x14ac:dyDescent="0.15">
      <c r="A203" s="42" t="s">
        <v>64</v>
      </c>
      <c r="B203" s="41">
        <v>43042</v>
      </c>
      <c r="C203" s="42" t="s">
        <v>75</v>
      </c>
      <c r="D203">
        <v>8</v>
      </c>
      <c r="E203" s="57"/>
      <c r="F203" s="57"/>
    </row>
    <row r="204" spans="1:9" x14ac:dyDescent="0.15">
      <c r="A204" s="42" t="s">
        <v>31</v>
      </c>
      <c r="B204" s="41">
        <v>43042</v>
      </c>
      <c r="C204" s="42" t="s">
        <v>75</v>
      </c>
      <c r="D204">
        <v>9</v>
      </c>
      <c r="E204" s="57"/>
      <c r="F204" s="57"/>
    </row>
    <row r="205" spans="1:9" x14ac:dyDescent="0.15">
      <c r="A205" s="42" t="s">
        <v>64</v>
      </c>
      <c r="B205" s="41">
        <v>43042</v>
      </c>
      <c r="C205" s="42" t="s">
        <v>75</v>
      </c>
      <c r="D205">
        <v>10</v>
      </c>
      <c r="E205" s="57"/>
      <c r="F205" s="57"/>
    </row>
    <row r="206" spans="1:9" x14ac:dyDescent="0.15">
      <c r="A206" s="42" t="s">
        <v>31</v>
      </c>
      <c r="B206" s="41">
        <v>43042</v>
      </c>
      <c r="C206" s="42" t="s">
        <v>75</v>
      </c>
      <c r="D206">
        <v>11</v>
      </c>
      <c r="E206" s="57"/>
      <c r="F206" s="57"/>
    </row>
    <row r="207" spans="1:9" x14ac:dyDescent="0.15">
      <c r="A207" s="42" t="s">
        <v>64</v>
      </c>
      <c r="B207" s="41">
        <v>43042</v>
      </c>
      <c r="C207" s="42" t="s">
        <v>75</v>
      </c>
      <c r="D207">
        <v>12</v>
      </c>
      <c r="E207" s="57"/>
      <c r="F207" s="57"/>
    </row>
    <row r="208" spans="1:9" x14ac:dyDescent="0.15">
      <c r="A208" s="42" t="s">
        <v>31</v>
      </c>
      <c r="B208" s="41">
        <v>43042</v>
      </c>
      <c r="C208" s="42" t="s">
        <v>75</v>
      </c>
      <c r="D208">
        <v>13</v>
      </c>
      <c r="E208" s="57"/>
      <c r="F208" s="57"/>
    </row>
    <row r="209" spans="1:11" x14ac:dyDescent="0.15">
      <c r="A209" s="42" t="s">
        <v>64</v>
      </c>
      <c r="B209" s="41">
        <v>43042</v>
      </c>
      <c r="C209" s="42" t="s">
        <v>75</v>
      </c>
      <c r="D209">
        <v>14</v>
      </c>
      <c r="E209" s="57"/>
      <c r="F209" s="57"/>
    </row>
    <row r="210" spans="1:11" x14ac:dyDescent="0.15">
      <c r="A210" s="42" t="s">
        <v>31</v>
      </c>
      <c r="B210" s="41">
        <v>43042</v>
      </c>
      <c r="C210" s="42" t="s">
        <v>75</v>
      </c>
      <c r="D210">
        <v>15</v>
      </c>
      <c r="E210" s="57"/>
      <c r="F210" s="57"/>
    </row>
    <row r="211" spans="1:11" x14ac:dyDescent="0.15">
      <c r="A211" s="42" t="s">
        <v>64</v>
      </c>
      <c r="B211" s="58" t="s">
        <v>104</v>
      </c>
      <c r="C211" s="42" t="s">
        <v>75</v>
      </c>
      <c r="D211">
        <v>16</v>
      </c>
      <c r="E211" s="57"/>
      <c r="F211" s="57"/>
    </row>
    <row r="212" spans="1:11" x14ac:dyDescent="0.15">
      <c r="A212" s="42" t="s">
        <v>31</v>
      </c>
      <c r="B212" s="58" t="s">
        <v>104</v>
      </c>
      <c r="C212" s="42" t="s">
        <v>75</v>
      </c>
      <c r="D212">
        <v>17</v>
      </c>
      <c r="E212" s="57"/>
      <c r="F212" s="57"/>
    </row>
    <row r="213" spans="1:11" x14ac:dyDescent="0.15">
      <c r="A213" s="42" t="s">
        <v>64</v>
      </c>
      <c r="B213" s="58" t="s">
        <v>104</v>
      </c>
      <c r="C213" s="42" t="s">
        <v>75</v>
      </c>
      <c r="D213">
        <v>18</v>
      </c>
      <c r="E213" s="57"/>
      <c r="F213" s="57"/>
    </row>
    <row r="214" spans="1:11" x14ac:dyDescent="0.15">
      <c r="A214" s="42" t="s">
        <v>31</v>
      </c>
      <c r="B214" s="58" t="s">
        <v>104</v>
      </c>
      <c r="C214" s="42" t="s">
        <v>75</v>
      </c>
      <c r="D214">
        <v>19</v>
      </c>
      <c r="E214" s="57"/>
      <c r="F214" s="57"/>
    </row>
    <row r="215" spans="1:11" x14ac:dyDescent="0.15">
      <c r="A215" s="42" t="s">
        <v>64</v>
      </c>
      <c r="B215" s="58" t="s">
        <v>104</v>
      </c>
      <c r="C215" s="42" t="s">
        <v>75</v>
      </c>
      <c r="D215">
        <v>20</v>
      </c>
      <c r="E215" s="57"/>
      <c r="F215" s="57"/>
    </row>
    <row r="216" spans="1:11" x14ac:dyDescent="0.15">
      <c r="A216" s="42" t="s">
        <v>31</v>
      </c>
      <c r="B216" s="58" t="s">
        <v>104</v>
      </c>
      <c r="C216" s="42" t="s">
        <v>75</v>
      </c>
      <c r="D216">
        <v>21</v>
      </c>
      <c r="E216" s="57"/>
      <c r="F216" s="57"/>
    </row>
    <row r="217" spans="1:11" x14ac:dyDescent="0.15">
      <c r="A217" s="42" t="s">
        <v>64</v>
      </c>
      <c r="B217" s="58" t="s">
        <v>104</v>
      </c>
      <c r="C217" s="42" t="s">
        <v>75</v>
      </c>
      <c r="D217">
        <v>22</v>
      </c>
      <c r="E217" s="57"/>
      <c r="F217" s="57"/>
    </row>
    <row r="218" spans="1:11" x14ac:dyDescent="0.15">
      <c r="A218" s="42" t="s">
        <v>31</v>
      </c>
      <c r="B218" s="58" t="s">
        <v>104</v>
      </c>
      <c r="C218" s="42" t="s">
        <v>75</v>
      </c>
      <c r="D218">
        <v>23</v>
      </c>
      <c r="E218" s="57"/>
      <c r="F218" s="57"/>
    </row>
    <row r="219" spans="1:11" x14ac:dyDescent="0.15">
      <c r="A219" s="42" t="s">
        <v>64</v>
      </c>
      <c r="B219" s="58" t="s">
        <v>104</v>
      </c>
      <c r="C219" s="42" t="s">
        <v>75</v>
      </c>
      <c r="D219">
        <v>24</v>
      </c>
      <c r="E219" s="57"/>
      <c r="F219" s="57"/>
    </row>
    <row r="220" spans="1:11" x14ac:dyDescent="0.15">
      <c r="A220" s="42" t="s">
        <v>64</v>
      </c>
      <c r="B220" s="58" t="s">
        <v>104</v>
      </c>
      <c r="C220" s="42" t="s">
        <v>75</v>
      </c>
      <c r="D220">
        <v>25</v>
      </c>
      <c r="E220" s="57"/>
      <c r="F220" s="57"/>
    </row>
    <row r="222" spans="1:11" x14ac:dyDescent="0.15">
      <c r="A222" t="s">
        <v>68</v>
      </c>
      <c r="B222" s="41">
        <v>43032</v>
      </c>
      <c r="C222">
        <v>525</v>
      </c>
      <c r="D222">
        <v>1</v>
      </c>
      <c r="E222" t="s">
        <v>0</v>
      </c>
      <c r="F222">
        <v>0</v>
      </c>
      <c r="H222">
        <f>(COUNTIF(F222:F236,"&gt;0"))/(COUNTA(F222:F236))</f>
        <v>0.2</v>
      </c>
      <c r="I222">
        <f>AVERAGE(F222:F236)</f>
        <v>0.33333333333333331</v>
      </c>
    </row>
    <row r="223" spans="1:11" x14ac:dyDescent="0.15">
      <c r="A223" t="s">
        <v>68</v>
      </c>
      <c r="B223" s="41">
        <v>43032</v>
      </c>
      <c r="C223">
        <v>525</v>
      </c>
      <c r="D223">
        <v>2</v>
      </c>
      <c r="E223" t="s">
        <v>0</v>
      </c>
      <c r="F223">
        <v>0</v>
      </c>
      <c r="G223" t="s">
        <v>53</v>
      </c>
      <c r="H223" t="s">
        <v>59</v>
      </c>
      <c r="I223" t="s">
        <v>60</v>
      </c>
      <c r="K223" t="s">
        <v>66</v>
      </c>
    </row>
    <row r="224" spans="1:11" x14ac:dyDescent="0.15">
      <c r="A224" t="s">
        <v>68</v>
      </c>
      <c r="B224" s="41">
        <v>43032</v>
      </c>
      <c r="C224">
        <v>525</v>
      </c>
      <c r="D224">
        <v>3</v>
      </c>
      <c r="E224" t="s">
        <v>0</v>
      </c>
      <c r="F224">
        <v>0</v>
      </c>
      <c r="G224" t="s">
        <v>54</v>
      </c>
      <c r="H224">
        <v>33</v>
      </c>
      <c r="I224">
        <v>1</v>
      </c>
    </row>
    <row r="225" spans="1:9" x14ac:dyDescent="0.15">
      <c r="A225" t="s">
        <v>68</v>
      </c>
      <c r="B225" s="41">
        <v>43032</v>
      </c>
      <c r="C225">
        <v>525</v>
      </c>
      <c r="D225">
        <v>4</v>
      </c>
      <c r="E225" t="s">
        <v>0</v>
      </c>
      <c r="F225">
        <v>0</v>
      </c>
      <c r="G225" t="s">
        <v>55</v>
      </c>
      <c r="H225">
        <v>32</v>
      </c>
      <c r="I225">
        <v>2</v>
      </c>
    </row>
    <row r="226" spans="1:9" x14ac:dyDescent="0.15">
      <c r="A226" t="s">
        <v>68</v>
      </c>
      <c r="B226" s="41">
        <v>43032</v>
      </c>
      <c r="C226">
        <v>525</v>
      </c>
      <c r="D226">
        <v>5</v>
      </c>
      <c r="E226" t="s">
        <v>0</v>
      </c>
      <c r="F226">
        <v>0</v>
      </c>
      <c r="G226" t="s">
        <v>56</v>
      </c>
      <c r="H226">
        <v>35</v>
      </c>
      <c r="I226">
        <v>1</v>
      </c>
    </row>
    <row r="227" spans="1:9" x14ac:dyDescent="0.15">
      <c r="A227" t="s">
        <v>68</v>
      </c>
      <c r="B227" s="41">
        <v>43032</v>
      </c>
      <c r="C227">
        <v>525</v>
      </c>
      <c r="D227">
        <v>6</v>
      </c>
      <c r="E227" t="s">
        <v>2</v>
      </c>
      <c r="F227">
        <v>1</v>
      </c>
    </row>
    <row r="228" spans="1:9" x14ac:dyDescent="0.15">
      <c r="A228" t="s">
        <v>68</v>
      </c>
      <c r="B228" s="41">
        <v>43032</v>
      </c>
      <c r="C228">
        <v>525</v>
      </c>
      <c r="D228">
        <v>7</v>
      </c>
      <c r="E228" t="s">
        <v>0</v>
      </c>
      <c r="F228">
        <v>0</v>
      </c>
      <c r="G228" t="s">
        <v>58</v>
      </c>
      <c r="H228">
        <f>SUM(H224:H227)</f>
        <v>100</v>
      </c>
      <c r="I228">
        <f>SUM(I224:I227)</f>
        <v>4</v>
      </c>
    </row>
    <row r="229" spans="1:9" x14ac:dyDescent="0.15">
      <c r="A229" t="s">
        <v>68</v>
      </c>
      <c r="B229" s="41">
        <v>43032</v>
      </c>
      <c r="C229">
        <v>525</v>
      </c>
      <c r="D229">
        <v>8</v>
      </c>
      <c r="E229" t="s">
        <v>0</v>
      </c>
      <c r="F229">
        <v>0</v>
      </c>
      <c r="I229">
        <f>H228+I228</f>
        <v>104</v>
      </c>
    </row>
    <row r="230" spans="1:9" x14ac:dyDescent="0.15">
      <c r="A230" t="s">
        <v>68</v>
      </c>
      <c r="B230" s="41">
        <v>43032</v>
      </c>
      <c r="C230">
        <v>525</v>
      </c>
      <c r="D230">
        <v>9</v>
      </c>
      <c r="E230" t="s">
        <v>0</v>
      </c>
      <c r="F230">
        <v>0</v>
      </c>
    </row>
    <row r="231" spans="1:9" x14ac:dyDescent="0.15">
      <c r="A231" t="s">
        <v>68</v>
      </c>
      <c r="B231" s="41">
        <v>43032</v>
      </c>
      <c r="C231">
        <v>525</v>
      </c>
      <c r="D231">
        <v>10</v>
      </c>
      <c r="E231" t="s">
        <v>2</v>
      </c>
      <c r="F231">
        <v>1</v>
      </c>
    </row>
    <row r="232" spans="1:9" x14ac:dyDescent="0.15">
      <c r="A232" t="s">
        <v>68</v>
      </c>
      <c r="B232" s="41">
        <v>43032</v>
      </c>
      <c r="C232">
        <v>525</v>
      </c>
      <c r="D232">
        <v>11</v>
      </c>
      <c r="E232" t="s">
        <v>3</v>
      </c>
      <c r="F232">
        <v>3</v>
      </c>
    </row>
    <row r="233" spans="1:9" x14ac:dyDescent="0.15">
      <c r="A233" t="s">
        <v>68</v>
      </c>
      <c r="B233" s="41">
        <v>43032</v>
      </c>
      <c r="C233">
        <v>525</v>
      </c>
      <c r="D233">
        <v>12</v>
      </c>
      <c r="E233" t="s">
        <v>0</v>
      </c>
      <c r="F233">
        <v>0</v>
      </c>
    </row>
    <row r="234" spans="1:9" x14ac:dyDescent="0.15">
      <c r="A234" t="s">
        <v>68</v>
      </c>
      <c r="B234" s="41">
        <v>43032</v>
      </c>
      <c r="C234">
        <v>525</v>
      </c>
      <c r="D234">
        <v>13</v>
      </c>
      <c r="E234" t="s">
        <v>0</v>
      </c>
      <c r="F234">
        <v>0</v>
      </c>
    </row>
    <row r="235" spans="1:9" x14ac:dyDescent="0.15">
      <c r="A235" t="s">
        <v>68</v>
      </c>
      <c r="B235" s="41">
        <v>43032</v>
      </c>
      <c r="C235">
        <v>525</v>
      </c>
      <c r="D235">
        <v>14</v>
      </c>
      <c r="E235" t="s">
        <v>0</v>
      </c>
      <c r="F235">
        <v>0</v>
      </c>
    </row>
    <row r="236" spans="1:9" x14ac:dyDescent="0.15">
      <c r="A236" t="s">
        <v>68</v>
      </c>
      <c r="B236" s="41">
        <v>43032</v>
      </c>
      <c r="C236">
        <v>525</v>
      </c>
      <c r="D236">
        <v>15</v>
      </c>
      <c r="E236" t="s">
        <v>0</v>
      </c>
      <c r="F236">
        <v>0</v>
      </c>
    </row>
    <row r="238" spans="1:9" x14ac:dyDescent="0.15">
      <c r="A238" s="42" t="s">
        <v>31</v>
      </c>
      <c r="B238" s="41">
        <v>43070</v>
      </c>
      <c r="C238" s="42" t="s">
        <v>75</v>
      </c>
      <c r="D238">
        <v>1</v>
      </c>
      <c r="E238" s="57"/>
      <c r="F238" s="57"/>
      <c r="H238">
        <v>0.93300000000000005</v>
      </c>
      <c r="I238">
        <v>2.17</v>
      </c>
    </row>
    <row r="239" spans="1:9" x14ac:dyDescent="0.15">
      <c r="A239" s="42" t="s">
        <v>64</v>
      </c>
      <c r="B239" s="41">
        <v>43070</v>
      </c>
      <c r="C239" s="42" t="s">
        <v>75</v>
      </c>
      <c r="D239">
        <v>2</v>
      </c>
      <c r="E239" s="57"/>
      <c r="F239" s="57"/>
    </row>
    <row r="240" spans="1:9" x14ac:dyDescent="0.15">
      <c r="A240" s="42" t="s">
        <v>31</v>
      </c>
      <c r="B240" s="41">
        <v>43070</v>
      </c>
      <c r="C240" s="42" t="s">
        <v>75</v>
      </c>
      <c r="D240">
        <v>3</v>
      </c>
      <c r="E240" s="57"/>
      <c r="F240" s="57"/>
    </row>
    <row r="241" spans="1:6" x14ac:dyDescent="0.15">
      <c r="A241" s="42" t="s">
        <v>64</v>
      </c>
      <c r="B241" s="41">
        <v>43070</v>
      </c>
      <c r="C241" s="42" t="s">
        <v>75</v>
      </c>
      <c r="D241">
        <v>4</v>
      </c>
      <c r="E241" s="57"/>
      <c r="F241" s="57"/>
    </row>
    <row r="242" spans="1:6" x14ac:dyDescent="0.15">
      <c r="A242" s="42" t="s">
        <v>31</v>
      </c>
      <c r="B242" s="41">
        <v>43070</v>
      </c>
      <c r="C242" s="42" t="s">
        <v>75</v>
      </c>
      <c r="D242">
        <v>5</v>
      </c>
      <c r="E242" s="57"/>
      <c r="F242" s="57"/>
    </row>
    <row r="243" spans="1:6" x14ac:dyDescent="0.15">
      <c r="A243" s="42" t="s">
        <v>64</v>
      </c>
      <c r="B243" s="41">
        <v>43070</v>
      </c>
      <c r="C243" s="42" t="s">
        <v>75</v>
      </c>
      <c r="D243">
        <v>6</v>
      </c>
      <c r="E243" s="57"/>
      <c r="F243" s="57"/>
    </row>
    <row r="244" spans="1:6" x14ac:dyDescent="0.15">
      <c r="A244" s="42" t="s">
        <v>31</v>
      </c>
      <c r="B244" s="41">
        <v>43070</v>
      </c>
      <c r="C244" s="42" t="s">
        <v>75</v>
      </c>
      <c r="D244">
        <v>7</v>
      </c>
      <c r="E244" s="57"/>
      <c r="F244" s="57"/>
    </row>
    <row r="245" spans="1:6" x14ac:dyDescent="0.15">
      <c r="A245" s="42" t="s">
        <v>64</v>
      </c>
      <c r="B245" s="41">
        <v>43070</v>
      </c>
      <c r="C245" s="42" t="s">
        <v>75</v>
      </c>
      <c r="D245">
        <v>8</v>
      </c>
      <c r="E245" s="57"/>
      <c r="F245" s="57"/>
    </row>
    <row r="246" spans="1:6" x14ac:dyDescent="0.15">
      <c r="A246" s="42" t="s">
        <v>31</v>
      </c>
      <c r="B246" s="41">
        <v>43070</v>
      </c>
      <c r="C246" s="42" t="s">
        <v>75</v>
      </c>
      <c r="D246">
        <v>9</v>
      </c>
      <c r="E246" s="57"/>
      <c r="F246" s="57"/>
    </row>
    <row r="247" spans="1:6" x14ac:dyDescent="0.15">
      <c r="A247" s="42" t="s">
        <v>64</v>
      </c>
      <c r="B247" s="41">
        <v>43070</v>
      </c>
      <c r="C247" s="42" t="s">
        <v>75</v>
      </c>
      <c r="D247">
        <v>10</v>
      </c>
      <c r="E247" s="57"/>
      <c r="F247" s="57"/>
    </row>
    <row r="248" spans="1:6" x14ac:dyDescent="0.15">
      <c r="A248" s="42" t="s">
        <v>31</v>
      </c>
      <c r="B248" s="41">
        <v>43070</v>
      </c>
      <c r="C248" s="42" t="s">
        <v>75</v>
      </c>
      <c r="D248">
        <v>11</v>
      </c>
      <c r="E248" s="57"/>
      <c r="F248" s="57"/>
    </row>
    <row r="249" spans="1:6" x14ac:dyDescent="0.15">
      <c r="A249" s="42" t="s">
        <v>64</v>
      </c>
      <c r="B249" s="41">
        <v>43070</v>
      </c>
      <c r="C249" s="42" t="s">
        <v>75</v>
      </c>
      <c r="D249">
        <v>12</v>
      </c>
      <c r="E249" s="57"/>
      <c r="F249" s="57"/>
    </row>
    <row r="250" spans="1:6" x14ac:dyDescent="0.15">
      <c r="A250" s="42" t="s">
        <v>31</v>
      </c>
      <c r="B250" s="41">
        <v>43070</v>
      </c>
      <c r="C250" s="42" t="s">
        <v>75</v>
      </c>
      <c r="D250">
        <v>13</v>
      </c>
      <c r="E250" s="57"/>
      <c r="F250" s="57"/>
    </row>
    <row r="251" spans="1:6" x14ac:dyDescent="0.15">
      <c r="A251" s="42" t="s">
        <v>64</v>
      </c>
      <c r="B251" s="41">
        <v>43070</v>
      </c>
      <c r="C251" s="42" t="s">
        <v>75</v>
      </c>
      <c r="D251">
        <v>14</v>
      </c>
      <c r="E251" s="57"/>
      <c r="F251" s="57"/>
    </row>
    <row r="252" spans="1:6" x14ac:dyDescent="0.15">
      <c r="A252" s="42" t="s">
        <v>31</v>
      </c>
      <c r="B252" s="41">
        <v>43070</v>
      </c>
      <c r="C252" s="42" t="s">
        <v>75</v>
      </c>
      <c r="D252">
        <v>15</v>
      </c>
      <c r="E252" s="57"/>
      <c r="F252" s="5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8CCF-8FB7-45F1-AC31-C59A02876E9E}">
  <dimension ref="A1:N332"/>
  <sheetViews>
    <sheetView workbookViewId="0">
      <selection activeCell="P7" sqref="P7:P10"/>
    </sheetView>
  </sheetViews>
  <sheetFormatPr baseColWidth="10" defaultColWidth="8.83203125" defaultRowHeight="13" x14ac:dyDescent="0.15"/>
  <cols>
    <col min="2" max="2" width="10.33203125" bestFit="1" customWidth="1"/>
  </cols>
  <sheetData>
    <row r="1" spans="1:14" x14ac:dyDescent="0.15">
      <c r="A1" s="42" t="s">
        <v>98</v>
      </c>
      <c r="E1" t="s">
        <v>16</v>
      </c>
      <c r="G1" t="s">
        <v>22</v>
      </c>
    </row>
    <row r="2" spans="1:14" x14ac:dyDescent="0.15">
      <c r="A2" t="s">
        <v>77</v>
      </c>
    </row>
    <row r="3" spans="1:14" x14ac:dyDescent="0.15">
      <c r="E3" t="s">
        <v>17</v>
      </c>
      <c r="F3" t="s">
        <v>18</v>
      </c>
      <c r="G3" t="s">
        <v>19</v>
      </c>
      <c r="H3" t="s">
        <v>20</v>
      </c>
      <c r="I3" t="s">
        <v>21</v>
      </c>
    </row>
    <row r="4" spans="1:14" x14ac:dyDescent="0.15">
      <c r="A4" t="s">
        <v>12</v>
      </c>
      <c r="B4" t="s">
        <v>11</v>
      </c>
      <c r="C4" t="s">
        <v>8</v>
      </c>
      <c r="D4" t="s">
        <v>9</v>
      </c>
      <c r="E4" t="s">
        <v>5</v>
      </c>
      <c r="F4" t="s">
        <v>6</v>
      </c>
      <c r="H4" t="s">
        <v>14</v>
      </c>
      <c r="I4" t="s">
        <v>7</v>
      </c>
    </row>
    <row r="5" spans="1:14" x14ac:dyDescent="0.15">
      <c r="J5" t="s">
        <v>31</v>
      </c>
    </row>
    <row r="6" spans="1:14" x14ac:dyDescent="0.15">
      <c r="A6" t="s">
        <v>95</v>
      </c>
      <c r="B6" s="41">
        <v>43298</v>
      </c>
      <c r="C6">
        <v>533</v>
      </c>
      <c r="D6">
        <v>1</v>
      </c>
      <c r="E6" s="42" t="s">
        <v>0</v>
      </c>
      <c r="F6">
        <v>0</v>
      </c>
      <c r="H6">
        <f>(COUNTIF(F6:F30,"&gt;0"))/(COUNTA(F6:F30))</f>
        <v>0.08</v>
      </c>
      <c r="I6">
        <f>AVERAGE(F6:F30)</f>
        <v>0.08</v>
      </c>
      <c r="J6" t="s">
        <v>23</v>
      </c>
      <c r="K6" t="s">
        <v>24</v>
      </c>
      <c r="L6" t="s">
        <v>25</v>
      </c>
      <c r="M6" t="s">
        <v>61</v>
      </c>
      <c r="N6" t="s">
        <v>80</v>
      </c>
    </row>
    <row r="7" spans="1:14" x14ac:dyDescent="0.15">
      <c r="A7" t="s">
        <v>95</v>
      </c>
      <c r="B7" s="41">
        <v>43298</v>
      </c>
      <c r="C7">
        <v>533</v>
      </c>
      <c r="D7">
        <v>2</v>
      </c>
      <c r="E7" s="42" t="s">
        <v>0</v>
      </c>
      <c r="F7">
        <v>0</v>
      </c>
      <c r="J7" t="s">
        <v>26</v>
      </c>
      <c r="K7">
        <f>(H32)</f>
        <v>6.6699999999999995E-2</v>
      </c>
      <c r="L7">
        <f>(I32)</f>
        <v>0.2</v>
      </c>
    </row>
    <row r="8" spans="1:14" x14ac:dyDescent="0.15">
      <c r="A8" t="s">
        <v>95</v>
      </c>
      <c r="B8" s="41">
        <v>43298</v>
      </c>
      <c r="C8">
        <v>533</v>
      </c>
      <c r="D8">
        <v>3</v>
      </c>
      <c r="E8" s="42" t="s">
        <v>0</v>
      </c>
      <c r="F8">
        <v>0</v>
      </c>
      <c r="G8" t="s">
        <v>53</v>
      </c>
      <c r="H8" t="s">
        <v>59</v>
      </c>
      <c r="I8" t="s">
        <v>60</v>
      </c>
      <c r="J8" t="s">
        <v>27</v>
      </c>
      <c r="K8">
        <f>(H110)</f>
        <v>0.6</v>
      </c>
      <c r="L8">
        <f>(I110)</f>
        <v>1.07</v>
      </c>
    </row>
    <row r="9" spans="1:14" x14ac:dyDescent="0.15">
      <c r="A9" t="s">
        <v>95</v>
      </c>
      <c r="B9" s="41">
        <v>43298</v>
      </c>
      <c r="C9">
        <v>533</v>
      </c>
      <c r="D9">
        <v>4</v>
      </c>
      <c r="E9" s="42" t="s">
        <v>0</v>
      </c>
      <c r="F9">
        <v>0</v>
      </c>
      <c r="G9" t="s">
        <v>54</v>
      </c>
      <c r="H9">
        <v>101</v>
      </c>
      <c r="I9">
        <v>0</v>
      </c>
      <c r="J9" t="s">
        <v>28</v>
      </c>
      <c r="K9">
        <f>(H188)</f>
        <v>1</v>
      </c>
      <c r="L9">
        <f>(I188)</f>
        <v>3.13</v>
      </c>
    </row>
    <row r="10" spans="1:14" x14ac:dyDescent="0.15">
      <c r="A10" t="s">
        <v>95</v>
      </c>
      <c r="B10" s="41">
        <v>43298</v>
      </c>
      <c r="C10">
        <v>533</v>
      </c>
      <c r="D10">
        <v>5</v>
      </c>
      <c r="E10" s="42" t="s">
        <v>0</v>
      </c>
      <c r="F10">
        <v>0</v>
      </c>
      <c r="G10" t="s">
        <v>55</v>
      </c>
      <c r="H10">
        <v>99</v>
      </c>
      <c r="I10">
        <v>0</v>
      </c>
      <c r="J10" t="s">
        <v>29</v>
      </c>
      <c r="K10">
        <f>H266</f>
        <v>1</v>
      </c>
      <c r="L10">
        <f>I266</f>
        <v>2.97</v>
      </c>
    </row>
    <row r="11" spans="1:14" x14ac:dyDescent="0.15">
      <c r="A11" t="s">
        <v>95</v>
      </c>
      <c r="B11" s="41">
        <v>43298</v>
      </c>
      <c r="C11">
        <v>533</v>
      </c>
      <c r="D11">
        <v>6</v>
      </c>
      <c r="E11" s="42" t="s">
        <v>0</v>
      </c>
      <c r="F11">
        <v>0</v>
      </c>
      <c r="G11" t="s">
        <v>56</v>
      </c>
      <c r="H11">
        <v>93</v>
      </c>
      <c r="I11">
        <v>7</v>
      </c>
    </row>
    <row r="12" spans="1:14" x14ac:dyDescent="0.15">
      <c r="A12" t="s">
        <v>95</v>
      </c>
      <c r="B12" s="41">
        <v>43298</v>
      </c>
      <c r="C12">
        <v>533</v>
      </c>
      <c r="D12">
        <v>7</v>
      </c>
      <c r="E12" s="42" t="s">
        <v>0</v>
      </c>
      <c r="F12">
        <v>0</v>
      </c>
      <c r="G12" s="42" t="s">
        <v>57</v>
      </c>
      <c r="H12">
        <v>98</v>
      </c>
      <c r="I12">
        <v>2</v>
      </c>
      <c r="J12" t="s">
        <v>89</v>
      </c>
    </row>
    <row r="13" spans="1:14" x14ac:dyDescent="0.15">
      <c r="A13" t="s">
        <v>95</v>
      </c>
      <c r="B13" s="41">
        <v>43298</v>
      </c>
      <c r="C13">
        <v>533</v>
      </c>
      <c r="D13">
        <v>8</v>
      </c>
      <c r="E13" s="42" t="s">
        <v>0</v>
      </c>
      <c r="F13">
        <v>0</v>
      </c>
      <c r="G13" t="s">
        <v>58</v>
      </c>
      <c r="H13">
        <f>SUM(H9:H12)</f>
        <v>391</v>
      </c>
      <c r="I13">
        <f>SUM(I9:I12)</f>
        <v>9</v>
      </c>
      <c r="J13" t="s">
        <v>23</v>
      </c>
      <c r="K13" t="s">
        <v>24</v>
      </c>
      <c r="L13" t="s">
        <v>25</v>
      </c>
      <c r="M13" t="s">
        <v>61</v>
      </c>
      <c r="N13" t="s">
        <v>80</v>
      </c>
    </row>
    <row r="14" spans="1:14" x14ac:dyDescent="0.15">
      <c r="A14" t="s">
        <v>95</v>
      </c>
      <c r="B14" s="41">
        <v>43298</v>
      </c>
      <c r="C14">
        <v>533</v>
      </c>
      <c r="D14">
        <v>9</v>
      </c>
      <c r="E14" s="42" t="s">
        <v>0</v>
      </c>
      <c r="F14">
        <v>0</v>
      </c>
      <c r="I14">
        <f>H13+I13</f>
        <v>400</v>
      </c>
      <c r="J14" t="s">
        <v>26</v>
      </c>
      <c r="K14" s="27">
        <f>H6</f>
        <v>0.08</v>
      </c>
      <c r="L14" s="27">
        <f>I6</f>
        <v>0.08</v>
      </c>
      <c r="M14" s="47">
        <f>H13/I14</f>
        <v>0.97750000000000004</v>
      </c>
      <c r="N14" s="47">
        <f>H13/I14</f>
        <v>0.97750000000000004</v>
      </c>
    </row>
    <row r="15" spans="1:14" x14ac:dyDescent="0.15">
      <c r="A15" t="s">
        <v>95</v>
      </c>
      <c r="B15" s="41">
        <v>43298</v>
      </c>
      <c r="C15">
        <v>533</v>
      </c>
      <c r="D15">
        <v>10</v>
      </c>
      <c r="E15" s="42" t="s">
        <v>0</v>
      </c>
      <c r="F15">
        <v>0</v>
      </c>
      <c r="J15" t="s">
        <v>27</v>
      </c>
      <c r="K15" s="27">
        <f>H84</f>
        <v>0.2</v>
      </c>
      <c r="L15" s="27">
        <f>I84</f>
        <v>0.28000000000000003</v>
      </c>
      <c r="M15" s="47">
        <f>H90/I91</f>
        <v>0.99724517906336085</v>
      </c>
      <c r="N15" s="47">
        <f>H90/I14</f>
        <v>0.90500000000000003</v>
      </c>
    </row>
    <row r="16" spans="1:14" x14ac:dyDescent="0.15">
      <c r="A16" t="s">
        <v>95</v>
      </c>
      <c r="B16" s="41">
        <v>43298</v>
      </c>
      <c r="C16">
        <v>533</v>
      </c>
      <c r="D16">
        <v>11</v>
      </c>
      <c r="E16" s="42" t="s">
        <v>0</v>
      </c>
      <c r="F16">
        <v>0</v>
      </c>
      <c r="J16" t="s">
        <v>28</v>
      </c>
      <c r="K16" s="27">
        <f>H162</f>
        <v>0.48</v>
      </c>
      <c r="L16" s="27">
        <f>I162</f>
        <v>0.64</v>
      </c>
      <c r="M16" s="47">
        <f>H169/I170</f>
        <v>0.97965116279069764</v>
      </c>
      <c r="N16" s="47">
        <f>H169/I14</f>
        <v>0.84250000000000003</v>
      </c>
    </row>
    <row r="17" spans="1:14" x14ac:dyDescent="0.15">
      <c r="A17" t="s">
        <v>95</v>
      </c>
      <c r="B17" s="41">
        <v>43298</v>
      </c>
      <c r="C17">
        <v>533</v>
      </c>
      <c r="D17">
        <v>12</v>
      </c>
      <c r="E17" s="42" t="s">
        <v>0</v>
      </c>
      <c r="F17">
        <v>0</v>
      </c>
      <c r="J17" t="s">
        <v>29</v>
      </c>
      <c r="K17" s="27">
        <f>H240</f>
        <v>0.64</v>
      </c>
      <c r="L17" s="27">
        <f>I240</f>
        <v>1.68</v>
      </c>
      <c r="M17" s="47">
        <f>H247/H169</f>
        <v>0.86646884272997038</v>
      </c>
      <c r="N17" s="47">
        <f>H247/I14</f>
        <v>0.73</v>
      </c>
    </row>
    <row r="18" spans="1:14" x14ac:dyDescent="0.15">
      <c r="A18" t="s">
        <v>95</v>
      </c>
      <c r="B18" s="41">
        <v>43298</v>
      </c>
      <c r="C18">
        <v>533</v>
      </c>
      <c r="D18">
        <v>13</v>
      </c>
      <c r="E18" s="42" t="s">
        <v>0</v>
      </c>
      <c r="F18">
        <v>0</v>
      </c>
    </row>
    <row r="19" spans="1:14" x14ac:dyDescent="0.15">
      <c r="A19" t="s">
        <v>95</v>
      </c>
      <c r="B19" s="41">
        <v>43298</v>
      </c>
      <c r="C19">
        <v>533</v>
      </c>
      <c r="D19">
        <v>14</v>
      </c>
      <c r="E19" s="42" t="s">
        <v>0</v>
      </c>
      <c r="F19">
        <v>0</v>
      </c>
      <c r="J19" t="s">
        <v>68</v>
      </c>
    </row>
    <row r="20" spans="1:14" x14ac:dyDescent="0.15">
      <c r="A20" t="s">
        <v>95</v>
      </c>
      <c r="B20" s="41">
        <v>43298</v>
      </c>
      <c r="C20">
        <v>533</v>
      </c>
      <c r="D20">
        <v>15</v>
      </c>
      <c r="E20" s="42" t="s">
        <v>0</v>
      </c>
      <c r="F20">
        <v>0</v>
      </c>
      <c r="J20" t="s">
        <v>23</v>
      </c>
      <c r="K20" t="s">
        <v>24</v>
      </c>
      <c r="L20" t="s">
        <v>25</v>
      </c>
      <c r="M20" t="s">
        <v>61</v>
      </c>
      <c r="N20" t="s">
        <v>80</v>
      </c>
    </row>
    <row r="21" spans="1:14" x14ac:dyDescent="0.15">
      <c r="A21" t="s">
        <v>95</v>
      </c>
      <c r="B21" s="41">
        <v>43298</v>
      </c>
      <c r="C21">
        <v>533</v>
      </c>
      <c r="D21">
        <v>16</v>
      </c>
      <c r="E21" s="42" t="s">
        <v>86</v>
      </c>
      <c r="F21" s="42">
        <v>1</v>
      </c>
      <c r="J21" t="s">
        <v>26</v>
      </c>
      <c r="K21" s="27">
        <f>H58</f>
        <v>0.08</v>
      </c>
      <c r="L21" s="27">
        <f>I58</f>
        <v>0.08</v>
      </c>
      <c r="M21" s="47">
        <f>H64/I65</f>
        <v>0.97201017811704837</v>
      </c>
      <c r="N21" s="47">
        <f>H64/I65</f>
        <v>0.97201017811704837</v>
      </c>
    </row>
    <row r="22" spans="1:14" x14ac:dyDescent="0.15">
      <c r="A22" t="s">
        <v>95</v>
      </c>
      <c r="B22" s="41">
        <v>43298</v>
      </c>
      <c r="C22">
        <v>533</v>
      </c>
      <c r="D22">
        <v>17</v>
      </c>
      <c r="E22" s="42" t="s">
        <v>0</v>
      </c>
      <c r="F22" s="42">
        <v>0</v>
      </c>
      <c r="J22" t="s">
        <v>27</v>
      </c>
      <c r="K22" s="27">
        <f>H136</f>
        <v>0</v>
      </c>
      <c r="L22" s="27">
        <f>I136</f>
        <v>0</v>
      </c>
      <c r="M22" s="47">
        <f>H142/I143</f>
        <v>0.99147727272727271</v>
      </c>
      <c r="N22" s="47">
        <f>H142/I65</f>
        <v>0.88804071246819338</v>
      </c>
    </row>
    <row r="23" spans="1:14" x14ac:dyDescent="0.15">
      <c r="A23" t="s">
        <v>95</v>
      </c>
      <c r="B23" s="41">
        <v>43298</v>
      </c>
      <c r="C23">
        <v>533</v>
      </c>
      <c r="D23">
        <v>18</v>
      </c>
      <c r="E23" s="42" t="s">
        <v>86</v>
      </c>
      <c r="F23" s="42">
        <v>1</v>
      </c>
      <c r="J23" t="s">
        <v>28</v>
      </c>
      <c r="K23" s="27">
        <f>H214</f>
        <v>0.16</v>
      </c>
      <c r="L23" s="27">
        <f>I214</f>
        <v>0.16</v>
      </c>
      <c r="M23" s="47">
        <f>H220/I221</f>
        <v>0.98165137614678899</v>
      </c>
      <c r="N23" s="47">
        <f>H220/I65</f>
        <v>0.81679389312977102</v>
      </c>
    </row>
    <row r="24" spans="1:14" x14ac:dyDescent="0.15">
      <c r="A24" t="s">
        <v>95</v>
      </c>
      <c r="B24" s="41">
        <v>43298</v>
      </c>
      <c r="C24">
        <v>533</v>
      </c>
      <c r="D24">
        <v>19</v>
      </c>
      <c r="E24" s="42" t="s">
        <v>0</v>
      </c>
      <c r="F24" s="42">
        <v>0</v>
      </c>
      <c r="J24" t="s">
        <v>29</v>
      </c>
      <c r="K24" s="27">
        <f>H292</f>
        <v>0.32</v>
      </c>
      <c r="L24" s="27">
        <f>I292</f>
        <v>0.48</v>
      </c>
      <c r="M24" s="47">
        <f>H298/I299</f>
        <v>0.9862542955326461</v>
      </c>
      <c r="N24" s="47">
        <f>H298/I65</f>
        <v>0.73027989821882955</v>
      </c>
    </row>
    <row r="25" spans="1:14" x14ac:dyDescent="0.15">
      <c r="A25" t="s">
        <v>95</v>
      </c>
      <c r="B25" s="41">
        <v>43298</v>
      </c>
      <c r="C25">
        <v>533</v>
      </c>
      <c r="D25">
        <v>20</v>
      </c>
      <c r="E25" s="42" t="s">
        <v>0</v>
      </c>
      <c r="F25" s="42">
        <v>0</v>
      </c>
    </row>
    <row r="26" spans="1:14" x14ac:dyDescent="0.15">
      <c r="A26" t="s">
        <v>95</v>
      </c>
      <c r="B26" s="41">
        <v>43298</v>
      </c>
      <c r="C26">
        <v>533</v>
      </c>
      <c r="D26">
        <v>21</v>
      </c>
      <c r="E26" s="42" t="s">
        <v>0</v>
      </c>
      <c r="F26" s="42">
        <v>0</v>
      </c>
    </row>
    <row r="27" spans="1:14" x14ac:dyDescent="0.15">
      <c r="A27" t="s">
        <v>95</v>
      </c>
      <c r="B27" s="41">
        <v>43298</v>
      </c>
      <c r="C27">
        <v>533</v>
      </c>
      <c r="D27">
        <v>22</v>
      </c>
      <c r="E27" s="42" t="s">
        <v>0</v>
      </c>
      <c r="F27" s="42">
        <v>0</v>
      </c>
    </row>
    <row r="28" spans="1:14" x14ac:dyDescent="0.15">
      <c r="A28" t="s">
        <v>95</v>
      </c>
      <c r="B28" s="41">
        <v>43298</v>
      </c>
      <c r="C28">
        <v>533</v>
      </c>
      <c r="D28">
        <v>23</v>
      </c>
      <c r="E28" s="42" t="s">
        <v>0</v>
      </c>
      <c r="F28" s="42">
        <v>0</v>
      </c>
    </row>
    <row r="29" spans="1:14" x14ac:dyDescent="0.15">
      <c r="A29" t="s">
        <v>95</v>
      </c>
      <c r="B29" s="41">
        <v>43298</v>
      </c>
      <c r="C29">
        <v>533</v>
      </c>
      <c r="D29">
        <v>24</v>
      </c>
      <c r="E29" s="42" t="s">
        <v>0</v>
      </c>
      <c r="F29" s="42">
        <v>0</v>
      </c>
    </row>
    <row r="30" spans="1:14" x14ac:dyDescent="0.15">
      <c r="A30" t="s">
        <v>95</v>
      </c>
      <c r="B30" s="41">
        <v>43298</v>
      </c>
      <c r="C30">
        <v>533</v>
      </c>
      <c r="D30">
        <v>25</v>
      </c>
      <c r="E30" s="42" t="s">
        <v>0</v>
      </c>
      <c r="F30" s="42">
        <v>0</v>
      </c>
    </row>
    <row r="32" spans="1:14" x14ac:dyDescent="0.15">
      <c r="A32" t="s">
        <v>31</v>
      </c>
      <c r="B32" s="41">
        <v>43286</v>
      </c>
      <c r="C32" t="s">
        <v>75</v>
      </c>
      <c r="D32">
        <v>1</v>
      </c>
      <c r="H32">
        <v>6.6699999999999995E-2</v>
      </c>
      <c r="I32">
        <v>0.2</v>
      </c>
    </row>
    <row r="33" spans="1:4" x14ac:dyDescent="0.15">
      <c r="A33" t="s">
        <v>31</v>
      </c>
      <c r="B33" s="41">
        <v>43286</v>
      </c>
      <c r="C33" t="s">
        <v>75</v>
      </c>
      <c r="D33">
        <v>2</v>
      </c>
    </row>
    <row r="34" spans="1:4" x14ac:dyDescent="0.15">
      <c r="A34" t="s">
        <v>31</v>
      </c>
      <c r="B34" s="41">
        <v>43286</v>
      </c>
      <c r="C34" t="s">
        <v>75</v>
      </c>
      <c r="D34">
        <v>3</v>
      </c>
    </row>
    <row r="35" spans="1:4" x14ac:dyDescent="0.15">
      <c r="A35" t="s">
        <v>31</v>
      </c>
      <c r="B35" s="41">
        <v>43286</v>
      </c>
      <c r="C35" t="s">
        <v>75</v>
      </c>
      <c r="D35">
        <v>4</v>
      </c>
    </row>
    <row r="36" spans="1:4" x14ac:dyDescent="0.15">
      <c r="A36" t="s">
        <v>31</v>
      </c>
      <c r="B36" s="41">
        <v>43286</v>
      </c>
      <c r="C36" t="s">
        <v>75</v>
      </c>
      <c r="D36">
        <v>5</v>
      </c>
    </row>
    <row r="37" spans="1:4" x14ac:dyDescent="0.15">
      <c r="A37" t="s">
        <v>31</v>
      </c>
      <c r="B37" s="41">
        <v>43286</v>
      </c>
      <c r="C37" t="s">
        <v>75</v>
      </c>
      <c r="D37">
        <v>6</v>
      </c>
    </row>
    <row r="38" spans="1:4" x14ac:dyDescent="0.15">
      <c r="A38" t="s">
        <v>31</v>
      </c>
      <c r="B38" s="41">
        <v>43286</v>
      </c>
      <c r="C38" t="s">
        <v>75</v>
      </c>
      <c r="D38">
        <v>7</v>
      </c>
    </row>
    <row r="39" spans="1:4" x14ac:dyDescent="0.15">
      <c r="A39" t="s">
        <v>31</v>
      </c>
      <c r="B39" s="41">
        <v>43286</v>
      </c>
      <c r="C39" t="s">
        <v>75</v>
      </c>
      <c r="D39">
        <v>8</v>
      </c>
    </row>
    <row r="40" spans="1:4" x14ac:dyDescent="0.15">
      <c r="A40" t="s">
        <v>31</v>
      </c>
      <c r="B40" s="41">
        <v>43286</v>
      </c>
      <c r="C40" t="s">
        <v>75</v>
      </c>
      <c r="D40">
        <v>9</v>
      </c>
    </row>
    <row r="41" spans="1:4" x14ac:dyDescent="0.15">
      <c r="A41" t="s">
        <v>31</v>
      </c>
      <c r="B41" s="41">
        <v>43286</v>
      </c>
      <c r="C41" t="s">
        <v>75</v>
      </c>
      <c r="D41">
        <v>10</v>
      </c>
    </row>
    <row r="42" spans="1:4" x14ac:dyDescent="0.15">
      <c r="A42" t="s">
        <v>31</v>
      </c>
      <c r="B42" s="41">
        <v>43286</v>
      </c>
      <c r="C42" t="s">
        <v>75</v>
      </c>
      <c r="D42">
        <v>11</v>
      </c>
    </row>
    <row r="43" spans="1:4" x14ac:dyDescent="0.15">
      <c r="A43" t="s">
        <v>31</v>
      </c>
      <c r="B43" s="41">
        <v>43286</v>
      </c>
      <c r="C43" t="s">
        <v>75</v>
      </c>
      <c r="D43">
        <v>12</v>
      </c>
    </row>
    <row r="44" spans="1:4" x14ac:dyDescent="0.15">
      <c r="A44" t="s">
        <v>31</v>
      </c>
      <c r="B44" s="41">
        <v>43286</v>
      </c>
      <c r="C44" t="s">
        <v>75</v>
      </c>
      <c r="D44">
        <v>13</v>
      </c>
    </row>
    <row r="45" spans="1:4" x14ac:dyDescent="0.15">
      <c r="A45" t="s">
        <v>31</v>
      </c>
      <c r="B45" s="41">
        <v>43286</v>
      </c>
      <c r="C45" t="s">
        <v>75</v>
      </c>
      <c r="D45">
        <v>14</v>
      </c>
    </row>
    <row r="46" spans="1:4" x14ac:dyDescent="0.15">
      <c r="A46" t="s">
        <v>31</v>
      </c>
      <c r="B46" s="41">
        <v>43286</v>
      </c>
      <c r="C46" t="s">
        <v>75</v>
      </c>
      <c r="D46">
        <v>15</v>
      </c>
    </row>
    <row r="47" spans="1:4" x14ac:dyDescent="0.15">
      <c r="A47" t="s">
        <v>31</v>
      </c>
      <c r="B47" s="42" t="s">
        <v>104</v>
      </c>
      <c r="C47" t="s">
        <v>75</v>
      </c>
      <c r="D47">
        <v>16</v>
      </c>
    </row>
    <row r="48" spans="1:4" x14ac:dyDescent="0.15">
      <c r="A48" t="s">
        <v>31</v>
      </c>
      <c r="B48" s="42" t="s">
        <v>104</v>
      </c>
      <c r="C48" t="s">
        <v>75</v>
      </c>
      <c r="D48">
        <v>17</v>
      </c>
    </row>
    <row r="49" spans="1:9" x14ac:dyDescent="0.15">
      <c r="A49" t="s">
        <v>31</v>
      </c>
      <c r="B49" s="42" t="s">
        <v>104</v>
      </c>
      <c r="C49" t="s">
        <v>75</v>
      </c>
      <c r="D49">
        <v>18</v>
      </c>
    </row>
    <row r="50" spans="1:9" x14ac:dyDescent="0.15">
      <c r="A50" t="s">
        <v>31</v>
      </c>
      <c r="B50" s="42" t="s">
        <v>104</v>
      </c>
      <c r="C50" t="s">
        <v>75</v>
      </c>
      <c r="D50">
        <v>19</v>
      </c>
    </row>
    <row r="51" spans="1:9" x14ac:dyDescent="0.15">
      <c r="A51" t="s">
        <v>31</v>
      </c>
      <c r="B51" s="42" t="s">
        <v>104</v>
      </c>
      <c r="C51" t="s">
        <v>75</v>
      </c>
      <c r="D51">
        <v>20</v>
      </c>
    </row>
    <row r="52" spans="1:9" x14ac:dyDescent="0.15">
      <c r="A52" t="s">
        <v>31</v>
      </c>
      <c r="B52" s="42" t="s">
        <v>104</v>
      </c>
      <c r="C52" t="s">
        <v>75</v>
      </c>
      <c r="D52">
        <v>21</v>
      </c>
    </row>
    <row r="53" spans="1:9" x14ac:dyDescent="0.15">
      <c r="A53" t="s">
        <v>31</v>
      </c>
      <c r="B53" s="42" t="s">
        <v>104</v>
      </c>
      <c r="C53" t="s">
        <v>75</v>
      </c>
      <c r="D53">
        <v>22</v>
      </c>
    </row>
    <row r="54" spans="1:9" x14ac:dyDescent="0.15">
      <c r="A54" t="s">
        <v>31</v>
      </c>
      <c r="B54" s="42" t="s">
        <v>104</v>
      </c>
      <c r="C54" t="s">
        <v>75</v>
      </c>
      <c r="D54">
        <v>23</v>
      </c>
    </row>
    <row r="55" spans="1:9" x14ac:dyDescent="0.15">
      <c r="A55" t="s">
        <v>31</v>
      </c>
      <c r="B55" s="42" t="s">
        <v>104</v>
      </c>
      <c r="C55" t="s">
        <v>75</v>
      </c>
      <c r="D55">
        <v>24</v>
      </c>
    </row>
    <row r="56" spans="1:9" x14ac:dyDescent="0.15">
      <c r="A56" t="s">
        <v>31</v>
      </c>
      <c r="B56" s="42" t="s">
        <v>104</v>
      </c>
      <c r="C56" t="s">
        <v>75</v>
      </c>
      <c r="D56">
        <v>25</v>
      </c>
    </row>
    <row r="58" spans="1:9" x14ac:dyDescent="0.15">
      <c r="A58" t="s">
        <v>68</v>
      </c>
      <c r="B58" s="41">
        <v>43294</v>
      </c>
      <c r="C58">
        <v>540</v>
      </c>
      <c r="D58">
        <v>1</v>
      </c>
      <c r="E58" s="42" t="s">
        <v>0</v>
      </c>
      <c r="F58">
        <v>0</v>
      </c>
      <c r="H58">
        <f>(COUNTIF(F58:F82,"&gt;0"))/(COUNTA(F58:F82))</f>
        <v>0.08</v>
      </c>
      <c r="I58">
        <f>AVERAGE(F58:F82)</f>
        <v>0.08</v>
      </c>
    </row>
    <row r="59" spans="1:9" x14ac:dyDescent="0.15">
      <c r="A59" t="s">
        <v>68</v>
      </c>
      <c r="B59" s="41">
        <v>43294</v>
      </c>
      <c r="C59">
        <v>540</v>
      </c>
      <c r="D59">
        <v>2</v>
      </c>
      <c r="E59" s="42" t="s">
        <v>0</v>
      </c>
      <c r="F59">
        <v>0</v>
      </c>
      <c r="G59" t="s">
        <v>53</v>
      </c>
      <c r="H59" t="s">
        <v>59</v>
      </c>
      <c r="I59" t="s">
        <v>60</v>
      </c>
    </row>
    <row r="60" spans="1:9" x14ac:dyDescent="0.15">
      <c r="A60" t="s">
        <v>68</v>
      </c>
      <c r="B60" s="41">
        <v>43294</v>
      </c>
      <c r="C60">
        <v>540</v>
      </c>
      <c r="D60">
        <v>3</v>
      </c>
      <c r="E60" s="42" t="s">
        <v>0</v>
      </c>
      <c r="F60">
        <v>0</v>
      </c>
      <c r="G60" t="s">
        <v>54</v>
      </c>
      <c r="H60">
        <v>98</v>
      </c>
      <c r="I60">
        <v>3</v>
      </c>
    </row>
    <row r="61" spans="1:9" x14ac:dyDescent="0.15">
      <c r="A61" t="s">
        <v>68</v>
      </c>
      <c r="B61" s="41">
        <v>43294</v>
      </c>
      <c r="C61">
        <v>540</v>
      </c>
      <c r="D61">
        <v>4</v>
      </c>
      <c r="E61" s="42" t="s">
        <v>0</v>
      </c>
      <c r="F61">
        <v>0</v>
      </c>
      <c r="G61" t="s">
        <v>55</v>
      </c>
      <c r="H61">
        <v>87</v>
      </c>
      <c r="I61">
        <v>3</v>
      </c>
    </row>
    <row r="62" spans="1:9" x14ac:dyDescent="0.15">
      <c r="A62" t="s">
        <v>68</v>
      </c>
      <c r="B62" s="41">
        <v>43294</v>
      </c>
      <c r="C62">
        <v>540</v>
      </c>
      <c r="D62">
        <v>5</v>
      </c>
      <c r="E62" s="42" t="s">
        <v>1</v>
      </c>
      <c r="F62">
        <v>1</v>
      </c>
      <c r="G62" t="s">
        <v>56</v>
      </c>
      <c r="H62">
        <v>99</v>
      </c>
      <c r="I62">
        <v>2</v>
      </c>
    </row>
    <row r="63" spans="1:9" x14ac:dyDescent="0.15">
      <c r="A63" t="s">
        <v>68</v>
      </c>
      <c r="B63" s="41">
        <v>43294</v>
      </c>
      <c r="C63">
        <v>540</v>
      </c>
      <c r="D63">
        <v>6</v>
      </c>
      <c r="E63" s="42" t="s">
        <v>0</v>
      </c>
      <c r="F63">
        <v>0</v>
      </c>
      <c r="G63" s="42" t="s">
        <v>57</v>
      </c>
      <c r="H63" s="42">
        <v>98</v>
      </c>
      <c r="I63" s="42">
        <v>3</v>
      </c>
    </row>
    <row r="64" spans="1:9" x14ac:dyDescent="0.15">
      <c r="A64" t="s">
        <v>68</v>
      </c>
      <c r="B64" s="41">
        <v>43294</v>
      </c>
      <c r="C64">
        <v>540</v>
      </c>
      <c r="D64">
        <v>7</v>
      </c>
      <c r="E64" s="42" t="s">
        <v>0</v>
      </c>
      <c r="F64">
        <v>0</v>
      </c>
      <c r="G64" t="s">
        <v>58</v>
      </c>
      <c r="H64">
        <f>SUM(H60:H63)</f>
        <v>382</v>
      </c>
      <c r="I64">
        <f>SUM(I60:I63)</f>
        <v>11</v>
      </c>
    </row>
    <row r="65" spans="1:9" x14ac:dyDescent="0.15">
      <c r="A65" t="s">
        <v>68</v>
      </c>
      <c r="B65" s="41">
        <v>43294</v>
      </c>
      <c r="C65">
        <v>540</v>
      </c>
      <c r="D65">
        <v>8</v>
      </c>
      <c r="E65" s="42" t="s">
        <v>15</v>
      </c>
      <c r="F65">
        <v>1</v>
      </c>
      <c r="I65">
        <f>H64+I64</f>
        <v>393</v>
      </c>
    </row>
    <row r="66" spans="1:9" x14ac:dyDescent="0.15">
      <c r="A66" t="s">
        <v>68</v>
      </c>
      <c r="B66" s="41">
        <v>43294</v>
      </c>
      <c r="C66">
        <v>540</v>
      </c>
      <c r="D66">
        <v>9</v>
      </c>
      <c r="E66" s="42" t="s">
        <v>0</v>
      </c>
      <c r="F66">
        <v>0</v>
      </c>
    </row>
    <row r="67" spans="1:9" x14ac:dyDescent="0.15">
      <c r="A67" t="s">
        <v>68</v>
      </c>
      <c r="B67" s="41">
        <v>43294</v>
      </c>
      <c r="C67">
        <v>540</v>
      </c>
      <c r="D67">
        <v>10</v>
      </c>
      <c r="E67" s="42" t="s">
        <v>0</v>
      </c>
      <c r="F67">
        <v>0</v>
      </c>
    </row>
    <row r="68" spans="1:9" x14ac:dyDescent="0.15">
      <c r="A68" t="s">
        <v>68</v>
      </c>
      <c r="B68" s="41">
        <v>43294</v>
      </c>
      <c r="C68">
        <v>540</v>
      </c>
      <c r="D68">
        <v>11</v>
      </c>
      <c r="E68" s="42" t="s">
        <v>0</v>
      </c>
      <c r="F68">
        <v>0</v>
      </c>
    </row>
    <row r="69" spans="1:9" x14ac:dyDescent="0.15">
      <c r="A69" t="s">
        <v>68</v>
      </c>
      <c r="B69" s="41">
        <v>43294</v>
      </c>
      <c r="C69">
        <v>540</v>
      </c>
      <c r="D69">
        <v>12</v>
      </c>
      <c r="E69" s="42" t="s">
        <v>0</v>
      </c>
      <c r="F69">
        <v>0</v>
      </c>
    </row>
    <row r="70" spans="1:9" x14ac:dyDescent="0.15">
      <c r="A70" t="s">
        <v>68</v>
      </c>
      <c r="B70" s="41">
        <v>43294</v>
      </c>
      <c r="C70">
        <v>540</v>
      </c>
      <c r="D70">
        <v>13</v>
      </c>
      <c r="E70" s="42" t="s">
        <v>0</v>
      </c>
      <c r="F70">
        <v>0</v>
      </c>
    </row>
    <row r="71" spans="1:9" x14ac:dyDescent="0.15">
      <c r="A71" t="s">
        <v>68</v>
      </c>
      <c r="B71" s="41">
        <v>43294</v>
      </c>
      <c r="C71">
        <v>540</v>
      </c>
      <c r="D71">
        <v>14</v>
      </c>
      <c r="E71" s="42" t="s">
        <v>0</v>
      </c>
      <c r="F71">
        <v>0</v>
      </c>
    </row>
    <row r="72" spans="1:9" x14ac:dyDescent="0.15">
      <c r="A72" t="s">
        <v>68</v>
      </c>
      <c r="B72" s="41">
        <v>43294</v>
      </c>
      <c r="C72">
        <v>540</v>
      </c>
      <c r="D72">
        <v>15</v>
      </c>
      <c r="E72" s="42" t="s">
        <v>0</v>
      </c>
      <c r="F72">
        <v>0</v>
      </c>
    </row>
    <row r="73" spans="1:9" x14ac:dyDescent="0.15">
      <c r="A73" t="s">
        <v>68</v>
      </c>
      <c r="B73" s="41">
        <v>43294</v>
      </c>
      <c r="C73">
        <v>540</v>
      </c>
      <c r="D73">
        <v>16</v>
      </c>
      <c r="E73" s="42" t="s">
        <v>0</v>
      </c>
      <c r="F73" s="42">
        <v>0</v>
      </c>
    </row>
    <row r="74" spans="1:9" x14ac:dyDescent="0.15">
      <c r="A74" t="s">
        <v>68</v>
      </c>
      <c r="B74" s="41">
        <v>43294</v>
      </c>
      <c r="C74">
        <v>540</v>
      </c>
      <c r="D74">
        <v>17</v>
      </c>
      <c r="E74" s="42" t="s">
        <v>0</v>
      </c>
      <c r="F74" s="42">
        <v>0</v>
      </c>
    </row>
    <row r="75" spans="1:9" x14ac:dyDescent="0.15">
      <c r="A75" t="s">
        <v>68</v>
      </c>
      <c r="B75" s="41">
        <v>43294</v>
      </c>
      <c r="C75">
        <v>540</v>
      </c>
      <c r="D75">
        <v>18</v>
      </c>
      <c r="E75" s="42" t="s">
        <v>0</v>
      </c>
      <c r="F75" s="42">
        <v>0</v>
      </c>
    </row>
    <row r="76" spans="1:9" x14ac:dyDescent="0.15">
      <c r="A76" t="s">
        <v>68</v>
      </c>
      <c r="B76" s="41">
        <v>43294</v>
      </c>
      <c r="C76">
        <v>540</v>
      </c>
      <c r="D76">
        <v>19</v>
      </c>
      <c r="E76" s="42" t="s">
        <v>0</v>
      </c>
      <c r="F76" s="42">
        <v>0</v>
      </c>
    </row>
    <row r="77" spans="1:9" x14ac:dyDescent="0.15">
      <c r="A77" t="s">
        <v>68</v>
      </c>
      <c r="B77" s="41">
        <v>43294</v>
      </c>
      <c r="C77">
        <v>540</v>
      </c>
      <c r="D77">
        <v>20</v>
      </c>
      <c r="E77" s="42" t="s">
        <v>0</v>
      </c>
      <c r="F77" s="42">
        <v>0</v>
      </c>
    </row>
    <row r="78" spans="1:9" x14ac:dyDescent="0.15">
      <c r="A78" t="s">
        <v>68</v>
      </c>
      <c r="B78" s="41">
        <v>43294</v>
      </c>
      <c r="C78">
        <v>540</v>
      </c>
      <c r="D78">
        <v>21</v>
      </c>
      <c r="E78" s="42" t="s">
        <v>0</v>
      </c>
      <c r="F78" s="42">
        <v>0</v>
      </c>
    </row>
    <row r="79" spans="1:9" x14ac:dyDescent="0.15">
      <c r="A79" t="s">
        <v>68</v>
      </c>
      <c r="B79" s="41">
        <v>43294</v>
      </c>
      <c r="C79">
        <v>540</v>
      </c>
      <c r="D79">
        <v>22</v>
      </c>
      <c r="E79" s="42" t="s">
        <v>0</v>
      </c>
      <c r="F79" s="42">
        <v>0</v>
      </c>
    </row>
    <row r="80" spans="1:9" x14ac:dyDescent="0.15">
      <c r="A80" t="s">
        <v>68</v>
      </c>
      <c r="B80" s="41">
        <v>43294</v>
      </c>
      <c r="C80">
        <v>540</v>
      </c>
      <c r="D80">
        <v>23</v>
      </c>
      <c r="E80" s="42" t="s">
        <v>0</v>
      </c>
      <c r="F80" s="42">
        <v>0</v>
      </c>
    </row>
    <row r="81" spans="1:9" x14ac:dyDescent="0.15">
      <c r="A81" t="s">
        <v>68</v>
      </c>
      <c r="B81" s="41">
        <v>43294</v>
      </c>
      <c r="C81">
        <v>540</v>
      </c>
      <c r="D81">
        <v>24</v>
      </c>
      <c r="E81" s="42" t="s">
        <v>0</v>
      </c>
      <c r="F81" s="42">
        <v>0</v>
      </c>
    </row>
    <row r="82" spans="1:9" x14ac:dyDescent="0.15">
      <c r="A82" t="s">
        <v>68</v>
      </c>
      <c r="B82" s="41">
        <v>43294</v>
      </c>
      <c r="C82">
        <v>540</v>
      </c>
      <c r="D82">
        <v>25</v>
      </c>
      <c r="E82" s="42" t="s">
        <v>0</v>
      </c>
      <c r="F82" s="42">
        <v>0</v>
      </c>
    </row>
    <row r="84" spans="1:9" x14ac:dyDescent="0.15">
      <c r="A84" t="s">
        <v>95</v>
      </c>
      <c r="B84" s="41">
        <v>43327</v>
      </c>
      <c r="C84">
        <v>541</v>
      </c>
      <c r="D84">
        <v>1</v>
      </c>
      <c r="E84" s="42" t="s">
        <v>0</v>
      </c>
      <c r="F84">
        <v>0</v>
      </c>
      <c r="H84">
        <f>(COUNTIF(F84:F108,"&gt;0"))/(COUNTA(F84:F108))</f>
        <v>0.2</v>
      </c>
      <c r="I84">
        <f>AVERAGE(F84:F108)</f>
        <v>0.28000000000000003</v>
      </c>
    </row>
    <row r="85" spans="1:9" x14ac:dyDescent="0.15">
      <c r="A85" t="s">
        <v>95</v>
      </c>
      <c r="B85" s="41">
        <v>43327</v>
      </c>
      <c r="C85">
        <v>541</v>
      </c>
      <c r="D85">
        <v>2</v>
      </c>
      <c r="E85" s="42" t="s">
        <v>0</v>
      </c>
      <c r="F85">
        <v>0</v>
      </c>
      <c r="G85" t="s">
        <v>53</v>
      </c>
      <c r="H85" t="s">
        <v>59</v>
      </c>
      <c r="I85" t="s">
        <v>60</v>
      </c>
    </row>
    <row r="86" spans="1:9" x14ac:dyDescent="0.15">
      <c r="A86" t="s">
        <v>95</v>
      </c>
      <c r="B86" s="41">
        <v>43327</v>
      </c>
      <c r="C86">
        <v>541</v>
      </c>
      <c r="D86">
        <v>3</v>
      </c>
      <c r="E86" s="42" t="s">
        <v>0</v>
      </c>
      <c r="F86">
        <v>0</v>
      </c>
      <c r="G86" t="s">
        <v>54</v>
      </c>
      <c r="H86">
        <v>95</v>
      </c>
      <c r="I86">
        <v>0</v>
      </c>
    </row>
    <row r="87" spans="1:9" x14ac:dyDescent="0.15">
      <c r="A87" t="s">
        <v>95</v>
      </c>
      <c r="B87" s="41">
        <v>43327</v>
      </c>
      <c r="C87">
        <v>541</v>
      </c>
      <c r="D87">
        <v>4</v>
      </c>
      <c r="E87" s="42" t="s">
        <v>0</v>
      </c>
      <c r="F87">
        <v>0</v>
      </c>
      <c r="G87" t="s">
        <v>55</v>
      </c>
      <c r="H87">
        <v>91</v>
      </c>
      <c r="I87">
        <v>1</v>
      </c>
    </row>
    <row r="88" spans="1:9" x14ac:dyDescent="0.15">
      <c r="A88" t="s">
        <v>95</v>
      </c>
      <c r="B88" s="41">
        <v>43327</v>
      </c>
      <c r="C88">
        <v>541</v>
      </c>
      <c r="D88">
        <v>5</v>
      </c>
      <c r="E88" s="42" t="s">
        <v>1</v>
      </c>
      <c r="F88">
        <v>1</v>
      </c>
      <c r="G88" t="s">
        <v>56</v>
      </c>
      <c r="H88">
        <v>86</v>
      </c>
      <c r="I88">
        <v>0</v>
      </c>
    </row>
    <row r="89" spans="1:9" x14ac:dyDescent="0.15">
      <c r="A89" t="s">
        <v>95</v>
      </c>
      <c r="B89" s="41">
        <v>43327</v>
      </c>
      <c r="C89">
        <v>541</v>
      </c>
      <c r="D89">
        <v>6</v>
      </c>
      <c r="E89" s="42" t="s">
        <v>0</v>
      </c>
      <c r="F89">
        <v>0</v>
      </c>
      <c r="G89" s="42" t="s">
        <v>57</v>
      </c>
      <c r="H89" s="42">
        <v>90</v>
      </c>
      <c r="I89" s="42">
        <v>0</v>
      </c>
    </row>
    <row r="90" spans="1:9" x14ac:dyDescent="0.15">
      <c r="A90" t="s">
        <v>95</v>
      </c>
      <c r="B90" s="41">
        <v>43327</v>
      </c>
      <c r="C90">
        <v>541</v>
      </c>
      <c r="D90">
        <v>7</v>
      </c>
      <c r="E90" s="42" t="s">
        <v>0</v>
      </c>
      <c r="F90">
        <v>0</v>
      </c>
      <c r="G90" t="s">
        <v>58</v>
      </c>
      <c r="H90">
        <f>SUM(H86:H89)</f>
        <v>362</v>
      </c>
      <c r="I90">
        <f>SUM(I86:I89)</f>
        <v>1</v>
      </c>
    </row>
    <row r="91" spans="1:9" x14ac:dyDescent="0.15">
      <c r="A91" t="s">
        <v>95</v>
      </c>
      <c r="B91" s="41">
        <v>43327</v>
      </c>
      <c r="C91">
        <v>541</v>
      </c>
      <c r="D91">
        <v>8</v>
      </c>
      <c r="E91" s="42" t="s">
        <v>0</v>
      </c>
      <c r="F91">
        <v>0</v>
      </c>
      <c r="I91">
        <f>H90+I90</f>
        <v>363</v>
      </c>
    </row>
    <row r="92" spans="1:9" x14ac:dyDescent="0.15">
      <c r="A92" t="s">
        <v>95</v>
      </c>
      <c r="B92" s="41">
        <v>43327</v>
      </c>
      <c r="C92">
        <v>541</v>
      </c>
      <c r="D92">
        <v>9</v>
      </c>
      <c r="E92" s="42" t="s">
        <v>0</v>
      </c>
      <c r="F92">
        <v>0</v>
      </c>
    </row>
    <row r="93" spans="1:9" x14ac:dyDescent="0.15">
      <c r="A93" t="s">
        <v>95</v>
      </c>
      <c r="B93" s="41">
        <v>43327</v>
      </c>
      <c r="C93">
        <v>541</v>
      </c>
      <c r="D93">
        <v>10</v>
      </c>
      <c r="E93" s="42" t="s">
        <v>2</v>
      </c>
      <c r="F93">
        <v>1</v>
      </c>
    </row>
    <row r="94" spans="1:9" x14ac:dyDescent="0.15">
      <c r="A94" t="s">
        <v>95</v>
      </c>
      <c r="B94" s="41">
        <v>43327</v>
      </c>
      <c r="C94">
        <v>541</v>
      </c>
      <c r="D94">
        <v>11</v>
      </c>
      <c r="E94" s="42" t="s">
        <v>0</v>
      </c>
      <c r="F94">
        <v>0</v>
      </c>
    </row>
    <row r="95" spans="1:9" x14ac:dyDescent="0.15">
      <c r="A95" t="s">
        <v>95</v>
      </c>
      <c r="B95" s="41">
        <v>43327</v>
      </c>
      <c r="C95">
        <v>541</v>
      </c>
      <c r="D95">
        <v>12</v>
      </c>
      <c r="E95" s="42" t="s">
        <v>0</v>
      </c>
      <c r="F95">
        <v>0</v>
      </c>
    </row>
    <row r="96" spans="1:9" x14ac:dyDescent="0.15">
      <c r="A96" t="s">
        <v>95</v>
      </c>
      <c r="B96" s="41">
        <v>43327</v>
      </c>
      <c r="C96">
        <v>541</v>
      </c>
      <c r="D96">
        <v>13</v>
      </c>
      <c r="E96" s="42" t="s">
        <v>0</v>
      </c>
      <c r="F96">
        <v>0</v>
      </c>
    </row>
    <row r="97" spans="1:9" x14ac:dyDescent="0.15">
      <c r="A97" t="s">
        <v>95</v>
      </c>
      <c r="B97" s="41">
        <v>43327</v>
      </c>
      <c r="C97">
        <v>541</v>
      </c>
      <c r="D97">
        <v>14</v>
      </c>
      <c r="E97" s="42" t="s">
        <v>0</v>
      </c>
      <c r="F97">
        <v>0</v>
      </c>
    </row>
    <row r="98" spans="1:9" x14ac:dyDescent="0.15">
      <c r="A98" t="s">
        <v>95</v>
      </c>
      <c r="B98" s="41">
        <v>43327</v>
      </c>
      <c r="C98">
        <v>541</v>
      </c>
      <c r="D98">
        <v>15</v>
      </c>
      <c r="E98" s="42" t="s">
        <v>0</v>
      </c>
      <c r="F98">
        <v>0</v>
      </c>
    </row>
    <row r="99" spans="1:9" x14ac:dyDescent="0.15">
      <c r="A99" t="s">
        <v>95</v>
      </c>
      <c r="B99" s="41">
        <v>43327</v>
      </c>
      <c r="C99">
        <v>541</v>
      </c>
      <c r="D99">
        <v>16</v>
      </c>
      <c r="E99" s="42" t="s">
        <v>3</v>
      </c>
      <c r="F99" s="42">
        <v>3</v>
      </c>
    </row>
    <row r="100" spans="1:9" x14ac:dyDescent="0.15">
      <c r="A100" t="s">
        <v>95</v>
      </c>
      <c r="B100" s="41">
        <v>43327</v>
      </c>
      <c r="C100">
        <v>541</v>
      </c>
      <c r="D100">
        <v>17</v>
      </c>
      <c r="E100" s="42" t="s">
        <v>0</v>
      </c>
      <c r="F100" s="42">
        <v>0</v>
      </c>
    </row>
    <row r="101" spans="1:9" x14ac:dyDescent="0.15">
      <c r="A101" t="s">
        <v>95</v>
      </c>
      <c r="B101" s="41">
        <v>43327</v>
      </c>
      <c r="C101">
        <v>541</v>
      </c>
      <c r="D101">
        <v>18</v>
      </c>
      <c r="E101" s="42" t="s">
        <v>0</v>
      </c>
      <c r="F101" s="42">
        <v>0</v>
      </c>
    </row>
    <row r="102" spans="1:9" x14ac:dyDescent="0.15">
      <c r="A102" t="s">
        <v>95</v>
      </c>
      <c r="B102" s="41">
        <v>43327</v>
      </c>
      <c r="C102">
        <v>541</v>
      </c>
      <c r="D102">
        <v>19</v>
      </c>
      <c r="E102" s="42" t="s">
        <v>0</v>
      </c>
      <c r="F102" s="42">
        <v>0</v>
      </c>
    </row>
    <row r="103" spans="1:9" x14ac:dyDescent="0.15">
      <c r="A103" t="s">
        <v>95</v>
      </c>
      <c r="B103" s="41">
        <v>43327</v>
      </c>
      <c r="C103">
        <v>541</v>
      </c>
      <c r="D103">
        <v>20</v>
      </c>
      <c r="E103" s="42" t="s">
        <v>0</v>
      </c>
      <c r="F103" s="42">
        <v>0</v>
      </c>
    </row>
    <row r="104" spans="1:9" x14ac:dyDescent="0.15">
      <c r="A104" t="s">
        <v>95</v>
      </c>
      <c r="B104" s="41">
        <v>43327</v>
      </c>
      <c r="C104">
        <v>541</v>
      </c>
      <c r="D104">
        <v>21</v>
      </c>
      <c r="E104" s="42" t="s">
        <v>1</v>
      </c>
      <c r="F104" s="42">
        <v>1</v>
      </c>
    </row>
    <row r="105" spans="1:9" x14ac:dyDescent="0.15">
      <c r="A105" t="s">
        <v>95</v>
      </c>
      <c r="B105" s="41">
        <v>43327</v>
      </c>
      <c r="C105">
        <v>541</v>
      </c>
      <c r="D105">
        <v>22</v>
      </c>
      <c r="E105" s="42" t="s">
        <v>0</v>
      </c>
      <c r="F105" s="42">
        <v>0</v>
      </c>
    </row>
    <row r="106" spans="1:9" x14ac:dyDescent="0.15">
      <c r="A106" t="s">
        <v>95</v>
      </c>
      <c r="B106" s="41">
        <v>43327</v>
      </c>
      <c r="C106">
        <v>541</v>
      </c>
      <c r="D106">
        <v>23</v>
      </c>
      <c r="E106" s="42" t="s">
        <v>0</v>
      </c>
      <c r="F106" s="42">
        <v>0</v>
      </c>
    </row>
    <row r="107" spans="1:9" x14ac:dyDescent="0.15">
      <c r="A107" t="s">
        <v>95</v>
      </c>
      <c r="B107" s="41">
        <v>43327</v>
      </c>
      <c r="C107">
        <v>541</v>
      </c>
      <c r="D107">
        <v>24</v>
      </c>
      <c r="E107" s="42" t="s">
        <v>1</v>
      </c>
      <c r="F107" s="42">
        <v>1</v>
      </c>
    </row>
    <row r="108" spans="1:9" x14ac:dyDescent="0.15">
      <c r="A108" t="s">
        <v>95</v>
      </c>
      <c r="B108" s="41">
        <v>43327</v>
      </c>
      <c r="C108">
        <v>541</v>
      </c>
      <c r="D108">
        <v>25</v>
      </c>
      <c r="E108" s="42" t="s">
        <v>0</v>
      </c>
      <c r="F108" s="42">
        <v>0</v>
      </c>
    </row>
    <row r="110" spans="1:9" x14ac:dyDescent="0.15">
      <c r="A110" t="s">
        <v>31</v>
      </c>
      <c r="B110" s="41">
        <v>43316</v>
      </c>
      <c r="C110" t="s">
        <v>75</v>
      </c>
      <c r="D110">
        <v>1</v>
      </c>
      <c r="H110">
        <v>0.6</v>
      </c>
      <c r="I110">
        <v>1.07</v>
      </c>
    </row>
    <row r="111" spans="1:9" x14ac:dyDescent="0.15">
      <c r="A111" t="s">
        <v>64</v>
      </c>
      <c r="B111" s="41">
        <v>43316</v>
      </c>
      <c r="C111" t="s">
        <v>75</v>
      </c>
      <c r="D111">
        <v>2</v>
      </c>
    </row>
    <row r="112" spans="1:9" x14ac:dyDescent="0.15">
      <c r="A112" t="s">
        <v>31</v>
      </c>
      <c r="B112" s="41">
        <v>43316</v>
      </c>
      <c r="C112" t="s">
        <v>75</v>
      </c>
      <c r="D112">
        <v>3</v>
      </c>
    </row>
    <row r="113" spans="1:4" x14ac:dyDescent="0.15">
      <c r="A113" t="s">
        <v>64</v>
      </c>
      <c r="B113" s="41">
        <v>43316</v>
      </c>
      <c r="C113" t="s">
        <v>75</v>
      </c>
      <c r="D113">
        <v>4</v>
      </c>
    </row>
    <row r="114" spans="1:4" x14ac:dyDescent="0.15">
      <c r="A114" t="s">
        <v>31</v>
      </c>
      <c r="B114" s="41">
        <v>43316</v>
      </c>
      <c r="C114" t="s">
        <v>75</v>
      </c>
      <c r="D114">
        <v>5</v>
      </c>
    </row>
    <row r="115" spans="1:4" x14ac:dyDescent="0.15">
      <c r="A115" t="s">
        <v>64</v>
      </c>
      <c r="B115" s="41">
        <v>43316</v>
      </c>
      <c r="C115" t="s">
        <v>75</v>
      </c>
      <c r="D115">
        <v>6</v>
      </c>
    </row>
    <row r="116" spans="1:4" x14ac:dyDescent="0.15">
      <c r="A116" t="s">
        <v>31</v>
      </c>
      <c r="B116" s="41">
        <v>43316</v>
      </c>
      <c r="C116" t="s">
        <v>75</v>
      </c>
      <c r="D116">
        <v>7</v>
      </c>
    </row>
    <row r="117" spans="1:4" x14ac:dyDescent="0.15">
      <c r="A117" t="s">
        <v>64</v>
      </c>
      <c r="B117" s="41">
        <v>43316</v>
      </c>
      <c r="C117" t="s">
        <v>75</v>
      </c>
      <c r="D117">
        <v>8</v>
      </c>
    </row>
    <row r="118" spans="1:4" x14ac:dyDescent="0.15">
      <c r="A118" t="s">
        <v>31</v>
      </c>
      <c r="B118" s="41">
        <v>43316</v>
      </c>
      <c r="C118" t="s">
        <v>75</v>
      </c>
      <c r="D118">
        <v>9</v>
      </c>
    </row>
    <row r="119" spans="1:4" x14ac:dyDescent="0.15">
      <c r="A119" t="s">
        <v>64</v>
      </c>
      <c r="B119" s="41">
        <v>43316</v>
      </c>
      <c r="C119" t="s">
        <v>75</v>
      </c>
      <c r="D119">
        <v>10</v>
      </c>
    </row>
    <row r="120" spans="1:4" x14ac:dyDescent="0.15">
      <c r="A120" t="s">
        <v>31</v>
      </c>
      <c r="B120" s="41">
        <v>43316</v>
      </c>
      <c r="C120" t="s">
        <v>75</v>
      </c>
      <c r="D120">
        <v>11</v>
      </c>
    </row>
    <row r="121" spans="1:4" x14ac:dyDescent="0.15">
      <c r="A121" t="s">
        <v>64</v>
      </c>
      <c r="B121" s="41">
        <v>43316</v>
      </c>
      <c r="C121" t="s">
        <v>75</v>
      </c>
      <c r="D121">
        <v>12</v>
      </c>
    </row>
    <row r="122" spans="1:4" x14ac:dyDescent="0.15">
      <c r="A122" t="s">
        <v>31</v>
      </c>
      <c r="B122" s="41">
        <v>43316</v>
      </c>
      <c r="C122" t="s">
        <v>75</v>
      </c>
      <c r="D122">
        <v>13</v>
      </c>
    </row>
    <row r="123" spans="1:4" x14ac:dyDescent="0.15">
      <c r="A123" t="s">
        <v>64</v>
      </c>
      <c r="B123" s="41">
        <v>43316</v>
      </c>
      <c r="C123" t="s">
        <v>75</v>
      </c>
      <c r="D123">
        <v>14</v>
      </c>
    </row>
    <row r="124" spans="1:4" x14ac:dyDescent="0.15">
      <c r="A124" t="s">
        <v>31</v>
      </c>
      <c r="B124" s="41">
        <v>43316</v>
      </c>
      <c r="C124" t="s">
        <v>75</v>
      </c>
      <c r="D124">
        <v>15</v>
      </c>
    </row>
    <row r="125" spans="1:4" x14ac:dyDescent="0.15">
      <c r="A125" t="s">
        <v>64</v>
      </c>
      <c r="B125" s="42" t="s">
        <v>104</v>
      </c>
      <c r="C125" t="s">
        <v>75</v>
      </c>
      <c r="D125">
        <v>16</v>
      </c>
    </row>
    <row r="126" spans="1:4" x14ac:dyDescent="0.15">
      <c r="A126" t="s">
        <v>31</v>
      </c>
      <c r="B126" s="42" t="s">
        <v>104</v>
      </c>
      <c r="C126" t="s">
        <v>75</v>
      </c>
      <c r="D126">
        <v>17</v>
      </c>
    </row>
    <row r="127" spans="1:4" x14ac:dyDescent="0.15">
      <c r="A127" t="s">
        <v>64</v>
      </c>
      <c r="B127" s="42" t="s">
        <v>104</v>
      </c>
      <c r="C127" t="s">
        <v>75</v>
      </c>
      <c r="D127">
        <v>18</v>
      </c>
    </row>
    <row r="128" spans="1:4" x14ac:dyDescent="0.15">
      <c r="A128" t="s">
        <v>31</v>
      </c>
      <c r="B128" s="42" t="s">
        <v>104</v>
      </c>
      <c r="C128" t="s">
        <v>75</v>
      </c>
      <c r="D128">
        <v>19</v>
      </c>
    </row>
    <row r="129" spans="1:9" x14ac:dyDescent="0.15">
      <c r="A129" t="s">
        <v>64</v>
      </c>
      <c r="B129" s="42" t="s">
        <v>104</v>
      </c>
      <c r="C129" t="s">
        <v>75</v>
      </c>
      <c r="D129">
        <v>20</v>
      </c>
    </row>
    <row r="130" spans="1:9" x14ac:dyDescent="0.15">
      <c r="A130" t="s">
        <v>31</v>
      </c>
      <c r="B130" s="42" t="s">
        <v>104</v>
      </c>
      <c r="C130" t="s">
        <v>75</v>
      </c>
      <c r="D130">
        <v>21</v>
      </c>
    </row>
    <row r="131" spans="1:9" x14ac:dyDescent="0.15">
      <c r="A131" t="s">
        <v>64</v>
      </c>
      <c r="B131" s="42" t="s">
        <v>104</v>
      </c>
      <c r="C131" t="s">
        <v>75</v>
      </c>
      <c r="D131">
        <v>22</v>
      </c>
    </row>
    <row r="132" spans="1:9" x14ac:dyDescent="0.15">
      <c r="A132" t="s">
        <v>31</v>
      </c>
      <c r="B132" s="42" t="s">
        <v>104</v>
      </c>
      <c r="C132" t="s">
        <v>75</v>
      </c>
      <c r="D132">
        <v>23</v>
      </c>
    </row>
    <row r="133" spans="1:9" x14ac:dyDescent="0.15">
      <c r="A133" t="s">
        <v>64</v>
      </c>
      <c r="B133" s="42" t="s">
        <v>104</v>
      </c>
      <c r="C133" t="s">
        <v>75</v>
      </c>
      <c r="D133">
        <v>24</v>
      </c>
    </row>
    <row r="134" spans="1:9" x14ac:dyDescent="0.15">
      <c r="A134" t="s">
        <v>31</v>
      </c>
      <c r="B134" s="42" t="s">
        <v>104</v>
      </c>
      <c r="C134" t="s">
        <v>75</v>
      </c>
      <c r="D134">
        <v>25</v>
      </c>
    </row>
    <row r="136" spans="1:9" x14ac:dyDescent="0.15">
      <c r="A136" t="s">
        <v>68</v>
      </c>
      <c r="B136" s="41">
        <v>43329</v>
      </c>
      <c r="C136">
        <v>542</v>
      </c>
      <c r="D136">
        <v>1</v>
      </c>
      <c r="E136" s="42" t="s">
        <v>0</v>
      </c>
      <c r="F136">
        <v>0</v>
      </c>
      <c r="H136">
        <f>(COUNTIF(F136:F160,"&gt;0"))/(COUNTA(F136:F160))</f>
        <v>0</v>
      </c>
      <c r="I136">
        <f>AVERAGE(F136:F160)</f>
        <v>0</v>
      </c>
    </row>
    <row r="137" spans="1:9" x14ac:dyDescent="0.15">
      <c r="A137" t="s">
        <v>68</v>
      </c>
      <c r="B137" s="41">
        <v>43329</v>
      </c>
      <c r="C137">
        <v>542</v>
      </c>
      <c r="D137">
        <v>2</v>
      </c>
      <c r="E137" s="42" t="s">
        <v>0</v>
      </c>
      <c r="F137">
        <v>0</v>
      </c>
      <c r="G137" t="s">
        <v>53</v>
      </c>
      <c r="H137" t="s">
        <v>59</v>
      </c>
      <c r="I137" t="s">
        <v>60</v>
      </c>
    </row>
    <row r="138" spans="1:9" x14ac:dyDescent="0.15">
      <c r="A138" t="s">
        <v>68</v>
      </c>
      <c r="B138" s="41">
        <v>43329</v>
      </c>
      <c r="C138">
        <v>542</v>
      </c>
      <c r="D138">
        <v>3</v>
      </c>
      <c r="E138" s="42" t="s">
        <v>0</v>
      </c>
      <c r="F138">
        <v>0</v>
      </c>
      <c r="G138" t="s">
        <v>54</v>
      </c>
      <c r="H138">
        <v>88</v>
      </c>
      <c r="I138">
        <v>2</v>
      </c>
    </row>
    <row r="139" spans="1:9" x14ac:dyDescent="0.15">
      <c r="A139" t="s">
        <v>68</v>
      </c>
      <c r="B139" s="41">
        <v>43329</v>
      </c>
      <c r="C139">
        <v>542</v>
      </c>
      <c r="D139">
        <v>4</v>
      </c>
      <c r="E139" s="42" t="s">
        <v>0</v>
      </c>
      <c r="F139">
        <v>0</v>
      </c>
      <c r="G139" t="s">
        <v>55</v>
      </c>
      <c r="H139">
        <v>80</v>
      </c>
      <c r="I139">
        <v>0</v>
      </c>
    </row>
    <row r="140" spans="1:9" x14ac:dyDescent="0.15">
      <c r="A140" t="s">
        <v>68</v>
      </c>
      <c r="B140" s="41">
        <v>43329</v>
      </c>
      <c r="C140">
        <v>542</v>
      </c>
      <c r="D140">
        <v>5</v>
      </c>
      <c r="E140" s="42" t="s">
        <v>0</v>
      </c>
      <c r="F140">
        <v>0</v>
      </c>
      <c r="G140" t="s">
        <v>56</v>
      </c>
      <c r="H140">
        <v>91</v>
      </c>
      <c r="I140">
        <v>0</v>
      </c>
    </row>
    <row r="141" spans="1:9" x14ac:dyDescent="0.15">
      <c r="A141" t="s">
        <v>68</v>
      </c>
      <c r="B141" s="41">
        <v>43329</v>
      </c>
      <c r="C141">
        <v>542</v>
      </c>
      <c r="D141">
        <v>6</v>
      </c>
      <c r="E141" s="42" t="s">
        <v>0</v>
      </c>
      <c r="F141">
        <v>0</v>
      </c>
      <c r="G141" s="42" t="s">
        <v>57</v>
      </c>
      <c r="H141" s="42">
        <v>90</v>
      </c>
      <c r="I141" s="42">
        <v>1</v>
      </c>
    </row>
    <row r="142" spans="1:9" x14ac:dyDescent="0.15">
      <c r="A142" t="s">
        <v>68</v>
      </c>
      <c r="B142" s="41">
        <v>43329</v>
      </c>
      <c r="C142">
        <v>542</v>
      </c>
      <c r="D142">
        <v>7</v>
      </c>
      <c r="E142" s="42" t="s">
        <v>0</v>
      </c>
      <c r="F142">
        <v>0</v>
      </c>
      <c r="G142" t="s">
        <v>58</v>
      </c>
      <c r="H142">
        <f>SUM(H138:H141)</f>
        <v>349</v>
      </c>
      <c r="I142">
        <f>SUM(I138:I141)</f>
        <v>3</v>
      </c>
    </row>
    <row r="143" spans="1:9" x14ac:dyDescent="0.15">
      <c r="A143" t="s">
        <v>68</v>
      </c>
      <c r="B143" s="41">
        <v>43329</v>
      </c>
      <c r="C143">
        <v>542</v>
      </c>
      <c r="D143">
        <v>8</v>
      </c>
      <c r="E143" s="42" t="s">
        <v>0</v>
      </c>
      <c r="F143">
        <v>0</v>
      </c>
      <c r="I143">
        <f>H142+I142</f>
        <v>352</v>
      </c>
    </row>
    <row r="144" spans="1:9" x14ac:dyDescent="0.15">
      <c r="A144" t="s">
        <v>68</v>
      </c>
      <c r="B144" s="41">
        <v>43329</v>
      </c>
      <c r="C144">
        <v>542</v>
      </c>
      <c r="D144">
        <v>9</v>
      </c>
      <c r="E144" s="42" t="s">
        <v>0</v>
      </c>
      <c r="F144">
        <v>0</v>
      </c>
    </row>
    <row r="145" spans="1:6" x14ac:dyDescent="0.15">
      <c r="A145" t="s">
        <v>68</v>
      </c>
      <c r="B145" s="41">
        <v>43329</v>
      </c>
      <c r="C145">
        <v>542</v>
      </c>
      <c r="D145">
        <v>10</v>
      </c>
      <c r="E145" s="42" t="s">
        <v>0</v>
      </c>
      <c r="F145">
        <v>0</v>
      </c>
    </row>
    <row r="146" spans="1:6" x14ac:dyDescent="0.15">
      <c r="A146" t="s">
        <v>68</v>
      </c>
      <c r="B146" s="41">
        <v>43329</v>
      </c>
      <c r="C146">
        <v>542</v>
      </c>
      <c r="D146">
        <v>11</v>
      </c>
      <c r="E146" s="42" t="s">
        <v>0</v>
      </c>
      <c r="F146">
        <v>0</v>
      </c>
    </row>
    <row r="147" spans="1:6" x14ac:dyDescent="0.15">
      <c r="A147" t="s">
        <v>68</v>
      </c>
      <c r="B147" s="41">
        <v>43329</v>
      </c>
      <c r="C147">
        <v>542</v>
      </c>
      <c r="D147">
        <v>12</v>
      </c>
      <c r="E147" s="42" t="s">
        <v>0</v>
      </c>
      <c r="F147">
        <v>0</v>
      </c>
    </row>
    <row r="148" spans="1:6" x14ac:dyDescent="0.15">
      <c r="A148" t="s">
        <v>68</v>
      </c>
      <c r="B148" s="41">
        <v>43329</v>
      </c>
      <c r="C148">
        <v>542</v>
      </c>
      <c r="D148">
        <v>13</v>
      </c>
      <c r="E148" s="42" t="s">
        <v>0</v>
      </c>
      <c r="F148">
        <v>0</v>
      </c>
    </row>
    <row r="149" spans="1:6" x14ac:dyDescent="0.15">
      <c r="A149" t="s">
        <v>68</v>
      </c>
      <c r="B149" s="41">
        <v>43329</v>
      </c>
      <c r="C149">
        <v>542</v>
      </c>
      <c r="D149">
        <v>14</v>
      </c>
      <c r="E149" s="42" t="s">
        <v>0</v>
      </c>
      <c r="F149">
        <v>0</v>
      </c>
    </row>
    <row r="150" spans="1:6" x14ac:dyDescent="0.15">
      <c r="A150" t="s">
        <v>68</v>
      </c>
      <c r="B150" s="41">
        <v>43329</v>
      </c>
      <c r="C150">
        <v>542</v>
      </c>
      <c r="D150">
        <v>15</v>
      </c>
      <c r="E150" s="42" t="s">
        <v>0</v>
      </c>
      <c r="F150">
        <v>0</v>
      </c>
    </row>
    <row r="151" spans="1:6" x14ac:dyDescent="0.15">
      <c r="A151" t="s">
        <v>68</v>
      </c>
      <c r="B151" s="41">
        <v>43329</v>
      </c>
      <c r="C151">
        <v>542</v>
      </c>
      <c r="D151">
        <v>16</v>
      </c>
      <c r="E151" s="42" t="s">
        <v>0</v>
      </c>
      <c r="F151">
        <v>0</v>
      </c>
    </row>
    <row r="152" spans="1:6" x14ac:dyDescent="0.15">
      <c r="A152" t="s">
        <v>68</v>
      </c>
      <c r="B152" s="41">
        <v>43329</v>
      </c>
      <c r="C152">
        <v>542</v>
      </c>
      <c r="D152">
        <v>17</v>
      </c>
      <c r="E152" s="42" t="s">
        <v>0</v>
      </c>
      <c r="F152">
        <v>0</v>
      </c>
    </row>
    <row r="153" spans="1:6" x14ac:dyDescent="0.15">
      <c r="A153" t="s">
        <v>68</v>
      </c>
      <c r="B153" s="41">
        <v>43329</v>
      </c>
      <c r="C153">
        <v>542</v>
      </c>
      <c r="D153">
        <v>18</v>
      </c>
      <c r="E153" s="42" t="s">
        <v>0</v>
      </c>
      <c r="F153">
        <v>0</v>
      </c>
    </row>
    <row r="154" spans="1:6" x14ac:dyDescent="0.15">
      <c r="A154" t="s">
        <v>68</v>
      </c>
      <c r="B154" s="41">
        <v>43329</v>
      </c>
      <c r="C154">
        <v>542</v>
      </c>
      <c r="D154">
        <v>19</v>
      </c>
      <c r="E154" s="42" t="s">
        <v>0</v>
      </c>
      <c r="F154">
        <v>0</v>
      </c>
    </row>
    <row r="155" spans="1:6" x14ac:dyDescent="0.15">
      <c r="A155" t="s">
        <v>68</v>
      </c>
      <c r="B155" s="41">
        <v>43329</v>
      </c>
      <c r="C155">
        <v>542</v>
      </c>
      <c r="D155">
        <v>20</v>
      </c>
      <c r="E155" s="42" t="s">
        <v>0</v>
      </c>
      <c r="F155">
        <v>0</v>
      </c>
    </row>
    <row r="156" spans="1:6" x14ac:dyDescent="0.15">
      <c r="A156" t="s">
        <v>68</v>
      </c>
      <c r="B156" s="41">
        <v>43329</v>
      </c>
      <c r="C156">
        <v>542</v>
      </c>
      <c r="D156">
        <v>21</v>
      </c>
      <c r="E156" s="42" t="s">
        <v>0</v>
      </c>
      <c r="F156">
        <v>0</v>
      </c>
    </row>
    <row r="157" spans="1:6" x14ac:dyDescent="0.15">
      <c r="A157" t="s">
        <v>68</v>
      </c>
      <c r="B157" s="41">
        <v>43329</v>
      </c>
      <c r="C157">
        <v>542</v>
      </c>
      <c r="D157">
        <v>22</v>
      </c>
      <c r="E157" s="42" t="s">
        <v>0</v>
      </c>
      <c r="F157">
        <v>0</v>
      </c>
    </row>
    <row r="158" spans="1:6" x14ac:dyDescent="0.15">
      <c r="A158" t="s">
        <v>68</v>
      </c>
      <c r="B158" s="41">
        <v>43329</v>
      </c>
      <c r="C158">
        <v>542</v>
      </c>
      <c r="D158">
        <v>23</v>
      </c>
      <c r="E158" s="42" t="s">
        <v>0</v>
      </c>
      <c r="F158">
        <v>0</v>
      </c>
    </row>
    <row r="159" spans="1:6" x14ac:dyDescent="0.15">
      <c r="A159" t="s">
        <v>68</v>
      </c>
      <c r="B159" s="41">
        <v>43329</v>
      </c>
      <c r="C159">
        <v>542</v>
      </c>
      <c r="D159">
        <v>24</v>
      </c>
      <c r="E159" s="42" t="s">
        <v>0</v>
      </c>
      <c r="F159">
        <v>0</v>
      </c>
    </row>
    <row r="160" spans="1:6" x14ac:dyDescent="0.15">
      <c r="A160" t="s">
        <v>68</v>
      </c>
      <c r="B160" s="41">
        <v>43329</v>
      </c>
      <c r="C160">
        <v>542</v>
      </c>
      <c r="D160">
        <v>25</v>
      </c>
      <c r="E160" s="42" t="s">
        <v>0</v>
      </c>
      <c r="F160">
        <v>0</v>
      </c>
    </row>
    <row r="162" spans="1:9" x14ac:dyDescent="0.15">
      <c r="A162" t="s">
        <v>87</v>
      </c>
      <c r="B162" s="41">
        <v>43361</v>
      </c>
      <c r="C162">
        <v>547</v>
      </c>
      <c r="D162">
        <v>1</v>
      </c>
      <c r="E162" s="42" t="s">
        <v>1</v>
      </c>
      <c r="F162">
        <v>1</v>
      </c>
      <c r="H162">
        <f>(COUNTIF(F162:F186,"&gt;0"))/(COUNTA(F162:F186))</f>
        <v>0.48</v>
      </c>
      <c r="I162">
        <f>AVERAGE(F162:F186)</f>
        <v>0.64</v>
      </c>
    </row>
    <row r="163" spans="1:9" x14ac:dyDescent="0.15">
      <c r="A163" t="s">
        <v>87</v>
      </c>
      <c r="B163" s="41">
        <v>43361</v>
      </c>
      <c r="C163">
        <v>547</v>
      </c>
      <c r="D163">
        <v>2</v>
      </c>
      <c r="E163" s="42" t="s">
        <v>4</v>
      </c>
      <c r="F163">
        <v>3</v>
      </c>
    </row>
    <row r="164" spans="1:9" x14ac:dyDescent="0.15">
      <c r="A164" t="s">
        <v>87</v>
      </c>
      <c r="B164" s="41">
        <v>43361</v>
      </c>
      <c r="C164">
        <v>547</v>
      </c>
      <c r="D164">
        <v>3</v>
      </c>
      <c r="E164" s="42" t="s">
        <v>2</v>
      </c>
      <c r="F164">
        <v>1</v>
      </c>
      <c r="G164" t="s">
        <v>53</v>
      </c>
      <c r="H164" t="s">
        <v>59</v>
      </c>
      <c r="I164" t="s">
        <v>60</v>
      </c>
    </row>
    <row r="165" spans="1:9" x14ac:dyDescent="0.15">
      <c r="A165" t="s">
        <v>87</v>
      </c>
      <c r="B165" s="41">
        <v>43361</v>
      </c>
      <c r="C165">
        <v>547</v>
      </c>
      <c r="D165">
        <v>4</v>
      </c>
      <c r="E165" s="42" t="s">
        <v>0</v>
      </c>
      <c r="F165">
        <v>0</v>
      </c>
      <c r="G165" t="s">
        <v>54</v>
      </c>
      <c r="H165">
        <v>86</v>
      </c>
      <c r="I165">
        <v>1</v>
      </c>
    </row>
    <row r="166" spans="1:9" x14ac:dyDescent="0.15">
      <c r="A166" t="s">
        <v>87</v>
      </c>
      <c r="B166" s="41">
        <v>43361</v>
      </c>
      <c r="C166">
        <v>547</v>
      </c>
      <c r="D166">
        <v>5</v>
      </c>
      <c r="E166" s="42" t="s">
        <v>0</v>
      </c>
      <c r="F166">
        <v>0</v>
      </c>
      <c r="G166" t="s">
        <v>55</v>
      </c>
      <c r="H166">
        <v>80</v>
      </c>
      <c r="I166">
        <v>4</v>
      </c>
    </row>
    <row r="167" spans="1:9" x14ac:dyDescent="0.15">
      <c r="A167" t="s">
        <v>87</v>
      </c>
      <c r="B167" s="41">
        <v>43361</v>
      </c>
      <c r="C167">
        <v>547</v>
      </c>
      <c r="D167">
        <v>6</v>
      </c>
      <c r="E167" s="42" t="s">
        <v>1</v>
      </c>
      <c r="F167">
        <v>1</v>
      </c>
      <c r="G167" t="s">
        <v>56</v>
      </c>
      <c r="H167">
        <v>78</v>
      </c>
      <c r="I167">
        <v>1</v>
      </c>
    </row>
    <row r="168" spans="1:9" x14ac:dyDescent="0.15">
      <c r="A168" t="s">
        <v>87</v>
      </c>
      <c r="B168" s="41">
        <v>43361</v>
      </c>
      <c r="C168">
        <v>547</v>
      </c>
      <c r="D168">
        <v>7</v>
      </c>
      <c r="E168" s="42" t="s">
        <v>0</v>
      </c>
      <c r="F168">
        <v>0</v>
      </c>
      <c r="G168" s="42" t="s">
        <v>57</v>
      </c>
      <c r="H168" s="42">
        <v>93</v>
      </c>
      <c r="I168" s="42">
        <v>1</v>
      </c>
    </row>
    <row r="169" spans="1:9" x14ac:dyDescent="0.15">
      <c r="A169" t="s">
        <v>87</v>
      </c>
      <c r="B169" s="41">
        <v>43361</v>
      </c>
      <c r="C169">
        <v>547</v>
      </c>
      <c r="D169">
        <v>8</v>
      </c>
      <c r="E169" s="42" t="s">
        <v>0</v>
      </c>
      <c r="F169">
        <v>0</v>
      </c>
      <c r="G169" t="s">
        <v>58</v>
      </c>
      <c r="H169">
        <f>SUM(H165:H168)</f>
        <v>337</v>
      </c>
      <c r="I169">
        <f>SUM(I165:I168)</f>
        <v>7</v>
      </c>
    </row>
    <row r="170" spans="1:9" x14ac:dyDescent="0.15">
      <c r="A170" t="s">
        <v>87</v>
      </c>
      <c r="B170" s="41">
        <v>43361</v>
      </c>
      <c r="C170">
        <v>547</v>
      </c>
      <c r="D170">
        <v>9</v>
      </c>
      <c r="E170" s="42" t="s">
        <v>15</v>
      </c>
      <c r="F170">
        <v>1</v>
      </c>
      <c r="I170">
        <f>H169+I169</f>
        <v>344</v>
      </c>
    </row>
    <row r="171" spans="1:9" x14ac:dyDescent="0.15">
      <c r="A171" t="s">
        <v>87</v>
      </c>
      <c r="B171" s="41">
        <v>43361</v>
      </c>
      <c r="C171">
        <v>547</v>
      </c>
      <c r="D171">
        <v>10</v>
      </c>
      <c r="E171" s="42" t="s">
        <v>0</v>
      </c>
      <c r="F171">
        <v>0</v>
      </c>
    </row>
    <row r="172" spans="1:9" x14ac:dyDescent="0.15">
      <c r="A172" t="s">
        <v>87</v>
      </c>
      <c r="B172" s="41">
        <v>43361</v>
      </c>
      <c r="C172">
        <v>547</v>
      </c>
      <c r="D172">
        <v>11</v>
      </c>
      <c r="E172" s="42" t="s">
        <v>0</v>
      </c>
      <c r="F172">
        <v>0</v>
      </c>
    </row>
    <row r="173" spans="1:9" x14ac:dyDescent="0.15">
      <c r="A173" t="s">
        <v>87</v>
      </c>
      <c r="B173" s="41">
        <v>43361</v>
      </c>
      <c r="C173">
        <v>547</v>
      </c>
      <c r="D173">
        <v>12</v>
      </c>
      <c r="E173" s="42" t="s">
        <v>0</v>
      </c>
      <c r="F173">
        <v>0</v>
      </c>
    </row>
    <row r="174" spans="1:9" x14ac:dyDescent="0.15">
      <c r="A174" t="s">
        <v>87</v>
      </c>
      <c r="B174" s="41">
        <v>43361</v>
      </c>
      <c r="C174">
        <v>547</v>
      </c>
      <c r="D174">
        <v>13</v>
      </c>
      <c r="E174" s="42" t="s">
        <v>15</v>
      </c>
      <c r="F174">
        <v>1</v>
      </c>
    </row>
    <row r="175" spans="1:9" x14ac:dyDescent="0.15">
      <c r="A175" t="s">
        <v>87</v>
      </c>
      <c r="B175" s="41">
        <v>43361</v>
      </c>
      <c r="C175">
        <v>547</v>
      </c>
      <c r="D175">
        <v>14</v>
      </c>
      <c r="E175" s="42" t="s">
        <v>15</v>
      </c>
      <c r="F175">
        <v>1</v>
      </c>
    </row>
    <row r="176" spans="1:9" x14ac:dyDescent="0.15">
      <c r="A176" t="s">
        <v>87</v>
      </c>
      <c r="B176" s="41">
        <v>43361</v>
      </c>
      <c r="C176">
        <v>547</v>
      </c>
      <c r="D176">
        <v>15</v>
      </c>
      <c r="E176" s="42" t="s">
        <v>0</v>
      </c>
      <c r="F176">
        <v>0</v>
      </c>
    </row>
    <row r="177" spans="1:9" x14ac:dyDescent="0.15">
      <c r="A177" t="s">
        <v>87</v>
      </c>
      <c r="B177" s="41">
        <v>43361</v>
      </c>
      <c r="C177">
        <v>547</v>
      </c>
      <c r="D177">
        <v>16</v>
      </c>
      <c r="E177" s="42" t="s">
        <v>2</v>
      </c>
      <c r="F177" s="42">
        <v>1</v>
      </c>
    </row>
    <row r="178" spans="1:9" x14ac:dyDescent="0.15">
      <c r="A178" t="s">
        <v>87</v>
      </c>
      <c r="B178" s="41">
        <v>43361</v>
      </c>
      <c r="C178">
        <v>547</v>
      </c>
      <c r="D178">
        <v>17</v>
      </c>
      <c r="E178" s="42" t="s">
        <v>0</v>
      </c>
      <c r="F178" s="42">
        <v>0</v>
      </c>
    </row>
    <row r="179" spans="1:9" x14ac:dyDescent="0.15">
      <c r="A179" t="s">
        <v>87</v>
      </c>
      <c r="B179" s="41">
        <v>43361</v>
      </c>
      <c r="C179">
        <v>547</v>
      </c>
      <c r="D179">
        <v>18</v>
      </c>
      <c r="E179" s="42" t="s">
        <v>0</v>
      </c>
      <c r="F179" s="42">
        <v>0</v>
      </c>
    </row>
    <row r="180" spans="1:9" x14ac:dyDescent="0.15">
      <c r="A180" t="s">
        <v>87</v>
      </c>
      <c r="B180" s="41">
        <v>43361</v>
      </c>
      <c r="C180">
        <v>547</v>
      </c>
      <c r="D180">
        <v>19</v>
      </c>
      <c r="E180" s="42" t="s">
        <v>1</v>
      </c>
      <c r="F180" s="42">
        <v>1</v>
      </c>
    </row>
    <row r="181" spans="1:9" x14ac:dyDescent="0.15">
      <c r="A181" t="s">
        <v>87</v>
      </c>
      <c r="B181" s="41">
        <v>43361</v>
      </c>
      <c r="C181">
        <v>547</v>
      </c>
      <c r="D181">
        <v>20</v>
      </c>
      <c r="E181" s="42" t="s">
        <v>0</v>
      </c>
      <c r="F181" s="42">
        <v>0</v>
      </c>
    </row>
    <row r="182" spans="1:9" x14ac:dyDescent="0.15">
      <c r="A182" t="s">
        <v>87</v>
      </c>
      <c r="B182" s="41">
        <v>43361</v>
      </c>
      <c r="C182">
        <v>547</v>
      </c>
      <c r="D182">
        <v>21</v>
      </c>
      <c r="E182" s="42" t="s">
        <v>0</v>
      </c>
      <c r="F182" s="42">
        <v>0</v>
      </c>
    </row>
    <row r="183" spans="1:9" x14ac:dyDescent="0.15">
      <c r="A183" t="s">
        <v>87</v>
      </c>
      <c r="B183" s="41">
        <v>43361</v>
      </c>
      <c r="C183">
        <v>547</v>
      </c>
      <c r="D183">
        <v>22</v>
      </c>
      <c r="E183" s="42" t="s">
        <v>3</v>
      </c>
      <c r="F183" s="42">
        <v>3</v>
      </c>
    </row>
    <row r="184" spans="1:9" x14ac:dyDescent="0.15">
      <c r="A184" t="s">
        <v>87</v>
      </c>
      <c r="B184" s="41">
        <v>43361</v>
      </c>
      <c r="C184">
        <v>547</v>
      </c>
      <c r="D184">
        <v>23</v>
      </c>
      <c r="E184" s="42" t="s">
        <v>1</v>
      </c>
      <c r="F184" s="42">
        <v>1</v>
      </c>
    </row>
    <row r="185" spans="1:9" x14ac:dyDescent="0.15">
      <c r="A185" t="s">
        <v>87</v>
      </c>
      <c r="B185" s="41">
        <v>43361</v>
      </c>
      <c r="C185">
        <v>547</v>
      </c>
      <c r="D185">
        <v>24</v>
      </c>
      <c r="E185" s="42" t="s">
        <v>15</v>
      </c>
      <c r="F185" s="42">
        <v>1</v>
      </c>
    </row>
    <row r="186" spans="1:9" x14ac:dyDescent="0.15">
      <c r="A186" t="s">
        <v>87</v>
      </c>
      <c r="B186" s="41">
        <v>43361</v>
      </c>
      <c r="C186">
        <v>547</v>
      </c>
      <c r="D186">
        <v>25</v>
      </c>
      <c r="E186" s="42" t="s">
        <v>0</v>
      </c>
      <c r="F186" s="42">
        <v>0</v>
      </c>
    </row>
    <row r="188" spans="1:9" x14ac:dyDescent="0.15">
      <c r="A188" t="s">
        <v>64</v>
      </c>
      <c r="B188" s="41">
        <v>43344</v>
      </c>
      <c r="C188" t="s">
        <v>75</v>
      </c>
      <c r="D188">
        <v>1</v>
      </c>
      <c r="H188">
        <v>1</v>
      </c>
      <c r="I188">
        <v>3.13</v>
      </c>
    </row>
    <row r="189" spans="1:9" x14ac:dyDescent="0.15">
      <c r="A189" t="s">
        <v>64</v>
      </c>
      <c r="B189" s="41">
        <v>43344</v>
      </c>
      <c r="C189" t="s">
        <v>75</v>
      </c>
      <c r="D189">
        <v>2</v>
      </c>
    </row>
    <row r="190" spans="1:9" x14ac:dyDescent="0.15">
      <c r="A190" t="s">
        <v>64</v>
      </c>
      <c r="B190" s="41">
        <v>43344</v>
      </c>
      <c r="C190" t="s">
        <v>75</v>
      </c>
      <c r="D190">
        <v>3</v>
      </c>
    </row>
    <row r="191" spans="1:9" x14ac:dyDescent="0.15">
      <c r="A191" t="s">
        <v>64</v>
      </c>
      <c r="B191" s="41">
        <v>43344</v>
      </c>
      <c r="C191" t="s">
        <v>75</v>
      </c>
      <c r="D191">
        <v>4</v>
      </c>
    </row>
    <row r="192" spans="1:9" x14ac:dyDescent="0.15">
      <c r="A192" t="s">
        <v>64</v>
      </c>
      <c r="B192" s="41">
        <v>43344</v>
      </c>
      <c r="C192" t="s">
        <v>75</v>
      </c>
      <c r="D192">
        <v>5</v>
      </c>
    </row>
    <row r="193" spans="1:4" x14ac:dyDescent="0.15">
      <c r="A193" t="s">
        <v>64</v>
      </c>
      <c r="B193" s="41">
        <v>43344</v>
      </c>
      <c r="C193" t="s">
        <v>75</v>
      </c>
      <c r="D193">
        <v>6</v>
      </c>
    </row>
    <row r="194" spans="1:4" x14ac:dyDescent="0.15">
      <c r="A194" t="s">
        <v>64</v>
      </c>
      <c r="B194" s="41">
        <v>43344</v>
      </c>
      <c r="C194" t="s">
        <v>75</v>
      </c>
      <c r="D194">
        <v>7</v>
      </c>
    </row>
    <row r="195" spans="1:4" x14ac:dyDescent="0.15">
      <c r="A195" t="s">
        <v>64</v>
      </c>
      <c r="B195" s="41">
        <v>43344</v>
      </c>
      <c r="C195" t="s">
        <v>75</v>
      </c>
      <c r="D195">
        <v>8</v>
      </c>
    </row>
    <row r="196" spans="1:4" x14ac:dyDescent="0.15">
      <c r="A196" t="s">
        <v>64</v>
      </c>
      <c r="B196" s="41">
        <v>43344</v>
      </c>
      <c r="C196" t="s">
        <v>75</v>
      </c>
      <c r="D196">
        <v>9</v>
      </c>
    </row>
    <row r="197" spans="1:4" x14ac:dyDescent="0.15">
      <c r="A197" t="s">
        <v>64</v>
      </c>
      <c r="B197" s="41">
        <v>43344</v>
      </c>
      <c r="C197" t="s">
        <v>75</v>
      </c>
      <c r="D197">
        <v>10</v>
      </c>
    </row>
    <row r="198" spans="1:4" x14ac:dyDescent="0.15">
      <c r="A198" t="s">
        <v>64</v>
      </c>
      <c r="B198" s="41">
        <v>43344</v>
      </c>
      <c r="C198" t="s">
        <v>75</v>
      </c>
      <c r="D198">
        <v>11</v>
      </c>
    </row>
    <row r="199" spans="1:4" x14ac:dyDescent="0.15">
      <c r="A199" t="s">
        <v>64</v>
      </c>
      <c r="B199" s="41">
        <v>43344</v>
      </c>
      <c r="C199" t="s">
        <v>75</v>
      </c>
      <c r="D199">
        <v>12</v>
      </c>
    </row>
    <row r="200" spans="1:4" x14ac:dyDescent="0.15">
      <c r="A200" t="s">
        <v>64</v>
      </c>
      <c r="B200" s="41">
        <v>43344</v>
      </c>
      <c r="C200" t="s">
        <v>75</v>
      </c>
      <c r="D200">
        <v>13</v>
      </c>
    </row>
    <row r="201" spans="1:4" x14ac:dyDescent="0.15">
      <c r="A201" t="s">
        <v>64</v>
      </c>
      <c r="B201" s="41">
        <v>43344</v>
      </c>
      <c r="C201" t="s">
        <v>75</v>
      </c>
      <c r="D201">
        <v>14</v>
      </c>
    </row>
    <row r="202" spans="1:4" x14ac:dyDescent="0.15">
      <c r="A202" t="s">
        <v>64</v>
      </c>
      <c r="B202" s="41">
        <v>43344</v>
      </c>
      <c r="C202" t="s">
        <v>75</v>
      </c>
      <c r="D202">
        <v>15</v>
      </c>
    </row>
    <row r="203" spans="1:4" x14ac:dyDescent="0.15">
      <c r="A203" t="s">
        <v>64</v>
      </c>
      <c r="B203" s="42" t="s">
        <v>104</v>
      </c>
      <c r="C203" t="s">
        <v>75</v>
      </c>
      <c r="D203">
        <v>16</v>
      </c>
    </row>
    <row r="204" spans="1:4" x14ac:dyDescent="0.15">
      <c r="A204" t="s">
        <v>64</v>
      </c>
      <c r="B204" s="42" t="s">
        <v>104</v>
      </c>
      <c r="C204" t="s">
        <v>75</v>
      </c>
      <c r="D204">
        <v>17</v>
      </c>
    </row>
    <row r="205" spans="1:4" x14ac:dyDescent="0.15">
      <c r="A205" t="s">
        <v>64</v>
      </c>
      <c r="B205" s="42" t="s">
        <v>104</v>
      </c>
      <c r="C205" t="s">
        <v>75</v>
      </c>
      <c r="D205">
        <v>18</v>
      </c>
    </row>
    <row r="206" spans="1:4" x14ac:dyDescent="0.15">
      <c r="A206" t="s">
        <v>64</v>
      </c>
      <c r="B206" s="42" t="s">
        <v>104</v>
      </c>
      <c r="C206" t="s">
        <v>75</v>
      </c>
      <c r="D206">
        <v>19</v>
      </c>
    </row>
    <row r="207" spans="1:4" x14ac:dyDescent="0.15">
      <c r="A207" t="s">
        <v>64</v>
      </c>
      <c r="B207" s="42" t="s">
        <v>104</v>
      </c>
      <c r="C207" t="s">
        <v>75</v>
      </c>
      <c r="D207">
        <v>20</v>
      </c>
    </row>
    <row r="208" spans="1:4" x14ac:dyDescent="0.15">
      <c r="A208" t="s">
        <v>64</v>
      </c>
      <c r="B208" s="42" t="s">
        <v>104</v>
      </c>
      <c r="C208" t="s">
        <v>75</v>
      </c>
      <c r="D208">
        <v>21</v>
      </c>
    </row>
    <row r="209" spans="1:9" x14ac:dyDescent="0.15">
      <c r="A209" t="s">
        <v>64</v>
      </c>
      <c r="B209" s="42" t="s">
        <v>104</v>
      </c>
      <c r="C209" t="s">
        <v>75</v>
      </c>
      <c r="D209">
        <v>22</v>
      </c>
    </row>
    <row r="210" spans="1:9" x14ac:dyDescent="0.15">
      <c r="A210" t="s">
        <v>64</v>
      </c>
      <c r="B210" s="42" t="s">
        <v>104</v>
      </c>
      <c r="C210" t="s">
        <v>75</v>
      </c>
      <c r="D210">
        <v>23</v>
      </c>
    </row>
    <row r="211" spans="1:9" x14ac:dyDescent="0.15">
      <c r="A211" t="s">
        <v>64</v>
      </c>
      <c r="B211" s="42" t="s">
        <v>104</v>
      </c>
      <c r="C211" t="s">
        <v>75</v>
      </c>
      <c r="D211">
        <v>24</v>
      </c>
    </row>
    <row r="212" spans="1:9" x14ac:dyDescent="0.15">
      <c r="A212" t="s">
        <v>64</v>
      </c>
      <c r="B212" s="42" t="s">
        <v>104</v>
      </c>
      <c r="C212" t="s">
        <v>75</v>
      </c>
      <c r="D212">
        <v>25</v>
      </c>
    </row>
    <row r="214" spans="1:9" x14ac:dyDescent="0.15">
      <c r="A214" t="s">
        <v>68</v>
      </c>
      <c r="B214" s="41">
        <v>43364</v>
      </c>
      <c r="C214">
        <v>548</v>
      </c>
      <c r="D214">
        <v>1</v>
      </c>
      <c r="E214" s="42" t="s">
        <v>0</v>
      </c>
      <c r="F214">
        <v>0</v>
      </c>
      <c r="H214">
        <f>(COUNTIF(F214:F238,"&gt;0"))/(COUNTA(F214:F238))</f>
        <v>0.16</v>
      </c>
      <c r="I214">
        <f>AVERAGE(F214:F238)</f>
        <v>0.16</v>
      </c>
    </row>
    <row r="215" spans="1:9" x14ac:dyDescent="0.15">
      <c r="A215" t="s">
        <v>68</v>
      </c>
      <c r="B215" s="41">
        <v>43364</v>
      </c>
      <c r="C215">
        <v>548</v>
      </c>
      <c r="D215">
        <v>2</v>
      </c>
      <c r="E215" s="42" t="s">
        <v>0</v>
      </c>
      <c r="F215">
        <v>0</v>
      </c>
      <c r="G215" t="s">
        <v>53</v>
      </c>
      <c r="H215" t="s">
        <v>59</v>
      </c>
      <c r="I215" t="s">
        <v>60</v>
      </c>
    </row>
    <row r="216" spans="1:9" x14ac:dyDescent="0.15">
      <c r="A216" t="s">
        <v>68</v>
      </c>
      <c r="B216" s="41">
        <v>43364</v>
      </c>
      <c r="C216">
        <v>548</v>
      </c>
      <c r="D216">
        <v>3</v>
      </c>
      <c r="E216" s="42" t="s">
        <v>0</v>
      </c>
      <c r="F216">
        <v>0</v>
      </c>
      <c r="G216" t="s">
        <v>54</v>
      </c>
      <c r="H216">
        <v>80</v>
      </c>
      <c r="I216">
        <v>1</v>
      </c>
    </row>
    <row r="217" spans="1:9" x14ac:dyDescent="0.15">
      <c r="A217" t="s">
        <v>68</v>
      </c>
      <c r="B217" s="41">
        <v>43364</v>
      </c>
      <c r="C217">
        <v>548</v>
      </c>
      <c r="D217">
        <v>4</v>
      </c>
      <c r="E217" s="42" t="s">
        <v>0</v>
      </c>
      <c r="F217">
        <v>0</v>
      </c>
      <c r="G217" t="s">
        <v>55</v>
      </c>
      <c r="H217">
        <v>74</v>
      </c>
      <c r="I217">
        <v>2</v>
      </c>
    </row>
    <row r="218" spans="1:9" x14ac:dyDescent="0.15">
      <c r="A218" t="s">
        <v>68</v>
      </c>
      <c r="B218" s="41">
        <v>43364</v>
      </c>
      <c r="C218">
        <v>548</v>
      </c>
      <c r="D218">
        <v>5</v>
      </c>
      <c r="E218" s="42" t="s">
        <v>0</v>
      </c>
      <c r="F218">
        <v>0</v>
      </c>
      <c r="G218" t="s">
        <v>56</v>
      </c>
      <c r="H218">
        <v>83</v>
      </c>
      <c r="I218">
        <v>1</v>
      </c>
    </row>
    <row r="219" spans="1:9" x14ac:dyDescent="0.15">
      <c r="A219" t="s">
        <v>68</v>
      </c>
      <c r="B219" s="41">
        <v>43364</v>
      </c>
      <c r="C219">
        <v>548</v>
      </c>
      <c r="D219">
        <v>6</v>
      </c>
      <c r="E219" s="42" t="s">
        <v>0</v>
      </c>
      <c r="F219">
        <v>0</v>
      </c>
      <c r="G219" s="42" t="s">
        <v>57</v>
      </c>
      <c r="H219" s="42">
        <v>84</v>
      </c>
      <c r="I219" s="42">
        <v>2</v>
      </c>
    </row>
    <row r="220" spans="1:9" x14ac:dyDescent="0.15">
      <c r="A220" t="s">
        <v>68</v>
      </c>
      <c r="B220" s="41">
        <v>43364</v>
      </c>
      <c r="C220">
        <v>548</v>
      </c>
      <c r="D220">
        <v>7</v>
      </c>
      <c r="E220" s="42" t="s">
        <v>1</v>
      </c>
      <c r="F220">
        <v>1</v>
      </c>
      <c r="G220" t="s">
        <v>58</v>
      </c>
      <c r="H220">
        <f>SUM(H216:H219)</f>
        <v>321</v>
      </c>
      <c r="I220">
        <f>SUM(I216:I219)</f>
        <v>6</v>
      </c>
    </row>
    <row r="221" spans="1:9" x14ac:dyDescent="0.15">
      <c r="A221" t="s">
        <v>68</v>
      </c>
      <c r="B221" s="41">
        <v>43364</v>
      </c>
      <c r="C221">
        <v>548</v>
      </c>
      <c r="D221">
        <v>8</v>
      </c>
      <c r="E221" s="42" t="s">
        <v>0</v>
      </c>
      <c r="F221">
        <v>0</v>
      </c>
      <c r="I221">
        <f>H220+I220</f>
        <v>327</v>
      </c>
    </row>
    <row r="222" spans="1:9" x14ac:dyDescent="0.15">
      <c r="A222" t="s">
        <v>68</v>
      </c>
      <c r="B222" s="41">
        <v>43364</v>
      </c>
      <c r="C222">
        <v>548</v>
      </c>
      <c r="D222">
        <v>9</v>
      </c>
      <c r="E222" s="42" t="s">
        <v>0</v>
      </c>
      <c r="F222">
        <v>0</v>
      </c>
    </row>
    <row r="223" spans="1:9" x14ac:dyDescent="0.15">
      <c r="A223" t="s">
        <v>68</v>
      </c>
      <c r="B223" s="41">
        <v>43364</v>
      </c>
      <c r="C223">
        <v>548</v>
      </c>
      <c r="D223">
        <v>10</v>
      </c>
      <c r="E223" s="42" t="s">
        <v>0</v>
      </c>
      <c r="F223">
        <v>0</v>
      </c>
    </row>
    <row r="224" spans="1:9" x14ac:dyDescent="0.15">
      <c r="A224" t="s">
        <v>68</v>
      </c>
      <c r="B224" s="41">
        <v>43364</v>
      </c>
      <c r="C224">
        <v>548</v>
      </c>
      <c r="D224">
        <v>11</v>
      </c>
      <c r="E224" s="42" t="s">
        <v>0</v>
      </c>
      <c r="F224">
        <v>0</v>
      </c>
    </row>
    <row r="225" spans="1:9" x14ac:dyDescent="0.15">
      <c r="A225" t="s">
        <v>68</v>
      </c>
      <c r="B225" s="41">
        <v>43364</v>
      </c>
      <c r="C225">
        <v>548</v>
      </c>
      <c r="D225">
        <v>12</v>
      </c>
      <c r="E225" s="42" t="s">
        <v>0</v>
      </c>
      <c r="F225">
        <v>0</v>
      </c>
    </row>
    <row r="226" spans="1:9" x14ac:dyDescent="0.15">
      <c r="A226" t="s">
        <v>68</v>
      </c>
      <c r="B226" s="41">
        <v>43364</v>
      </c>
      <c r="C226">
        <v>548</v>
      </c>
      <c r="D226">
        <v>13</v>
      </c>
      <c r="E226" s="42" t="s">
        <v>0</v>
      </c>
      <c r="F226">
        <v>0</v>
      </c>
    </row>
    <row r="227" spans="1:9" x14ac:dyDescent="0.15">
      <c r="A227" t="s">
        <v>68</v>
      </c>
      <c r="B227" s="41">
        <v>43364</v>
      </c>
      <c r="C227">
        <v>548</v>
      </c>
      <c r="D227">
        <v>14</v>
      </c>
      <c r="E227" s="42" t="s">
        <v>0</v>
      </c>
      <c r="F227">
        <v>0</v>
      </c>
    </row>
    <row r="228" spans="1:9" x14ac:dyDescent="0.15">
      <c r="A228" t="s">
        <v>68</v>
      </c>
      <c r="B228" s="41">
        <v>43364</v>
      </c>
      <c r="C228">
        <v>548</v>
      </c>
      <c r="D228">
        <v>15</v>
      </c>
      <c r="E228" s="42" t="s">
        <v>0</v>
      </c>
      <c r="F228">
        <v>0</v>
      </c>
    </row>
    <row r="229" spans="1:9" x14ac:dyDescent="0.15">
      <c r="A229" t="s">
        <v>68</v>
      </c>
      <c r="B229" s="41">
        <v>43364</v>
      </c>
      <c r="C229">
        <v>548</v>
      </c>
      <c r="D229">
        <v>16</v>
      </c>
      <c r="E229" s="42" t="s">
        <v>0</v>
      </c>
      <c r="F229" s="42">
        <v>0</v>
      </c>
    </row>
    <row r="230" spans="1:9" x14ac:dyDescent="0.15">
      <c r="A230" t="s">
        <v>68</v>
      </c>
      <c r="B230" s="41">
        <v>43364</v>
      </c>
      <c r="C230">
        <v>548</v>
      </c>
      <c r="D230">
        <v>17</v>
      </c>
      <c r="E230" s="42" t="s">
        <v>0</v>
      </c>
      <c r="F230" s="42">
        <v>0</v>
      </c>
    </row>
    <row r="231" spans="1:9" x14ac:dyDescent="0.15">
      <c r="A231" t="s">
        <v>68</v>
      </c>
      <c r="B231" s="41">
        <v>43364</v>
      </c>
      <c r="C231">
        <v>548</v>
      </c>
      <c r="D231">
        <v>18</v>
      </c>
      <c r="E231" s="42" t="s">
        <v>0</v>
      </c>
      <c r="F231" s="42">
        <v>0</v>
      </c>
    </row>
    <row r="232" spans="1:9" x14ac:dyDescent="0.15">
      <c r="A232" t="s">
        <v>68</v>
      </c>
      <c r="B232" s="41">
        <v>43364</v>
      </c>
      <c r="C232">
        <v>548</v>
      </c>
      <c r="D232">
        <v>19</v>
      </c>
      <c r="E232" s="42" t="s">
        <v>0</v>
      </c>
      <c r="F232" s="42">
        <v>0</v>
      </c>
    </row>
    <row r="233" spans="1:9" x14ac:dyDescent="0.15">
      <c r="A233" t="s">
        <v>68</v>
      </c>
      <c r="B233" s="41">
        <v>43364</v>
      </c>
      <c r="C233">
        <v>548</v>
      </c>
      <c r="D233">
        <v>20</v>
      </c>
      <c r="E233" s="42" t="s">
        <v>1</v>
      </c>
      <c r="F233" s="42">
        <v>1</v>
      </c>
    </row>
    <row r="234" spans="1:9" x14ac:dyDescent="0.15">
      <c r="A234" t="s">
        <v>68</v>
      </c>
      <c r="B234" s="41">
        <v>43364</v>
      </c>
      <c r="C234">
        <v>548</v>
      </c>
      <c r="D234">
        <v>21</v>
      </c>
      <c r="E234" s="42" t="s">
        <v>1</v>
      </c>
      <c r="F234" s="42">
        <v>1</v>
      </c>
    </row>
    <row r="235" spans="1:9" x14ac:dyDescent="0.15">
      <c r="A235" t="s">
        <v>68</v>
      </c>
      <c r="B235" s="41">
        <v>43364</v>
      </c>
      <c r="C235">
        <v>548</v>
      </c>
      <c r="D235">
        <v>22</v>
      </c>
      <c r="E235" s="42" t="s">
        <v>0</v>
      </c>
      <c r="F235" s="42">
        <v>0</v>
      </c>
    </row>
    <row r="236" spans="1:9" x14ac:dyDescent="0.15">
      <c r="A236" t="s">
        <v>68</v>
      </c>
      <c r="B236" s="41">
        <v>43364</v>
      </c>
      <c r="C236">
        <v>548</v>
      </c>
      <c r="D236">
        <v>23</v>
      </c>
      <c r="E236" s="42" t="s">
        <v>15</v>
      </c>
      <c r="F236" s="42">
        <v>1</v>
      </c>
    </row>
    <row r="237" spans="1:9" x14ac:dyDescent="0.15">
      <c r="A237" t="s">
        <v>68</v>
      </c>
      <c r="B237" s="41">
        <v>43364</v>
      </c>
      <c r="C237">
        <v>548</v>
      </c>
      <c r="D237">
        <v>24</v>
      </c>
      <c r="E237" s="42" t="s">
        <v>0</v>
      </c>
      <c r="F237" s="42">
        <v>0</v>
      </c>
    </row>
    <row r="238" spans="1:9" x14ac:dyDescent="0.15">
      <c r="A238" t="s">
        <v>68</v>
      </c>
      <c r="B238" s="41">
        <v>43364</v>
      </c>
      <c r="C238">
        <v>548</v>
      </c>
      <c r="D238">
        <v>25</v>
      </c>
      <c r="E238" s="42" t="s">
        <v>0</v>
      </c>
      <c r="F238" s="42">
        <v>0</v>
      </c>
    </row>
    <row r="240" spans="1:9" x14ac:dyDescent="0.15">
      <c r="A240" t="s">
        <v>87</v>
      </c>
      <c r="B240" s="41">
        <v>43386</v>
      </c>
      <c r="C240">
        <v>552</v>
      </c>
      <c r="D240">
        <v>1</v>
      </c>
      <c r="E240" s="42" t="s">
        <v>0</v>
      </c>
      <c r="F240" s="42">
        <v>0</v>
      </c>
      <c r="H240">
        <f>(COUNTIF(F240:F264,"&gt;0"))/(COUNTA(F240:F264))</f>
        <v>0.64</v>
      </c>
      <c r="I240">
        <f>AVERAGE(F240:F264)</f>
        <v>1.68</v>
      </c>
    </row>
    <row r="241" spans="1:9" x14ac:dyDescent="0.15">
      <c r="A241" t="s">
        <v>87</v>
      </c>
      <c r="B241" s="58">
        <v>43386</v>
      </c>
      <c r="C241">
        <v>552</v>
      </c>
      <c r="D241">
        <v>2</v>
      </c>
      <c r="E241" s="42" t="s">
        <v>3</v>
      </c>
      <c r="F241" s="42">
        <v>3</v>
      </c>
    </row>
    <row r="242" spans="1:9" x14ac:dyDescent="0.15">
      <c r="A242" t="s">
        <v>87</v>
      </c>
      <c r="B242" s="41">
        <v>43386</v>
      </c>
      <c r="C242">
        <v>552</v>
      </c>
      <c r="D242">
        <v>3</v>
      </c>
      <c r="E242" s="42" t="s">
        <v>1</v>
      </c>
      <c r="F242" s="42">
        <v>1</v>
      </c>
      <c r="G242" t="s">
        <v>53</v>
      </c>
      <c r="H242" t="s">
        <v>59</v>
      </c>
      <c r="I242" t="s">
        <v>60</v>
      </c>
    </row>
    <row r="243" spans="1:9" x14ac:dyDescent="0.15">
      <c r="A243" t="s">
        <v>87</v>
      </c>
      <c r="B243" s="58">
        <v>43386</v>
      </c>
      <c r="C243">
        <v>552</v>
      </c>
      <c r="D243">
        <v>4</v>
      </c>
      <c r="E243" s="42" t="s">
        <v>0</v>
      </c>
      <c r="F243" s="42">
        <v>0</v>
      </c>
      <c r="G243" t="s">
        <v>54</v>
      </c>
      <c r="H243">
        <v>77</v>
      </c>
      <c r="I243">
        <v>1</v>
      </c>
    </row>
    <row r="244" spans="1:9" x14ac:dyDescent="0.15">
      <c r="A244" t="s">
        <v>87</v>
      </c>
      <c r="B244" s="41">
        <v>43386</v>
      </c>
      <c r="C244">
        <v>552</v>
      </c>
      <c r="D244">
        <v>5</v>
      </c>
      <c r="E244" s="42" t="s">
        <v>1</v>
      </c>
      <c r="F244" s="42">
        <v>1</v>
      </c>
      <c r="G244" t="s">
        <v>55</v>
      </c>
      <c r="H244">
        <v>73</v>
      </c>
      <c r="I244">
        <v>0</v>
      </c>
    </row>
    <row r="245" spans="1:9" x14ac:dyDescent="0.15">
      <c r="A245" t="s">
        <v>87</v>
      </c>
      <c r="B245" s="58">
        <v>43386</v>
      </c>
      <c r="C245">
        <v>552</v>
      </c>
      <c r="D245">
        <v>6</v>
      </c>
      <c r="E245" s="42" t="s">
        <v>15</v>
      </c>
      <c r="F245" s="42">
        <v>1</v>
      </c>
      <c r="G245" t="s">
        <v>56</v>
      </c>
      <c r="H245">
        <v>68</v>
      </c>
      <c r="I245">
        <v>3</v>
      </c>
    </row>
    <row r="246" spans="1:9" x14ac:dyDescent="0.15">
      <c r="A246" t="s">
        <v>87</v>
      </c>
      <c r="B246" s="41">
        <v>43386</v>
      </c>
      <c r="C246">
        <v>552</v>
      </c>
      <c r="D246">
        <v>7</v>
      </c>
      <c r="E246" s="42" t="s">
        <v>4</v>
      </c>
      <c r="F246" s="42">
        <v>3</v>
      </c>
      <c r="G246" t="s">
        <v>57</v>
      </c>
      <c r="H246">
        <v>74</v>
      </c>
      <c r="I246">
        <v>2</v>
      </c>
    </row>
    <row r="247" spans="1:9" x14ac:dyDescent="0.15">
      <c r="A247" t="s">
        <v>87</v>
      </c>
      <c r="B247" s="58">
        <v>43386</v>
      </c>
      <c r="C247">
        <v>552</v>
      </c>
      <c r="D247">
        <v>8</v>
      </c>
      <c r="E247" s="42" t="s">
        <v>0</v>
      </c>
      <c r="F247" s="42">
        <v>0</v>
      </c>
      <c r="G247" t="s">
        <v>58</v>
      </c>
      <c r="H247">
        <f>SUM(H243:H246)</f>
        <v>292</v>
      </c>
      <c r="I247">
        <f>SUM(I243:I246)</f>
        <v>6</v>
      </c>
    </row>
    <row r="248" spans="1:9" x14ac:dyDescent="0.15">
      <c r="A248" t="s">
        <v>87</v>
      </c>
      <c r="B248" s="41">
        <v>43386</v>
      </c>
      <c r="C248">
        <v>552</v>
      </c>
      <c r="D248">
        <v>9</v>
      </c>
      <c r="E248" s="42" t="s">
        <v>0</v>
      </c>
      <c r="F248" s="42">
        <v>0</v>
      </c>
      <c r="I248">
        <f>H247+I247</f>
        <v>298</v>
      </c>
    </row>
    <row r="249" spans="1:9" x14ac:dyDescent="0.15">
      <c r="A249" t="s">
        <v>87</v>
      </c>
      <c r="B249" s="58">
        <v>43386</v>
      </c>
      <c r="C249">
        <v>552</v>
      </c>
      <c r="D249">
        <v>10</v>
      </c>
      <c r="E249" s="42" t="s">
        <v>4</v>
      </c>
      <c r="F249" s="42">
        <v>1</v>
      </c>
    </row>
    <row r="250" spans="1:9" x14ac:dyDescent="0.15">
      <c r="A250" t="s">
        <v>87</v>
      </c>
      <c r="B250" s="41">
        <v>43386</v>
      </c>
      <c r="C250">
        <v>552</v>
      </c>
      <c r="D250">
        <v>11</v>
      </c>
      <c r="E250" s="42" t="s">
        <v>0</v>
      </c>
      <c r="F250" s="42">
        <v>0</v>
      </c>
    </row>
    <row r="251" spans="1:9" x14ac:dyDescent="0.15">
      <c r="A251" t="s">
        <v>87</v>
      </c>
      <c r="B251" s="58">
        <v>43386</v>
      </c>
      <c r="C251">
        <v>552</v>
      </c>
      <c r="D251">
        <v>12</v>
      </c>
      <c r="E251" s="42" t="s">
        <v>0</v>
      </c>
      <c r="F251" s="42">
        <v>0</v>
      </c>
    </row>
    <row r="252" spans="1:9" x14ac:dyDescent="0.15">
      <c r="A252" t="s">
        <v>87</v>
      </c>
      <c r="B252" s="41">
        <v>43386</v>
      </c>
      <c r="C252">
        <v>552</v>
      </c>
      <c r="D252">
        <v>13</v>
      </c>
      <c r="E252" s="42" t="s">
        <v>3</v>
      </c>
      <c r="F252" s="42">
        <v>3</v>
      </c>
    </row>
    <row r="253" spans="1:9" x14ac:dyDescent="0.15">
      <c r="A253" t="s">
        <v>87</v>
      </c>
      <c r="B253" s="58">
        <v>43386</v>
      </c>
      <c r="C253">
        <v>552</v>
      </c>
      <c r="D253">
        <v>14</v>
      </c>
      <c r="E253" s="42" t="s">
        <v>4</v>
      </c>
      <c r="F253" s="42">
        <v>3</v>
      </c>
    </row>
    <row r="254" spans="1:9" x14ac:dyDescent="0.15">
      <c r="A254" t="s">
        <v>87</v>
      </c>
      <c r="B254" s="41">
        <v>43386</v>
      </c>
      <c r="C254">
        <v>552</v>
      </c>
      <c r="D254">
        <v>15</v>
      </c>
      <c r="E254" s="42" t="s">
        <v>3</v>
      </c>
      <c r="F254" s="42">
        <v>3</v>
      </c>
    </row>
    <row r="255" spans="1:9" x14ac:dyDescent="0.15">
      <c r="A255" t="s">
        <v>87</v>
      </c>
      <c r="B255" s="58">
        <v>43386</v>
      </c>
      <c r="C255">
        <v>552</v>
      </c>
      <c r="D255">
        <v>16</v>
      </c>
      <c r="E255" s="42" t="s">
        <v>35</v>
      </c>
      <c r="F255" s="42">
        <v>5</v>
      </c>
    </row>
    <row r="256" spans="1:9" x14ac:dyDescent="0.15">
      <c r="A256" t="s">
        <v>87</v>
      </c>
      <c r="B256" s="41">
        <v>43386</v>
      </c>
      <c r="C256">
        <v>552</v>
      </c>
      <c r="D256">
        <v>17</v>
      </c>
      <c r="E256" s="42" t="s">
        <v>4</v>
      </c>
      <c r="F256" s="42">
        <v>3</v>
      </c>
    </row>
    <row r="257" spans="1:9" x14ac:dyDescent="0.15">
      <c r="A257" t="s">
        <v>87</v>
      </c>
      <c r="B257" s="58">
        <v>43386</v>
      </c>
      <c r="C257">
        <v>552</v>
      </c>
      <c r="D257">
        <v>18</v>
      </c>
      <c r="E257" s="42" t="s">
        <v>36</v>
      </c>
      <c r="F257" s="42">
        <v>5</v>
      </c>
    </row>
    <row r="258" spans="1:9" x14ac:dyDescent="0.15">
      <c r="A258" t="s">
        <v>87</v>
      </c>
      <c r="B258" s="41">
        <v>43386</v>
      </c>
      <c r="C258">
        <v>552</v>
      </c>
      <c r="D258">
        <v>19</v>
      </c>
      <c r="E258" s="42" t="s">
        <v>4</v>
      </c>
      <c r="F258" s="42">
        <v>1</v>
      </c>
    </row>
    <row r="259" spans="1:9" x14ac:dyDescent="0.15">
      <c r="A259" t="s">
        <v>87</v>
      </c>
      <c r="B259" s="58">
        <v>43386</v>
      </c>
      <c r="C259">
        <v>552</v>
      </c>
      <c r="D259">
        <v>20</v>
      </c>
      <c r="E259" s="42" t="s">
        <v>4</v>
      </c>
      <c r="F259" s="42">
        <v>3</v>
      </c>
    </row>
    <row r="260" spans="1:9" x14ac:dyDescent="0.15">
      <c r="A260" t="s">
        <v>87</v>
      </c>
      <c r="B260" s="41">
        <v>43386</v>
      </c>
      <c r="C260">
        <v>552</v>
      </c>
      <c r="D260">
        <v>21</v>
      </c>
      <c r="E260" s="42" t="s">
        <v>0</v>
      </c>
      <c r="F260" s="42">
        <v>0</v>
      </c>
    </row>
    <row r="261" spans="1:9" x14ac:dyDescent="0.15">
      <c r="A261" t="s">
        <v>87</v>
      </c>
      <c r="B261" s="58">
        <v>43386</v>
      </c>
      <c r="C261">
        <v>552</v>
      </c>
      <c r="D261">
        <v>22</v>
      </c>
      <c r="E261" s="42" t="s">
        <v>0</v>
      </c>
      <c r="F261" s="42">
        <v>0</v>
      </c>
    </row>
    <row r="262" spans="1:9" x14ac:dyDescent="0.15">
      <c r="A262" t="s">
        <v>87</v>
      </c>
      <c r="B262" s="41">
        <v>43386</v>
      </c>
      <c r="C262">
        <v>552</v>
      </c>
      <c r="D262">
        <v>23</v>
      </c>
      <c r="E262" s="42" t="s">
        <v>4</v>
      </c>
      <c r="F262" s="42">
        <v>1</v>
      </c>
    </row>
    <row r="263" spans="1:9" x14ac:dyDescent="0.15">
      <c r="A263" t="s">
        <v>87</v>
      </c>
      <c r="B263" s="58">
        <v>43386</v>
      </c>
      <c r="C263">
        <v>552</v>
      </c>
      <c r="D263">
        <v>24</v>
      </c>
      <c r="E263" s="42" t="s">
        <v>0</v>
      </c>
      <c r="F263" s="42">
        <v>0</v>
      </c>
    </row>
    <row r="264" spans="1:9" x14ac:dyDescent="0.15">
      <c r="A264" t="s">
        <v>87</v>
      </c>
      <c r="B264" s="41">
        <v>43386</v>
      </c>
      <c r="C264">
        <v>552</v>
      </c>
      <c r="D264">
        <v>25</v>
      </c>
      <c r="E264" s="42" t="s">
        <v>35</v>
      </c>
      <c r="F264" s="42">
        <v>5</v>
      </c>
    </row>
    <row r="266" spans="1:9" x14ac:dyDescent="0.15">
      <c r="A266" t="s">
        <v>31</v>
      </c>
      <c r="B266" s="41">
        <v>43378</v>
      </c>
      <c r="C266" t="s">
        <v>75</v>
      </c>
      <c r="D266">
        <v>1</v>
      </c>
      <c r="H266">
        <v>1</v>
      </c>
      <c r="I266">
        <v>2.97</v>
      </c>
    </row>
    <row r="267" spans="1:9" x14ac:dyDescent="0.15">
      <c r="A267" t="s">
        <v>64</v>
      </c>
      <c r="B267" s="41">
        <v>43378</v>
      </c>
      <c r="C267" t="s">
        <v>75</v>
      </c>
      <c r="D267">
        <v>2</v>
      </c>
    </row>
    <row r="268" spans="1:9" x14ac:dyDescent="0.15">
      <c r="A268" t="s">
        <v>31</v>
      </c>
      <c r="B268" s="41">
        <v>43378</v>
      </c>
      <c r="C268" t="s">
        <v>75</v>
      </c>
      <c r="D268">
        <v>3</v>
      </c>
    </row>
    <row r="269" spans="1:9" x14ac:dyDescent="0.15">
      <c r="A269" t="s">
        <v>64</v>
      </c>
      <c r="B269" s="41">
        <v>43378</v>
      </c>
      <c r="C269" t="s">
        <v>75</v>
      </c>
      <c r="D269">
        <v>4</v>
      </c>
    </row>
    <row r="270" spans="1:9" x14ac:dyDescent="0.15">
      <c r="A270" t="s">
        <v>31</v>
      </c>
      <c r="B270" s="41">
        <v>43378</v>
      </c>
      <c r="C270" t="s">
        <v>75</v>
      </c>
      <c r="D270">
        <v>5</v>
      </c>
    </row>
    <row r="271" spans="1:9" x14ac:dyDescent="0.15">
      <c r="A271" t="s">
        <v>64</v>
      </c>
      <c r="B271" s="41">
        <v>43378</v>
      </c>
      <c r="C271" t="s">
        <v>75</v>
      </c>
      <c r="D271">
        <v>6</v>
      </c>
    </row>
    <row r="272" spans="1:9" x14ac:dyDescent="0.15">
      <c r="A272" t="s">
        <v>31</v>
      </c>
      <c r="B272" s="41">
        <v>43378</v>
      </c>
      <c r="C272" t="s">
        <v>75</v>
      </c>
      <c r="D272">
        <v>7</v>
      </c>
    </row>
    <row r="273" spans="1:4" x14ac:dyDescent="0.15">
      <c r="A273" t="s">
        <v>64</v>
      </c>
      <c r="B273" s="41">
        <v>43378</v>
      </c>
      <c r="C273" t="s">
        <v>75</v>
      </c>
      <c r="D273">
        <v>8</v>
      </c>
    </row>
    <row r="274" spans="1:4" x14ac:dyDescent="0.15">
      <c r="A274" t="s">
        <v>31</v>
      </c>
      <c r="B274" s="41">
        <v>43378</v>
      </c>
      <c r="C274" t="s">
        <v>75</v>
      </c>
      <c r="D274">
        <v>9</v>
      </c>
    </row>
    <row r="275" spans="1:4" x14ac:dyDescent="0.15">
      <c r="A275" t="s">
        <v>64</v>
      </c>
      <c r="B275" s="41">
        <v>43378</v>
      </c>
      <c r="C275" t="s">
        <v>75</v>
      </c>
      <c r="D275">
        <v>10</v>
      </c>
    </row>
    <row r="276" spans="1:4" x14ac:dyDescent="0.15">
      <c r="A276" t="s">
        <v>31</v>
      </c>
      <c r="B276" s="41">
        <v>43378</v>
      </c>
      <c r="C276" t="s">
        <v>75</v>
      </c>
      <c r="D276">
        <v>11</v>
      </c>
    </row>
    <row r="277" spans="1:4" x14ac:dyDescent="0.15">
      <c r="A277" t="s">
        <v>64</v>
      </c>
      <c r="B277" s="41">
        <v>43378</v>
      </c>
      <c r="C277" t="s">
        <v>75</v>
      </c>
      <c r="D277">
        <v>12</v>
      </c>
    </row>
    <row r="278" spans="1:4" x14ac:dyDescent="0.15">
      <c r="A278" t="s">
        <v>31</v>
      </c>
      <c r="B278" s="41">
        <v>43378</v>
      </c>
      <c r="C278" t="s">
        <v>75</v>
      </c>
      <c r="D278">
        <v>13</v>
      </c>
    </row>
    <row r="279" spans="1:4" x14ac:dyDescent="0.15">
      <c r="A279" t="s">
        <v>64</v>
      </c>
      <c r="B279" s="41">
        <v>43378</v>
      </c>
      <c r="C279" t="s">
        <v>75</v>
      </c>
      <c r="D279">
        <v>14</v>
      </c>
    </row>
    <row r="280" spans="1:4" x14ac:dyDescent="0.15">
      <c r="A280" t="s">
        <v>31</v>
      </c>
      <c r="B280" s="41">
        <v>43378</v>
      </c>
      <c r="C280" t="s">
        <v>75</v>
      </c>
      <c r="D280">
        <v>15</v>
      </c>
    </row>
    <row r="281" spans="1:4" x14ac:dyDescent="0.15">
      <c r="A281" t="s">
        <v>64</v>
      </c>
      <c r="B281" s="42" t="s">
        <v>104</v>
      </c>
      <c r="C281" t="s">
        <v>75</v>
      </c>
      <c r="D281">
        <v>16</v>
      </c>
    </row>
    <row r="282" spans="1:4" x14ac:dyDescent="0.15">
      <c r="A282" t="s">
        <v>31</v>
      </c>
      <c r="B282" s="42" t="s">
        <v>104</v>
      </c>
      <c r="C282" t="s">
        <v>75</v>
      </c>
      <c r="D282">
        <v>17</v>
      </c>
    </row>
    <row r="283" spans="1:4" x14ac:dyDescent="0.15">
      <c r="A283" t="s">
        <v>64</v>
      </c>
      <c r="B283" s="42" t="s">
        <v>104</v>
      </c>
      <c r="C283" t="s">
        <v>75</v>
      </c>
      <c r="D283">
        <v>18</v>
      </c>
    </row>
    <row r="284" spans="1:4" x14ac:dyDescent="0.15">
      <c r="A284" t="s">
        <v>31</v>
      </c>
      <c r="B284" s="42" t="s">
        <v>104</v>
      </c>
      <c r="C284" t="s">
        <v>75</v>
      </c>
      <c r="D284">
        <v>19</v>
      </c>
    </row>
    <row r="285" spans="1:4" x14ac:dyDescent="0.15">
      <c r="A285" t="s">
        <v>64</v>
      </c>
      <c r="B285" s="42" t="s">
        <v>104</v>
      </c>
      <c r="C285" t="s">
        <v>75</v>
      </c>
      <c r="D285">
        <v>20</v>
      </c>
    </row>
    <row r="286" spans="1:4" x14ac:dyDescent="0.15">
      <c r="A286" t="s">
        <v>31</v>
      </c>
      <c r="B286" s="42" t="s">
        <v>104</v>
      </c>
      <c r="C286" t="s">
        <v>75</v>
      </c>
      <c r="D286">
        <v>21</v>
      </c>
    </row>
    <row r="287" spans="1:4" x14ac:dyDescent="0.15">
      <c r="A287" t="s">
        <v>64</v>
      </c>
      <c r="B287" s="42" t="s">
        <v>104</v>
      </c>
      <c r="C287" t="s">
        <v>75</v>
      </c>
      <c r="D287">
        <v>22</v>
      </c>
    </row>
    <row r="288" spans="1:4" x14ac:dyDescent="0.15">
      <c r="A288" t="s">
        <v>31</v>
      </c>
      <c r="B288" s="42" t="s">
        <v>104</v>
      </c>
      <c r="C288" t="s">
        <v>75</v>
      </c>
      <c r="D288">
        <v>23</v>
      </c>
    </row>
    <row r="289" spans="1:11" x14ac:dyDescent="0.15">
      <c r="A289" t="s">
        <v>64</v>
      </c>
      <c r="B289" s="42" t="s">
        <v>104</v>
      </c>
      <c r="C289" t="s">
        <v>75</v>
      </c>
      <c r="D289">
        <v>24</v>
      </c>
    </row>
    <row r="290" spans="1:11" x14ac:dyDescent="0.15">
      <c r="A290" t="s">
        <v>64</v>
      </c>
      <c r="B290" s="42" t="s">
        <v>104</v>
      </c>
      <c r="C290" t="s">
        <v>75</v>
      </c>
      <c r="D290">
        <v>25</v>
      </c>
    </row>
    <row r="292" spans="1:11" x14ac:dyDescent="0.15">
      <c r="A292" t="s">
        <v>68</v>
      </c>
      <c r="B292" s="41">
        <v>43389</v>
      </c>
      <c r="C292">
        <v>553</v>
      </c>
      <c r="D292">
        <v>1</v>
      </c>
      <c r="E292" s="42" t="s">
        <v>0</v>
      </c>
      <c r="F292">
        <v>0</v>
      </c>
      <c r="H292">
        <f>(COUNTIF(F292:F316,"&gt;0"))/(COUNTA(F292:F316))</f>
        <v>0.32</v>
      </c>
      <c r="I292">
        <f>AVERAGE(F292:F316)</f>
        <v>0.48</v>
      </c>
    </row>
    <row r="293" spans="1:11" x14ac:dyDescent="0.15">
      <c r="A293" t="s">
        <v>68</v>
      </c>
      <c r="B293" s="41">
        <v>43389</v>
      </c>
      <c r="C293">
        <v>553</v>
      </c>
      <c r="D293">
        <v>2</v>
      </c>
      <c r="E293" s="42" t="s">
        <v>0</v>
      </c>
      <c r="F293">
        <v>0</v>
      </c>
      <c r="G293" t="s">
        <v>53</v>
      </c>
      <c r="H293" t="s">
        <v>59</v>
      </c>
      <c r="I293" t="s">
        <v>60</v>
      </c>
      <c r="K293" t="s">
        <v>66</v>
      </c>
    </row>
    <row r="294" spans="1:11" x14ac:dyDescent="0.15">
      <c r="A294" t="s">
        <v>68</v>
      </c>
      <c r="B294" s="41">
        <v>43389</v>
      </c>
      <c r="C294">
        <v>553</v>
      </c>
      <c r="D294">
        <v>3</v>
      </c>
      <c r="E294" s="42" t="s">
        <v>0</v>
      </c>
      <c r="F294">
        <v>0</v>
      </c>
      <c r="G294" t="s">
        <v>54</v>
      </c>
      <c r="H294">
        <v>72</v>
      </c>
      <c r="I294">
        <v>1</v>
      </c>
    </row>
    <row r="295" spans="1:11" x14ac:dyDescent="0.15">
      <c r="A295" t="s">
        <v>68</v>
      </c>
      <c r="B295" s="41">
        <v>43389</v>
      </c>
      <c r="C295">
        <v>553</v>
      </c>
      <c r="D295">
        <v>4</v>
      </c>
      <c r="E295" s="42" t="s">
        <v>2</v>
      </c>
      <c r="F295">
        <v>1</v>
      </c>
      <c r="G295" t="s">
        <v>55</v>
      </c>
      <c r="H295">
        <v>67</v>
      </c>
      <c r="I295">
        <v>0</v>
      </c>
    </row>
    <row r="296" spans="1:11" x14ac:dyDescent="0.15">
      <c r="A296" t="s">
        <v>68</v>
      </c>
      <c r="B296" s="41">
        <v>43389</v>
      </c>
      <c r="C296">
        <v>553</v>
      </c>
      <c r="D296">
        <v>5</v>
      </c>
      <c r="E296" s="42" t="s">
        <v>0</v>
      </c>
      <c r="F296">
        <v>0</v>
      </c>
      <c r="G296" t="s">
        <v>56</v>
      </c>
      <c r="H296">
        <v>76</v>
      </c>
      <c r="I296">
        <v>1</v>
      </c>
    </row>
    <row r="297" spans="1:11" x14ac:dyDescent="0.15">
      <c r="A297" t="s">
        <v>68</v>
      </c>
      <c r="B297" s="41">
        <v>43389</v>
      </c>
      <c r="C297">
        <v>553</v>
      </c>
      <c r="D297">
        <v>6</v>
      </c>
      <c r="E297" s="42" t="s">
        <v>0</v>
      </c>
      <c r="F297">
        <v>0</v>
      </c>
      <c r="G297" s="42" t="s">
        <v>57</v>
      </c>
      <c r="H297" s="42">
        <v>72</v>
      </c>
      <c r="I297" s="42">
        <v>2</v>
      </c>
    </row>
    <row r="298" spans="1:11" x14ac:dyDescent="0.15">
      <c r="A298" t="s">
        <v>68</v>
      </c>
      <c r="B298" s="41">
        <v>43389</v>
      </c>
      <c r="C298">
        <v>553</v>
      </c>
      <c r="D298">
        <v>7</v>
      </c>
      <c r="E298" s="42" t="s">
        <v>0</v>
      </c>
      <c r="F298">
        <v>0</v>
      </c>
      <c r="G298" t="s">
        <v>58</v>
      </c>
      <c r="H298">
        <f>SUM(H294:H297)</f>
        <v>287</v>
      </c>
      <c r="I298">
        <f>SUM(I294:I297)</f>
        <v>4</v>
      </c>
    </row>
    <row r="299" spans="1:11" x14ac:dyDescent="0.15">
      <c r="A299" t="s">
        <v>68</v>
      </c>
      <c r="B299" s="41">
        <v>43389</v>
      </c>
      <c r="C299">
        <v>553</v>
      </c>
      <c r="D299">
        <v>8</v>
      </c>
      <c r="E299" s="42" t="s">
        <v>0</v>
      </c>
      <c r="F299">
        <v>0</v>
      </c>
      <c r="I299">
        <f>H298+I298</f>
        <v>291</v>
      </c>
    </row>
    <row r="300" spans="1:11" x14ac:dyDescent="0.15">
      <c r="A300" t="s">
        <v>68</v>
      </c>
      <c r="B300" s="41">
        <v>43389</v>
      </c>
      <c r="C300">
        <v>553</v>
      </c>
      <c r="D300">
        <v>9</v>
      </c>
      <c r="E300" s="42" t="s">
        <v>0</v>
      </c>
      <c r="F300">
        <v>0</v>
      </c>
    </row>
    <row r="301" spans="1:11" x14ac:dyDescent="0.15">
      <c r="A301" t="s">
        <v>68</v>
      </c>
      <c r="B301" s="41">
        <v>43389</v>
      </c>
      <c r="C301">
        <v>553</v>
      </c>
      <c r="D301">
        <v>10</v>
      </c>
      <c r="E301" s="42" t="s">
        <v>0</v>
      </c>
      <c r="F301">
        <v>0</v>
      </c>
    </row>
    <row r="302" spans="1:11" x14ac:dyDescent="0.15">
      <c r="A302" t="s">
        <v>68</v>
      </c>
      <c r="B302" s="41">
        <v>43389</v>
      </c>
      <c r="C302">
        <v>553</v>
      </c>
      <c r="D302">
        <v>11</v>
      </c>
      <c r="E302" s="42" t="s">
        <v>2</v>
      </c>
      <c r="F302">
        <v>1</v>
      </c>
    </row>
    <row r="303" spans="1:11" x14ac:dyDescent="0.15">
      <c r="A303" t="s">
        <v>68</v>
      </c>
      <c r="B303" s="41">
        <v>43389</v>
      </c>
      <c r="C303">
        <v>553</v>
      </c>
      <c r="D303">
        <v>12</v>
      </c>
      <c r="E303" s="42" t="s">
        <v>4</v>
      </c>
      <c r="F303">
        <v>3</v>
      </c>
    </row>
    <row r="304" spans="1:11" x14ac:dyDescent="0.15">
      <c r="A304" t="s">
        <v>68</v>
      </c>
      <c r="B304" s="41">
        <v>43389</v>
      </c>
      <c r="C304">
        <v>553</v>
      </c>
      <c r="D304">
        <v>13</v>
      </c>
      <c r="E304" s="42" t="s">
        <v>1</v>
      </c>
      <c r="F304">
        <v>1</v>
      </c>
    </row>
    <row r="305" spans="1:9" x14ac:dyDescent="0.15">
      <c r="A305" t="s">
        <v>68</v>
      </c>
      <c r="B305" s="41">
        <v>43389</v>
      </c>
      <c r="C305">
        <v>553</v>
      </c>
      <c r="D305">
        <v>14</v>
      </c>
      <c r="E305" s="42" t="s">
        <v>1</v>
      </c>
      <c r="F305">
        <v>1</v>
      </c>
    </row>
    <row r="306" spans="1:9" x14ac:dyDescent="0.15">
      <c r="A306" t="s">
        <v>68</v>
      </c>
      <c r="B306" s="41">
        <v>43389</v>
      </c>
      <c r="C306">
        <v>553</v>
      </c>
      <c r="D306">
        <v>15</v>
      </c>
      <c r="E306" s="42" t="s">
        <v>1</v>
      </c>
      <c r="F306">
        <v>1</v>
      </c>
    </row>
    <row r="307" spans="1:9" x14ac:dyDescent="0.15">
      <c r="A307" t="s">
        <v>68</v>
      </c>
      <c r="B307" s="41">
        <v>43389</v>
      </c>
      <c r="C307">
        <v>553</v>
      </c>
      <c r="D307">
        <v>16</v>
      </c>
      <c r="E307" s="42" t="s">
        <v>3</v>
      </c>
      <c r="F307" s="42">
        <v>3</v>
      </c>
    </row>
    <row r="308" spans="1:9" x14ac:dyDescent="0.15">
      <c r="A308" t="s">
        <v>68</v>
      </c>
      <c r="B308" s="41">
        <v>43389</v>
      </c>
      <c r="C308">
        <v>553</v>
      </c>
      <c r="D308">
        <v>17</v>
      </c>
      <c r="E308" s="42" t="s">
        <v>0</v>
      </c>
      <c r="F308" s="42">
        <v>0</v>
      </c>
    </row>
    <row r="309" spans="1:9" x14ac:dyDescent="0.15">
      <c r="A309" t="s">
        <v>68</v>
      </c>
      <c r="B309" s="41">
        <v>43389</v>
      </c>
      <c r="C309">
        <v>553</v>
      </c>
      <c r="D309">
        <v>18</v>
      </c>
      <c r="E309" s="42" t="s">
        <v>0</v>
      </c>
      <c r="F309" s="42">
        <v>0</v>
      </c>
    </row>
    <row r="310" spans="1:9" x14ac:dyDescent="0.15">
      <c r="A310" t="s">
        <v>68</v>
      </c>
      <c r="B310" s="41">
        <v>43389</v>
      </c>
      <c r="C310">
        <v>553</v>
      </c>
      <c r="D310">
        <v>19</v>
      </c>
      <c r="E310" s="42" t="s">
        <v>0</v>
      </c>
      <c r="F310" s="42">
        <v>0</v>
      </c>
    </row>
    <row r="311" spans="1:9" x14ac:dyDescent="0.15">
      <c r="A311" t="s">
        <v>68</v>
      </c>
      <c r="B311" s="41">
        <v>43389</v>
      </c>
      <c r="C311">
        <v>553</v>
      </c>
      <c r="D311">
        <v>20</v>
      </c>
      <c r="E311" s="42" t="s">
        <v>0</v>
      </c>
      <c r="F311" s="42">
        <v>0</v>
      </c>
    </row>
    <row r="312" spans="1:9" x14ac:dyDescent="0.15">
      <c r="A312" t="s">
        <v>68</v>
      </c>
      <c r="B312" s="41">
        <v>43389</v>
      </c>
      <c r="C312">
        <v>553</v>
      </c>
      <c r="D312">
        <v>21</v>
      </c>
      <c r="E312" s="42" t="s">
        <v>0</v>
      </c>
      <c r="F312" s="42">
        <v>0</v>
      </c>
    </row>
    <row r="313" spans="1:9" x14ac:dyDescent="0.15">
      <c r="A313" t="s">
        <v>68</v>
      </c>
      <c r="B313" s="41">
        <v>43389</v>
      </c>
      <c r="C313">
        <v>553</v>
      </c>
      <c r="D313">
        <v>22</v>
      </c>
      <c r="E313" s="42" t="s">
        <v>0</v>
      </c>
      <c r="F313" s="42">
        <v>0</v>
      </c>
    </row>
    <row r="314" spans="1:9" x14ac:dyDescent="0.15">
      <c r="A314" t="s">
        <v>68</v>
      </c>
      <c r="B314" s="41">
        <v>43389</v>
      </c>
      <c r="C314">
        <v>553</v>
      </c>
      <c r="D314">
        <v>23</v>
      </c>
      <c r="E314" s="42" t="s">
        <v>2</v>
      </c>
      <c r="F314" s="42">
        <v>1</v>
      </c>
    </row>
    <row r="315" spans="1:9" x14ac:dyDescent="0.15">
      <c r="A315" t="s">
        <v>68</v>
      </c>
      <c r="B315" s="41">
        <v>43389</v>
      </c>
      <c r="C315">
        <v>553</v>
      </c>
      <c r="D315">
        <v>24</v>
      </c>
      <c r="E315" s="42" t="s">
        <v>0</v>
      </c>
      <c r="F315" s="42">
        <v>0</v>
      </c>
    </row>
    <row r="316" spans="1:9" x14ac:dyDescent="0.15">
      <c r="A316" t="s">
        <v>68</v>
      </c>
      <c r="B316" s="41">
        <v>43389</v>
      </c>
      <c r="C316">
        <v>553</v>
      </c>
      <c r="D316">
        <v>25</v>
      </c>
      <c r="E316" s="42" t="s">
        <v>0</v>
      </c>
      <c r="F316" s="42">
        <v>0</v>
      </c>
    </row>
    <row r="318" spans="1:9" x14ac:dyDescent="0.15">
      <c r="A318" t="s">
        <v>31</v>
      </c>
      <c r="B318" s="41">
        <v>43410</v>
      </c>
      <c r="C318" t="s">
        <v>75</v>
      </c>
      <c r="D318">
        <v>1</v>
      </c>
      <c r="H318">
        <v>0.93300000000000005</v>
      </c>
      <c r="I318">
        <v>3.33</v>
      </c>
    </row>
    <row r="319" spans="1:9" x14ac:dyDescent="0.15">
      <c r="A319" t="s">
        <v>64</v>
      </c>
      <c r="B319" s="41">
        <v>43410</v>
      </c>
      <c r="C319" t="s">
        <v>75</v>
      </c>
      <c r="D319">
        <v>2</v>
      </c>
    </row>
    <row r="320" spans="1:9" x14ac:dyDescent="0.15">
      <c r="A320" t="s">
        <v>31</v>
      </c>
      <c r="B320" s="41">
        <v>43410</v>
      </c>
      <c r="C320" t="s">
        <v>75</v>
      </c>
      <c r="D320">
        <v>3</v>
      </c>
    </row>
    <row r="321" spans="1:4" x14ac:dyDescent="0.15">
      <c r="A321" t="s">
        <v>64</v>
      </c>
      <c r="B321" s="41">
        <v>43410</v>
      </c>
      <c r="C321" t="s">
        <v>75</v>
      </c>
      <c r="D321">
        <v>4</v>
      </c>
    </row>
    <row r="322" spans="1:4" x14ac:dyDescent="0.15">
      <c r="A322" t="s">
        <v>31</v>
      </c>
      <c r="B322" s="41">
        <v>43410</v>
      </c>
      <c r="C322" t="s">
        <v>75</v>
      </c>
      <c r="D322">
        <v>5</v>
      </c>
    </row>
    <row r="323" spans="1:4" x14ac:dyDescent="0.15">
      <c r="A323" t="s">
        <v>64</v>
      </c>
      <c r="B323" s="41">
        <v>43410</v>
      </c>
      <c r="C323" t="s">
        <v>75</v>
      </c>
      <c r="D323">
        <v>6</v>
      </c>
    </row>
    <row r="324" spans="1:4" x14ac:dyDescent="0.15">
      <c r="A324" t="s">
        <v>31</v>
      </c>
      <c r="B324" s="41">
        <v>43410</v>
      </c>
      <c r="C324" t="s">
        <v>75</v>
      </c>
      <c r="D324">
        <v>7</v>
      </c>
    </row>
    <row r="325" spans="1:4" x14ac:dyDescent="0.15">
      <c r="A325" t="s">
        <v>64</v>
      </c>
      <c r="B325" s="41">
        <v>43410</v>
      </c>
      <c r="C325" t="s">
        <v>75</v>
      </c>
      <c r="D325">
        <v>8</v>
      </c>
    </row>
    <row r="326" spans="1:4" x14ac:dyDescent="0.15">
      <c r="A326" t="s">
        <v>31</v>
      </c>
      <c r="B326" s="41">
        <v>43410</v>
      </c>
      <c r="C326" t="s">
        <v>75</v>
      </c>
      <c r="D326">
        <v>9</v>
      </c>
    </row>
    <row r="327" spans="1:4" x14ac:dyDescent="0.15">
      <c r="A327" t="s">
        <v>64</v>
      </c>
      <c r="B327" s="41">
        <v>43410</v>
      </c>
      <c r="C327" t="s">
        <v>75</v>
      </c>
      <c r="D327">
        <v>10</v>
      </c>
    </row>
    <row r="328" spans="1:4" x14ac:dyDescent="0.15">
      <c r="A328" t="s">
        <v>31</v>
      </c>
      <c r="B328" s="41">
        <v>43410</v>
      </c>
      <c r="C328" t="s">
        <v>75</v>
      </c>
      <c r="D328">
        <v>11</v>
      </c>
    </row>
    <row r="329" spans="1:4" x14ac:dyDescent="0.15">
      <c r="A329" t="s">
        <v>64</v>
      </c>
      <c r="B329" s="41">
        <v>43410</v>
      </c>
      <c r="C329" t="s">
        <v>75</v>
      </c>
      <c r="D329">
        <v>12</v>
      </c>
    </row>
    <row r="330" spans="1:4" x14ac:dyDescent="0.15">
      <c r="A330" t="s">
        <v>31</v>
      </c>
      <c r="B330" s="41">
        <v>43410</v>
      </c>
      <c r="C330" t="s">
        <v>75</v>
      </c>
      <c r="D330">
        <v>13</v>
      </c>
    </row>
    <row r="331" spans="1:4" x14ac:dyDescent="0.15">
      <c r="A331" t="s">
        <v>64</v>
      </c>
      <c r="B331" s="41">
        <v>43410</v>
      </c>
      <c r="C331" t="s">
        <v>75</v>
      </c>
      <c r="D331">
        <v>14</v>
      </c>
    </row>
    <row r="332" spans="1:4" x14ac:dyDescent="0.15">
      <c r="A332" t="s">
        <v>31</v>
      </c>
      <c r="B332" s="41">
        <v>43410</v>
      </c>
      <c r="C332" t="s">
        <v>75</v>
      </c>
      <c r="D332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3084-5CDC-4C16-8307-CF0A291A3484}">
  <dimension ref="A1:N394"/>
  <sheetViews>
    <sheetView workbookViewId="0">
      <selection activeCell="P7" sqref="P7:P10"/>
    </sheetView>
  </sheetViews>
  <sheetFormatPr baseColWidth="10" defaultColWidth="8.83203125" defaultRowHeight="13" x14ac:dyDescent="0.15"/>
  <cols>
    <col min="2" max="2" width="10.33203125" bestFit="1" customWidth="1"/>
  </cols>
  <sheetData>
    <row r="1" spans="1:14" x14ac:dyDescent="0.15">
      <c r="A1" s="42" t="s">
        <v>102</v>
      </c>
      <c r="E1" t="s">
        <v>16</v>
      </c>
      <c r="G1" t="s">
        <v>22</v>
      </c>
    </row>
    <row r="2" spans="1:14" x14ac:dyDescent="0.15">
      <c r="A2" t="s">
        <v>77</v>
      </c>
    </row>
    <row r="3" spans="1:14" x14ac:dyDescent="0.15">
      <c r="E3" t="s">
        <v>17</v>
      </c>
      <c r="F3" t="s">
        <v>18</v>
      </c>
      <c r="G3" t="s">
        <v>19</v>
      </c>
      <c r="H3" t="s">
        <v>20</v>
      </c>
      <c r="I3" t="s">
        <v>21</v>
      </c>
    </row>
    <row r="4" spans="1:14" x14ac:dyDescent="0.15">
      <c r="A4" t="s">
        <v>12</v>
      </c>
      <c r="B4" t="s">
        <v>11</v>
      </c>
      <c r="C4" t="s">
        <v>8</v>
      </c>
      <c r="D4" t="s">
        <v>9</v>
      </c>
      <c r="E4" t="s">
        <v>5</v>
      </c>
      <c r="F4" t="s">
        <v>6</v>
      </c>
      <c r="H4" t="s">
        <v>14</v>
      </c>
      <c r="I4" t="s">
        <v>7</v>
      </c>
    </row>
    <row r="5" spans="1:14" x14ac:dyDescent="0.15">
      <c r="J5" t="s">
        <v>31</v>
      </c>
    </row>
    <row r="6" spans="1:14" x14ac:dyDescent="0.15">
      <c r="A6" t="s">
        <v>95</v>
      </c>
      <c r="B6" s="41">
        <v>43657</v>
      </c>
      <c r="C6">
        <v>557</v>
      </c>
      <c r="D6">
        <v>1</v>
      </c>
      <c r="E6" s="42" t="s">
        <v>1</v>
      </c>
      <c r="F6">
        <v>1</v>
      </c>
      <c r="H6">
        <f>(COUNTIF(F6:F30,"&gt;0"))/(COUNTA(F6:F30))</f>
        <v>0.32</v>
      </c>
      <c r="I6">
        <f>AVERAGE(F6:F30)</f>
        <v>0.32</v>
      </c>
      <c r="J6" t="s">
        <v>23</v>
      </c>
      <c r="K6" t="s">
        <v>24</v>
      </c>
      <c r="L6" t="s">
        <v>25</v>
      </c>
      <c r="M6" t="s">
        <v>61</v>
      </c>
      <c r="N6" t="s">
        <v>80</v>
      </c>
    </row>
    <row r="7" spans="1:14" x14ac:dyDescent="0.15">
      <c r="A7" t="s">
        <v>95</v>
      </c>
      <c r="B7" s="41">
        <v>43657</v>
      </c>
      <c r="C7">
        <v>557</v>
      </c>
      <c r="D7">
        <v>2</v>
      </c>
      <c r="E7" t="s">
        <v>0</v>
      </c>
      <c r="F7">
        <v>0</v>
      </c>
      <c r="J7" t="s">
        <v>26</v>
      </c>
      <c r="K7">
        <f>(H32)</f>
        <v>0.2</v>
      </c>
      <c r="L7">
        <f>(I32)</f>
        <v>0.1</v>
      </c>
    </row>
    <row r="8" spans="1:14" x14ac:dyDescent="0.15">
      <c r="A8" t="s">
        <v>95</v>
      </c>
      <c r="B8" s="41">
        <v>43657</v>
      </c>
      <c r="C8">
        <v>557</v>
      </c>
      <c r="D8">
        <v>3</v>
      </c>
      <c r="E8" t="s">
        <v>0</v>
      </c>
      <c r="F8">
        <v>0</v>
      </c>
      <c r="G8" t="s">
        <v>53</v>
      </c>
      <c r="H8" t="s">
        <v>59</v>
      </c>
      <c r="I8" t="s">
        <v>60</v>
      </c>
      <c r="J8" t="s">
        <v>27</v>
      </c>
      <c r="K8">
        <f>(H110)</f>
        <v>0.53300000000000003</v>
      </c>
      <c r="L8">
        <f>(I110)</f>
        <v>1.3</v>
      </c>
    </row>
    <row r="9" spans="1:14" x14ac:dyDescent="0.15">
      <c r="A9" t="s">
        <v>95</v>
      </c>
      <c r="B9" s="41">
        <v>43657</v>
      </c>
      <c r="C9">
        <v>557</v>
      </c>
      <c r="D9">
        <v>4</v>
      </c>
      <c r="E9" s="42" t="s">
        <v>0</v>
      </c>
      <c r="F9">
        <v>0</v>
      </c>
      <c r="G9" t="s">
        <v>54</v>
      </c>
      <c r="H9">
        <v>73</v>
      </c>
      <c r="I9">
        <v>2</v>
      </c>
      <c r="J9" t="s">
        <v>28</v>
      </c>
      <c r="K9">
        <f>(H188)</f>
        <v>1</v>
      </c>
      <c r="L9">
        <f>(I188)</f>
        <v>3</v>
      </c>
    </row>
    <row r="10" spans="1:14" x14ac:dyDescent="0.15">
      <c r="A10" t="s">
        <v>95</v>
      </c>
      <c r="B10" s="41">
        <v>43657</v>
      </c>
      <c r="C10">
        <v>557</v>
      </c>
      <c r="D10">
        <v>5</v>
      </c>
      <c r="E10" s="42" t="s">
        <v>1</v>
      </c>
      <c r="F10">
        <v>1</v>
      </c>
      <c r="G10" t="s">
        <v>55</v>
      </c>
      <c r="H10">
        <v>75</v>
      </c>
      <c r="I10">
        <v>0</v>
      </c>
      <c r="J10" t="s">
        <v>29</v>
      </c>
      <c r="K10">
        <f>H266</f>
        <v>0.86699999999999999</v>
      </c>
      <c r="L10">
        <f>I266</f>
        <v>2.33</v>
      </c>
    </row>
    <row r="11" spans="1:14" x14ac:dyDescent="0.15">
      <c r="A11" t="s">
        <v>95</v>
      </c>
      <c r="B11" s="41">
        <v>43657</v>
      </c>
      <c r="C11">
        <v>557</v>
      </c>
      <c r="D11">
        <v>6</v>
      </c>
      <c r="E11" s="42" t="s">
        <v>1</v>
      </c>
      <c r="F11">
        <v>1</v>
      </c>
      <c r="G11" t="s">
        <v>56</v>
      </c>
      <c r="H11">
        <v>74</v>
      </c>
      <c r="I11">
        <v>1</v>
      </c>
    </row>
    <row r="12" spans="1:14" x14ac:dyDescent="0.15">
      <c r="A12" t="s">
        <v>95</v>
      </c>
      <c r="B12" s="41">
        <v>43657</v>
      </c>
      <c r="C12">
        <v>557</v>
      </c>
      <c r="D12">
        <v>7</v>
      </c>
      <c r="E12" t="s">
        <v>0</v>
      </c>
      <c r="F12">
        <v>0</v>
      </c>
      <c r="G12" t="s">
        <v>57</v>
      </c>
      <c r="H12">
        <v>78</v>
      </c>
      <c r="I12">
        <v>1</v>
      </c>
      <c r="J12" t="s">
        <v>89</v>
      </c>
    </row>
    <row r="13" spans="1:14" x14ac:dyDescent="0.15">
      <c r="A13" t="s">
        <v>95</v>
      </c>
      <c r="B13" s="41">
        <v>43657</v>
      </c>
      <c r="C13">
        <v>557</v>
      </c>
      <c r="D13">
        <v>8</v>
      </c>
      <c r="E13" t="s">
        <v>0</v>
      </c>
      <c r="F13">
        <v>0</v>
      </c>
      <c r="G13" t="s">
        <v>58</v>
      </c>
      <c r="H13">
        <f>SUM(H9:H12)</f>
        <v>300</v>
      </c>
      <c r="I13">
        <f>SUM(I9:I12)</f>
        <v>4</v>
      </c>
      <c r="J13" t="s">
        <v>23</v>
      </c>
      <c r="K13" t="s">
        <v>24</v>
      </c>
      <c r="L13" t="s">
        <v>25</v>
      </c>
      <c r="M13" t="s">
        <v>61</v>
      </c>
      <c r="N13" t="s">
        <v>80</v>
      </c>
    </row>
    <row r="14" spans="1:14" x14ac:dyDescent="0.15">
      <c r="A14" t="s">
        <v>95</v>
      </c>
      <c r="B14" s="41">
        <v>43657</v>
      </c>
      <c r="C14">
        <v>557</v>
      </c>
      <c r="D14">
        <v>9</v>
      </c>
      <c r="E14" t="s">
        <v>0</v>
      </c>
      <c r="F14">
        <v>0</v>
      </c>
      <c r="I14">
        <f>H13+I13</f>
        <v>304</v>
      </c>
      <c r="J14" t="s">
        <v>26</v>
      </c>
      <c r="K14">
        <f>H6</f>
        <v>0.32</v>
      </c>
      <c r="L14">
        <f>I6</f>
        <v>0.32</v>
      </c>
      <c r="M14">
        <f>H13/I14</f>
        <v>0.98684210526315785</v>
      </c>
      <c r="N14">
        <f>H13/I14</f>
        <v>0.98684210526315785</v>
      </c>
    </row>
    <row r="15" spans="1:14" x14ac:dyDescent="0.15">
      <c r="A15" t="s">
        <v>95</v>
      </c>
      <c r="B15" s="41">
        <v>43657</v>
      </c>
      <c r="C15">
        <v>557</v>
      </c>
      <c r="D15">
        <v>10</v>
      </c>
      <c r="E15" s="42" t="s">
        <v>1</v>
      </c>
      <c r="F15">
        <v>1</v>
      </c>
      <c r="J15" t="s">
        <v>27</v>
      </c>
      <c r="K15">
        <f>H84</f>
        <v>0.54166666666666663</v>
      </c>
      <c r="L15">
        <f>I84</f>
        <v>0.875</v>
      </c>
      <c r="M15">
        <f>H90/I91</f>
        <v>0.97069597069597069</v>
      </c>
      <c r="N15">
        <f>H90/I14</f>
        <v>0.87171052631578949</v>
      </c>
    </row>
    <row r="16" spans="1:14" x14ac:dyDescent="0.15">
      <c r="A16" t="s">
        <v>95</v>
      </c>
      <c r="B16" s="41">
        <v>43657</v>
      </c>
      <c r="C16">
        <v>557</v>
      </c>
      <c r="D16">
        <v>11</v>
      </c>
      <c r="E16" s="42" t="s">
        <v>15</v>
      </c>
      <c r="F16">
        <v>1</v>
      </c>
      <c r="J16" t="s">
        <v>28</v>
      </c>
      <c r="K16">
        <f>H162</f>
        <v>0.76</v>
      </c>
      <c r="L16">
        <f>I162</f>
        <v>2.2000000000000002</v>
      </c>
      <c r="M16">
        <f>H169/I170</f>
        <v>0.86974789915966388</v>
      </c>
      <c r="N16">
        <f>H169/I14</f>
        <v>0.68092105263157898</v>
      </c>
    </row>
    <row r="17" spans="1:14" x14ac:dyDescent="0.15">
      <c r="A17" t="s">
        <v>95</v>
      </c>
      <c r="B17" s="41">
        <v>43657</v>
      </c>
      <c r="C17">
        <v>557</v>
      </c>
      <c r="D17">
        <v>12</v>
      </c>
      <c r="E17" t="s">
        <v>0</v>
      </c>
      <c r="F17">
        <v>0</v>
      </c>
      <c r="J17" t="s">
        <v>29</v>
      </c>
      <c r="K17">
        <f>H240</f>
        <v>0.96</v>
      </c>
      <c r="L17">
        <f>I240</f>
        <v>3.04</v>
      </c>
      <c r="M17">
        <f>H247/H169</f>
        <v>0.80676328502415462</v>
      </c>
      <c r="N17">
        <f>H247/I14</f>
        <v>0.54934210526315785</v>
      </c>
    </row>
    <row r="18" spans="1:14" x14ac:dyDescent="0.15">
      <c r="A18" t="s">
        <v>95</v>
      </c>
      <c r="B18" s="41">
        <v>43657</v>
      </c>
      <c r="C18">
        <v>557</v>
      </c>
      <c r="D18">
        <v>13</v>
      </c>
      <c r="E18" t="s">
        <v>0</v>
      </c>
      <c r="F18">
        <v>0</v>
      </c>
    </row>
    <row r="19" spans="1:14" x14ac:dyDescent="0.15">
      <c r="A19" t="s">
        <v>95</v>
      </c>
      <c r="B19" s="41">
        <v>43657</v>
      </c>
      <c r="C19">
        <v>557</v>
      </c>
      <c r="D19">
        <v>14</v>
      </c>
      <c r="E19" t="s">
        <v>0</v>
      </c>
      <c r="F19">
        <v>0</v>
      </c>
      <c r="J19" t="s">
        <v>68</v>
      </c>
    </row>
    <row r="20" spans="1:14" x14ac:dyDescent="0.15">
      <c r="A20" t="s">
        <v>95</v>
      </c>
      <c r="B20" s="41">
        <v>43657</v>
      </c>
      <c r="C20">
        <v>557</v>
      </c>
      <c r="D20">
        <v>15</v>
      </c>
      <c r="E20" t="s">
        <v>0</v>
      </c>
      <c r="F20">
        <v>0</v>
      </c>
      <c r="J20" t="s">
        <v>23</v>
      </c>
      <c r="K20" t="s">
        <v>24</v>
      </c>
      <c r="L20" t="s">
        <v>25</v>
      </c>
      <c r="M20" t="s">
        <v>61</v>
      </c>
      <c r="N20" t="s">
        <v>80</v>
      </c>
    </row>
    <row r="21" spans="1:14" x14ac:dyDescent="0.15">
      <c r="A21" t="s">
        <v>95</v>
      </c>
      <c r="B21" s="41">
        <v>43657</v>
      </c>
      <c r="C21">
        <v>557</v>
      </c>
      <c r="D21">
        <v>16</v>
      </c>
      <c r="E21" s="42" t="s">
        <v>0</v>
      </c>
      <c r="F21">
        <v>0</v>
      </c>
      <c r="J21" t="s">
        <v>26</v>
      </c>
      <c r="K21">
        <f>H58</f>
        <v>0.28000000000000003</v>
      </c>
      <c r="L21">
        <f>I58</f>
        <v>0.28000000000000003</v>
      </c>
      <c r="M21">
        <f>H64/I65</f>
        <v>0.99333333333333329</v>
      </c>
      <c r="N21">
        <f>H64/I65</f>
        <v>0.99333333333333329</v>
      </c>
    </row>
    <row r="22" spans="1:14" x14ac:dyDescent="0.15">
      <c r="A22" t="s">
        <v>95</v>
      </c>
      <c r="B22" s="41">
        <v>43657</v>
      </c>
      <c r="C22">
        <v>557</v>
      </c>
      <c r="D22">
        <v>17</v>
      </c>
      <c r="E22" s="42" t="s">
        <v>1</v>
      </c>
      <c r="F22">
        <v>1</v>
      </c>
      <c r="J22" t="s">
        <v>27</v>
      </c>
      <c r="K22">
        <f>H136</f>
        <v>0.28000000000000003</v>
      </c>
      <c r="L22">
        <f>I136</f>
        <v>0.28000000000000003</v>
      </c>
      <c r="M22">
        <f>H142/I143</f>
        <v>0.98905109489051091</v>
      </c>
      <c r="N22">
        <f>H142/I65</f>
        <v>0.90333333333333332</v>
      </c>
    </row>
    <row r="23" spans="1:14" x14ac:dyDescent="0.15">
      <c r="A23" t="s">
        <v>95</v>
      </c>
      <c r="B23" s="41">
        <v>43657</v>
      </c>
      <c r="C23">
        <v>557</v>
      </c>
      <c r="D23">
        <v>18</v>
      </c>
      <c r="E23" s="42" t="s">
        <v>1</v>
      </c>
      <c r="F23">
        <v>1</v>
      </c>
      <c r="J23" t="s">
        <v>28</v>
      </c>
      <c r="K23">
        <f>H214</f>
        <v>0.44</v>
      </c>
      <c r="L23">
        <f>I214</f>
        <v>0.76</v>
      </c>
      <c r="M23">
        <f>H220/I221</f>
        <v>0.96652719665271969</v>
      </c>
      <c r="N23">
        <f>H220/I65</f>
        <v>0.77</v>
      </c>
    </row>
    <row r="24" spans="1:14" x14ac:dyDescent="0.15">
      <c r="A24" t="s">
        <v>95</v>
      </c>
      <c r="B24" s="41">
        <v>43657</v>
      </c>
      <c r="C24">
        <v>557</v>
      </c>
      <c r="D24">
        <v>19</v>
      </c>
      <c r="E24" t="s">
        <v>0</v>
      </c>
      <c r="F24">
        <v>0</v>
      </c>
      <c r="J24" t="s">
        <v>29</v>
      </c>
      <c r="K24">
        <f>H292</f>
        <v>0.8</v>
      </c>
      <c r="L24">
        <f>I292</f>
        <v>1.68</v>
      </c>
      <c r="M24">
        <f>H298/I299</f>
        <v>0.97029702970297027</v>
      </c>
      <c r="N24">
        <f>H298/I65</f>
        <v>0.65333333333333332</v>
      </c>
    </row>
    <row r="25" spans="1:14" x14ac:dyDescent="0.15">
      <c r="A25" t="s">
        <v>95</v>
      </c>
      <c r="B25" s="41">
        <v>43657</v>
      </c>
      <c r="C25">
        <v>557</v>
      </c>
      <c r="D25">
        <v>20</v>
      </c>
      <c r="E25" t="s">
        <v>0</v>
      </c>
      <c r="F25">
        <v>0</v>
      </c>
    </row>
    <row r="26" spans="1:14" x14ac:dyDescent="0.15">
      <c r="A26" t="s">
        <v>95</v>
      </c>
      <c r="B26" s="41">
        <v>43657</v>
      </c>
      <c r="C26">
        <v>557</v>
      </c>
      <c r="D26">
        <v>21</v>
      </c>
      <c r="E26" t="s">
        <v>0</v>
      </c>
      <c r="F26">
        <v>0</v>
      </c>
    </row>
    <row r="27" spans="1:14" x14ac:dyDescent="0.15">
      <c r="A27" t="s">
        <v>95</v>
      </c>
      <c r="B27" s="41">
        <v>43657</v>
      </c>
      <c r="C27">
        <v>557</v>
      </c>
      <c r="D27">
        <v>22</v>
      </c>
      <c r="E27" t="s">
        <v>0</v>
      </c>
      <c r="F27">
        <v>0</v>
      </c>
    </row>
    <row r="28" spans="1:14" x14ac:dyDescent="0.15">
      <c r="A28" t="s">
        <v>95</v>
      </c>
      <c r="B28" s="41">
        <v>43657</v>
      </c>
      <c r="C28">
        <v>557</v>
      </c>
      <c r="D28">
        <v>23</v>
      </c>
      <c r="E28" s="42" t="s">
        <v>1</v>
      </c>
      <c r="F28">
        <v>1</v>
      </c>
    </row>
    <row r="29" spans="1:14" x14ac:dyDescent="0.15">
      <c r="A29" t="s">
        <v>95</v>
      </c>
      <c r="B29" s="41">
        <v>43657</v>
      </c>
      <c r="C29">
        <v>557</v>
      </c>
      <c r="D29">
        <v>24</v>
      </c>
      <c r="E29" t="s">
        <v>0</v>
      </c>
      <c r="F29">
        <v>0</v>
      </c>
    </row>
    <row r="30" spans="1:14" x14ac:dyDescent="0.15">
      <c r="A30" t="s">
        <v>95</v>
      </c>
      <c r="B30" s="41">
        <v>43657</v>
      </c>
      <c r="C30">
        <v>557</v>
      </c>
      <c r="D30">
        <v>25</v>
      </c>
      <c r="E30" t="s">
        <v>0</v>
      </c>
      <c r="F30">
        <v>0</v>
      </c>
    </row>
    <row r="32" spans="1:14" x14ac:dyDescent="0.15">
      <c r="A32" t="s">
        <v>31</v>
      </c>
      <c r="B32" s="41">
        <v>43644</v>
      </c>
      <c r="C32" t="s">
        <v>75</v>
      </c>
      <c r="D32">
        <v>1</v>
      </c>
      <c r="H32">
        <v>0.2</v>
      </c>
      <c r="I32">
        <v>0.1</v>
      </c>
    </row>
    <row r="33" spans="1:4" x14ac:dyDescent="0.15">
      <c r="A33" t="s">
        <v>31</v>
      </c>
      <c r="B33" s="41">
        <v>43644</v>
      </c>
      <c r="C33" t="s">
        <v>75</v>
      </c>
      <c r="D33">
        <v>2</v>
      </c>
    </row>
    <row r="34" spans="1:4" x14ac:dyDescent="0.15">
      <c r="A34" t="s">
        <v>31</v>
      </c>
      <c r="B34" s="41">
        <v>43644</v>
      </c>
      <c r="C34" t="s">
        <v>75</v>
      </c>
      <c r="D34">
        <v>3</v>
      </c>
    </row>
    <row r="35" spans="1:4" x14ac:dyDescent="0.15">
      <c r="A35" t="s">
        <v>31</v>
      </c>
      <c r="B35" s="41">
        <v>43644</v>
      </c>
      <c r="C35" t="s">
        <v>75</v>
      </c>
      <c r="D35">
        <v>4</v>
      </c>
    </row>
    <row r="36" spans="1:4" x14ac:dyDescent="0.15">
      <c r="A36" t="s">
        <v>31</v>
      </c>
      <c r="B36" s="41">
        <v>43644</v>
      </c>
      <c r="C36" t="s">
        <v>75</v>
      </c>
      <c r="D36">
        <v>5</v>
      </c>
    </row>
    <row r="37" spans="1:4" x14ac:dyDescent="0.15">
      <c r="A37" t="s">
        <v>31</v>
      </c>
      <c r="B37" s="41">
        <v>43644</v>
      </c>
      <c r="C37" t="s">
        <v>75</v>
      </c>
      <c r="D37">
        <v>6</v>
      </c>
    </row>
    <row r="38" spans="1:4" x14ac:dyDescent="0.15">
      <c r="A38" t="s">
        <v>31</v>
      </c>
      <c r="B38" s="41">
        <v>43644</v>
      </c>
      <c r="C38" t="s">
        <v>75</v>
      </c>
      <c r="D38">
        <v>7</v>
      </c>
    </row>
    <row r="39" spans="1:4" x14ac:dyDescent="0.15">
      <c r="A39" t="s">
        <v>31</v>
      </c>
      <c r="B39" s="41">
        <v>43644</v>
      </c>
      <c r="C39" t="s">
        <v>75</v>
      </c>
      <c r="D39">
        <v>8</v>
      </c>
    </row>
    <row r="40" spans="1:4" x14ac:dyDescent="0.15">
      <c r="A40" t="s">
        <v>31</v>
      </c>
      <c r="B40" s="41">
        <v>43644</v>
      </c>
      <c r="C40" t="s">
        <v>75</v>
      </c>
      <c r="D40">
        <v>9</v>
      </c>
    </row>
    <row r="41" spans="1:4" x14ac:dyDescent="0.15">
      <c r="A41" t="s">
        <v>31</v>
      </c>
      <c r="B41" s="41">
        <v>43644</v>
      </c>
      <c r="C41" t="s">
        <v>75</v>
      </c>
      <c r="D41">
        <v>10</v>
      </c>
    </row>
    <row r="42" spans="1:4" x14ac:dyDescent="0.15">
      <c r="A42" t="s">
        <v>31</v>
      </c>
      <c r="B42" s="41">
        <v>43644</v>
      </c>
      <c r="C42" t="s">
        <v>75</v>
      </c>
      <c r="D42">
        <v>11</v>
      </c>
    </row>
    <row r="43" spans="1:4" x14ac:dyDescent="0.15">
      <c r="A43" t="s">
        <v>31</v>
      </c>
      <c r="B43" s="41">
        <v>43644</v>
      </c>
      <c r="C43" t="s">
        <v>75</v>
      </c>
      <c r="D43">
        <v>12</v>
      </c>
    </row>
    <row r="44" spans="1:4" x14ac:dyDescent="0.15">
      <c r="A44" t="s">
        <v>31</v>
      </c>
      <c r="B44" s="41">
        <v>43644</v>
      </c>
      <c r="C44" t="s">
        <v>75</v>
      </c>
      <c r="D44">
        <v>13</v>
      </c>
    </row>
    <row r="45" spans="1:4" x14ac:dyDescent="0.15">
      <c r="A45" t="s">
        <v>31</v>
      </c>
      <c r="B45" s="41">
        <v>43644</v>
      </c>
      <c r="C45" t="s">
        <v>75</v>
      </c>
      <c r="D45">
        <v>14</v>
      </c>
    </row>
    <row r="46" spans="1:4" x14ac:dyDescent="0.15">
      <c r="A46" t="s">
        <v>31</v>
      </c>
      <c r="B46" s="41">
        <v>43644</v>
      </c>
      <c r="C46" t="s">
        <v>75</v>
      </c>
      <c r="D46">
        <v>15</v>
      </c>
    </row>
    <row r="47" spans="1:4" x14ac:dyDescent="0.15">
      <c r="A47" t="s">
        <v>31</v>
      </c>
      <c r="B47" s="42" t="s">
        <v>81</v>
      </c>
      <c r="C47" t="s">
        <v>75</v>
      </c>
      <c r="D47">
        <v>16</v>
      </c>
    </row>
    <row r="48" spans="1:4" x14ac:dyDescent="0.15">
      <c r="A48" t="s">
        <v>31</v>
      </c>
      <c r="B48" s="42" t="s">
        <v>81</v>
      </c>
      <c r="C48" t="s">
        <v>75</v>
      </c>
      <c r="D48">
        <v>17</v>
      </c>
    </row>
    <row r="49" spans="1:9" x14ac:dyDescent="0.15">
      <c r="A49" t="s">
        <v>31</v>
      </c>
      <c r="B49" s="42" t="s">
        <v>81</v>
      </c>
      <c r="C49" t="s">
        <v>75</v>
      </c>
      <c r="D49">
        <v>18</v>
      </c>
    </row>
    <row r="50" spans="1:9" x14ac:dyDescent="0.15">
      <c r="A50" t="s">
        <v>31</v>
      </c>
      <c r="B50" s="42" t="s">
        <v>81</v>
      </c>
      <c r="C50" t="s">
        <v>75</v>
      </c>
      <c r="D50">
        <v>19</v>
      </c>
    </row>
    <row r="51" spans="1:9" x14ac:dyDescent="0.15">
      <c r="A51" t="s">
        <v>31</v>
      </c>
      <c r="B51" s="42" t="s">
        <v>81</v>
      </c>
      <c r="C51" t="s">
        <v>75</v>
      </c>
      <c r="D51">
        <v>20</v>
      </c>
    </row>
    <row r="52" spans="1:9" x14ac:dyDescent="0.15">
      <c r="A52" t="s">
        <v>31</v>
      </c>
      <c r="B52" s="42" t="s">
        <v>81</v>
      </c>
      <c r="C52" t="s">
        <v>75</v>
      </c>
      <c r="D52">
        <v>21</v>
      </c>
    </row>
    <row r="53" spans="1:9" x14ac:dyDescent="0.15">
      <c r="A53" t="s">
        <v>31</v>
      </c>
      <c r="B53" s="42" t="s">
        <v>81</v>
      </c>
      <c r="C53" t="s">
        <v>75</v>
      </c>
      <c r="D53">
        <v>22</v>
      </c>
    </row>
    <row r="54" spans="1:9" x14ac:dyDescent="0.15">
      <c r="A54" t="s">
        <v>31</v>
      </c>
      <c r="B54" s="42" t="s">
        <v>81</v>
      </c>
      <c r="C54" t="s">
        <v>75</v>
      </c>
      <c r="D54">
        <v>23</v>
      </c>
    </row>
    <row r="55" spans="1:9" x14ac:dyDescent="0.15">
      <c r="A55" t="s">
        <v>31</v>
      </c>
      <c r="B55" s="42" t="s">
        <v>81</v>
      </c>
      <c r="C55" t="s">
        <v>75</v>
      </c>
      <c r="D55">
        <v>24</v>
      </c>
    </row>
    <row r="56" spans="1:9" x14ac:dyDescent="0.15">
      <c r="A56" t="s">
        <v>31</v>
      </c>
      <c r="B56" s="42" t="s">
        <v>81</v>
      </c>
      <c r="C56" t="s">
        <v>75</v>
      </c>
      <c r="D56">
        <v>25</v>
      </c>
    </row>
    <row r="58" spans="1:9" x14ac:dyDescent="0.15">
      <c r="A58" t="s">
        <v>68</v>
      </c>
      <c r="B58" s="41">
        <v>43656</v>
      </c>
      <c r="C58">
        <v>556</v>
      </c>
      <c r="D58">
        <v>1</v>
      </c>
      <c r="E58" t="s">
        <v>0</v>
      </c>
      <c r="F58">
        <v>0</v>
      </c>
      <c r="H58">
        <f>(COUNTIF(F58:F82,"&gt;0"))/(COUNTA(F58:F82))</f>
        <v>0.28000000000000003</v>
      </c>
      <c r="I58">
        <f>AVERAGE(F58:F82)</f>
        <v>0.28000000000000003</v>
      </c>
    </row>
    <row r="59" spans="1:9" x14ac:dyDescent="0.15">
      <c r="A59" t="s">
        <v>68</v>
      </c>
      <c r="B59" s="41">
        <v>43656</v>
      </c>
      <c r="C59">
        <v>556</v>
      </c>
      <c r="D59">
        <v>2</v>
      </c>
      <c r="E59" s="42" t="s">
        <v>1</v>
      </c>
      <c r="F59">
        <v>1</v>
      </c>
      <c r="G59" t="s">
        <v>53</v>
      </c>
      <c r="H59" t="s">
        <v>59</v>
      </c>
      <c r="I59" t="s">
        <v>60</v>
      </c>
    </row>
    <row r="60" spans="1:9" x14ac:dyDescent="0.15">
      <c r="A60" t="s">
        <v>68</v>
      </c>
      <c r="B60" s="41">
        <v>43656</v>
      </c>
      <c r="C60">
        <v>556</v>
      </c>
      <c r="D60">
        <v>3</v>
      </c>
      <c r="E60" t="s">
        <v>0</v>
      </c>
      <c r="F60">
        <v>0</v>
      </c>
      <c r="G60" t="s">
        <v>54</v>
      </c>
      <c r="H60">
        <v>75</v>
      </c>
      <c r="I60">
        <v>0</v>
      </c>
    </row>
    <row r="61" spans="1:9" x14ac:dyDescent="0.15">
      <c r="A61" t="s">
        <v>68</v>
      </c>
      <c r="B61" s="41">
        <v>43656</v>
      </c>
      <c r="C61">
        <v>556</v>
      </c>
      <c r="D61">
        <v>4</v>
      </c>
      <c r="E61" t="s">
        <v>0</v>
      </c>
      <c r="F61">
        <v>0</v>
      </c>
      <c r="G61" t="s">
        <v>55</v>
      </c>
      <c r="H61">
        <v>75</v>
      </c>
      <c r="I61">
        <v>0</v>
      </c>
    </row>
    <row r="62" spans="1:9" x14ac:dyDescent="0.15">
      <c r="A62" t="s">
        <v>68</v>
      </c>
      <c r="B62" s="41">
        <v>43656</v>
      </c>
      <c r="C62">
        <v>556</v>
      </c>
      <c r="D62">
        <v>5</v>
      </c>
      <c r="E62" s="42" t="s">
        <v>0</v>
      </c>
      <c r="F62">
        <v>0</v>
      </c>
      <c r="G62" t="s">
        <v>56</v>
      </c>
      <c r="H62">
        <v>73</v>
      </c>
      <c r="I62">
        <v>2</v>
      </c>
    </row>
    <row r="63" spans="1:9" x14ac:dyDescent="0.15">
      <c r="A63" t="s">
        <v>68</v>
      </c>
      <c r="B63" s="41">
        <v>43656</v>
      </c>
      <c r="C63">
        <v>556</v>
      </c>
      <c r="D63">
        <v>6</v>
      </c>
      <c r="E63" s="42" t="s">
        <v>1</v>
      </c>
      <c r="F63">
        <v>1</v>
      </c>
      <c r="G63" t="s">
        <v>57</v>
      </c>
      <c r="H63">
        <v>75</v>
      </c>
      <c r="I63">
        <v>0</v>
      </c>
    </row>
    <row r="64" spans="1:9" x14ac:dyDescent="0.15">
      <c r="A64" t="s">
        <v>68</v>
      </c>
      <c r="B64" s="41">
        <v>43656</v>
      </c>
      <c r="C64">
        <v>556</v>
      </c>
      <c r="D64">
        <v>7</v>
      </c>
      <c r="E64" s="42" t="s">
        <v>0</v>
      </c>
      <c r="F64">
        <v>0</v>
      </c>
      <c r="G64" t="s">
        <v>58</v>
      </c>
      <c r="H64">
        <f>SUM(H60:H63)</f>
        <v>298</v>
      </c>
      <c r="I64">
        <f>SUM(I60:I63)</f>
        <v>2</v>
      </c>
    </row>
    <row r="65" spans="1:9" x14ac:dyDescent="0.15">
      <c r="A65" t="s">
        <v>68</v>
      </c>
      <c r="B65" s="41">
        <v>43656</v>
      </c>
      <c r="C65">
        <v>556</v>
      </c>
      <c r="D65">
        <v>8</v>
      </c>
      <c r="E65" s="42" t="s">
        <v>0</v>
      </c>
      <c r="F65">
        <v>0</v>
      </c>
      <c r="I65">
        <f>H64+I64</f>
        <v>300</v>
      </c>
    </row>
    <row r="66" spans="1:9" x14ac:dyDescent="0.15">
      <c r="A66" t="s">
        <v>68</v>
      </c>
      <c r="B66" s="41">
        <v>43656</v>
      </c>
      <c r="C66">
        <v>556</v>
      </c>
      <c r="D66">
        <v>9</v>
      </c>
      <c r="E66" s="42" t="s">
        <v>0</v>
      </c>
      <c r="F66">
        <v>0</v>
      </c>
    </row>
    <row r="67" spans="1:9" x14ac:dyDescent="0.15">
      <c r="A67" t="s">
        <v>68</v>
      </c>
      <c r="B67" s="41">
        <v>43656</v>
      </c>
      <c r="C67">
        <v>556</v>
      </c>
      <c r="D67">
        <v>10</v>
      </c>
      <c r="E67" s="42" t="s">
        <v>1</v>
      </c>
      <c r="F67">
        <v>1</v>
      </c>
    </row>
    <row r="68" spans="1:9" x14ac:dyDescent="0.15">
      <c r="A68" t="s">
        <v>68</v>
      </c>
      <c r="B68" s="41">
        <v>43656</v>
      </c>
      <c r="C68">
        <v>556</v>
      </c>
      <c r="D68">
        <v>11</v>
      </c>
      <c r="E68" t="s">
        <v>0</v>
      </c>
      <c r="F68">
        <v>0</v>
      </c>
    </row>
    <row r="69" spans="1:9" x14ac:dyDescent="0.15">
      <c r="A69" t="s">
        <v>68</v>
      </c>
      <c r="B69" s="41">
        <v>43656</v>
      </c>
      <c r="C69">
        <v>556</v>
      </c>
      <c r="D69">
        <v>12</v>
      </c>
      <c r="E69" s="42" t="s">
        <v>1</v>
      </c>
      <c r="F69">
        <v>1</v>
      </c>
    </row>
    <row r="70" spans="1:9" x14ac:dyDescent="0.15">
      <c r="A70" t="s">
        <v>68</v>
      </c>
      <c r="B70" s="41">
        <v>43656</v>
      </c>
      <c r="C70">
        <v>556</v>
      </c>
      <c r="D70">
        <v>13</v>
      </c>
      <c r="E70" t="s">
        <v>0</v>
      </c>
      <c r="F70">
        <v>0</v>
      </c>
    </row>
    <row r="71" spans="1:9" x14ac:dyDescent="0.15">
      <c r="A71" t="s">
        <v>68</v>
      </c>
      <c r="B71" s="41">
        <v>43656</v>
      </c>
      <c r="C71">
        <v>556</v>
      </c>
      <c r="D71">
        <v>14</v>
      </c>
      <c r="E71" t="s">
        <v>0</v>
      </c>
      <c r="F71">
        <v>0</v>
      </c>
    </row>
    <row r="72" spans="1:9" x14ac:dyDescent="0.15">
      <c r="A72" t="s">
        <v>68</v>
      </c>
      <c r="B72" s="41">
        <v>43656</v>
      </c>
      <c r="C72">
        <v>556</v>
      </c>
      <c r="D72">
        <v>15</v>
      </c>
      <c r="E72" s="42" t="s">
        <v>1</v>
      </c>
      <c r="F72">
        <v>1</v>
      </c>
    </row>
    <row r="73" spans="1:9" x14ac:dyDescent="0.15">
      <c r="A73" t="s">
        <v>68</v>
      </c>
      <c r="B73" s="41">
        <v>43656</v>
      </c>
      <c r="C73">
        <v>556</v>
      </c>
      <c r="D73">
        <v>16</v>
      </c>
      <c r="E73" t="s">
        <v>0</v>
      </c>
      <c r="F73">
        <v>0</v>
      </c>
    </row>
    <row r="74" spans="1:9" x14ac:dyDescent="0.15">
      <c r="A74" t="s">
        <v>68</v>
      </c>
      <c r="B74" s="41">
        <v>43656</v>
      </c>
      <c r="C74">
        <v>556</v>
      </c>
      <c r="D74">
        <v>17</v>
      </c>
      <c r="E74" t="s">
        <v>0</v>
      </c>
      <c r="F74">
        <v>0</v>
      </c>
    </row>
    <row r="75" spans="1:9" x14ac:dyDescent="0.15">
      <c r="A75" t="s">
        <v>68</v>
      </c>
      <c r="B75" s="41">
        <v>43656</v>
      </c>
      <c r="C75">
        <v>556</v>
      </c>
      <c r="D75">
        <v>18</v>
      </c>
      <c r="E75" t="s">
        <v>0</v>
      </c>
      <c r="F75">
        <v>0</v>
      </c>
    </row>
    <row r="76" spans="1:9" x14ac:dyDescent="0.15">
      <c r="A76" t="s">
        <v>68</v>
      </c>
      <c r="B76" s="41">
        <v>43656</v>
      </c>
      <c r="C76">
        <v>556</v>
      </c>
      <c r="D76">
        <v>19</v>
      </c>
      <c r="E76" t="s">
        <v>0</v>
      </c>
      <c r="F76">
        <v>0</v>
      </c>
    </row>
    <row r="77" spans="1:9" x14ac:dyDescent="0.15">
      <c r="A77" t="s">
        <v>68</v>
      </c>
      <c r="B77" s="41">
        <v>43656</v>
      </c>
      <c r="C77">
        <v>556</v>
      </c>
      <c r="D77">
        <v>20</v>
      </c>
      <c r="E77" t="s">
        <v>0</v>
      </c>
      <c r="F77">
        <v>0</v>
      </c>
    </row>
    <row r="78" spans="1:9" x14ac:dyDescent="0.15">
      <c r="A78" t="s">
        <v>68</v>
      </c>
      <c r="B78" s="41">
        <v>43656</v>
      </c>
      <c r="C78">
        <v>556</v>
      </c>
      <c r="D78">
        <v>21</v>
      </c>
      <c r="E78" t="s">
        <v>0</v>
      </c>
      <c r="F78">
        <v>0</v>
      </c>
    </row>
    <row r="79" spans="1:9" x14ac:dyDescent="0.15">
      <c r="A79" t="s">
        <v>68</v>
      </c>
      <c r="B79" s="41">
        <v>43656</v>
      </c>
      <c r="C79">
        <v>556</v>
      </c>
      <c r="D79">
        <v>22</v>
      </c>
      <c r="E79" t="s">
        <v>0</v>
      </c>
      <c r="F79">
        <v>0</v>
      </c>
    </row>
    <row r="80" spans="1:9" x14ac:dyDescent="0.15">
      <c r="A80" t="s">
        <v>68</v>
      </c>
      <c r="B80" s="41">
        <v>43656</v>
      </c>
      <c r="C80">
        <v>556</v>
      </c>
      <c r="D80">
        <v>23</v>
      </c>
      <c r="E80" s="42" t="s">
        <v>1</v>
      </c>
      <c r="F80">
        <v>1</v>
      </c>
    </row>
    <row r="81" spans="1:9" x14ac:dyDescent="0.15">
      <c r="A81" t="s">
        <v>68</v>
      </c>
      <c r="B81" s="41">
        <v>43656</v>
      </c>
      <c r="C81">
        <v>556</v>
      </c>
      <c r="D81">
        <v>24</v>
      </c>
      <c r="E81" t="s">
        <v>0</v>
      </c>
      <c r="F81">
        <v>0</v>
      </c>
    </row>
    <row r="82" spans="1:9" x14ac:dyDescent="0.15">
      <c r="A82" t="s">
        <v>68</v>
      </c>
      <c r="B82" s="41">
        <v>43656</v>
      </c>
      <c r="C82">
        <v>556</v>
      </c>
      <c r="D82">
        <v>25</v>
      </c>
      <c r="E82" s="42" t="s">
        <v>1</v>
      </c>
      <c r="F82">
        <v>1</v>
      </c>
    </row>
    <row r="84" spans="1:9" x14ac:dyDescent="0.15">
      <c r="A84" t="s">
        <v>95</v>
      </c>
      <c r="B84" s="41">
        <v>43687</v>
      </c>
      <c r="C84">
        <v>559</v>
      </c>
      <c r="D84">
        <v>1</v>
      </c>
      <c r="E84" s="42" t="s">
        <v>15</v>
      </c>
      <c r="F84">
        <v>1</v>
      </c>
      <c r="H84">
        <f>(COUNTIF(F84:F108,"&gt;0"))/(COUNTA(F84:F108))</f>
        <v>0.54166666666666663</v>
      </c>
      <c r="I84">
        <f>AVERAGE(F84:F108)</f>
        <v>0.875</v>
      </c>
    </row>
    <row r="85" spans="1:9" x14ac:dyDescent="0.15">
      <c r="A85" t="s">
        <v>95</v>
      </c>
      <c r="B85" s="41">
        <v>43687</v>
      </c>
      <c r="C85">
        <v>559</v>
      </c>
      <c r="D85">
        <v>2</v>
      </c>
      <c r="E85" s="42" t="s">
        <v>1</v>
      </c>
      <c r="F85">
        <v>1</v>
      </c>
      <c r="G85" t="s">
        <v>53</v>
      </c>
      <c r="H85" t="s">
        <v>59</v>
      </c>
      <c r="I85" t="s">
        <v>60</v>
      </c>
    </row>
    <row r="86" spans="1:9" x14ac:dyDescent="0.15">
      <c r="A86" t="s">
        <v>95</v>
      </c>
      <c r="B86" s="41">
        <v>43687</v>
      </c>
      <c r="C86">
        <v>559</v>
      </c>
      <c r="D86">
        <v>3</v>
      </c>
      <c r="E86" s="42" t="s">
        <v>0</v>
      </c>
      <c r="F86">
        <v>0</v>
      </c>
      <c r="G86" t="s">
        <v>54</v>
      </c>
      <c r="H86">
        <v>66</v>
      </c>
      <c r="I86">
        <v>1</v>
      </c>
    </row>
    <row r="87" spans="1:9" x14ac:dyDescent="0.15">
      <c r="A87" t="s">
        <v>95</v>
      </c>
      <c r="B87" s="41">
        <v>43687</v>
      </c>
      <c r="C87">
        <v>559</v>
      </c>
      <c r="D87">
        <v>4</v>
      </c>
      <c r="E87" s="42" t="s">
        <v>1</v>
      </c>
      <c r="F87">
        <v>1</v>
      </c>
      <c r="G87" t="s">
        <v>55</v>
      </c>
      <c r="H87">
        <v>67</v>
      </c>
      <c r="I87">
        <v>1</v>
      </c>
    </row>
    <row r="88" spans="1:9" x14ac:dyDescent="0.15">
      <c r="A88" t="s">
        <v>95</v>
      </c>
      <c r="B88" s="41">
        <v>43687</v>
      </c>
      <c r="C88">
        <v>559</v>
      </c>
      <c r="D88">
        <v>5</v>
      </c>
      <c r="E88" s="42" t="s">
        <v>15</v>
      </c>
      <c r="F88">
        <v>1</v>
      </c>
      <c r="G88" t="s">
        <v>56</v>
      </c>
      <c r="H88">
        <v>65</v>
      </c>
      <c r="I88">
        <v>2</v>
      </c>
    </row>
    <row r="89" spans="1:9" x14ac:dyDescent="0.15">
      <c r="A89" t="s">
        <v>95</v>
      </c>
      <c r="B89" s="41">
        <v>43687</v>
      </c>
      <c r="C89">
        <v>559</v>
      </c>
      <c r="D89">
        <v>6</v>
      </c>
      <c r="E89" t="s">
        <v>0</v>
      </c>
      <c r="F89">
        <v>0</v>
      </c>
      <c r="G89" t="s">
        <v>57</v>
      </c>
      <c r="H89">
        <v>67</v>
      </c>
      <c r="I89">
        <v>4</v>
      </c>
    </row>
    <row r="90" spans="1:9" x14ac:dyDescent="0.15">
      <c r="A90" t="s">
        <v>95</v>
      </c>
      <c r="B90" s="41">
        <v>43687</v>
      </c>
      <c r="C90">
        <v>559</v>
      </c>
      <c r="D90">
        <v>7</v>
      </c>
      <c r="E90" s="42" t="s">
        <v>3</v>
      </c>
      <c r="F90">
        <v>3</v>
      </c>
      <c r="G90" t="s">
        <v>58</v>
      </c>
      <c r="H90">
        <f>SUM(H86:H89)</f>
        <v>265</v>
      </c>
      <c r="I90">
        <f>SUM(I86:I89)</f>
        <v>8</v>
      </c>
    </row>
    <row r="91" spans="1:9" x14ac:dyDescent="0.15">
      <c r="A91" t="s">
        <v>95</v>
      </c>
      <c r="B91" s="41">
        <v>43687</v>
      </c>
      <c r="C91">
        <v>559</v>
      </c>
      <c r="D91">
        <v>8</v>
      </c>
      <c r="E91" s="42" t="s">
        <v>3</v>
      </c>
      <c r="F91">
        <v>3</v>
      </c>
      <c r="I91">
        <f>H90+I90</f>
        <v>273</v>
      </c>
    </row>
    <row r="92" spans="1:9" x14ac:dyDescent="0.15">
      <c r="A92" t="s">
        <v>95</v>
      </c>
      <c r="B92" s="41">
        <v>43687</v>
      </c>
      <c r="C92">
        <v>559</v>
      </c>
      <c r="D92">
        <v>9</v>
      </c>
      <c r="E92" s="42" t="s">
        <v>0</v>
      </c>
      <c r="F92">
        <v>0</v>
      </c>
    </row>
    <row r="93" spans="1:9" x14ac:dyDescent="0.15">
      <c r="A93" t="s">
        <v>95</v>
      </c>
      <c r="B93" s="41">
        <v>43687</v>
      </c>
      <c r="C93">
        <v>559</v>
      </c>
      <c r="D93">
        <v>10</v>
      </c>
      <c r="E93" s="42" t="s">
        <v>0</v>
      </c>
      <c r="F93">
        <v>0</v>
      </c>
    </row>
    <row r="94" spans="1:9" x14ac:dyDescent="0.15">
      <c r="A94" t="s">
        <v>95</v>
      </c>
      <c r="B94" s="41">
        <v>43687</v>
      </c>
      <c r="C94">
        <v>559</v>
      </c>
      <c r="D94">
        <v>11</v>
      </c>
      <c r="E94" s="42" t="s">
        <v>1</v>
      </c>
      <c r="F94">
        <v>1</v>
      </c>
    </row>
    <row r="95" spans="1:9" x14ac:dyDescent="0.15">
      <c r="A95" t="s">
        <v>95</v>
      </c>
      <c r="B95" s="41">
        <v>43687</v>
      </c>
      <c r="C95">
        <v>559</v>
      </c>
      <c r="D95">
        <v>12</v>
      </c>
      <c r="E95" s="42" t="s">
        <v>0</v>
      </c>
      <c r="F95">
        <v>0</v>
      </c>
    </row>
    <row r="96" spans="1:9" x14ac:dyDescent="0.15">
      <c r="A96" t="s">
        <v>95</v>
      </c>
      <c r="B96" s="41">
        <v>43687</v>
      </c>
      <c r="C96">
        <v>559</v>
      </c>
      <c r="D96">
        <v>13</v>
      </c>
      <c r="E96" s="42" t="s">
        <v>0</v>
      </c>
      <c r="F96">
        <v>0</v>
      </c>
    </row>
    <row r="97" spans="1:9" x14ac:dyDescent="0.15">
      <c r="A97" t="s">
        <v>95</v>
      </c>
      <c r="B97" s="41">
        <v>43687</v>
      </c>
      <c r="C97">
        <v>559</v>
      </c>
      <c r="D97">
        <v>14</v>
      </c>
      <c r="E97" s="42" t="s">
        <v>1</v>
      </c>
      <c r="F97">
        <v>1</v>
      </c>
    </row>
    <row r="98" spans="1:9" x14ac:dyDescent="0.15">
      <c r="A98" t="s">
        <v>95</v>
      </c>
      <c r="B98" s="41">
        <v>43687</v>
      </c>
      <c r="C98">
        <v>559</v>
      </c>
      <c r="D98">
        <v>15</v>
      </c>
      <c r="E98" s="42" t="s">
        <v>0</v>
      </c>
      <c r="F98">
        <v>0</v>
      </c>
    </row>
    <row r="99" spans="1:9" x14ac:dyDescent="0.15">
      <c r="A99" t="s">
        <v>95</v>
      </c>
      <c r="B99" s="41">
        <v>43687</v>
      </c>
      <c r="C99">
        <v>559</v>
      </c>
      <c r="D99">
        <v>16</v>
      </c>
      <c r="E99" s="42" t="s">
        <v>3</v>
      </c>
      <c r="F99">
        <v>3</v>
      </c>
    </row>
    <row r="100" spans="1:9" x14ac:dyDescent="0.15">
      <c r="A100" t="s">
        <v>95</v>
      </c>
      <c r="B100" s="41">
        <v>43687</v>
      </c>
      <c r="C100">
        <v>559</v>
      </c>
      <c r="D100">
        <v>17</v>
      </c>
      <c r="E100" s="42" t="s">
        <v>1</v>
      </c>
      <c r="F100">
        <v>1</v>
      </c>
    </row>
    <row r="101" spans="1:9" x14ac:dyDescent="0.15">
      <c r="A101" t="s">
        <v>95</v>
      </c>
      <c r="B101" s="41">
        <v>43687</v>
      </c>
      <c r="C101">
        <v>559</v>
      </c>
      <c r="D101">
        <v>18</v>
      </c>
      <c r="E101" s="42" t="s">
        <v>2</v>
      </c>
      <c r="F101">
        <v>1</v>
      </c>
    </row>
    <row r="102" spans="1:9" x14ac:dyDescent="0.15">
      <c r="A102" t="s">
        <v>95</v>
      </c>
      <c r="B102" s="41">
        <v>43687</v>
      </c>
      <c r="C102">
        <v>559</v>
      </c>
      <c r="D102">
        <v>19</v>
      </c>
      <c r="E102" s="42" t="s">
        <v>0</v>
      </c>
      <c r="F102">
        <v>0</v>
      </c>
    </row>
    <row r="103" spans="1:9" x14ac:dyDescent="0.15">
      <c r="A103" t="s">
        <v>95</v>
      </c>
      <c r="B103" s="41">
        <v>43687</v>
      </c>
      <c r="C103">
        <v>559</v>
      </c>
      <c r="D103">
        <v>20</v>
      </c>
      <c r="E103" s="42" t="s">
        <v>0</v>
      </c>
      <c r="F103">
        <v>0</v>
      </c>
    </row>
    <row r="104" spans="1:9" x14ac:dyDescent="0.15">
      <c r="A104" t="s">
        <v>95</v>
      </c>
      <c r="B104" s="41">
        <v>43687</v>
      </c>
      <c r="C104">
        <v>559</v>
      </c>
      <c r="D104">
        <v>21</v>
      </c>
      <c r="E104" s="42" t="s">
        <v>0</v>
      </c>
      <c r="F104">
        <v>0</v>
      </c>
    </row>
    <row r="105" spans="1:9" x14ac:dyDescent="0.15">
      <c r="A105" t="s">
        <v>95</v>
      </c>
      <c r="B105" s="41">
        <v>43687</v>
      </c>
      <c r="C105">
        <v>559</v>
      </c>
      <c r="D105">
        <v>22</v>
      </c>
      <c r="E105" s="42" t="s">
        <v>3</v>
      </c>
      <c r="F105">
        <v>3</v>
      </c>
    </row>
    <row r="106" spans="1:9" x14ac:dyDescent="0.15">
      <c r="A106" t="s">
        <v>95</v>
      </c>
      <c r="B106" s="41">
        <v>43687</v>
      </c>
      <c r="C106">
        <v>559</v>
      </c>
      <c r="D106">
        <v>23</v>
      </c>
      <c r="E106" s="42" t="s">
        <v>0</v>
      </c>
      <c r="F106">
        <v>0</v>
      </c>
    </row>
    <row r="107" spans="1:9" x14ac:dyDescent="0.15">
      <c r="A107" t="s">
        <v>95</v>
      </c>
      <c r="B107" s="41">
        <v>43687</v>
      </c>
      <c r="C107">
        <v>559</v>
      </c>
      <c r="D107">
        <v>24</v>
      </c>
      <c r="E107" s="42" t="s">
        <v>1</v>
      </c>
      <c r="F107">
        <v>1</v>
      </c>
    </row>
    <row r="108" spans="1:9" x14ac:dyDescent="0.15">
      <c r="A108" t="s">
        <v>95</v>
      </c>
      <c r="B108" s="41">
        <v>43687</v>
      </c>
      <c r="C108">
        <v>559</v>
      </c>
      <c r="D108">
        <v>25</v>
      </c>
    </row>
    <row r="110" spans="1:9" x14ac:dyDescent="0.15">
      <c r="A110" t="s">
        <v>31</v>
      </c>
      <c r="B110" s="41">
        <v>43676</v>
      </c>
      <c r="C110" t="s">
        <v>75</v>
      </c>
      <c r="D110">
        <v>1</v>
      </c>
      <c r="H110">
        <v>0.53300000000000003</v>
      </c>
      <c r="I110">
        <v>1.3</v>
      </c>
    </row>
    <row r="111" spans="1:9" x14ac:dyDescent="0.15">
      <c r="A111" t="s">
        <v>64</v>
      </c>
      <c r="B111" s="41">
        <v>43676</v>
      </c>
      <c r="C111" t="s">
        <v>75</v>
      </c>
      <c r="D111">
        <v>2</v>
      </c>
    </row>
    <row r="112" spans="1:9" x14ac:dyDescent="0.15">
      <c r="A112" t="s">
        <v>31</v>
      </c>
      <c r="B112" s="41">
        <v>43676</v>
      </c>
      <c r="C112" t="s">
        <v>75</v>
      </c>
      <c r="D112">
        <v>3</v>
      </c>
    </row>
    <row r="113" spans="1:4" x14ac:dyDescent="0.15">
      <c r="A113" t="s">
        <v>64</v>
      </c>
      <c r="B113" s="41">
        <v>43676</v>
      </c>
      <c r="C113" t="s">
        <v>75</v>
      </c>
      <c r="D113">
        <v>4</v>
      </c>
    </row>
    <row r="114" spans="1:4" x14ac:dyDescent="0.15">
      <c r="A114" t="s">
        <v>31</v>
      </c>
      <c r="B114" s="41">
        <v>43676</v>
      </c>
      <c r="C114" t="s">
        <v>75</v>
      </c>
      <c r="D114">
        <v>5</v>
      </c>
    </row>
    <row r="115" spans="1:4" x14ac:dyDescent="0.15">
      <c r="A115" t="s">
        <v>64</v>
      </c>
      <c r="B115" s="41">
        <v>43676</v>
      </c>
      <c r="C115" t="s">
        <v>75</v>
      </c>
      <c r="D115">
        <v>6</v>
      </c>
    </row>
    <row r="116" spans="1:4" x14ac:dyDescent="0.15">
      <c r="A116" t="s">
        <v>31</v>
      </c>
      <c r="B116" s="41">
        <v>43676</v>
      </c>
      <c r="C116" t="s">
        <v>75</v>
      </c>
      <c r="D116">
        <v>7</v>
      </c>
    </row>
    <row r="117" spans="1:4" x14ac:dyDescent="0.15">
      <c r="A117" t="s">
        <v>64</v>
      </c>
      <c r="B117" s="41">
        <v>43676</v>
      </c>
      <c r="C117" t="s">
        <v>75</v>
      </c>
      <c r="D117">
        <v>8</v>
      </c>
    </row>
    <row r="118" spans="1:4" x14ac:dyDescent="0.15">
      <c r="A118" t="s">
        <v>31</v>
      </c>
      <c r="B118" s="41">
        <v>43676</v>
      </c>
      <c r="C118" t="s">
        <v>75</v>
      </c>
      <c r="D118">
        <v>9</v>
      </c>
    </row>
    <row r="119" spans="1:4" x14ac:dyDescent="0.15">
      <c r="A119" t="s">
        <v>64</v>
      </c>
      <c r="B119" s="41">
        <v>43676</v>
      </c>
      <c r="C119" t="s">
        <v>75</v>
      </c>
      <c r="D119">
        <v>10</v>
      </c>
    </row>
    <row r="120" spans="1:4" x14ac:dyDescent="0.15">
      <c r="A120" t="s">
        <v>31</v>
      </c>
      <c r="B120" s="41">
        <v>43676</v>
      </c>
      <c r="C120" t="s">
        <v>75</v>
      </c>
      <c r="D120">
        <v>11</v>
      </c>
    </row>
    <row r="121" spans="1:4" x14ac:dyDescent="0.15">
      <c r="A121" t="s">
        <v>64</v>
      </c>
      <c r="B121" s="41">
        <v>43676</v>
      </c>
      <c r="C121" t="s">
        <v>75</v>
      </c>
      <c r="D121">
        <v>12</v>
      </c>
    </row>
    <row r="122" spans="1:4" x14ac:dyDescent="0.15">
      <c r="A122" t="s">
        <v>31</v>
      </c>
      <c r="B122" s="41">
        <v>43676</v>
      </c>
      <c r="C122" t="s">
        <v>75</v>
      </c>
      <c r="D122">
        <v>13</v>
      </c>
    </row>
    <row r="123" spans="1:4" x14ac:dyDescent="0.15">
      <c r="A123" t="s">
        <v>64</v>
      </c>
      <c r="B123" s="41">
        <v>43676</v>
      </c>
      <c r="C123" t="s">
        <v>75</v>
      </c>
      <c r="D123">
        <v>14</v>
      </c>
    </row>
    <row r="124" spans="1:4" x14ac:dyDescent="0.15">
      <c r="A124" t="s">
        <v>31</v>
      </c>
      <c r="B124" s="41">
        <v>43676</v>
      </c>
      <c r="C124" t="s">
        <v>75</v>
      </c>
      <c r="D124">
        <v>15</v>
      </c>
    </row>
    <row r="125" spans="1:4" x14ac:dyDescent="0.15">
      <c r="A125" t="s">
        <v>64</v>
      </c>
      <c r="B125" s="42" t="s">
        <v>81</v>
      </c>
      <c r="C125" t="s">
        <v>75</v>
      </c>
      <c r="D125">
        <v>16</v>
      </c>
    </row>
    <row r="126" spans="1:4" x14ac:dyDescent="0.15">
      <c r="A126" t="s">
        <v>31</v>
      </c>
      <c r="B126" s="42" t="s">
        <v>81</v>
      </c>
      <c r="C126" t="s">
        <v>75</v>
      </c>
      <c r="D126">
        <v>17</v>
      </c>
    </row>
    <row r="127" spans="1:4" x14ac:dyDescent="0.15">
      <c r="A127" t="s">
        <v>64</v>
      </c>
      <c r="B127" s="42" t="s">
        <v>81</v>
      </c>
      <c r="C127" t="s">
        <v>75</v>
      </c>
      <c r="D127">
        <v>18</v>
      </c>
    </row>
    <row r="128" spans="1:4" x14ac:dyDescent="0.15">
      <c r="A128" t="s">
        <v>31</v>
      </c>
      <c r="B128" s="42" t="s">
        <v>81</v>
      </c>
      <c r="C128" t="s">
        <v>75</v>
      </c>
      <c r="D128">
        <v>19</v>
      </c>
    </row>
    <row r="129" spans="1:9" x14ac:dyDescent="0.15">
      <c r="A129" t="s">
        <v>64</v>
      </c>
      <c r="B129" s="42" t="s">
        <v>81</v>
      </c>
      <c r="C129" t="s">
        <v>75</v>
      </c>
      <c r="D129">
        <v>20</v>
      </c>
    </row>
    <row r="130" spans="1:9" x14ac:dyDescent="0.15">
      <c r="A130" t="s">
        <v>31</v>
      </c>
      <c r="B130" s="42" t="s">
        <v>81</v>
      </c>
      <c r="C130" t="s">
        <v>75</v>
      </c>
      <c r="D130">
        <v>21</v>
      </c>
    </row>
    <row r="131" spans="1:9" x14ac:dyDescent="0.15">
      <c r="A131" t="s">
        <v>64</v>
      </c>
      <c r="B131" s="42" t="s">
        <v>81</v>
      </c>
      <c r="C131" t="s">
        <v>75</v>
      </c>
      <c r="D131">
        <v>22</v>
      </c>
    </row>
    <row r="132" spans="1:9" x14ac:dyDescent="0.15">
      <c r="A132" t="s">
        <v>31</v>
      </c>
      <c r="B132" s="42" t="s">
        <v>81</v>
      </c>
      <c r="C132" t="s">
        <v>75</v>
      </c>
      <c r="D132">
        <v>23</v>
      </c>
    </row>
    <row r="133" spans="1:9" x14ac:dyDescent="0.15">
      <c r="A133" t="s">
        <v>64</v>
      </c>
      <c r="B133" s="42" t="s">
        <v>81</v>
      </c>
      <c r="C133" t="s">
        <v>75</v>
      </c>
      <c r="D133">
        <v>24</v>
      </c>
    </row>
    <row r="134" spans="1:9" x14ac:dyDescent="0.15">
      <c r="A134" t="s">
        <v>31</v>
      </c>
      <c r="B134" s="42" t="s">
        <v>81</v>
      </c>
      <c r="C134" t="s">
        <v>75</v>
      </c>
      <c r="D134">
        <v>25</v>
      </c>
    </row>
    <row r="136" spans="1:9" x14ac:dyDescent="0.15">
      <c r="A136" t="s">
        <v>68</v>
      </c>
      <c r="B136" s="41">
        <v>43683</v>
      </c>
      <c r="C136">
        <v>558</v>
      </c>
      <c r="D136">
        <v>1</v>
      </c>
      <c r="E136" s="42" t="s">
        <v>1</v>
      </c>
      <c r="F136">
        <v>1</v>
      </c>
      <c r="H136">
        <f>(COUNTIF(F136:F160,"&gt;0"))/(COUNTA(F136:F160))</f>
        <v>0.28000000000000003</v>
      </c>
      <c r="I136">
        <f>AVERAGE(F136:F160)</f>
        <v>0.28000000000000003</v>
      </c>
    </row>
    <row r="137" spans="1:9" x14ac:dyDescent="0.15">
      <c r="A137" t="s">
        <v>68</v>
      </c>
      <c r="B137" s="41">
        <v>43683</v>
      </c>
      <c r="C137">
        <v>558</v>
      </c>
      <c r="D137">
        <v>2</v>
      </c>
      <c r="E137" s="42" t="s">
        <v>0</v>
      </c>
      <c r="F137">
        <v>0</v>
      </c>
      <c r="G137" t="s">
        <v>53</v>
      </c>
      <c r="H137" t="s">
        <v>59</v>
      </c>
      <c r="I137" t="s">
        <v>60</v>
      </c>
    </row>
    <row r="138" spans="1:9" x14ac:dyDescent="0.15">
      <c r="A138" t="s">
        <v>68</v>
      </c>
      <c r="B138" s="41">
        <v>43683</v>
      </c>
      <c r="C138">
        <v>558</v>
      </c>
      <c r="D138">
        <v>3</v>
      </c>
      <c r="E138" s="42" t="s">
        <v>0</v>
      </c>
      <c r="F138">
        <v>0</v>
      </c>
      <c r="G138" t="s">
        <v>54</v>
      </c>
      <c r="H138">
        <v>68</v>
      </c>
      <c r="I138">
        <v>0</v>
      </c>
    </row>
    <row r="139" spans="1:9" x14ac:dyDescent="0.15">
      <c r="A139" t="s">
        <v>68</v>
      </c>
      <c r="B139" s="41">
        <v>43683</v>
      </c>
      <c r="C139">
        <v>558</v>
      </c>
      <c r="D139">
        <v>4</v>
      </c>
      <c r="E139" s="42" t="s">
        <v>1</v>
      </c>
      <c r="F139">
        <v>1</v>
      </c>
      <c r="G139" t="s">
        <v>55</v>
      </c>
      <c r="H139">
        <v>67</v>
      </c>
      <c r="I139">
        <v>2</v>
      </c>
    </row>
    <row r="140" spans="1:9" x14ac:dyDescent="0.15">
      <c r="A140" t="s">
        <v>68</v>
      </c>
      <c r="B140" s="41">
        <v>43683</v>
      </c>
      <c r="C140">
        <v>558</v>
      </c>
      <c r="D140">
        <v>5</v>
      </c>
      <c r="E140" s="42" t="s">
        <v>1</v>
      </c>
      <c r="F140">
        <v>1</v>
      </c>
      <c r="G140" t="s">
        <v>56</v>
      </c>
      <c r="H140">
        <v>66</v>
      </c>
      <c r="I140">
        <v>0</v>
      </c>
    </row>
    <row r="141" spans="1:9" x14ac:dyDescent="0.15">
      <c r="A141" t="s">
        <v>68</v>
      </c>
      <c r="B141" s="41">
        <v>43683</v>
      </c>
      <c r="C141">
        <v>558</v>
      </c>
      <c r="D141">
        <v>6</v>
      </c>
      <c r="E141" s="42" t="s">
        <v>15</v>
      </c>
      <c r="F141">
        <v>1</v>
      </c>
      <c r="G141" t="s">
        <v>57</v>
      </c>
      <c r="H141">
        <v>70</v>
      </c>
      <c r="I141">
        <v>1</v>
      </c>
    </row>
    <row r="142" spans="1:9" x14ac:dyDescent="0.15">
      <c r="A142" t="s">
        <v>68</v>
      </c>
      <c r="B142" s="41">
        <v>43683</v>
      </c>
      <c r="C142">
        <v>558</v>
      </c>
      <c r="D142">
        <v>7</v>
      </c>
      <c r="E142" s="42" t="s">
        <v>1</v>
      </c>
      <c r="F142">
        <v>1</v>
      </c>
      <c r="G142" t="s">
        <v>58</v>
      </c>
      <c r="H142">
        <f>SUM(H138:H141)</f>
        <v>271</v>
      </c>
      <c r="I142">
        <f>SUM(I138:I141)</f>
        <v>3</v>
      </c>
    </row>
    <row r="143" spans="1:9" x14ac:dyDescent="0.15">
      <c r="A143" t="s">
        <v>68</v>
      </c>
      <c r="B143" s="41">
        <v>43683</v>
      </c>
      <c r="C143">
        <v>558</v>
      </c>
      <c r="D143">
        <v>8</v>
      </c>
      <c r="E143" s="42" t="s">
        <v>0</v>
      </c>
      <c r="F143">
        <v>0</v>
      </c>
      <c r="I143">
        <f>H142+I142</f>
        <v>274</v>
      </c>
    </row>
    <row r="144" spans="1:9" x14ac:dyDescent="0.15">
      <c r="A144" t="s">
        <v>68</v>
      </c>
      <c r="B144" s="41">
        <v>43683</v>
      </c>
      <c r="C144">
        <v>558</v>
      </c>
      <c r="D144">
        <v>9</v>
      </c>
      <c r="E144" s="42" t="s">
        <v>0</v>
      </c>
      <c r="F144">
        <v>0</v>
      </c>
    </row>
    <row r="145" spans="1:6" x14ac:dyDescent="0.15">
      <c r="A145" t="s">
        <v>68</v>
      </c>
      <c r="B145" s="41">
        <v>43683</v>
      </c>
      <c r="C145">
        <v>558</v>
      </c>
      <c r="D145">
        <v>10</v>
      </c>
      <c r="E145" s="42" t="s">
        <v>0</v>
      </c>
      <c r="F145">
        <v>0</v>
      </c>
    </row>
    <row r="146" spans="1:6" x14ac:dyDescent="0.15">
      <c r="A146" t="s">
        <v>68</v>
      </c>
      <c r="B146" s="41">
        <v>43683</v>
      </c>
      <c r="C146">
        <v>558</v>
      </c>
      <c r="D146">
        <v>11</v>
      </c>
      <c r="E146" s="42" t="s">
        <v>1</v>
      </c>
      <c r="F146">
        <v>1</v>
      </c>
    </row>
    <row r="147" spans="1:6" x14ac:dyDescent="0.15">
      <c r="A147" t="s">
        <v>68</v>
      </c>
      <c r="B147" s="41">
        <v>43683</v>
      </c>
      <c r="C147">
        <v>558</v>
      </c>
      <c r="D147">
        <v>12</v>
      </c>
      <c r="E147" s="42" t="s">
        <v>0</v>
      </c>
      <c r="F147">
        <v>0</v>
      </c>
    </row>
    <row r="148" spans="1:6" x14ac:dyDescent="0.15">
      <c r="A148" t="s">
        <v>68</v>
      </c>
      <c r="B148" s="41">
        <v>43683</v>
      </c>
      <c r="C148">
        <v>558</v>
      </c>
      <c r="D148">
        <v>13</v>
      </c>
      <c r="E148" s="42" t="s">
        <v>0</v>
      </c>
      <c r="F148">
        <v>0</v>
      </c>
    </row>
    <row r="149" spans="1:6" x14ac:dyDescent="0.15">
      <c r="A149" t="s">
        <v>68</v>
      </c>
      <c r="B149" s="41">
        <v>43683</v>
      </c>
      <c r="C149">
        <v>558</v>
      </c>
      <c r="D149">
        <v>14</v>
      </c>
      <c r="E149" s="42" t="s">
        <v>0</v>
      </c>
      <c r="F149">
        <v>0</v>
      </c>
    </row>
    <row r="150" spans="1:6" x14ac:dyDescent="0.15">
      <c r="A150" t="s">
        <v>68</v>
      </c>
      <c r="B150" s="41">
        <v>43683</v>
      </c>
      <c r="C150">
        <v>558</v>
      </c>
      <c r="D150">
        <v>15</v>
      </c>
      <c r="E150" s="42" t="s">
        <v>0</v>
      </c>
      <c r="F150">
        <v>0</v>
      </c>
    </row>
    <row r="151" spans="1:6" x14ac:dyDescent="0.15">
      <c r="A151" t="s">
        <v>68</v>
      </c>
      <c r="B151" s="41">
        <v>43683</v>
      </c>
      <c r="C151">
        <v>558</v>
      </c>
      <c r="D151">
        <v>16</v>
      </c>
      <c r="E151" s="42" t="s">
        <v>0</v>
      </c>
      <c r="F151">
        <v>0</v>
      </c>
    </row>
    <row r="152" spans="1:6" x14ac:dyDescent="0.15">
      <c r="A152" t="s">
        <v>68</v>
      </c>
      <c r="B152" s="41">
        <v>43683</v>
      </c>
      <c r="C152">
        <v>558</v>
      </c>
      <c r="D152">
        <v>17</v>
      </c>
      <c r="E152" s="42" t="s">
        <v>0</v>
      </c>
      <c r="F152">
        <v>0</v>
      </c>
    </row>
    <row r="153" spans="1:6" x14ac:dyDescent="0.15">
      <c r="A153" t="s">
        <v>68</v>
      </c>
      <c r="B153" s="41">
        <v>43683</v>
      </c>
      <c r="C153">
        <v>558</v>
      </c>
      <c r="D153">
        <v>18</v>
      </c>
      <c r="E153" t="s">
        <v>0</v>
      </c>
      <c r="F153">
        <v>0</v>
      </c>
    </row>
    <row r="154" spans="1:6" x14ac:dyDescent="0.15">
      <c r="A154" t="s">
        <v>68</v>
      </c>
      <c r="B154" s="41">
        <v>43683</v>
      </c>
      <c r="C154">
        <v>558</v>
      </c>
      <c r="D154">
        <v>19</v>
      </c>
      <c r="E154" s="42" t="s">
        <v>1</v>
      </c>
      <c r="F154">
        <v>1</v>
      </c>
    </row>
    <row r="155" spans="1:6" x14ac:dyDescent="0.15">
      <c r="A155" t="s">
        <v>68</v>
      </c>
      <c r="B155" s="41">
        <v>43683</v>
      </c>
      <c r="C155">
        <v>558</v>
      </c>
      <c r="D155">
        <v>20</v>
      </c>
      <c r="E155" t="s">
        <v>0</v>
      </c>
      <c r="F155">
        <v>0</v>
      </c>
    </row>
    <row r="156" spans="1:6" x14ac:dyDescent="0.15">
      <c r="A156" t="s">
        <v>68</v>
      </c>
      <c r="B156" s="41">
        <v>43683</v>
      </c>
      <c r="C156">
        <v>558</v>
      </c>
      <c r="D156">
        <v>21</v>
      </c>
      <c r="E156" t="s">
        <v>0</v>
      </c>
      <c r="F156">
        <v>0</v>
      </c>
    </row>
    <row r="157" spans="1:6" x14ac:dyDescent="0.15">
      <c r="A157" t="s">
        <v>68</v>
      </c>
      <c r="B157" s="41">
        <v>43683</v>
      </c>
      <c r="C157">
        <v>558</v>
      </c>
      <c r="D157">
        <v>22</v>
      </c>
      <c r="E157" t="s">
        <v>0</v>
      </c>
      <c r="F157">
        <v>0</v>
      </c>
    </row>
    <row r="158" spans="1:6" x14ac:dyDescent="0.15">
      <c r="A158" t="s">
        <v>68</v>
      </c>
      <c r="B158" s="41">
        <v>43683</v>
      </c>
      <c r="C158">
        <v>558</v>
      </c>
      <c r="D158">
        <v>23</v>
      </c>
      <c r="E158" t="s">
        <v>0</v>
      </c>
      <c r="F158">
        <v>0</v>
      </c>
    </row>
    <row r="159" spans="1:6" x14ac:dyDescent="0.15">
      <c r="A159" t="s">
        <v>68</v>
      </c>
      <c r="B159" s="41">
        <v>43683</v>
      </c>
      <c r="C159">
        <v>558</v>
      </c>
      <c r="D159">
        <v>24</v>
      </c>
      <c r="E159" t="s">
        <v>0</v>
      </c>
      <c r="F159">
        <v>0</v>
      </c>
    </row>
    <row r="160" spans="1:6" x14ac:dyDescent="0.15">
      <c r="A160" t="s">
        <v>68</v>
      </c>
      <c r="B160" s="41">
        <v>43683</v>
      </c>
      <c r="C160">
        <v>558</v>
      </c>
      <c r="D160">
        <v>25</v>
      </c>
      <c r="E160" t="s">
        <v>0</v>
      </c>
      <c r="F160">
        <v>0</v>
      </c>
    </row>
    <row r="162" spans="1:9" x14ac:dyDescent="0.15">
      <c r="A162" t="s">
        <v>87</v>
      </c>
      <c r="B162" s="41">
        <v>43725</v>
      </c>
      <c r="C162">
        <v>560</v>
      </c>
      <c r="D162">
        <v>1</v>
      </c>
      <c r="E162" s="42" t="s">
        <v>2</v>
      </c>
      <c r="F162">
        <v>1</v>
      </c>
      <c r="H162">
        <f>(COUNTIF(F162:F186,"&gt;0"))/(COUNTA(F162:F186))</f>
        <v>0.76</v>
      </c>
      <c r="I162">
        <f>AVERAGE(F162:F186)</f>
        <v>2.2000000000000002</v>
      </c>
    </row>
    <row r="163" spans="1:9" x14ac:dyDescent="0.15">
      <c r="A163" t="s">
        <v>87</v>
      </c>
      <c r="B163" s="41">
        <v>43725</v>
      </c>
      <c r="C163">
        <v>560</v>
      </c>
      <c r="D163">
        <v>2</v>
      </c>
      <c r="E163" s="42" t="s">
        <v>15</v>
      </c>
      <c r="F163">
        <v>1</v>
      </c>
    </row>
    <row r="164" spans="1:9" x14ac:dyDescent="0.15">
      <c r="A164" t="s">
        <v>87</v>
      </c>
      <c r="B164" s="41">
        <v>43725</v>
      </c>
      <c r="C164">
        <v>560</v>
      </c>
      <c r="D164">
        <v>3</v>
      </c>
      <c r="E164" s="42" t="s">
        <v>35</v>
      </c>
      <c r="F164">
        <v>5</v>
      </c>
      <c r="G164" t="s">
        <v>53</v>
      </c>
      <c r="H164" t="s">
        <v>59</v>
      </c>
      <c r="I164" t="s">
        <v>60</v>
      </c>
    </row>
    <row r="165" spans="1:9" x14ac:dyDescent="0.15">
      <c r="A165" t="s">
        <v>87</v>
      </c>
      <c r="B165" s="41">
        <v>43725</v>
      </c>
      <c r="C165">
        <v>560</v>
      </c>
      <c r="D165">
        <v>4</v>
      </c>
      <c r="E165" s="42" t="s">
        <v>0</v>
      </c>
      <c r="F165">
        <v>0</v>
      </c>
      <c r="G165" t="s">
        <v>54</v>
      </c>
      <c r="H165">
        <v>53</v>
      </c>
      <c r="I165">
        <v>7</v>
      </c>
    </row>
    <row r="166" spans="1:9" x14ac:dyDescent="0.15">
      <c r="A166" t="s">
        <v>87</v>
      </c>
      <c r="B166" s="41">
        <v>43725</v>
      </c>
      <c r="C166">
        <v>560</v>
      </c>
      <c r="D166">
        <v>5</v>
      </c>
      <c r="E166" s="42" t="s">
        <v>15</v>
      </c>
      <c r="F166">
        <v>1</v>
      </c>
      <c r="G166" t="s">
        <v>55</v>
      </c>
      <c r="H166">
        <v>52</v>
      </c>
      <c r="I166">
        <v>8</v>
      </c>
    </row>
    <row r="167" spans="1:9" x14ac:dyDescent="0.15">
      <c r="A167" t="s">
        <v>87</v>
      </c>
      <c r="B167" s="41">
        <v>43725</v>
      </c>
      <c r="C167">
        <v>560</v>
      </c>
      <c r="D167">
        <v>6</v>
      </c>
      <c r="E167" s="42" t="s">
        <v>0</v>
      </c>
      <c r="F167">
        <v>0</v>
      </c>
      <c r="G167" t="s">
        <v>56</v>
      </c>
      <c r="H167">
        <v>52</v>
      </c>
      <c r="I167">
        <v>6</v>
      </c>
    </row>
    <row r="168" spans="1:9" x14ac:dyDescent="0.15">
      <c r="A168" t="s">
        <v>87</v>
      </c>
      <c r="B168" s="41">
        <v>43725</v>
      </c>
      <c r="C168">
        <v>560</v>
      </c>
      <c r="D168">
        <v>7</v>
      </c>
      <c r="E168" s="42" t="s">
        <v>36</v>
      </c>
      <c r="F168">
        <v>5</v>
      </c>
      <c r="G168" t="s">
        <v>57</v>
      </c>
      <c r="H168">
        <v>50</v>
      </c>
      <c r="I168">
        <v>10</v>
      </c>
    </row>
    <row r="169" spans="1:9" x14ac:dyDescent="0.15">
      <c r="A169" t="s">
        <v>87</v>
      </c>
      <c r="B169" s="41">
        <v>43725</v>
      </c>
      <c r="C169">
        <v>560</v>
      </c>
      <c r="D169">
        <v>8</v>
      </c>
      <c r="E169" s="42" t="s">
        <v>2</v>
      </c>
      <c r="F169">
        <v>1</v>
      </c>
      <c r="G169" t="s">
        <v>58</v>
      </c>
      <c r="H169">
        <f>SUM(H165:H168)</f>
        <v>207</v>
      </c>
      <c r="I169">
        <f>SUM(I165:I168)</f>
        <v>31</v>
      </c>
    </row>
    <row r="170" spans="1:9" x14ac:dyDescent="0.15">
      <c r="A170" t="s">
        <v>87</v>
      </c>
      <c r="B170" s="41">
        <v>43725</v>
      </c>
      <c r="C170">
        <v>560</v>
      </c>
      <c r="D170">
        <v>9</v>
      </c>
      <c r="E170" s="42" t="s">
        <v>0</v>
      </c>
      <c r="F170">
        <v>0</v>
      </c>
      <c r="I170">
        <f>H169+I169</f>
        <v>238</v>
      </c>
    </row>
    <row r="171" spans="1:9" x14ac:dyDescent="0.15">
      <c r="A171" t="s">
        <v>87</v>
      </c>
      <c r="B171" s="41">
        <v>43725</v>
      </c>
      <c r="C171">
        <v>560</v>
      </c>
      <c r="D171">
        <v>10</v>
      </c>
      <c r="E171" s="42" t="s">
        <v>2</v>
      </c>
      <c r="F171">
        <v>1</v>
      </c>
    </row>
    <row r="172" spans="1:9" x14ac:dyDescent="0.15">
      <c r="A172" t="s">
        <v>87</v>
      </c>
      <c r="B172" s="41">
        <v>43725</v>
      </c>
      <c r="C172">
        <v>560</v>
      </c>
      <c r="D172">
        <v>11</v>
      </c>
      <c r="E172" s="42" t="s">
        <v>4</v>
      </c>
      <c r="F172">
        <v>3</v>
      </c>
    </row>
    <row r="173" spans="1:9" x14ac:dyDescent="0.15">
      <c r="A173" t="s">
        <v>87</v>
      </c>
      <c r="B173" s="41">
        <v>43725</v>
      </c>
      <c r="C173">
        <v>560</v>
      </c>
      <c r="D173">
        <v>12</v>
      </c>
      <c r="E173" s="42" t="s">
        <v>15</v>
      </c>
      <c r="F173">
        <v>1</v>
      </c>
    </row>
    <row r="174" spans="1:9" x14ac:dyDescent="0.15">
      <c r="A174" t="s">
        <v>87</v>
      </c>
      <c r="B174" s="41">
        <v>43725</v>
      </c>
      <c r="C174">
        <v>560</v>
      </c>
      <c r="D174">
        <v>13</v>
      </c>
      <c r="E174" s="42" t="s">
        <v>36</v>
      </c>
      <c r="F174">
        <v>5</v>
      </c>
    </row>
    <row r="175" spans="1:9" x14ac:dyDescent="0.15">
      <c r="A175" t="s">
        <v>87</v>
      </c>
      <c r="B175" s="41">
        <v>43725</v>
      </c>
      <c r="C175">
        <v>560</v>
      </c>
      <c r="D175">
        <v>14</v>
      </c>
      <c r="E175" s="42" t="s">
        <v>35</v>
      </c>
      <c r="F175">
        <v>5</v>
      </c>
    </row>
    <row r="176" spans="1:9" x14ac:dyDescent="0.15">
      <c r="A176" t="s">
        <v>87</v>
      </c>
      <c r="B176" s="41">
        <v>43725</v>
      </c>
      <c r="C176">
        <v>560</v>
      </c>
      <c r="D176">
        <v>15</v>
      </c>
      <c r="E176" s="42" t="s">
        <v>36</v>
      </c>
      <c r="F176">
        <v>5</v>
      </c>
    </row>
    <row r="177" spans="1:9" x14ac:dyDescent="0.15">
      <c r="A177" t="s">
        <v>87</v>
      </c>
      <c r="B177" s="41">
        <v>43725</v>
      </c>
      <c r="C177">
        <v>560</v>
      </c>
      <c r="D177">
        <v>16</v>
      </c>
      <c r="E177" s="42" t="s">
        <v>4</v>
      </c>
      <c r="F177">
        <v>3</v>
      </c>
    </row>
    <row r="178" spans="1:9" x14ac:dyDescent="0.15">
      <c r="A178" t="s">
        <v>87</v>
      </c>
      <c r="B178" s="41">
        <v>43725</v>
      </c>
      <c r="C178">
        <v>560</v>
      </c>
      <c r="D178">
        <v>17</v>
      </c>
      <c r="E178" s="42" t="s">
        <v>15</v>
      </c>
      <c r="F178">
        <v>1</v>
      </c>
    </row>
    <row r="179" spans="1:9" x14ac:dyDescent="0.15">
      <c r="A179" t="s">
        <v>87</v>
      </c>
      <c r="B179" s="41">
        <v>43725</v>
      </c>
      <c r="C179">
        <v>560</v>
      </c>
      <c r="D179">
        <v>18</v>
      </c>
      <c r="E179" s="42" t="s">
        <v>15</v>
      </c>
      <c r="F179">
        <v>1</v>
      </c>
    </row>
    <row r="180" spans="1:9" x14ac:dyDescent="0.15">
      <c r="A180" t="s">
        <v>87</v>
      </c>
      <c r="B180" s="41">
        <v>43725</v>
      </c>
      <c r="C180">
        <v>560</v>
      </c>
      <c r="D180">
        <v>19</v>
      </c>
      <c r="E180" s="42" t="s">
        <v>36</v>
      </c>
      <c r="F180">
        <v>5</v>
      </c>
    </row>
    <row r="181" spans="1:9" x14ac:dyDescent="0.15">
      <c r="A181" t="s">
        <v>87</v>
      </c>
      <c r="B181" s="41">
        <v>43725</v>
      </c>
      <c r="C181">
        <v>560</v>
      </c>
      <c r="D181">
        <v>20</v>
      </c>
      <c r="E181" s="42" t="s">
        <v>35</v>
      </c>
      <c r="F181">
        <v>5</v>
      </c>
    </row>
    <row r="182" spans="1:9" x14ac:dyDescent="0.15">
      <c r="A182" t="s">
        <v>87</v>
      </c>
      <c r="B182" s="41">
        <v>43725</v>
      </c>
      <c r="C182">
        <v>560</v>
      </c>
      <c r="D182">
        <v>21</v>
      </c>
      <c r="E182" s="42" t="s">
        <v>15</v>
      </c>
      <c r="F182">
        <v>1</v>
      </c>
    </row>
    <row r="183" spans="1:9" x14ac:dyDescent="0.15">
      <c r="A183" t="s">
        <v>87</v>
      </c>
      <c r="B183" s="41">
        <v>43725</v>
      </c>
      <c r="C183">
        <v>560</v>
      </c>
      <c r="D183">
        <v>22</v>
      </c>
      <c r="E183" s="42" t="s">
        <v>37</v>
      </c>
      <c r="F183">
        <v>5</v>
      </c>
    </row>
    <row r="184" spans="1:9" x14ac:dyDescent="0.15">
      <c r="A184" t="s">
        <v>87</v>
      </c>
      <c r="B184" s="41">
        <v>43725</v>
      </c>
      <c r="C184">
        <v>560</v>
      </c>
      <c r="D184">
        <v>23</v>
      </c>
      <c r="E184" s="42" t="s">
        <v>0</v>
      </c>
      <c r="F184">
        <v>0</v>
      </c>
    </row>
    <row r="185" spans="1:9" x14ac:dyDescent="0.15">
      <c r="A185" t="s">
        <v>87</v>
      </c>
      <c r="B185" s="41">
        <v>43725</v>
      </c>
      <c r="C185">
        <v>560</v>
      </c>
      <c r="D185">
        <v>24</v>
      </c>
      <c r="E185" s="42" t="s">
        <v>0</v>
      </c>
      <c r="F185">
        <v>0</v>
      </c>
    </row>
    <row r="186" spans="1:9" x14ac:dyDescent="0.15">
      <c r="A186" t="s">
        <v>87</v>
      </c>
      <c r="B186" s="41">
        <v>43725</v>
      </c>
      <c r="C186">
        <v>560</v>
      </c>
      <c r="D186">
        <v>25</v>
      </c>
      <c r="E186" s="42" t="s">
        <v>0</v>
      </c>
      <c r="F186">
        <v>0</v>
      </c>
    </row>
    <row r="188" spans="1:9" x14ac:dyDescent="0.15">
      <c r="A188" t="s">
        <v>64</v>
      </c>
      <c r="B188" s="41">
        <v>43713</v>
      </c>
      <c r="C188" t="s">
        <v>75</v>
      </c>
      <c r="D188">
        <v>1</v>
      </c>
      <c r="H188">
        <v>1</v>
      </c>
      <c r="I188">
        <v>3</v>
      </c>
    </row>
    <row r="189" spans="1:9" x14ac:dyDescent="0.15">
      <c r="A189" t="s">
        <v>64</v>
      </c>
      <c r="B189" s="41">
        <v>43713</v>
      </c>
      <c r="C189" t="s">
        <v>75</v>
      </c>
      <c r="D189">
        <v>2</v>
      </c>
    </row>
    <row r="190" spans="1:9" x14ac:dyDescent="0.15">
      <c r="A190" t="s">
        <v>64</v>
      </c>
      <c r="B190" s="41">
        <v>43713</v>
      </c>
      <c r="C190" t="s">
        <v>75</v>
      </c>
      <c r="D190">
        <v>3</v>
      </c>
    </row>
    <row r="191" spans="1:9" x14ac:dyDescent="0.15">
      <c r="A191" t="s">
        <v>64</v>
      </c>
      <c r="B191" s="41">
        <v>43713</v>
      </c>
      <c r="C191" t="s">
        <v>75</v>
      </c>
      <c r="D191">
        <v>4</v>
      </c>
    </row>
    <row r="192" spans="1:9" x14ac:dyDescent="0.15">
      <c r="A192" t="s">
        <v>64</v>
      </c>
      <c r="B192" s="41">
        <v>43713</v>
      </c>
      <c r="C192" t="s">
        <v>75</v>
      </c>
      <c r="D192">
        <v>5</v>
      </c>
    </row>
    <row r="193" spans="1:4" x14ac:dyDescent="0.15">
      <c r="A193" t="s">
        <v>64</v>
      </c>
      <c r="B193" s="41">
        <v>43713</v>
      </c>
      <c r="C193" t="s">
        <v>75</v>
      </c>
      <c r="D193">
        <v>6</v>
      </c>
    </row>
    <row r="194" spans="1:4" x14ac:dyDescent="0.15">
      <c r="A194" t="s">
        <v>64</v>
      </c>
      <c r="B194" s="41">
        <v>43713</v>
      </c>
      <c r="C194" t="s">
        <v>75</v>
      </c>
      <c r="D194">
        <v>7</v>
      </c>
    </row>
    <row r="195" spans="1:4" x14ac:dyDescent="0.15">
      <c r="A195" t="s">
        <v>64</v>
      </c>
      <c r="B195" s="41">
        <v>43713</v>
      </c>
      <c r="C195" t="s">
        <v>75</v>
      </c>
      <c r="D195">
        <v>8</v>
      </c>
    </row>
    <row r="196" spans="1:4" x14ac:dyDescent="0.15">
      <c r="A196" t="s">
        <v>64</v>
      </c>
      <c r="B196" s="41">
        <v>43713</v>
      </c>
      <c r="C196" t="s">
        <v>75</v>
      </c>
      <c r="D196">
        <v>9</v>
      </c>
    </row>
    <row r="197" spans="1:4" x14ac:dyDescent="0.15">
      <c r="A197" t="s">
        <v>64</v>
      </c>
      <c r="B197" s="41">
        <v>43713</v>
      </c>
      <c r="C197" t="s">
        <v>75</v>
      </c>
      <c r="D197">
        <v>10</v>
      </c>
    </row>
    <row r="198" spans="1:4" x14ac:dyDescent="0.15">
      <c r="A198" t="s">
        <v>64</v>
      </c>
      <c r="B198" s="41">
        <v>43713</v>
      </c>
      <c r="C198" t="s">
        <v>75</v>
      </c>
      <c r="D198">
        <v>11</v>
      </c>
    </row>
    <row r="199" spans="1:4" x14ac:dyDescent="0.15">
      <c r="A199" t="s">
        <v>64</v>
      </c>
      <c r="B199" s="41">
        <v>43713</v>
      </c>
      <c r="C199" t="s">
        <v>75</v>
      </c>
      <c r="D199">
        <v>12</v>
      </c>
    </row>
    <row r="200" spans="1:4" x14ac:dyDescent="0.15">
      <c r="A200" t="s">
        <v>64</v>
      </c>
      <c r="B200" s="41">
        <v>43713</v>
      </c>
      <c r="C200" t="s">
        <v>75</v>
      </c>
      <c r="D200">
        <v>13</v>
      </c>
    </row>
    <row r="201" spans="1:4" x14ac:dyDescent="0.15">
      <c r="A201" t="s">
        <v>64</v>
      </c>
      <c r="B201" s="41">
        <v>43713</v>
      </c>
      <c r="C201" t="s">
        <v>75</v>
      </c>
      <c r="D201">
        <v>14</v>
      </c>
    </row>
    <row r="202" spans="1:4" x14ac:dyDescent="0.15">
      <c r="A202" t="s">
        <v>64</v>
      </c>
      <c r="B202" s="41">
        <v>43713</v>
      </c>
      <c r="C202" t="s">
        <v>75</v>
      </c>
      <c r="D202">
        <v>15</v>
      </c>
    </row>
    <row r="203" spans="1:4" x14ac:dyDescent="0.15">
      <c r="A203" t="s">
        <v>64</v>
      </c>
      <c r="B203" s="42" t="s">
        <v>81</v>
      </c>
      <c r="C203" t="s">
        <v>75</v>
      </c>
      <c r="D203">
        <v>16</v>
      </c>
    </row>
    <row r="204" spans="1:4" x14ac:dyDescent="0.15">
      <c r="A204" t="s">
        <v>64</v>
      </c>
      <c r="B204" s="42" t="s">
        <v>81</v>
      </c>
      <c r="C204" t="s">
        <v>75</v>
      </c>
      <c r="D204">
        <v>17</v>
      </c>
    </row>
    <row r="205" spans="1:4" x14ac:dyDescent="0.15">
      <c r="A205" t="s">
        <v>64</v>
      </c>
      <c r="B205" s="42" t="s">
        <v>81</v>
      </c>
      <c r="C205" t="s">
        <v>75</v>
      </c>
      <c r="D205">
        <v>18</v>
      </c>
    </row>
    <row r="206" spans="1:4" x14ac:dyDescent="0.15">
      <c r="A206" t="s">
        <v>64</v>
      </c>
      <c r="B206" s="42" t="s">
        <v>81</v>
      </c>
      <c r="C206" t="s">
        <v>75</v>
      </c>
      <c r="D206">
        <v>19</v>
      </c>
    </row>
    <row r="207" spans="1:4" x14ac:dyDescent="0.15">
      <c r="A207" t="s">
        <v>64</v>
      </c>
      <c r="B207" s="42" t="s">
        <v>81</v>
      </c>
      <c r="C207" t="s">
        <v>75</v>
      </c>
      <c r="D207">
        <v>20</v>
      </c>
    </row>
    <row r="208" spans="1:4" x14ac:dyDescent="0.15">
      <c r="A208" t="s">
        <v>64</v>
      </c>
      <c r="B208" s="42" t="s">
        <v>81</v>
      </c>
      <c r="C208" t="s">
        <v>75</v>
      </c>
      <c r="D208">
        <v>21</v>
      </c>
    </row>
    <row r="209" spans="1:9" x14ac:dyDescent="0.15">
      <c r="A209" t="s">
        <v>64</v>
      </c>
      <c r="B209" s="42" t="s">
        <v>81</v>
      </c>
      <c r="C209" t="s">
        <v>75</v>
      </c>
      <c r="D209">
        <v>22</v>
      </c>
    </row>
    <row r="210" spans="1:9" x14ac:dyDescent="0.15">
      <c r="A210" t="s">
        <v>64</v>
      </c>
      <c r="B210" s="42" t="s">
        <v>81</v>
      </c>
      <c r="C210" t="s">
        <v>75</v>
      </c>
      <c r="D210">
        <v>23</v>
      </c>
    </row>
    <row r="211" spans="1:9" x14ac:dyDescent="0.15">
      <c r="A211" t="s">
        <v>64</v>
      </c>
      <c r="B211" s="42" t="s">
        <v>81</v>
      </c>
      <c r="C211" t="s">
        <v>75</v>
      </c>
      <c r="D211">
        <v>24</v>
      </c>
    </row>
    <row r="212" spans="1:9" x14ac:dyDescent="0.15">
      <c r="A212" t="s">
        <v>64</v>
      </c>
      <c r="B212" s="42" t="s">
        <v>81</v>
      </c>
      <c r="C212" t="s">
        <v>75</v>
      </c>
      <c r="D212">
        <v>25</v>
      </c>
    </row>
    <row r="214" spans="1:9" x14ac:dyDescent="0.15">
      <c r="A214" t="s">
        <v>68</v>
      </c>
      <c r="B214" s="41">
        <v>43727</v>
      </c>
      <c r="C214">
        <v>561</v>
      </c>
      <c r="D214">
        <v>1</v>
      </c>
      <c r="E214" s="42" t="s">
        <v>0</v>
      </c>
      <c r="F214">
        <v>0</v>
      </c>
      <c r="H214">
        <f>(COUNTIF(F214:F238,"&gt;0"))/(COUNTA(F214:F238))</f>
        <v>0.44</v>
      </c>
      <c r="I214">
        <f>AVERAGE(F214:F238)</f>
        <v>0.76</v>
      </c>
    </row>
    <row r="215" spans="1:9" x14ac:dyDescent="0.15">
      <c r="A215" t="s">
        <v>68</v>
      </c>
      <c r="B215" s="41">
        <v>43727</v>
      </c>
      <c r="C215">
        <v>561</v>
      </c>
      <c r="D215">
        <v>2</v>
      </c>
      <c r="E215" s="42" t="s">
        <v>0</v>
      </c>
      <c r="F215">
        <v>0</v>
      </c>
      <c r="G215" t="s">
        <v>53</v>
      </c>
      <c r="H215" t="s">
        <v>59</v>
      </c>
      <c r="I215" t="s">
        <v>60</v>
      </c>
    </row>
    <row r="216" spans="1:9" x14ac:dyDescent="0.15">
      <c r="A216" t="s">
        <v>68</v>
      </c>
      <c r="B216" s="41">
        <v>43727</v>
      </c>
      <c r="C216">
        <v>561</v>
      </c>
      <c r="D216">
        <v>3</v>
      </c>
      <c r="E216" s="42" t="s">
        <v>0</v>
      </c>
      <c r="F216">
        <v>0</v>
      </c>
      <c r="G216" t="s">
        <v>54</v>
      </c>
      <c r="H216">
        <v>60</v>
      </c>
      <c r="I216">
        <v>1</v>
      </c>
    </row>
    <row r="217" spans="1:9" x14ac:dyDescent="0.15">
      <c r="A217" t="s">
        <v>68</v>
      </c>
      <c r="B217" s="41">
        <v>43727</v>
      </c>
      <c r="C217">
        <v>561</v>
      </c>
      <c r="D217">
        <v>4</v>
      </c>
      <c r="E217" s="42" t="s">
        <v>0</v>
      </c>
      <c r="F217">
        <v>0</v>
      </c>
      <c r="G217" t="s">
        <v>55</v>
      </c>
      <c r="H217">
        <v>58</v>
      </c>
      <c r="I217">
        <v>1</v>
      </c>
    </row>
    <row r="218" spans="1:9" x14ac:dyDescent="0.15">
      <c r="A218" t="s">
        <v>68</v>
      </c>
      <c r="B218" s="41">
        <v>43727</v>
      </c>
      <c r="C218">
        <v>561</v>
      </c>
      <c r="D218">
        <v>5</v>
      </c>
      <c r="E218" s="42" t="s">
        <v>0</v>
      </c>
      <c r="F218">
        <v>0</v>
      </c>
      <c r="G218" t="s">
        <v>56</v>
      </c>
      <c r="H218">
        <v>57</v>
      </c>
      <c r="I218">
        <v>2</v>
      </c>
    </row>
    <row r="219" spans="1:9" x14ac:dyDescent="0.15">
      <c r="A219" t="s">
        <v>68</v>
      </c>
      <c r="B219" s="41">
        <v>43727</v>
      </c>
      <c r="C219">
        <v>561</v>
      </c>
      <c r="D219">
        <v>6</v>
      </c>
      <c r="E219" s="42" t="s">
        <v>1</v>
      </c>
      <c r="F219">
        <v>1</v>
      </c>
      <c r="G219" t="s">
        <v>57</v>
      </c>
      <c r="H219">
        <v>56</v>
      </c>
      <c r="I219">
        <v>4</v>
      </c>
    </row>
    <row r="220" spans="1:9" x14ac:dyDescent="0.15">
      <c r="A220" t="s">
        <v>68</v>
      </c>
      <c r="B220" s="41">
        <v>43727</v>
      </c>
      <c r="C220">
        <v>561</v>
      </c>
      <c r="D220">
        <v>7</v>
      </c>
      <c r="E220" s="42" t="s">
        <v>0</v>
      </c>
      <c r="F220">
        <v>0</v>
      </c>
      <c r="G220" t="s">
        <v>58</v>
      </c>
      <c r="H220">
        <f>SUM(H216:H219)</f>
        <v>231</v>
      </c>
      <c r="I220">
        <f>SUM(I216:I219)</f>
        <v>8</v>
      </c>
    </row>
    <row r="221" spans="1:9" x14ac:dyDescent="0.15">
      <c r="A221" t="s">
        <v>68</v>
      </c>
      <c r="B221" s="41">
        <v>43727</v>
      </c>
      <c r="C221">
        <v>561</v>
      </c>
      <c r="D221">
        <v>8</v>
      </c>
      <c r="E221" s="42" t="s">
        <v>0</v>
      </c>
      <c r="F221">
        <v>0</v>
      </c>
      <c r="I221">
        <f>H220+I220</f>
        <v>239</v>
      </c>
    </row>
    <row r="222" spans="1:9" x14ac:dyDescent="0.15">
      <c r="A222" t="s">
        <v>68</v>
      </c>
      <c r="B222" s="41">
        <v>43727</v>
      </c>
      <c r="C222">
        <v>561</v>
      </c>
      <c r="D222">
        <v>9</v>
      </c>
      <c r="E222" s="42" t="s">
        <v>0</v>
      </c>
      <c r="F222">
        <v>0</v>
      </c>
    </row>
    <row r="223" spans="1:9" x14ac:dyDescent="0.15">
      <c r="A223" t="s">
        <v>68</v>
      </c>
      <c r="B223" s="41">
        <v>43727</v>
      </c>
      <c r="C223">
        <v>561</v>
      </c>
      <c r="D223">
        <v>10</v>
      </c>
      <c r="E223" s="42" t="s">
        <v>0</v>
      </c>
      <c r="F223">
        <v>0</v>
      </c>
    </row>
    <row r="224" spans="1:9" x14ac:dyDescent="0.15">
      <c r="A224" t="s">
        <v>68</v>
      </c>
      <c r="B224" s="41">
        <v>43727</v>
      </c>
      <c r="C224">
        <v>561</v>
      </c>
      <c r="D224">
        <v>11</v>
      </c>
      <c r="E224" s="42" t="s">
        <v>0</v>
      </c>
      <c r="F224">
        <v>0</v>
      </c>
    </row>
    <row r="225" spans="1:9" x14ac:dyDescent="0.15">
      <c r="A225" t="s">
        <v>68</v>
      </c>
      <c r="B225" s="41">
        <v>43727</v>
      </c>
      <c r="C225">
        <v>561</v>
      </c>
      <c r="D225">
        <v>12</v>
      </c>
      <c r="E225" s="42" t="s">
        <v>4</v>
      </c>
      <c r="F225">
        <v>3</v>
      </c>
    </row>
    <row r="226" spans="1:9" x14ac:dyDescent="0.15">
      <c r="A226" t="s">
        <v>68</v>
      </c>
      <c r="B226" s="41">
        <v>43727</v>
      </c>
      <c r="C226">
        <v>561</v>
      </c>
      <c r="D226">
        <v>13</v>
      </c>
      <c r="E226" s="42" t="s">
        <v>1</v>
      </c>
      <c r="F226">
        <v>1</v>
      </c>
    </row>
    <row r="227" spans="1:9" x14ac:dyDescent="0.15">
      <c r="A227" t="s">
        <v>68</v>
      </c>
      <c r="B227" s="41">
        <v>43727</v>
      </c>
      <c r="C227">
        <v>561</v>
      </c>
      <c r="D227">
        <v>14</v>
      </c>
      <c r="E227" s="42" t="s">
        <v>0</v>
      </c>
      <c r="F227">
        <v>0</v>
      </c>
    </row>
    <row r="228" spans="1:9" x14ac:dyDescent="0.15">
      <c r="A228" t="s">
        <v>68</v>
      </c>
      <c r="B228" s="41">
        <v>43727</v>
      </c>
      <c r="C228">
        <v>561</v>
      </c>
      <c r="D228">
        <v>15</v>
      </c>
      <c r="E228" s="42" t="s">
        <v>15</v>
      </c>
      <c r="F228">
        <v>1</v>
      </c>
    </row>
    <row r="229" spans="1:9" x14ac:dyDescent="0.15">
      <c r="A229" t="s">
        <v>68</v>
      </c>
      <c r="B229" s="41">
        <v>43727</v>
      </c>
      <c r="C229">
        <v>561</v>
      </c>
      <c r="D229">
        <v>16</v>
      </c>
      <c r="E229" s="42" t="s">
        <v>1</v>
      </c>
      <c r="F229">
        <v>1</v>
      </c>
    </row>
    <row r="230" spans="1:9" x14ac:dyDescent="0.15">
      <c r="A230" t="s">
        <v>68</v>
      </c>
      <c r="B230" s="41">
        <v>43727</v>
      </c>
      <c r="C230">
        <v>561</v>
      </c>
      <c r="D230">
        <v>17</v>
      </c>
      <c r="E230" s="42" t="s">
        <v>1</v>
      </c>
      <c r="F230">
        <v>1</v>
      </c>
    </row>
    <row r="231" spans="1:9" x14ac:dyDescent="0.15">
      <c r="A231" t="s">
        <v>68</v>
      </c>
      <c r="B231" s="41">
        <v>43727</v>
      </c>
      <c r="C231">
        <v>561</v>
      </c>
      <c r="D231">
        <v>18</v>
      </c>
      <c r="E231" s="42" t="s">
        <v>1</v>
      </c>
      <c r="F231">
        <v>1</v>
      </c>
    </row>
    <row r="232" spans="1:9" x14ac:dyDescent="0.15">
      <c r="A232" t="s">
        <v>68</v>
      </c>
      <c r="B232" s="41">
        <v>43727</v>
      </c>
      <c r="C232">
        <v>561</v>
      </c>
      <c r="D232">
        <v>19</v>
      </c>
      <c r="E232" s="42" t="s">
        <v>0</v>
      </c>
      <c r="F232">
        <v>0</v>
      </c>
    </row>
    <row r="233" spans="1:9" x14ac:dyDescent="0.15">
      <c r="A233" t="s">
        <v>68</v>
      </c>
      <c r="B233" s="41">
        <v>43727</v>
      </c>
      <c r="C233">
        <v>561</v>
      </c>
      <c r="D233">
        <v>20</v>
      </c>
      <c r="E233" s="42" t="s">
        <v>3</v>
      </c>
      <c r="F233">
        <v>3</v>
      </c>
    </row>
    <row r="234" spans="1:9" x14ac:dyDescent="0.15">
      <c r="A234" t="s">
        <v>68</v>
      </c>
      <c r="B234" s="41">
        <v>43727</v>
      </c>
      <c r="C234">
        <v>561</v>
      </c>
      <c r="D234">
        <v>21</v>
      </c>
      <c r="E234" s="42" t="s">
        <v>4</v>
      </c>
      <c r="F234">
        <v>3</v>
      </c>
    </row>
    <row r="235" spans="1:9" x14ac:dyDescent="0.15">
      <c r="A235" t="s">
        <v>68</v>
      </c>
      <c r="B235" s="41">
        <v>43727</v>
      </c>
      <c r="C235">
        <v>561</v>
      </c>
      <c r="D235">
        <v>22</v>
      </c>
      <c r="E235" s="42" t="s">
        <v>1</v>
      </c>
      <c r="F235">
        <v>1</v>
      </c>
    </row>
    <row r="236" spans="1:9" x14ac:dyDescent="0.15">
      <c r="A236" t="s">
        <v>68</v>
      </c>
      <c r="B236" s="41">
        <v>43727</v>
      </c>
      <c r="C236">
        <v>561</v>
      </c>
      <c r="D236">
        <v>23</v>
      </c>
      <c r="E236" s="42" t="s">
        <v>4</v>
      </c>
      <c r="F236">
        <v>3</v>
      </c>
    </row>
    <row r="237" spans="1:9" x14ac:dyDescent="0.15">
      <c r="A237" t="s">
        <v>68</v>
      </c>
      <c r="B237" s="41">
        <v>43727</v>
      </c>
      <c r="C237">
        <v>561</v>
      </c>
      <c r="D237">
        <v>24</v>
      </c>
      <c r="E237" s="42" t="s">
        <v>0</v>
      </c>
      <c r="F237">
        <v>0</v>
      </c>
    </row>
    <row r="238" spans="1:9" x14ac:dyDescent="0.15">
      <c r="A238" t="s">
        <v>68</v>
      </c>
      <c r="B238" s="41">
        <v>43727</v>
      </c>
      <c r="C238">
        <v>561</v>
      </c>
      <c r="D238">
        <v>25</v>
      </c>
      <c r="E238" s="42" t="s">
        <v>0</v>
      </c>
      <c r="F238">
        <v>0</v>
      </c>
    </row>
    <row r="240" spans="1:9" x14ac:dyDescent="0.15">
      <c r="A240" t="s">
        <v>87</v>
      </c>
      <c r="B240" s="41">
        <v>43755</v>
      </c>
      <c r="C240">
        <v>563</v>
      </c>
      <c r="D240">
        <v>1</v>
      </c>
      <c r="E240" s="42" t="s">
        <v>4</v>
      </c>
      <c r="F240" s="42">
        <v>3</v>
      </c>
      <c r="H240">
        <f>(COUNTIF(F240:F264,"&gt;0"))/(COUNTA(F240:F264))</f>
        <v>0.96</v>
      </c>
      <c r="I240">
        <f>AVERAGE(F240:F264)</f>
        <v>3.04</v>
      </c>
    </row>
    <row r="241" spans="1:9" x14ac:dyDescent="0.15">
      <c r="A241" t="s">
        <v>87</v>
      </c>
      <c r="B241" s="41">
        <v>43755</v>
      </c>
      <c r="C241">
        <v>563</v>
      </c>
      <c r="D241">
        <v>2</v>
      </c>
      <c r="E241" s="42" t="s">
        <v>35</v>
      </c>
      <c r="F241">
        <v>5</v>
      </c>
    </row>
    <row r="242" spans="1:9" x14ac:dyDescent="0.15">
      <c r="A242" t="s">
        <v>87</v>
      </c>
      <c r="B242" s="41">
        <v>43755</v>
      </c>
      <c r="C242">
        <v>563</v>
      </c>
      <c r="D242">
        <v>3</v>
      </c>
      <c r="E242" s="42" t="s">
        <v>15</v>
      </c>
      <c r="F242">
        <v>1</v>
      </c>
      <c r="G242" t="s">
        <v>53</v>
      </c>
      <c r="H242" t="s">
        <v>59</v>
      </c>
      <c r="I242" t="s">
        <v>60</v>
      </c>
    </row>
    <row r="243" spans="1:9" x14ac:dyDescent="0.15">
      <c r="A243" t="s">
        <v>87</v>
      </c>
      <c r="B243" s="41">
        <v>43755</v>
      </c>
      <c r="C243">
        <v>563</v>
      </c>
      <c r="D243">
        <v>4</v>
      </c>
      <c r="E243" s="42" t="s">
        <v>0</v>
      </c>
      <c r="F243">
        <v>0</v>
      </c>
      <c r="G243" t="s">
        <v>54</v>
      </c>
      <c r="H243">
        <v>41</v>
      </c>
      <c r="I243">
        <v>5</v>
      </c>
    </row>
    <row r="244" spans="1:9" x14ac:dyDescent="0.15">
      <c r="A244" t="s">
        <v>87</v>
      </c>
      <c r="B244" s="41">
        <v>43755</v>
      </c>
      <c r="C244">
        <v>563</v>
      </c>
      <c r="D244">
        <v>5</v>
      </c>
      <c r="E244" s="42" t="s">
        <v>36</v>
      </c>
      <c r="F244">
        <v>5</v>
      </c>
      <c r="G244" t="s">
        <v>55</v>
      </c>
      <c r="H244">
        <v>43</v>
      </c>
      <c r="I244">
        <v>3</v>
      </c>
    </row>
    <row r="245" spans="1:9" x14ac:dyDescent="0.15">
      <c r="A245" t="s">
        <v>87</v>
      </c>
      <c r="B245" s="41">
        <v>43755</v>
      </c>
      <c r="C245">
        <v>563</v>
      </c>
      <c r="D245">
        <v>6</v>
      </c>
      <c r="E245" s="42" t="s">
        <v>15</v>
      </c>
      <c r="F245">
        <v>1</v>
      </c>
      <c r="G245" t="s">
        <v>56</v>
      </c>
      <c r="H245">
        <v>43</v>
      </c>
      <c r="I245">
        <v>2</v>
      </c>
    </row>
    <row r="246" spans="1:9" x14ac:dyDescent="0.15">
      <c r="A246" t="s">
        <v>87</v>
      </c>
      <c r="B246" s="41">
        <v>43755</v>
      </c>
      <c r="C246">
        <v>563</v>
      </c>
      <c r="D246">
        <v>7</v>
      </c>
      <c r="E246" s="42" t="s">
        <v>1</v>
      </c>
      <c r="F246">
        <v>1</v>
      </c>
      <c r="G246" t="s">
        <v>57</v>
      </c>
      <c r="H246">
        <v>40</v>
      </c>
      <c r="I246">
        <v>3</v>
      </c>
    </row>
    <row r="247" spans="1:9" x14ac:dyDescent="0.15">
      <c r="A247" t="s">
        <v>87</v>
      </c>
      <c r="B247" s="41">
        <v>43755</v>
      </c>
      <c r="C247">
        <v>563</v>
      </c>
      <c r="D247">
        <v>8</v>
      </c>
      <c r="E247" s="42" t="s">
        <v>4</v>
      </c>
      <c r="F247">
        <v>1</v>
      </c>
      <c r="G247" t="s">
        <v>58</v>
      </c>
      <c r="H247">
        <f>SUM(H243:H246)</f>
        <v>167</v>
      </c>
      <c r="I247">
        <f>SUM(I243:I246)</f>
        <v>13</v>
      </c>
    </row>
    <row r="248" spans="1:9" x14ac:dyDescent="0.15">
      <c r="A248" t="s">
        <v>87</v>
      </c>
      <c r="B248" s="41">
        <v>43755</v>
      </c>
      <c r="C248">
        <v>563</v>
      </c>
      <c r="D248">
        <v>9</v>
      </c>
      <c r="E248" s="42" t="s">
        <v>1</v>
      </c>
      <c r="F248">
        <v>1</v>
      </c>
      <c r="I248">
        <f>H247+I247</f>
        <v>180</v>
      </c>
    </row>
    <row r="249" spans="1:9" x14ac:dyDescent="0.15">
      <c r="A249" t="s">
        <v>87</v>
      </c>
      <c r="B249" s="41">
        <v>43755</v>
      </c>
      <c r="C249">
        <v>563</v>
      </c>
      <c r="D249">
        <v>10</v>
      </c>
      <c r="E249" s="42" t="s">
        <v>35</v>
      </c>
      <c r="F249">
        <v>5</v>
      </c>
    </row>
    <row r="250" spans="1:9" x14ac:dyDescent="0.15">
      <c r="A250" t="s">
        <v>87</v>
      </c>
      <c r="B250" s="41">
        <v>43755</v>
      </c>
      <c r="C250">
        <v>563</v>
      </c>
      <c r="D250">
        <v>11</v>
      </c>
      <c r="E250" s="42" t="s">
        <v>36</v>
      </c>
      <c r="F250">
        <v>5</v>
      </c>
    </row>
    <row r="251" spans="1:9" x14ac:dyDescent="0.15">
      <c r="A251" t="s">
        <v>87</v>
      </c>
      <c r="B251" s="41">
        <v>43755</v>
      </c>
      <c r="C251">
        <v>563</v>
      </c>
      <c r="D251">
        <v>12</v>
      </c>
      <c r="E251" s="42" t="s">
        <v>36</v>
      </c>
      <c r="F251">
        <v>5</v>
      </c>
    </row>
    <row r="252" spans="1:9" x14ac:dyDescent="0.15">
      <c r="A252" t="s">
        <v>87</v>
      </c>
      <c r="B252" s="41">
        <v>43755</v>
      </c>
      <c r="C252">
        <v>563</v>
      </c>
      <c r="D252">
        <v>13</v>
      </c>
      <c r="E252" s="42" t="s">
        <v>36</v>
      </c>
      <c r="F252">
        <v>5</v>
      </c>
    </row>
    <row r="253" spans="1:9" x14ac:dyDescent="0.15">
      <c r="A253" t="s">
        <v>87</v>
      </c>
      <c r="B253" s="41">
        <v>43755</v>
      </c>
      <c r="C253">
        <v>563</v>
      </c>
      <c r="D253">
        <v>14</v>
      </c>
      <c r="E253" s="42" t="s">
        <v>1</v>
      </c>
      <c r="F253">
        <v>1</v>
      </c>
    </row>
    <row r="254" spans="1:9" x14ac:dyDescent="0.15">
      <c r="A254" t="s">
        <v>87</v>
      </c>
      <c r="B254" s="41">
        <v>43755</v>
      </c>
      <c r="C254">
        <v>563</v>
      </c>
      <c r="D254">
        <v>15</v>
      </c>
      <c r="E254" s="42" t="s">
        <v>35</v>
      </c>
      <c r="F254">
        <v>5</v>
      </c>
    </row>
    <row r="255" spans="1:9" x14ac:dyDescent="0.15">
      <c r="A255" t="s">
        <v>87</v>
      </c>
      <c r="B255" s="41">
        <v>43755</v>
      </c>
      <c r="C255">
        <v>563</v>
      </c>
      <c r="D255">
        <v>16</v>
      </c>
      <c r="E255" s="42" t="s">
        <v>39</v>
      </c>
      <c r="F255">
        <v>3</v>
      </c>
    </row>
    <row r="256" spans="1:9" x14ac:dyDescent="0.15">
      <c r="A256" t="s">
        <v>87</v>
      </c>
      <c r="B256" s="41">
        <v>43755</v>
      </c>
      <c r="C256">
        <v>563</v>
      </c>
      <c r="D256">
        <v>17</v>
      </c>
      <c r="E256" s="42" t="s">
        <v>39</v>
      </c>
      <c r="F256">
        <v>3</v>
      </c>
    </row>
    <row r="257" spans="1:9" x14ac:dyDescent="0.15">
      <c r="A257" t="s">
        <v>87</v>
      </c>
      <c r="B257" s="41">
        <v>43755</v>
      </c>
      <c r="C257">
        <v>563</v>
      </c>
      <c r="D257">
        <v>18</v>
      </c>
      <c r="E257" s="42" t="s">
        <v>35</v>
      </c>
      <c r="F257">
        <v>5</v>
      </c>
    </row>
    <row r="258" spans="1:9" x14ac:dyDescent="0.15">
      <c r="A258" t="s">
        <v>87</v>
      </c>
      <c r="B258" s="41">
        <v>43755</v>
      </c>
      <c r="C258">
        <v>563</v>
      </c>
      <c r="D258">
        <v>19</v>
      </c>
      <c r="E258" s="42" t="s">
        <v>4</v>
      </c>
      <c r="F258">
        <v>1</v>
      </c>
    </row>
    <row r="259" spans="1:9" x14ac:dyDescent="0.15">
      <c r="A259" t="s">
        <v>87</v>
      </c>
      <c r="B259" s="41">
        <v>43755</v>
      </c>
      <c r="C259">
        <v>563</v>
      </c>
      <c r="D259">
        <v>20</v>
      </c>
      <c r="E259" s="42" t="s">
        <v>4</v>
      </c>
      <c r="F259">
        <v>1</v>
      </c>
    </row>
    <row r="260" spans="1:9" x14ac:dyDescent="0.15">
      <c r="A260" t="s">
        <v>87</v>
      </c>
      <c r="B260" s="41">
        <v>43755</v>
      </c>
      <c r="C260">
        <v>563</v>
      </c>
      <c r="D260">
        <v>21</v>
      </c>
      <c r="E260" s="42" t="s">
        <v>37</v>
      </c>
      <c r="F260">
        <v>5</v>
      </c>
    </row>
    <row r="261" spans="1:9" x14ac:dyDescent="0.15">
      <c r="A261" t="s">
        <v>87</v>
      </c>
      <c r="B261" s="41">
        <v>43755</v>
      </c>
      <c r="C261">
        <v>563</v>
      </c>
      <c r="D261">
        <v>22</v>
      </c>
      <c r="E261" s="42" t="s">
        <v>4</v>
      </c>
      <c r="F261">
        <v>3</v>
      </c>
    </row>
    <row r="262" spans="1:9" x14ac:dyDescent="0.15">
      <c r="A262" t="s">
        <v>87</v>
      </c>
      <c r="B262" s="41">
        <v>43755</v>
      </c>
      <c r="C262">
        <v>563</v>
      </c>
      <c r="D262">
        <v>23</v>
      </c>
      <c r="E262" s="42" t="s">
        <v>39</v>
      </c>
      <c r="F262" s="42">
        <v>3</v>
      </c>
    </row>
    <row r="263" spans="1:9" x14ac:dyDescent="0.15">
      <c r="A263" t="s">
        <v>87</v>
      </c>
      <c r="B263" s="41">
        <v>43755</v>
      </c>
      <c r="C263">
        <v>563</v>
      </c>
      <c r="D263">
        <v>24</v>
      </c>
      <c r="E263" s="42" t="s">
        <v>37</v>
      </c>
      <c r="F263">
        <v>5</v>
      </c>
    </row>
    <row r="264" spans="1:9" x14ac:dyDescent="0.15">
      <c r="A264" t="s">
        <v>87</v>
      </c>
      <c r="B264" s="41">
        <v>43755</v>
      </c>
      <c r="C264">
        <v>563</v>
      </c>
      <c r="D264">
        <v>25</v>
      </c>
      <c r="E264" s="42" t="s">
        <v>39</v>
      </c>
      <c r="F264">
        <v>3</v>
      </c>
    </row>
    <row r="266" spans="1:9" x14ac:dyDescent="0.15">
      <c r="A266" t="s">
        <v>31</v>
      </c>
      <c r="B266" s="41">
        <v>43742</v>
      </c>
      <c r="C266" t="s">
        <v>75</v>
      </c>
      <c r="D266">
        <v>1</v>
      </c>
      <c r="H266">
        <v>0.86699999999999999</v>
      </c>
      <c r="I266">
        <v>2.33</v>
      </c>
    </row>
    <row r="267" spans="1:9" x14ac:dyDescent="0.15">
      <c r="A267" t="s">
        <v>64</v>
      </c>
      <c r="B267" s="41">
        <v>43742</v>
      </c>
      <c r="C267" t="s">
        <v>75</v>
      </c>
      <c r="D267">
        <v>2</v>
      </c>
    </row>
    <row r="268" spans="1:9" x14ac:dyDescent="0.15">
      <c r="A268" t="s">
        <v>31</v>
      </c>
      <c r="B268" s="41">
        <v>43742</v>
      </c>
      <c r="C268" t="s">
        <v>75</v>
      </c>
      <c r="D268">
        <v>3</v>
      </c>
    </row>
    <row r="269" spans="1:9" x14ac:dyDescent="0.15">
      <c r="A269" t="s">
        <v>64</v>
      </c>
      <c r="B269" s="41">
        <v>43742</v>
      </c>
      <c r="C269" t="s">
        <v>75</v>
      </c>
      <c r="D269">
        <v>4</v>
      </c>
    </row>
    <row r="270" spans="1:9" x14ac:dyDescent="0.15">
      <c r="A270" t="s">
        <v>31</v>
      </c>
      <c r="B270" s="41">
        <v>43742</v>
      </c>
      <c r="C270" t="s">
        <v>75</v>
      </c>
      <c r="D270">
        <v>5</v>
      </c>
    </row>
    <row r="271" spans="1:9" x14ac:dyDescent="0.15">
      <c r="A271" t="s">
        <v>64</v>
      </c>
      <c r="B271" s="41">
        <v>43742</v>
      </c>
      <c r="C271" t="s">
        <v>75</v>
      </c>
      <c r="D271">
        <v>6</v>
      </c>
    </row>
    <row r="272" spans="1:9" x14ac:dyDescent="0.15">
      <c r="A272" t="s">
        <v>31</v>
      </c>
      <c r="B272" s="41">
        <v>43742</v>
      </c>
      <c r="C272" t="s">
        <v>75</v>
      </c>
      <c r="D272">
        <v>7</v>
      </c>
    </row>
    <row r="273" spans="1:4" x14ac:dyDescent="0.15">
      <c r="A273" t="s">
        <v>64</v>
      </c>
      <c r="B273" s="41">
        <v>43742</v>
      </c>
      <c r="C273" t="s">
        <v>75</v>
      </c>
      <c r="D273">
        <v>8</v>
      </c>
    </row>
    <row r="274" spans="1:4" x14ac:dyDescent="0.15">
      <c r="A274" t="s">
        <v>31</v>
      </c>
      <c r="B274" s="41">
        <v>43742</v>
      </c>
      <c r="C274" t="s">
        <v>75</v>
      </c>
      <c r="D274">
        <v>9</v>
      </c>
    </row>
    <row r="275" spans="1:4" x14ac:dyDescent="0.15">
      <c r="A275" t="s">
        <v>64</v>
      </c>
      <c r="B275" s="41">
        <v>43742</v>
      </c>
      <c r="C275" t="s">
        <v>75</v>
      </c>
      <c r="D275">
        <v>10</v>
      </c>
    </row>
    <row r="276" spans="1:4" x14ac:dyDescent="0.15">
      <c r="A276" t="s">
        <v>31</v>
      </c>
      <c r="B276" s="41">
        <v>43742</v>
      </c>
      <c r="C276" t="s">
        <v>75</v>
      </c>
      <c r="D276">
        <v>11</v>
      </c>
    </row>
    <row r="277" spans="1:4" x14ac:dyDescent="0.15">
      <c r="A277" t="s">
        <v>64</v>
      </c>
      <c r="B277" s="41">
        <v>43742</v>
      </c>
      <c r="C277" t="s">
        <v>75</v>
      </c>
      <c r="D277">
        <v>12</v>
      </c>
    </row>
    <row r="278" spans="1:4" x14ac:dyDescent="0.15">
      <c r="A278" t="s">
        <v>31</v>
      </c>
      <c r="B278" s="41">
        <v>43742</v>
      </c>
      <c r="C278" t="s">
        <v>75</v>
      </c>
      <c r="D278">
        <v>13</v>
      </c>
    </row>
    <row r="279" spans="1:4" x14ac:dyDescent="0.15">
      <c r="A279" t="s">
        <v>64</v>
      </c>
      <c r="B279" s="41">
        <v>43742</v>
      </c>
      <c r="C279" t="s">
        <v>75</v>
      </c>
      <c r="D279">
        <v>14</v>
      </c>
    </row>
    <row r="280" spans="1:4" x14ac:dyDescent="0.15">
      <c r="A280" t="s">
        <v>31</v>
      </c>
      <c r="B280" s="41">
        <v>43742</v>
      </c>
      <c r="C280" t="s">
        <v>75</v>
      </c>
      <c r="D280">
        <v>15</v>
      </c>
    </row>
    <row r="281" spans="1:4" x14ac:dyDescent="0.15">
      <c r="A281" t="s">
        <v>64</v>
      </c>
      <c r="B281" s="42" t="s">
        <v>81</v>
      </c>
      <c r="C281" t="s">
        <v>75</v>
      </c>
      <c r="D281">
        <v>16</v>
      </c>
    </row>
    <row r="282" spans="1:4" x14ac:dyDescent="0.15">
      <c r="A282" t="s">
        <v>31</v>
      </c>
      <c r="B282" s="42" t="s">
        <v>81</v>
      </c>
      <c r="C282" t="s">
        <v>75</v>
      </c>
      <c r="D282">
        <v>17</v>
      </c>
    </row>
    <row r="283" spans="1:4" x14ac:dyDescent="0.15">
      <c r="A283" t="s">
        <v>64</v>
      </c>
      <c r="B283" s="42" t="s">
        <v>81</v>
      </c>
      <c r="C283" t="s">
        <v>75</v>
      </c>
      <c r="D283">
        <v>18</v>
      </c>
    </row>
    <row r="284" spans="1:4" x14ac:dyDescent="0.15">
      <c r="A284" t="s">
        <v>31</v>
      </c>
      <c r="B284" s="42" t="s">
        <v>81</v>
      </c>
      <c r="C284" t="s">
        <v>75</v>
      </c>
      <c r="D284">
        <v>19</v>
      </c>
    </row>
    <row r="285" spans="1:4" x14ac:dyDescent="0.15">
      <c r="A285" t="s">
        <v>64</v>
      </c>
      <c r="B285" s="42" t="s">
        <v>81</v>
      </c>
      <c r="C285" t="s">
        <v>75</v>
      </c>
      <c r="D285">
        <v>20</v>
      </c>
    </row>
    <row r="286" spans="1:4" x14ac:dyDescent="0.15">
      <c r="A286" t="s">
        <v>31</v>
      </c>
      <c r="B286" s="42" t="s">
        <v>81</v>
      </c>
      <c r="C286" t="s">
        <v>75</v>
      </c>
      <c r="D286">
        <v>21</v>
      </c>
    </row>
    <row r="287" spans="1:4" x14ac:dyDescent="0.15">
      <c r="A287" t="s">
        <v>64</v>
      </c>
      <c r="B287" s="42" t="s">
        <v>81</v>
      </c>
      <c r="C287" t="s">
        <v>75</v>
      </c>
      <c r="D287">
        <v>22</v>
      </c>
    </row>
    <row r="288" spans="1:4" x14ac:dyDescent="0.15">
      <c r="A288" t="s">
        <v>31</v>
      </c>
      <c r="B288" s="42" t="s">
        <v>81</v>
      </c>
      <c r="C288" t="s">
        <v>75</v>
      </c>
      <c r="D288">
        <v>23</v>
      </c>
    </row>
    <row r="289" spans="1:11" x14ac:dyDescent="0.15">
      <c r="A289" t="s">
        <v>64</v>
      </c>
      <c r="B289" s="42" t="s">
        <v>81</v>
      </c>
      <c r="C289" t="s">
        <v>75</v>
      </c>
      <c r="D289">
        <v>24</v>
      </c>
    </row>
    <row r="290" spans="1:11" x14ac:dyDescent="0.15">
      <c r="A290" t="s">
        <v>64</v>
      </c>
      <c r="B290" s="42" t="s">
        <v>81</v>
      </c>
      <c r="C290" t="s">
        <v>75</v>
      </c>
      <c r="D290">
        <v>25</v>
      </c>
    </row>
    <row r="292" spans="1:11" x14ac:dyDescent="0.15">
      <c r="A292" t="s">
        <v>68</v>
      </c>
      <c r="B292" s="41">
        <v>43753</v>
      </c>
      <c r="C292">
        <v>562</v>
      </c>
      <c r="D292">
        <v>1</v>
      </c>
      <c r="E292" s="42" t="s">
        <v>2</v>
      </c>
      <c r="F292">
        <v>1</v>
      </c>
      <c r="H292">
        <f>(COUNTIF(F292:F316,"&gt;0"))/(COUNTA(F292:F316))</f>
        <v>0.8</v>
      </c>
      <c r="I292">
        <f>AVERAGE(F292:F316)</f>
        <v>1.68</v>
      </c>
    </row>
    <row r="293" spans="1:11" x14ac:dyDescent="0.15">
      <c r="A293" t="s">
        <v>68</v>
      </c>
      <c r="B293" s="41">
        <v>43753</v>
      </c>
      <c r="C293">
        <v>562</v>
      </c>
      <c r="D293">
        <v>2</v>
      </c>
      <c r="E293" s="42" t="s">
        <v>2</v>
      </c>
      <c r="F293">
        <v>1</v>
      </c>
      <c r="G293" t="s">
        <v>53</v>
      </c>
      <c r="H293" t="s">
        <v>59</v>
      </c>
      <c r="I293" t="s">
        <v>60</v>
      </c>
      <c r="K293" t="s">
        <v>66</v>
      </c>
    </row>
    <row r="294" spans="1:11" x14ac:dyDescent="0.15">
      <c r="A294" t="s">
        <v>68</v>
      </c>
      <c r="B294" s="41">
        <v>43753</v>
      </c>
      <c r="C294">
        <v>562</v>
      </c>
      <c r="D294">
        <v>3</v>
      </c>
      <c r="E294" s="42" t="s">
        <v>2</v>
      </c>
      <c r="F294">
        <v>1</v>
      </c>
      <c r="G294" t="s">
        <v>54</v>
      </c>
      <c r="H294">
        <v>52</v>
      </c>
      <c r="I294">
        <v>1</v>
      </c>
    </row>
    <row r="295" spans="1:11" x14ac:dyDescent="0.15">
      <c r="A295" t="s">
        <v>68</v>
      </c>
      <c r="B295" s="41">
        <v>43753</v>
      </c>
      <c r="C295">
        <v>562</v>
      </c>
      <c r="D295">
        <v>4</v>
      </c>
      <c r="E295" s="42" t="s">
        <v>0</v>
      </c>
      <c r="F295">
        <v>0</v>
      </c>
      <c r="G295" t="s">
        <v>55</v>
      </c>
      <c r="H295">
        <v>48</v>
      </c>
      <c r="I295">
        <v>3</v>
      </c>
    </row>
    <row r="296" spans="1:11" x14ac:dyDescent="0.15">
      <c r="A296" t="s">
        <v>68</v>
      </c>
      <c r="B296" s="41">
        <v>43753</v>
      </c>
      <c r="C296">
        <v>562</v>
      </c>
      <c r="D296">
        <v>5</v>
      </c>
      <c r="E296" s="42" t="s">
        <v>1</v>
      </c>
      <c r="F296">
        <v>1</v>
      </c>
      <c r="G296" t="s">
        <v>56</v>
      </c>
      <c r="H296">
        <v>48</v>
      </c>
      <c r="I296">
        <v>1</v>
      </c>
    </row>
    <row r="297" spans="1:11" x14ac:dyDescent="0.15">
      <c r="A297" t="s">
        <v>68</v>
      </c>
      <c r="B297" s="41">
        <v>43753</v>
      </c>
      <c r="C297">
        <v>562</v>
      </c>
      <c r="D297">
        <v>6</v>
      </c>
      <c r="E297" s="42" t="s">
        <v>3</v>
      </c>
      <c r="F297">
        <v>3</v>
      </c>
      <c r="G297" t="s">
        <v>57</v>
      </c>
      <c r="H297">
        <v>48</v>
      </c>
      <c r="I297">
        <v>1</v>
      </c>
    </row>
    <row r="298" spans="1:11" x14ac:dyDescent="0.15">
      <c r="A298" t="s">
        <v>68</v>
      </c>
      <c r="B298" s="41">
        <v>43753</v>
      </c>
      <c r="C298">
        <v>562</v>
      </c>
      <c r="D298">
        <v>7</v>
      </c>
      <c r="E298" s="42" t="s">
        <v>15</v>
      </c>
      <c r="F298">
        <v>1</v>
      </c>
      <c r="G298" t="s">
        <v>58</v>
      </c>
      <c r="H298">
        <f>SUM(H294:H297)</f>
        <v>196</v>
      </c>
      <c r="I298">
        <f>SUM(I294:I297)</f>
        <v>6</v>
      </c>
    </row>
    <row r="299" spans="1:11" x14ac:dyDescent="0.15">
      <c r="A299" t="s">
        <v>68</v>
      </c>
      <c r="B299" s="41">
        <v>43753</v>
      </c>
      <c r="C299">
        <v>562</v>
      </c>
      <c r="D299">
        <v>8</v>
      </c>
      <c r="E299" s="42" t="s">
        <v>3</v>
      </c>
      <c r="F299">
        <v>3</v>
      </c>
      <c r="I299">
        <f>H298+I298</f>
        <v>202</v>
      </c>
    </row>
    <row r="300" spans="1:11" x14ac:dyDescent="0.15">
      <c r="A300" t="s">
        <v>68</v>
      </c>
      <c r="B300" s="41">
        <v>43753</v>
      </c>
      <c r="C300">
        <v>562</v>
      </c>
      <c r="D300">
        <v>9</v>
      </c>
      <c r="E300" s="42" t="s">
        <v>35</v>
      </c>
      <c r="F300">
        <v>5</v>
      </c>
    </row>
    <row r="301" spans="1:11" x14ac:dyDescent="0.15">
      <c r="A301" t="s">
        <v>68</v>
      </c>
      <c r="B301" s="41">
        <v>43753</v>
      </c>
      <c r="C301">
        <v>562</v>
      </c>
      <c r="D301">
        <v>10</v>
      </c>
      <c r="E301" s="42" t="s">
        <v>1</v>
      </c>
      <c r="F301">
        <v>1</v>
      </c>
    </row>
    <row r="302" spans="1:11" x14ac:dyDescent="0.15">
      <c r="A302" t="s">
        <v>68</v>
      </c>
      <c r="B302" s="41">
        <v>43753</v>
      </c>
      <c r="C302">
        <v>562</v>
      </c>
      <c r="D302">
        <v>11</v>
      </c>
      <c r="E302" s="42" t="s">
        <v>2</v>
      </c>
      <c r="F302">
        <v>1</v>
      </c>
    </row>
    <row r="303" spans="1:11" x14ac:dyDescent="0.15">
      <c r="A303" t="s">
        <v>68</v>
      </c>
      <c r="B303" s="41">
        <v>43753</v>
      </c>
      <c r="C303">
        <v>562</v>
      </c>
      <c r="D303">
        <v>12</v>
      </c>
      <c r="E303" s="42" t="s">
        <v>4</v>
      </c>
      <c r="F303">
        <v>3</v>
      </c>
    </row>
    <row r="304" spans="1:11" x14ac:dyDescent="0.15">
      <c r="A304" t="s">
        <v>68</v>
      </c>
      <c r="B304" s="41">
        <v>43753</v>
      </c>
      <c r="C304">
        <v>562</v>
      </c>
      <c r="D304">
        <v>13</v>
      </c>
      <c r="E304" s="42" t="s">
        <v>4</v>
      </c>
      <c r="F304">
        <v>3</v>
      </c>
    </row>
    <row r="305" spans="1:9" x14ac:dyDescent="0.15">
      <c r="A305" t="s">
        <v>68</v>
      </c>
      <c r="B305" s="41">
        <v>43753</v>
      </c>
      <c r="C305">
        <v>562</v>
      </c>
      <c r="D305">
        <v>14</v>
      </c>
      <c r="E305" s="42" t="s">
        <v>0</v>
      </c>
      <c r="F305">
        <v>0</v>
      </c>
    </row>
    <row r="306" spans="1:9" x14ac:dyDescent="0.15">
      <c r="A306" t="s">
        <v>68</v>
      </c>
      <c r="B306" s="41">
        <v>43753</v>
      </c>
      <c r="C306">
        <v>562</v>
      </c>
      <c r="D306">
        <v>15</v>
      </c>
      <c r="E306" s="42" t="s">
        <v>1</v>
      </c>
      <c r="F306">
        <v>1</v>
      </c>
    </row>
    <row r="307" spans="1:9" x14ac:dyDescent="0.15">
      <c r="A307" t="s">
        <v>68</v>
      </c>
      <c r="B307" s="41">
        <v>43753</v>
      </c>
      <c r="C307">
        <v>562</v>
      </c>
      <c r="D307">
        <v>16</v>
      </c>
      <c r="E307" s="42" t="s">
        <v>35</v>
      </c>
      <c r="F307">
        <v>5</v>
      </c>
    </row>
    <row r="308" spans="1:9" x14ac:dyDescent="0.15">
      <c r="A308" t="s">
        <v>68</v>
      </c>
      <c r="B308" s="41">
        <v>43753</v>
      </c>
      <c r="C308">
        <v>562</v>
      </c>
      <c r="D308">
        <v>17</v>
      </c>
      <c r="E308" s="42" t="s">
        <v>3</v>
      </c>
      <c r="F308">
        <v>3</v>
      </c>
    </row>
    <row r="309" spans="1:9" x14ac:dyDescent="0.15">
      <c r="A309" t="s">
        <v>68</v>
      </c>
      <c r="B309" s="41">
        <v>43753</v>
      </c>
      <c r="C309">
        <v>562</v>
      </c>
      <c r="D309">
        <v>18</v>
      </c>
      <c r="E309" s="42" t="s">
        <v>2</v>
      </c>
      <c r="F309">
        <v>1</v>
      </c>
    </row>
    <row r="310" spans="1:9" x14ac:dyDescent="0.15">
      <c r="A310" t="s">
        <v>68</v>
      </c>
      <c r="B310" s="41">
        <v>43753</v>
      </c>
      <c r="C310">
        <v>562</v>
      </c>
      <c r="D310">
        <v>19</v>
      </c>
      <c r="E310" s="42" t="s">
        <v>2</v>
      </c>
      <c r="F310">
        <v>1</v>
      </c>
    </row>
    <row r="311" spans="1:9" x14ac:dyDescent="0.15">
      <c r="A311" t="s">
        <v>68</v>
      </c>
      <c r="B311" s="41">
        <v>43753</v>
      </c>
      <c r="C311">
        <v>562</v>
      </c>
      <c r="D311">
        <v>20</v>
      </c>
      <c r="E311" s="42" t="s">
        <v>35</v>
      </c>
      <c r="F311">
        <v>5</v>
      </c>
    </row>
    <row r="312" spans="1:9" x14ac:dyDescent="0.15">
      <c r="A312" t="s">
        <v>68</v>
      </c>
      <c r="B312" s="41">
        <v>43753</v>
      </c>
      <c r="C312">
        <v>562</v>
      </c>
      <c r="D312">
        <v>21</v>
      </c>
      <c r="E312" s="42" t="s">
        <v>0</v>
      </c>
      <c r="F312">
        <v>0</v>
      </c>
    </row>
    <row r="313" spans="1:9" x14ac:dyDescent="0.15">
      <c r="A313" t="s">
        <v>68</v>
      </c>
      <c r="B313" s="41">
        <v>43753</v>
      </c>
      <c r="C313">
        <v>562</v>
      </c>
      <c r="D313">
        <v>22</v>
      </c>
      <c r="E313" s="42" t="s">
        <v>0</v>
      </c>
      <c r="F313">
        <v>0</v>
      </c>
    </row>
    <row r="314" spans="1:9" x14ac:dyDescent="0.15">
      <c r="A314" t="s">
        <v>68</v>
      </c>
      <c r="B314" s="41">
        <v>43753</v>
      </c>
      <c r="C314">
        <v>562</v>
      </c>
      <c r="D314">
        <v>23</v>
      </c>
      <c r="E314" s="42" t="s">
        <v>0</v>
      </c>
      <c r="F314">
        <v>0</v>
      </c>
    </row>
    <row r="315" spans="1:9" x14ac:dyDescent="0.15">
      <c r="A315" t="s">
        <v>68</v>
      </c>
      <c r="B315" s="41">
        <v>43753</v>
      </c>
      <c r="C315">
        <v>562</v>
      </c>
      <c r="D315">
        <v>24</v>
      </c>
      <c r="E315" s="42" t="s">
        <v>2</v>
      </c>
      <c r="F315">
        <v>1</v>
      </c>
    </row>
    <row r="316" spans="1:9" x14ac:dyDescent="0.15">
      <c r="A316" t="s">
        <v>68</v>
      </c>
      <c r="B316" s="41">
        <v>43753</v>
      </c>
      <c r="C316">
        <v>562</v>
      </c>
      <c r="D316">
        <v>25</v>
      </c>
      <c r="E316" s="42" t="s">
        <v>15</v>
      </c>
      <c r="F316">
        <v>1</v>
      </c>
    </row>
    <row r="318" spans="1:9" x14ac:dyDescent="0.15">
      <c r="A318" t="s">
        <v>87</v>
      </c>
      <c r="B318" s="41">
        <v>43797</v>
      </c>
      <c r="C318">
        <v>565</v>
      </c>
      <c r="D318">
        <v>1</v>
      </c>
      <c r="E318" s="42" t="s">
        <v>3</v>
      </c>
      <c r="F318">
        <v>3</v>
      </c>
      <c r="H318">
        <f>(COUNTIF(F318:F342,"&gt;0"))/(COUNTA(F318:F342))</f>
        <v>1</v>
      </c>
      <c r="I318">
        <f>AVERAGE(F318:F342)</f>
        <v>1.88</v>
      </c>
    </row>
    <row r="319" spans="1:9" x14ac:dyDescent="0.15">
      <c r="A319" t="s">
        <v>87</v>
      </c>
      <c r="B319" s="41">
        <v>43797</v>
      </c>
      <c r="C319">
        <v>565</v>
      </c>
      <c r="D319">
        <v>2</v>
      </c>
      <c r="E319" s="42" t="s">
        <v>62</v>
      </c>
      <c r="F319">
        <v>1</v>
      </c>
    </row>
    <row r="320" spans="1:9" x14ac:dyDescent="0.15">
      <c r="A320" t="s">
        <v>87</v>
      </c>
      <c r="B320" s="41">
        <v>43797</v>
      </c>
      <c r="C320">
        <v>565</v>
      </c>
      <c r="D320">
        <v>3</v>
      </c>
      <c r="E320" s="42" t="s">
        <v>62</v>
      </c>
      <c r="F320">
        <v>1</v>
      </c>
      <c r="G320" t="s">
        <v>53</v>
      </c>
      <c r="H320" t="s">
        <v>59</v>
      </c>
      <c r="I320" t="s">
        <v>60</v>
      </c>
    </row>
    <row r="321" spans="1:9" x14ac:dyDescent="0.15">
      <c r="A321" t="s">
        <v>87</v>
      </c>
      <c r="B321" s="41">
        <v>43797</v>
      </c>
      <c r="C321">
        <v>565</v>
      </c>
      <c r="D321">
        <v>4</v>
      </c>
      <c r="E321" s="42" t="s">
        <v>15</v>
      </c>
      <c r="F321">
        <v>1</v>
      </c>
      <c r="G321" t="s">
        <v>54</v>
      </c>
      <c r="H321">
        <v>34</v>
      </c>
      <c r="I321">
        <v>0</v>
      </c>
    </row>
    <row r="322" spans="1:9" x14ac:dyDescent="0.15">
      <c r="A322" t="s">
        <v>87</v>
      </c>
      <c r="B322" s="41">
        <v>43797</v>
      </c>
      <c r="C322">
        <v>565</v>
      </c>
      <c r="D322">
        <v>5</v>
      </c>
      <c r="E322" s="42" t="s">
        <v>15</v>
      </c>
      <c r="F322">
        <v>1</v>
      </c>
      <c r="G322" t="s">
        <v>55</v>
      </c>
      <c r="H322">
        <v>35</v>
      </c>
      <c r="I322">
        <v>0</v>
      </c>
    </row>
    <row r="323" spans="1:9" x14ac:dyDescent="0.15">
      <c r="A323" t="s">
        <v>87</v>
      </c>
      <c r="B323" s="41">
        <v>43797</v>
      </c>
      <c r="C323">
        <v>565</v>
      </c>
      <c r="D323">
        <v>6</v>
      </c>
      <c r="E323" s="42" t="s">
        <v>39</v>
      </c>
      <c r="F323">
        <v>3</v>
      </c>
      <c r="G323" t="s">
        <v>56</v>
      </c>
      <c r="H323">
        <v>36</v>
      </c>
      <c r="I323">
        <v>0</v>
      </c>
    </row>
    <row r="324" spans="1:9" x14ac:dyDescent="0.15">
      <c r="A324" t="s">
        <v>87</v>
      </c>
      <c r="B324" s="41">
        <v>43797</v>
      </c>
      <c r="C324">
        <v>565</v>
      </c>
      <c r="D324">
        <v>7</v>
      </c>
      <c r="E324" s="42" t="s">
        <v>15</v>
      </c>
      <c r="F324">
        <v>1</v>
      </c>
      <c r="G324" t="s">
        <v>57</v>
      </c>
      <c r="H324">
        <v>32</v>
      </c>
      <c r="I324">
        <v>1</v>
      </c>
    </row>
    <row r="325" spans="1:9" x14ac:dyDescent="0.15">
      <c r="A325" t="s">
        <v>87</v>
      </c>
      <c r="B325" s="41">
        <v>43797</v>
      </c>
      <c r="C325">
        <v>565</v>
      </c>
      <c r="D325">
        <v>8</v>
      </c>
      <c r="E325" s="42" t="s">
        <v>3</v>
      </c>
      <c r="F325">
        <v>3</v>
      </c>
      <c r="G325" t="s">
        <v>58</v>
      </c>
      <c r="H325">
        <f>SUM(H321:H324)</f>
        <v>137</v>
      </c>
      <c r="I325">
        <f>SUM(I321:I324)</f>
        <v>1</v>
      </c>
    </row>
    <row r="326" spans="1:9" x14ac:dyDescent="0.15">
      <c r="A326" t="s">
        <v>87</v>
      </c>
      <c r="B326" s="41">
        <v>43797</v>
      </c>
      <c r="C326">
        <v>565</v>
      </c>
      <c r="D326">
        <v>9</v>
      </c>
      <c r="E326" s="42" t="s">
        <v>35</v>
      </c>
      <c r="F326">
        <v>5</v>
      </c>
      <c r="I326">
        <f>H325+I325</f>
        <v>138</v>
      </c>
    </row>
    <row r="327" spans="1:9" x14ac:dyDescent="0.15">
      <c r="A327" t="s">
        <v>87</v>
      </c>
      <c r="B327" s="41">
        <v>43797</v>
      </c>
      <c r="C327">
        <v>565</v>
      </c>
      <c r="D327">
        <v>10</v>
      </c>
      <c r="E327" s="42" t="s">
        <v>2</v>
      </c>
      <c r="F327">
        <v>1</v>
      </c>
    </row>
    <row r="328" spans="1:9" x14ac:dyDescent="0.15">
      <c r="A328" t="s">
        <v>87</v>
      </c>
      <c r="B328" s="41">
        <v>43797</v>
      </c>
      <c r="C328">
        <v>565</v>
      </c>
      <c r="D328">
        <v>11</v>
      </c>
      <c r="E328" s="42" t="s">
        <v>2</v>
      </c>
      <c r="F328">
        <v>1</v>
      </c>
    </row>
    <row r="329" spans="1:9" x14ac:dyDescent="0.15">
      <c r="A329" t="s">
        <v>87</v>
      </c>
      <c r="B329" s="41">
        <v>43797</v>
      </c>
      <c r="C329">
        <v>565</v>
      </c>
      <c r="D329">
        <v>12</v>
      </c>
      <c r="E329" s="42" t="s">
        <v>15</v>
      </c>
      <c r="F329">
        <v>1</v>
      </c>
    </row>
    <row r="330" spans="1:9" x14ac:dyDescent="0.15">
      <c r="A330" t="s">
        <v>87</v>
      </c>
      <c r="B330" s="41">
        <v>43797</v>
      </c>
      <c r="C330">
        <v>565</v>
      </c>
      <c r="D330">
        <v>13</v>
      </c>
      <c r="E330" s="42" t="s">
        <v>15</v>
      </c>
      <c r="F330">
        <v>1</v>
      </c>
    </row>
    <row r="331" spans="1:9" x14ac:dyDescent="0.15">
      <c r="A331" t="s">
        <v>87</v>
      </c>
      <c r="B331" s="41">
        <v>43797</v>
      </c>
      <c r="C331">
        <v>565</v>
      </c>
      <c r="D331">
        <v>14</v>
      </c>
      <c r="E331" s="42" t="s">
        <v>15</v>
      </c>
      <c r="F331">
        <v>1</v>
      </c>
    </row>
    <row r="332" spans="1:9" x14ac:dyDescent="0.15">
      <c r="A332" t="s">
        <v>87</v>
      </c>
      <c r="B332" s="41">
        <v>43797</v>
      </c>
      <c r="C332">
        <v>565</v>
      </c>
      <c r="D332">
        <v>15</v>
      </c>
      <c r="E332" s="42" t="s">
        <v>37</v>
      </c>
      <c r="F332">
        <v>5</v>
      </c>
    </row>
    <row r="333" spans="1:9" x14ac:dyDescent="0.15">
      <c r="A333" t="s">
        <v>87</v>
      </c>
      <c r="B333" s="41">
        <v>43797</v>
      </c>
      <c r="C333">
        <v>565</v>
      </c>
      <c r="D333">
        <v>16</v>
      </c>
      <c r="E333" s="42" t="s">
        <v>2</v>
      </c>
      <c r="F333">
        <v>1</v>
      </c>
    </row>
    <row r="334" spans="1:9" x14ac:dyDescent="0.15">
      <c r="A334" t="s">
        <v>87</v>
      </c>
      <c r="B334" s="41">
        <v>43797</v>
      </c>
      <c r="C334">
        <v>565</v>
      </c>
      <c r="D334">
        <v>17</v>
      </c>
      <c r="E334" s="42" t="s">
        <v>15</v>
      </c>
      <c r="F334">
        <v>1</v>
      </c>
    </row>
    <row r="335" spans="1:9" x14ac:dyDescent="0.15">
      <c r="A335" t="s">
        <v>87</v>
      </c>
      <c r="B335" s="41">
        <v>43797</v>
      </c>
      <c r="C335">
        <v>565</v>
      </c>
      <c r="D335">
        <v>18</v>
      </c>
      <c r="E335" s="42" t="s">
        <v>3</v>
      </c>
      <c r="F335">
        <v>3</v>
      </c>
    </row>
    <row r="336" spans="1:9" x14ac:dyDescent="0.15">
      <c r="A336" t="s">
        <v>87</v>
      </c>
      <c r="B336" s="41">
        <v>43797</v>
      </c>
      <c r="C336">
        <v>565</v>
      </c>
      <c r="D336">
        <v>19</v>
      </c>
      <c r="E336" s="42" t="s">
        <v>2</v>
      </c>
      <c r="F336">
        <v>1</v>
      </c>
    </row>
    <row r="337" spans="1:9" x14ac:dyDescent="0.15">
      <c r="A337" t="s">
        <v>87</v>
      </c>
      <c r="B337" s="41">
        <v>43797</v>
      </c>
      <c r="C337">
        <v>565</v>
      </c>
      <c r="D337">
        <v>20</v>
      </c>
      <c r="E337" s="42" t="s">
        <v>1</v>
      </c>
      <c r="F337">
        <v>1</v>
      </c>
    </row>
    <row r="338" spans="1:9" x14ac:dyDescent="0.15">
      <c r="A338" t="s">
        <v>87</v>
      </c>
      <c r="B338" s="41">
        <v>43797</v>
      </c>
      <c r="C338">
        <v>565</v>
      </c>
      <c r="D338">
        <v>21</v>
      </c>
      <c r="E338" s="42" t="s">
        <v>3</v>
      </c>
      <c r="F338">
        <v>3</v>
      </c>
    </row>
    <row r="339" spans="1:9" x14ac:dyDescent="0.15">
      <c r="A339" t="s">
        <v>87</v>
      </c>
      <c r="B339" s="41">
        <v>43797</v>
      </c>
      <c r="C339">
        <v>565</v>
      </c>
      <c r="D339">
        <v>22</v>
      </c>
      <c r="E339" s="42" t="s">
        <v>2</v>
      </c>
      <c r="F339">
        <v>1</v>
      </c>
    </row>
    <row r="340" spans="1:9" x14ac:dyDescent="0.15">
      <c r="A340" t="s">
        <v>87</v>
      </c>
      <c r="B340" s="41">
        <v>43797</v>
      </c>
      <c r="C340">
        <v>565</v>
      </c>
      <c r="D340">
        <v>23</v>
      </c>
      <c r="E340" s="42" t="s">
        <v>2</v>
      </c>
      <c r="F340">
        <v>1</v>
      </c>
    </row>
    <row r="341" spans="1:9" x14ac:dyDescent="0.15">
      <c r="A341" t="s">
        <v>87</v>
      </c>
      <c r="B341" s="41">
        <v>43797</v>
      </c>
      <c r="C341">
        <v>565</v>
      </c>
      <c r="D341">
        <v>24</v>
      </c>
      <c r="E341" s="42" t="s">
        <v>2</v>
      </c>
      <c r="F341">
        <v>1</v>
      </c>
    </row>
    <row r="342" spans="1:9" x14ac:dyDescent="0.15">
      <c r="A342" t="s">
        <v>87</v>
      </c>
      <c r="B342" s="41">
        <v>43797</v>
      </c>
      <c r="C342">
        <v>565</v>
      </c>
      <c r="D342">
        <v>25</v>
      </c>
      <c r="E342" s="42" t="s">
        <v>35</v>
      </c>
      <c r="F342">
        <v>5</v>
      </c>
    </row>
    <row r="344" spans="1:9" x14ac:dyDescent="0.15">
      <c r="A344" t="s">
        <v>31</v>
      </c>
      <c r="B344" s="41">
        <v>43778</v>
      </c>
      <c r="C344" t="s">
        <v>75</v>
      </c>
      <c r="D344">
        <v>1</v>
      </c>
      <c r="H344">
        <v>1</v>
      </c>
      <c r="I344">
        <v>3.37</v>
      </c>
    </row>
    <row r="345" spans="1:9" x14ac:dyDescent="0.15">
      <c r="A345" t="s">
        <v>64</v>
      </c>
      <c r="B345" s="41">
        <v>43778</v>
      </c>
      <c r="C345" t="s">
        <v>75</v>
      </c>
      <c r="D345">
        <v>2</v>
      </c>
    </row>
    <row r="346" spans="1:9" x14ac:dyDescent="0.15">
      <c r="A346" t="s">
        <v>31</v>
      </c>
      <c r="B346" s="41">
        <v>43778</v>
      </c>
      <c r="C346" t="s">
        <v>75</v>
      </c>
      <c r="D346">
        <v>3</v>
      </c>
    </row>
    <row r="347" spans="1:9" x14ac:dyDescent="0.15">
      <c r="A347" t="s">
        <v>64</v>
      </c>
      <c r="B347" s="41">
        <v>43778</v>
      </c>
      <c r="C347" t="s">
        <v>75</v>
      </c>
      <c r="D347">
        <v>4</v>
      </c>
    </row>
    <row r="348" spans="1:9" x14ac:dyDescent="0.15">
      <c r="A348" t="s">
        <v>31</v>
      </c>
      <c r="B348" s="41">
        <v>43778</v>
      </c>
      <c r="C348" t="s">
        <v>75</v>
      </c>
      <c r="D348">
        <v>5</v>
      </c>
    </row>
    <row r="349" spans="1:9" x14ac:dyDescent="0.15">
      <c r="A349" t="s">
        <v>64</v>
      </c>
      <c r="B349" s="41">
        <v>43778</v>
      </c>
      <c r="C349" t="s">
        <v>75</v>
      </c>
      <c r="D349">
        <v>6</v>
      </c>
    </row>
    <row r="350" spans="1:9" x14ac:dyDescent="0.15">
      <c r="A350" t="s">
        <v>31</v>
      </c>
      <c r="B350" s="41">
        <v>43778</v>
      </c>
      <c r="C350" t="s">
        <v>75</v>
      </c>
      <c r="D350">
        <v>7</v>
      </c>
    </row>
    <row r="351" spans="1:9" x14ac:dyDescent="0.15">
      <c r="A351" t="s">
        <v>64</v>
      </c>
      <c r="B351" s="41">
        <v>43778</v>
      </c>
      <c r="C351" t="s">
        <v>75</v>
      </c>
      <c r="D351">
        <v>8</v>
      </c>
    </row>
    <row r="352" spans="1:9" x14ac:dyDescent="0.15">
      <c r="A352" t="s">
        <v>31</v>
      </c>
      <c r="B352" s="41">
        <v>43778</v>
      </c>
      <c r="C352" t="s">
        <v>75</v>
      </c>
      <c r="D352">
        <v>9</v>
      </c>
    </row>
    <row r="353" spans="1:4" x14ac:dyDescent="0.15">
      <c r="A353" t="s">
        <v>64</v>
      </c>
      <c r="B353" s="41">
        <v>43778</v>
      </c>
      <c r="C353" t="s">
        <v>75</v>
      </c>
      <c r="D353">
        <v>10</v>
      </c>
    </row>
    <row r="354" spans="1:4" x14ac:dyDescent="0.15">
      <c r="A354" t="s">
        <v>31</v>
      </c>
      <c r="B354" s="41">
        <v>43778</v>
      </c>
      <c r="C354" t="s">
        <v>75</v>
      </c>
      <c r="D354">
        <v>11</v>
      </c>
    </row>
    <row r="355" spans="1:4" x14ac:dyDescent="0.15">
      <c r="A355" t="s">
        <v>64</v>
      </c>
      <c r="B355" s="41">
        <v>43778</v>
      </c>
      <c r="C355" t="s">
        <v>75</v>
      </c>
      <c r="D355">
        <v>12</v>
      </c>
    </row>
    <row r="356" spans="1:4" x14ac:dyDescent="0.15">
      <c r="A356" t="s">
        <v>31</v>
      </c>
      <c r="B356" s="41">
        <v>43778</v>
      </c>
      <c r="C356" t="s">
        <v>75</v>
      </c>
      <c r="D356">
        <v>13</v>
      </c>
    </row>
    <row r="357" spans="1:4" x14ac:dyDescent="0.15">
      <c r="A357" t="s">
        <v>64</v>
      </c>
      <c r="B357" s="41">
        <v>43778</v>
      </c>
      <c r="C357" t="s">
        <v>75</v>
      </c>
      <c r="D357">
        <v>14</v>
      </c>
    </row>
    <row r="358" spans="1:4" x14ac:dyDescent="0.15">
      <c r="A358" t="s">
        <v>31</v>
      </c>
      <c r="B358" s="41">
        <v>43778</v>
      </c>
      <c r="C358" t="s">
        <v>75</v>
      </c>
      <c r="D358">
        <v>15</v>
      </c>
    </row>
    <row r="359" spans="1:4" x14ac:dyDescent="0.15">
      <c r="A359" t="s">
        <v>64</v>
      </c>
      <c r="B359" s="42" t="s">
        <v>81</v>
      </c>
      <c r="C359" t="s">
        <v>75</v>
      </c>
      <c r="D359">
        <v>16</v>
      </c>
    </row>
    <row r="360" spans="1:4" x14ac:dyDescent="0.15">
      <c r="A360" t="s">
        <v>31</v>
      </c>
      <c r="B360" s="42" t="s">
        <v>81</v>
      </c>
      <c r="C360" t="s">
        <v>75</v>
      </c>
      <c r="D360">
        <v>17</v>
      </c>
    </row>
    <row r="361" spans="1:4" x14ac:dyDescent="0.15">
      <c r="A361" t="s">
        <v>64</v>
      </c>
      <c r="B361" s="42" t="s">
        <v>81</v>
      </c>
      <c r="C361" t="s">
        <v>75</v>
      </c>
      <c r="D361">
        <v>18</v>
      </c>
    </row>
    <row r="362" spans="1:4" x14ac:dyDescent="0.15">
      <c r="A362" t="s">
        <v>31</v>
      </c>
      <c r="B362" s="42" t="s">
        <v>81</v>
      </c>
      <c r="C362" t="s">
        <v>75</v>
      </c>
      <c r="D362">
        <v>19</v>
      </c>
    </row>
    <row r="363" spans="1:4" x14ac:dyDescent="0.15">
      <c r="A363" t="s">
        <v>64</v>
      </c>
      <c r="B363" s="42" t="s">
        <v>81</v>
      </c>
      <c r="C363" t="s">
        <v>75</v>
      </c>
      <c r="D363">
        <v>20</v>
      </c>
    </row>
    <row r="364" spans="1:4" x14ac:dyDescent="0.15">
      <c r="A364" t="s">
        <v>31</v>
      </c>
      <c r="B364" s="42" t="s">
        <v>81</v>
      </c>
      <c r="C364" t="s">
        <v>75</v>
      </c>
      <c r="D364">
        <v>21</v>
      </c>
    </row>
    <row r="365" spans="1:4" x14ac:dyDescent="0.15">
      <c r="A365" t="s">
        <v>64</v>
      </c>
      <c r="B365" s="42" t="s">
        <v>81</v>
      </c>
      <c r="C365" t="s">
        <v>75</v>
      </c>
      <c r="D365">
        <v>22</v>
      </c>
    </row>
    <row r="366" spans="1:4" x14ac:dyDescent="0.15">
      <c r="A366" t="s">
        <v>31</v>
      </c>
      <c r="B366" s="42" t="s">
        <v>81</v>
      </c>
      <c r="C366" t="s">
        <v>75</v>
      </c>
      <c r="D366">
        <v>23</v>
      </c>
    </row>
    <row r="367" spans="1:4" x14ac:dyDescent="0.15">
      <c r="A367" t="s">
        <v>64</v>
      </c>
      <c r="B367" s="42" t="s">
        <v>81</v>
      </c>
      <c r="C367" t="s">
        <v>75</v>
      </c>
      <c r="D367">
        <v>24</v>
      </c>
    </row>
    <row r="368" spans="1:4" x14ac:dyDescent="0.15">
      <c r="A368" t="s">
        <v>64</v>
      </c>
      <c r="B368" s="42" t="s">
        <v>81</v>
      </c>
      <c r="C368" t="s">
        <v>75</v>
      </c>
      <c r="D368">
        <v>25</v>
      </c>
    </row>
    <row r="370" spans="1:9" x14ac:dyDescent="0.15">
      <c r="A370" t="s">
        <v>68</v>
      </c>
      <c r="B370" s="41">
        <v>43776</v>
      </c>
      <c r="C370">
        <v>564</v>
      </c>
      <c r="D370">
        <v>1</v>
      </c>
      <c r="E370" s="42" t="s">
        <v>0</v>
      </c>
      <c r="F370">
        <v>0</v>
      </c>
      <c r="H370">
        <f>(COUNTIF(F370:F394,"&gt;0"))/(COUNTA(F370:F394))</f>
        <v>0.64</v>
      </c>
      <c r="I370">
        <f>AVERAGE(F370:F394)</f>
        <v>1.44</v>
      </c>
    </row>
    <row r="371" spans="1:9" x14ac:dyDescent="0.15">
      <c r="A371" t="s">
        <v>68</v>
      </c>
      <c r="B371" s="41">
        <v>43776</v>
      </c>
      <c r="C371">
        <v>564</v>
      </c>
      <c r="D371">
        <v>2</v>
      </c>
      <c r="E371" s="42" t="s">
        <v>3</v>
      </c>
      <c r="F371">
        <v>3</v>
      </c>
      <c r="G371" t="s">
        <v>53</v>
      </c>
      <c r="H371" t="s">
        <v>59</v>
      </c>
      <c r="I371" t="s">
        <v>60</v>
      </c>
    </row>
    <row r="372" spans="1:9" x14ac:dyDescent="0.15">
      <c r="A372" t="s">
        <v>68</v>
      </c>
      <c r="B372" s="41">
        <v>43776</v>
      </c>
      <c r="C372">
        <v>564</v>
      </c>
      <c r="D372">
        <v>3</v>
      </c>
      <c r="E372" s="42" t="s">
        <v>2</v>
      </c>
      <c r="F372">
        <v>1</v>
      </c>
      <c r="G372" t="s">
        <v>54</v>
      </c>
      <c r="H372">
        <v>44</v>
      </c>
      <c r="I372">
        <v>1</v>
      </c>
    </row>
    <row r="373" spans="1:9" x14ac:dyDescent="0.15">
      <c r="A373" t="s">
        <v>68</v>
      </c>
      <c r="B373" s="41">
        <v>43776</v>
      </c>
      <c r="C373">
        <v>564</v>
      </c>
      <c r="D373">
        <v>4</v>
      </c>
      <c r="E373" s="42" t="s">
        <v>103</v>
      </c>
      <c r="F373">
        <v>5</v>
      </c>
      <c r="G373" t="s">
        <v>55</v>
      </c>
      <c r="H373">
        <v>41</v>
      </c>
      <c r="I373">
        <v>0</v>
      </c>
    </row>
    <row r="374" spans="1:9" x14ac:dyDescent="0.15">
      <c r="A374" t="s">
        <v>68</v>
      </c>
      <c r="B374" s="41">
        <v>43776</v>
      </c>
      <c r="C374">
        <v>564</v>
      </c>
      <c r="D374">
        <v>5</v>
      </c>
      <c r="E374" s="42" t="s">
        <v>2</v>
      </c>
      <c r="F374">
        <v>1</v>
      </c>
      <c r="G374" t="s">
        <v>56</v>
      </c>
      <c r="H374">
        <v>41</v>
      </c>
      <c r="I374">
        <v>0</v>
      </c>
    </row>
    <row r="375" spans="1:9" x14ac:dyDescent="0.15">
      <c r="A375" t="s">
        <v>68</v>
      </c>
      <c r="B375" s="41">
        <v>43776</v>
      </c>
      <c r="C375">
        <v>564</v>
      </c>
      <c r="D375">
        <v>6</v>
      </c>
      <c r="E375" s="42" t="s">
        <v>0</v>
      </c>
      <c r="F375">
        <v>0</v>
      </c>
      <c r="G375" t="s">
        <v>57</v>
      </c>
      <c r="H375">
        <v>39</v>
      </c>
      <c r="I375">
        <v>2</v>
      </c>
    </row>
    <row r="376" spans="1:9" x14ac:dyDescent="0.15">
      <c r="A376" t="s">
        <v>68</v>
      </c>
      <c r="B376" s="41">
        <v>43776</v>
      </c>
      <c r="C376">
        <v>564</v>
      </c>
      <c r="D376">
        <v>7</v>
      </c>
      <c r="E376" s="42" t="s">
        <v>0</v>
      </c>
      <c r="F376">
        <v>0</v>
      </c>
      <c r="G376" t="s">
        <v>58</v>
      </c>
      <c r="H376">
        <f>SUM(H372:H375)</f>
        <v>165</v>
      </c>
      <c r="I376">
        <f>SUM(I372:I375)</f>
        <v>3</v>
      </c>
    </row>
    <row r="377" spans="1:9" x14ac:dyDescent="0.15">
      <c r="A377" t="s">
        <v>68</v>
      </c>
      <c r="B377" s="41">
        <v>43776</v>
      </c>
      <c r="C377">
        <v>564</v>
      </c>
      <c r="D377">
        <v>8</v>
      </c>
      <c r="E377" s="42" t="s">
        <v>2</v>
      </c>
      <c r="F377">
        <v>1</v>
      </c>
      <c r="I377">
        <f>H376+I376</f>
        <v>168</v>
      </c>
    </row>
    <row r="378" spans="1:9" x14ac:dyDescent="0.15">
      <c r="A378" t="s">
        <v>68</v>
      </c>
      <c r="B378" s="41">
        <v>43776</v>
      </c>
      <c r="C378">
        <v>564</v>
      </c>
      <c r="D378">
        <v>9</v>
      </c>
      <c r="E378" s="42" t="s">
        <v>2</v>
      </c>
      <c r="F378">
        <v>1</v>
      </c>
    </row>
    <row r="379" spans="1:9" x14ac:dyDescent="0.15">
      <c r="A379" t="s">
        <v>68</v>
      </c>
      <c r="B379" s="41">
        <v>43776</v>
      </c>
      <c r="C379">
        <v>564</v>
      </c>
      <c r="D379">
        <v>10</v>
      </c>
      <c r="E379" s="42" t="s">
        <v>39</v>
      </c>
      <c r="F379">
        <v>3</v>
      </c>
    </row>
    <row r="380" spans="1:9" x14ac:dyDescent="0.15">
      <c r="A380" t="s">
        <v>68</v>
      </c>
      <c r="B380" s="41">
        <v>43776</v>
      </c>
      <c r="C380">
        <v>564</v>
      </c>
      <c r="D380">
        <v>11</v>
      </c>
      <c r="E380" s="42" t="s">
        <v>0</v>
      </c>
      <c r="F380">
        <v>0</v>
      </c>
    </row>
    <row r="381" spans="1:9" x14ac:dyDescent="0.15">
      <c r="A381" t="s">
        <v>68</v>
      </c>
      <c r="B381" s="41">
        <v>43776</v>
      </c>
      <c r="C381">
        <v>564</v>
      </c>
      <c r="D381">
        <v>12</v>
      </c>
      <c r="E381" s="42" t="s">
        <v>0</v>
      </c>
      <c r="F381">
        <v>0</v>
      </c>
    </row>
    <row r="382" spans="1:9" x14ac:dyDescent="0.15">
      <c r="A382" t="s">
        <v>68</v>
      </c>
      <c r="B382" s="41">
        <v>43776</v>
      </c>
      <c r="C382">
        <v>564</v>
      </c>
      <c r="D382">
        <v>13</v>
      </c>
      <c r="E382" s="42" t="s">
        <v>2</v>
      </c>
      <c r="F382">
        <v>1</v>
      </c>
    </row>
    <row r="383" spans="1:9" x14ac:dyDescent="0.15">
      <c r="A383" t="s">
        <v>68</v>
      </c>
      <c r="B383" s="41">
        <v>43776</v>
      </c>
      <c r="C383">
        <v>564</v>
      </c>
      <c r="D383">
        <v>14</v>
      </c>
      <c r="E383" s="42" t="s">
        <v>15</v>
      </c>
      <c r="F383">
        <v>1</v>
      </c>
    </row>
    <row r="384" spans="1:9" x14ac:dyDescent="0.15">
      <c r="A384" t="s">
        <v>68</v>
      </c>
      <c r="B384" s="41">
        <v>43776</v>
      </c>
      <c r="C384">
        <v>564</v>
      </c>
      <c r="D384">
        <v>15</v>
      </c>
      <c r="E384" s="42" t="s">
        <v>2</v>
      </c>
      <c r="F384">
        <v>1</v>
      </c>
    </row>
    <row r="385" spans="1:6" x14ac:dyDescent="0.15">
      <c r="A385" t="s">
        <v>68</v>
      </c>
      <c r="B385" s="41">
        <v>43776</v>
      </c>
      <c r="C385">
        <v>564</v>
      </c>
      <c r="D385">
        <v>16</v>
      </c>
      <c r="E385" s="42" t="s">
        <v>3</v>
      </c>
      <c r="F385">
        <v>3</v>
      </c>
    </row>
    <row r="386" spans="1:6" x14ac:dyDescent="0.15">
      <c r="A386" t="s">
        <v>68</v>
      </c>
      <c r="B386" s="41">
        <v>43776</v>
      </c>
      <c r="C386">
        <v>564</v>
      </c>
      <c r="D386">
        <v>17</v>
      </c>
      <c r="E386" s="42" t="s">
        <v>35</v>
      </c>
      <c r="F386">
        <v>5</v>
      </c>
    </row>
    <row r="387" spans="1:6" x14ac:dyDescent="0.15">
      <c r="A387" t="s">
        <v>68</v>
      </c>
      <c r="B387" s="41">
        <v>43776</v>
      </c>
      <c r="C387">
        <v>564</v>
      </c>
      <c r="D387">
        <v>18</v>
      </c>
      <c r="E387" s="42" t="s">
        <v>3</v>
      </c>
      <c r="F387">
        <v>3</v>
      </c>
    </row>
    <row r="388" spans="1:6" x14ac:dyDescent="0.15">
      <c r="A388" t="s">
        <v>68</v>
      </c>
      <c r="B388" s="41">
        <v>43776</v>
      </c>
      <c r="C388">
        <v>564</v>
      </c>
      <c r="D388">
        <v>19</v>
      </c>
      <c r="E388" s="42" t="s">
        <v>0</v>
      </c>
      <c r="F388">
        <v>0</v>
      </c>
    </row>
    <row r="389" spans="1:6" x14ac:dyDescent="0.15">
      <c r="A389" t="s">
        <v>68</v>
      </c>
      <c r="B389" s="41">
        <v>43776</v>
      </c>
      <c r="C389">
        <v>564</v>
      </c>
      <c r="D389">
        <v>20</v>
      </c>
      <c r="E389" s="42" t="s">
        <v>0</v>
      </c>
      <c r="F389">
        <v>0</v>
      </c>
    </row>
    <row r="390" spans="1:6" x14ac:dyDescent="0.15">
      <c r="A390" t="s">
        <v>68</v>
      </c>
      <c r="B390" s="41">
        <v>43776</v>
      </c>
      <c r="C390">
        <v>564</v>
      </c>
      <c r="D390">
        <v>21</v>
      </c>
      <c r="E390" s="42" t="s">
        <v>0</v>
      </c>
      <c r="F390">
        <v>0</v>
      </c>
    </row>
    <row r="391" spans="1:6" x14ac:dyDescent="0.15">
      <c r="A391" t="s">
        <v>68</v>
      </c>
      <c r="B391" s="41">
        <v>43776</v>
      </c>
      <c r="C391">
        <v>564</v>
      </c>
      <c r="D391">
        <v>22</v>
      </c>
      <c r="E391" s="42" t="s">
        <v>37</v>
      </c>
      <c r="F391">
        <v>5</v>
      </c>
    </row>
    <row r="392" spans="1:6" x14ac:dyDescent="0.15">
      <c r="A392" t="s">
        <v>68</v>
      </c>
      <c r="B392" s="41">
        <v>43776</v>
      </c>
      <c r="C392">
        <v>564</v>
      </c>
      <c r="D392">
        <v>23</v>
      </c>
      <c r="E392" s="42" t="s">
        <v>15</v>
      </c>
      <c r="F392">
        <v>1</v>
      </c>
    </row>
    <row r="393" spans="1:6" x14ac:dyDescent="0.15">
      <c r="A393" t="s">
        <v>68</v>
      </c>
      <c r="B393" s="41">
        <v>43776</v>
      </c>
      <c r="C393">
        <v>564</v>
      </c>
      <c r="D393">
        <v>24</v>
      </c>
      <c r="E393" s="42" t="s">
        <v>15</v>
      </c>
      <c r="F393">
        <v>1</v>
      </c>
    </row>
    <row r="394" spans="1:6" x14ac:dyDescent="0.15">
      <c r="A394" t="s">
        <v>68</v>
      </c>
      <c r="B394" s="41">
        <v>43776</v>
      </c>
      <c r="C394">
        <v>564</v>
      </c>
      <c r="D394">
        <v>25</v>
      </c>
      <c r="E394" s="42" t="s">
        <v>0</v>
      </c>
      <c r="F39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6996-D742-4144-8111-039CDBCFB709}">
  <dimension ref="A1:O388"/>
  <sheetViews>
    <sheetView tabSelected="1" workbookViewId="0">
      <selection activeCell="U18" sqref="U18"/>
    </sheetView>
  </sheetViews>
  <sheetFormatPr baseColWidth="10" defaultColWidth="8.83203125" defaultRowHeight="13" x14ac:dyDescent="0.15"/>
  <cols>
    <col min="2" max="2" width="10.33203125" bestFit="1" customWidth="1"/>
  </cols>
  <sheetData>
    <row r="1" spans="1:15" x14ac:dyDescent="0.15">
      <c r="A1" t="s">
        <v>105</v>
      </c>
      <c r="E1" t="s">
        <v>16</v>
      </c>
      <c r="G1" t="s">
        <v>22</v>
      </c>
    </row>
    <row r="2" spans="1:15" x14ac:dyDescent="0.15">
      <c r="A2" t="s">
        <v>77</v>
      </c>
    </row>
    <row r="3" spans="1:15" x14ac:dyDescent="0.15">
      <c r="E3" t="s">
        <v>17</v>
      </c>
      <c r="F3" t="s">
        <v>18</v>
      </c>
      <c r="G3" t="s">
        <v>19</v>
      </c>
      <c r="H3" t="s">
        <v>20</v>
      </c>
      <c r="I3" t="s">
        <v>21</v>
      </c>
    </row>
    <row r="4" spans="1:15" x14ac:dyDescent="0.15">
      <c r="A4" t="s">
        <v>12</v>
      </c>
      <c r="B4" t="s">
        <v>11</v>
      </c>
      <c r="C4" t="s">
        <v>8</v>
      </c>
      <c r="D4" t="s">
        <v>9</v>
      </c>
      <c r="E4" t="s">
        <v>5</v>
      </c>
      <c r="F4" t="s">
        <v>6</v>
      </c>
      <c r="H4" t="s">
        <v>14</v>
      </c>
      <c r="I4" t="s">
        <v>7</v>
      </c>
    </row>
    <row r="5" spans="1:15" x14ac:dyDescent="0.15">
      <c r="K5" t="s">
        <v>31</v>
      </c>
    </row>
    <row r="6" spans="1:15" x14ac:dyDescent="0.15">
      <c r="A6" t="s">
        <v>95</v>
      </c>
      <c r="B6" s="41">
        <v>43994</v>
      </c>
      <c r="C6">
        <v>567</v>
      </c>
      <c r="D6">
        <v>1</v>
      </c>
      <c r="E6" t="s">
        <v>1</v>
      </c>
      <c r="F6">
        <v>1</v>
      </c>
      <c r="H6">
        <f>1/25</f>
        <v>0.04</v>
      </c>
      <c r="I6">
        <f>AVERAGE(F6:F30)</f>
        <v>0.04</v>
      </c>
      <c r="K6" t="s">
        <v>23</v>
      </c>
      <c r="L6" t="s">
        <v>24</v>
      </c>
      <c r="M6" t="s">
        <v>25</v>
      </c>
      <c r="N6" t="s">
        <v>61</v>
      </c>
      <c r="O6" t="s">
        <v>80</v>
      </c>
    </row>
    <row r="7" spans="1:15" x14ac:dyDescent="0.15">
      <c r="A7" t="s">
        <v>95</v>
      </c>
      <c r="B7" s="41">
        <v>43994</v>
      </c>
      <c r="C7">
        <v>567</v>
      </c>
      <c r="D7">
        <v>2</v>
      </c>
      <c r="E7" t="s">
        <v>0</v>
      </c>
      <c r="F7">
        <v>0</v>
      </c>
      <c r="G7" t="s">
        <v>53</v>
      </c>
      <c r="H7" t="s">
        <v>59</v>
      </c>
      <c r="I7" t="s">
        <v>60</v>
      </c>
      <c r="K7" t="s">
        <v>109</v>
      </c>
      <c r="L7">
        <f>H32</f>
        <v>0.13333333333333333</v>
      </c>
      <c r="M7">
        <f>I32</f>
        <v>0.1</v>
      </c>
    </row>
    <row r="8" spans="1:15" x14ac:dyDescent="0.15">
      <c r="A8" t="s">
        <v>95</v>
      </c>
      <c r="B8" s="41">
        <v>43994</v>
      </c>
      <c r="C8">
        <v>567</v>
      </c>
      <c r="D8">
        <v>3</v>
      </c>
      <c r="E8" t="s">
        <v>0</v>
      </c>
      <c r="F8">
        <v>0</v>
      </c>
      <c r="G8" t="s">
        <v>54</v>
      </c>
      <c r="H8">
        <v>100</v>
      </c>
      <c r="I8">
        <v>0</v>
      </c>
      <c r="K8" t="s">
        <v>26</v>
      </c>
      <c r="L8">
        <v>0.33</v>
      </c>
      <c r="M8">
        <v>0.73</v>
      </c>
    </row>
    <row r="9" spans="1:15" x14ac:dyDescent="0.15">
      <c r="A9" t="s">
        <v>95</v>
      </c>
      <c r="B9" s="41">
        <v>43994</v>
      </c>
      <c r="C9">
        <v>567</v>
      </c>
      <c r="D9">
        <v>4</v>
      </c>
      <c r="E9" t="s">
        <v>0</v>
      </c>
      <c r="F9">
        <v>0</v>
      </c>
      <c r="G9" t="s">
        <v>55</v>
      </c>
      <c r="H9">
        <v>98</v>
      </c>
      <c r="I9">
        <v>2</v>
      </c>
      <c r="K9" t="s">
        <v>27</v>
      </c>
      <c r="L9">
        <v>0.6</v>
      </c>
      <c r="M9">
        <v>1.23</v>
      </c>
    </row>
    <row r="10" spans="1:15" x14ac:dyDescent="0.15">
      <c r="A10" t="s">
        <v>95</v>
      </c>
      <c r="B10" s="41">
        <v>43994</v>
      </c>
      <c r="C10">
        <v>567</v>
      </c>
      <c r="D10">
        <v>5</v>
      </c>
      <c r="E10" t="s">
        <v>0</v>
      </c>
      <c r="F10">
        <v>0</v>
      </c>
      <c r="G10" t="s">
        <v>56</v>
      </c>
      <c r="H10">
        <v>100</v>
      </c>
      <c r="I10">
        <v>0</v>
      </c>
      <c r="K10" t="s">
        <v>28</v>
      </c>
      <c r="L10">
        <v>0.93300000000000005</v>
      </c>
      <c r="M10">
        <v>2.4</v>
      </c>
    </row>
    <row r="11" spans="1:15" x14ac:dyDescent="0.15">
      <c r="A11" t="s">
        <v>95</v>
      </c>
      <c r="B11" s="41">
        <v>43994</v>
      </c>
      <c r="C11">
        <v>567</v>
      </c>
      <c r="D11">
        <v>6</v>
      </c>
      <c r="E11" t="s">
        <v>0</v>
      </c>
      <c r="F11">
        <v>0</v>
      </c>
      <c r="G11" t="s">
        <v>57</v>
      </c>
      <c r="H11">
        <v>101</v>
      </c>
      <c r="I11">
        <v>1</v>
      </c>
      <c r="K11" t="s">
        <v>29</v>
      </c>
      <c r="L11">
        <v>0.93300000000000005</v>
      </c>
      <c r="M11">
        <v>3.47</v>
      </c>
    </row>
    <row r="12" spans="1:15" x14ac:dyDescent="0.15">
      <c r="A12" t="s">
        <v>95</v>
      </c>
      <c r="B12" s="41">
        <v>43994</v>
      </c>
      <c r="C12">
        <v>567</v>
      </c>
      <c r="D12">
        <v>7</v>
      </c>
      <c r="E12" t="s">
        <v>0</v>
      </c>
      <c r="F12">
        <v>0</v>
      </c>
      <c r="G12" t="s">
        <v>58</v>
      </c>
      <c r="H12">
        <f>SUM(H8:H11)</f>
        <v>399</v>
      </c>
      <c r="I12">
        <f>SUM(I8:I11)</f>
        <v>3</v>
      </c>
      <c r="K12" t="s">
        <v>108</v>
      </c>
      <c r="L12">
        <v>1</v>
      </c>
      <c r="M12">
        <v>3</v>
      </c>
    </row>
    <row r="13" spans="1:15" x14ac:dyDescent="0.15">
      <c r="A13" t="s">
        <v>95</v>
      </c>
      <c r="B13" s="41">
        <v>43994</v>
      </c>
      <c r="C13">
        <v>567</v>
      </c>
      <c r="D13">
        <v>8</v>
      </c>
      <c r="E13" t="s">
        <v>0</v>
      </c>
      <c r="F13">
        <v>0</v>
      </c>
      <c r="I13">
        <f>SUM(H12:I12)</f>
        <v>402</v>
      </c>
    </row>
    <row r="14" spans="1:15" x14ac:dyDescent="0.15">
      <c r="A14" t="s">
        <v>95</v>
      </c>
      <c r="B14" s="41">
        <v>43994</v>
      </c>
      <c r="C14">
        <v>567</v>
      </c>
      <c r="D14">
        <v>9</v>
      </c>
      <c r="E14" t="s">
        <v>0</v>
      </c>
      <c r="F14">
        <v>0</v>
      </c>
      <c r="K14" t="s">
        <v>89</v>
      </c>
    </row>
    <row r="15" spans="1:15" x14ac:dyDescent="0.15">
      <c r="A15" t="s">
        <v>95</v>
      </c>
      <c r="B15" s="41">
        <v>43994</v>
      </c>
      <c r="C15">
        <v>567</v>
      </c>
      <c r="D15">
        <v>10</v>
      </c>
      <c r="E15" t="s">
        <v>0</v>
      </c>
      <c r="F15">
        <v>0</v>
      </c>
      <c r="K15" t="s">
        <v>23</v>
      </c>
      <c r="L15" t="s">
        <v>24</v>
      </c>
      <c r="M15" t="s">
        <v>25</v>
      </c>
      <c r="N15" t="s">
        <v>61</v>
      </c>
      <c r="O15" t="s">
        <v>80</v>
      </c>
    </row>
    <row r="16" spans="1:15" x14ac:dyDescent="0.15">
      <c r="A16" t="s">
        <v>95</v>
      </c>
      <c r="B16" s="41">
        <v>43994</v>
      </c>
      <c r="C16">
        <v>567</v>
      </c>
      <c r="D16">
        <v>11</v>
      </c>
      <c r="E16" t="s">
        <v>0</v>
      </c>
      <c r="F16">
        <v>0</v>
      </c>
      <c r="K16" t="s">
        <v>109</v>
      </c>
      <c r="L16">
        <v>0.04</v>
      </c>
      <c r="M16">
        <v>0.04</v>
      </c>
      <c r="N16">
        <f>H12/I13</f>
        <v>0.9925373134328358</v>
      </c>
      <c r="O16">
        <f>H12/I13</f>
        <v>0.9925373134328358</v>
      </c>
    </row>
    <row r="17" spans="1:15" x14ac:dyDescent="0.15">
      <c r="A17" t="s">
        <v>95</v>
      </c>
      <c r="B17" s="41">
        <v>43994</v>
      </c>
      <c r="C17">
        <v>567</v>
      </c>
      <c r="D17">
        <v>12</v>
      </c>
      <c r="E17" t="s">
        <v>0</v>
      </c>
      <c r="F17">
        <v>0</v>
      </c>
      <c r="K17" t="s">
        <v>26</v>
      </c>
      <c r="L17">
        <v>0</v>
      </c>
      <c r="M17">
        <v>0</v>
      </c>
      <c r="N17">
        <f>H76/I77</f>
        <v>0.98382749326145558</v>
      </c>
      <c r="O17">
        <f>H76/I13</f>
        <v>0.90796019900497515</v>
      </c>
    </row>
    <row r="18" spans="1:15" x14ac:dyDescent="0.15">
      <c r="A18" t="s">
        <v>95</v>
      </c>
      <c r="B18" s="41">
        <v>43994</v>
      </c>
      <c r="C18">
        <v>567</v>
      </c>
      <c r="D18">
        <v>13</v>
      </c>
      <c r="E18" t="s">
        <v>0</v>
      </c>
      <c r="F18">
        <v>0</v>
      </c>
      <c r="K18" t="s">
        <v>27</v>
      </c>
      <c r="L18">
        <v>0.32</v>
      </c>
      <c r="M18">
        <v>0.44</v>
      </c>
      <c r="N18">
        <f>H140/I141</f>
        <v>0.97032640949554894</v>
      </c>
      <c r="O18">
        <f>H140/I13</f>
        <v>0.81343283582089554</v>
      </c>
    </row>
    <row r="19" spans="1:15" x14ac:dyDescent="0.15">
      <c r="A19" t="s">
        <v>95</v>
      </c>
      <c r="B19" s="41">
        <v>43994</v>
      </c>
      <c r="C19">
        <v>567</v>
      </c>
      <c r="D19">
        <v>14</v>
      </c>
      <c r="E19" t="s">
        <v>0</v>
      </c>
      <c r="F19">
        <v>0</v>
      </c>
      <c r="K19" t="s">
        <v>28</v>
      </c>
      <c r="L19">
        <v>0.6</v>
      </c>
      <c r="M19">
        <v>0.96</v>
      </c>
      <c r="N19">
        <f>H204/I205</f>
        <v>0.92976588628762546</v>
      </c>
      <c r="O19">
        <f>H204/I13</f>
        <v>0.69154228855721389</v>
      </c>
    </row>
    <row r="20" spans="1:15" x14ac:dyDescent="0.15">
      <c r="A20" t="s">
        <v>95</v>
      </c>
      <c r="B20" s="41">
        <v>43994</v>
      </c>
      <c r="C20">
        <v>567</v>
      </c>
      <c r="D20">
        <v>15</v>
      </c>
      <c r="E20" t="s">
        <v>0</v>
      </c>
      <c r="F20">
        <v>0</v>
      </c>
      <c r="K20" t="s">
        <v>29</v>
      </c>
      <c r="L20">
        <v>0.4</v>
      </c>
      <c r="M20">
        <v>0.64</v>
      </c>
      <c r="N20">
        <f>H268/I269</f>
        <v>0.92400000000000004</v>
      </c>
      <c r="O20">
        <f>H268/I13</f>
        <v>0.57462686567164178</v>
      </c>
    </row>
    <row r="21" spans="1:15" x14ac:dyDescent="0.15">
      <c r="A21" t="s">
        <v>95</v>
      </c>
      <c r="B21" s="41">
        <v>43994</v>
      </c>
      <c r="C21">
        <v>567</v>
      </c>
      <c r="D21">
        <v>16</v>
      </c>
      <c r="E21" t="s">
        <v>0</v>
      </c>
      <c r="F21">
        <v>0</v>
      </c>
      <c r="K21" t="s">
        <v>108</v>
      </c>
      <c r="L21">
        <v>0.88</v>
      </c>
      <c r="M21">
        <v>1.52</v>
      </c>
      <c r="N21">
        <f>H332/I333</f>
        <v>0.98095238095238091</v>
      </c>
      <c r="O21">
        <f>H332/I13</f>
        <v>0.51243781094527363</v>
      </c>
    </row>
    <row r="22" spans="1:15" x14ac:dyDescent="0.15">
      <c r="A22" t="s">
        <v>95</v>
      </c>
      <c r="B22" s="41">
        <v>43994</v>
      </c>
      <c r="C22">
        <v>567</v>
      </c>
      <c r="D22">
        <v>17</v>
      </c>
      <c r="E22" t="s">
        <v>0</v>
      </c>
      <c r="F22">
        <v>0</v>
      </c>
    </row>
    <row r="23" spans="1:15" x14ac:dyDescent="0.15">
      <c r="A23" t="s">
        <v>95</v>
      </c>
      <c r="B23" s="41">
        <v>43994</v>
      </c>
      <c r="C23">
        <v>567</v>
      </c>
      <c r="D23">
        <v>18</v>
      </c>
      <c r="E23" t="s">
        <v>0</v>
      </c>
      <c r="F23">
        <v>0</v>
      </c>
      <c r="K23" t="s">
        <v>68</v>
      </c>
    </row>
    <row r="24" spans="1:15" x14ac:dyDescent="0.15">
      <c r="A24" t="s">
        <v>95</v>
      </c>
      <c r="B24" s="41">
        <v>43994</v>
      </c>
      <c r="C24">
        <v>567</v>
      </c>
      <c r="D24">
        <v>19</v>
      </c>
      <c r="E24" t="s">
        <v>0</v>
      </c>
      <c r="F24">
        <v>0</v>
      </c>
      <c r="K24" t="s">
        <v>23</v>
      </c>
      <c r="L24" t="s">
        <v>24</v>
      </c>
      <c r="M24" t="s">
        <v>25</v>
      </c>
      <c r="N24" t="s">
        <v>61</v>
      </c>
      <c r="O24" t="s">
        <v>80</v>
      </c>
    </row>
    <row r="25" spans="1:15" x14ac:dyDescent="0.15">
      <c r="A25" t="s">
        <v>95</v>
      </c>
      <c r="B25" s="41">
        <v>43994</v>
      </c>
      <c r="C25">
        <v>567</v>
      </c>
      <c r="D25">
        <v>20</v>
      </c>
      <c r="E25" t="s">
        <v>0</v>
      </c>
      <c r="F25">
        <v>0</v>
      </c>
      <c r="K25" t="s">
        <v>109</v>
      </c>
      <c r="L25">
        <v>9.5238095238095233E-2</v>
      </c>
      <c r="M25">
        <v>9.5238095238095233E-2</v>
      </c>
      <c r="N25">
        <f>H53/I54</f>
        <v>0.9966666666666667</v>
      </c>
      <c r="O25">
        <f>H53/I54</f>
        <v>0.9966666666666667</v>
      </c>
    </row>
    <row r="26" spans="1:15" x14ac:dyDescent="0.15">
      <c r="A26" t="s">
        <v>95</v>
      </c>
      <c r="B26" s="41">
        <v>43994</v>
      </c>
      <c r="C26">
        <v>567</v>
      </c>
      <c r="D26">
        <v>21</v>
      </c>
      <c r="E26" t="s">
        <v>0</v>
      </c>
      <c r="F26">
        <v>0</v>
      </c>
      <c r="K26" t="s">
        <v>26</v>
      </c>
      <c r="L26">
        <v>0.05</v>
      </c>
      <c r="M26">
        <v>0.05</v>
      </c>
      <c r="N26">
        <f>H117/I118</f>
        <v>0.99283154121863804</v>
      </c>
      <c r="O26">
        <f>H117/I54</f>
        <v>0.92333333333333334</v>
      </c>
    </row>
    <row r="27" spans="1:15" x14ac:dyDescent="0.15">
      <c r="A27" t="s">
        <v>95</v>
      </c>
      <c r="B27" s="41">
        <v>43994</v>
      </c>
      <c r="C27">
        <v>567</v>
      </c>
      <c r="D27">
        <v>22</v>
      </c>
      <c r="E27" t="s">
        <v>0</v>
      </c>
      <c r="F27">
        <v>0</v>
      </c>
      <c r="K27" t="s">
        <v>27</v>
      </c>
      <c r="L27">
        <v>0.19047619047619047</v>
      </c>
      <c r="M27">
        <v>0.19047619047619047</v>
      </c>
      <c r="N27">
        <f>H181/I182</f>
        <v>0.98814229249011853</v>
      </c>
      <c r="O27">
        <f>H181/I54</f>
        <v>0.83333333333333337</v>
      </c>
    </row>
    <row r="28" spans="1:15" x14ac:dyDescent="0.15">
      <c r="A28" t="s">
        <v>95</v>
      </c>
      <c r="B28" s="41">
        <v>43994</v>
      </c>
      <c r="C28">
        <v>567</v>
      </c>
      <c r="D28">
        <v>23</v>
      </c>
      <c r="E28" t="s">
        <v>0</v>
      </c>
      <c r="F28">
        <v>0</v>
      </c>
      <c r="K28" t="s">
        <v>28</v>
      </c>
      <c r="L28">
        <v>0.33333333333333331</v>
      </c>
      <c r="M28">
        <v>0.61904761904761907</v>
      </c>
      <c r="N28">
        <f>H245/I246</f>
        <v>0.98237885462555063</v>
      </c>
      <c r="O28">
        <f>H245/I54</f>
        <v>0.74333333333333329</v>
      </c>
    </row>
    <row r="29" spans="1:15" x14ac:dyDescent="0.15">
      <c r="A29" t="s">
        <v>95</v>
      </c>
      <c r="B29" s="41">
        <v>43994</v>
      </c>
      <c r="C29">
        <v>567</v>
      </c>
      <c r="D29">
        <v>24</v>
      </c>
      <c r="E29" t="s">
        <v>0</v>
      </c>
      <c r="F29">
        <v>0</v>
      </c>
      <c r="K29" t="s">
        <v>29</v>
      </c>
      <c r="L29">
        <v>0.5714285714285714</v>
      </c>
      <c r="M29">
        <v>0.90476190476190477</v>
      </c>
      <c r="N29">
        <f>H309/I310</f>
        <v>0.99509803921568629</v>
      </c>
      <c r="O29">
        <f>H309/I54</f>
        <v>0.67666666666666664</v>
      </c>
    </row>
    <row r="30" spans="1:15" x14ac:dyDescent="0.15">
      <c r="A30" t="s">
        <v>95</v>
      </c>
      <c r="B30" s="41">
        <v>43994</v>
      </c>
      <c r="C30">
        <v>567</v>
      </c>
      <c r="D30">
        <v>25</v>
      </c>
      <c r="E30" t="s">
        <v>0</v>
      </c>
      <c r="F30">
        <v>0</v>
      </c>
      <c r="K30" t="s">
        <v>108</v>
      </c>
      <c r="L30">
        <v>0.47619047619047616</v>
      </c>
      <c r="M30">
        <v>0.61904761904761907</v>
      </c>
      <c r="N30">
        <f>H373/I374</f>
        <v>0.98378378378378384</v>
      </c>
      <c r="O30">
        <f>H373/I54</f>
        <v>0.60666666666666669</v>
      </c>
    </row>
    <row r="32" spans="1:15" x14ac:dyDescent="0.15">
      <c r="A32" t="s">
        <v>70</v>
      </c>
      <c r="B32" s="41">
        <v>43980</v>
      </c>
      <c r="C32" t="s">
        <v>75</v>
      </c>
      <c r="D32">
        <v>1</v>
      </c>
      <c r="H32">
        <f>2/15</f>
        <v>0.13333333333333333</v>
      </c>
      <c r="I32">
        <v>0.1</v>
      </c>
    </row>
    <row r="33" spans="1:9" x14ac:dyDescent="0.15">
      <c r="A33" t="s">
        <v>70</v>
      </c>
      <c r="B33" s="41">
        <v>43980</v>
      </c>
      <c r="C33" t="s">
        <v>75</v>
      </c>
      <c r="D33">
        <v>2</v>
      </c>
    </row>
    <row r="34" spans="1:9" x14ac:dyDescent="0.15">
      <c r="A34" t="s">
        <v>70</v>
      </c>
      <c r="B34" s="41">
        <v>43980</v>
      </c>
      <c r="C34" t="s">
        <v>75</v>
      </c>
      <c r="D34">
        <v>3</v>
      </c>
    </row>
    <row r="35" spans="1:9" x14ac:dyDescent="0.15">
      <c r="A35" t="s">
        <v>70</v>
      </c>
      <c r="B35" s="41">
        <v>43980</v>
      </c>
      <c r="C35" t="s">
        <v>75</v>
      </c>
      <c r="D35">
        <v>4</v>
      </c>
    </row>
    <row r="36" spans="1:9" x14ac:dyDescent="0.15">
      <c r="A36" t="s">
        <v>70</v>
      </c>
      <c r="B36" s="41">
        <v>43980</v>
      </c>
      <c r="C36" t="s">
        <v>75</v>
      </c>
      <c r="D36">
        <v>5</v>
      </c>
    </row>
    <row r="37" spans="1:9" x14ac:dyDescent="0.15">
      <c r="A37" t="s">
        <v>70</v>
      </c>
      <c r="B37" s="41">
        <v>43980</v>
      </c>
      <c r="C37" t="s">
        <v>75</v>
      </c>
      <c r="D37">
        <v>6</v>
      </c>
    </row>
    <row r="38" spans="1:9" x14ac:dyDescent="0.15">
      <c r="A38" t="s">
        <v>70</v>
      </c>
      <c r="B38" s="41">
        <v>43980</v>
      </c>
      <c r="C38" t="s">
        <v>75</v>
      </c>
      <c r="D38">
        <v>7</v>
      </c>
    </row>
    <row r="39" spans="1:9" x14ac:dyDescent="0.15">
      <c r="A39" t="s">
        <v>70</v>
      </c>
      <c r="B39" s="41">
        <v>43980</v>
      </c>
      <c r="C39" t="s">
        <v>75</v>
      </c>
      <c r="D39">
        <v>8</v>
      </c>
    </row>
    <row r="40" spans="1:9" x14ac:dyDescent="0.15">
      <c r="A40" t="s">
        <v>70</v>
      </c>
      <c r="B40" s="41">
        <v>43980</v>
      </c>
      <c r="C40" t="s">
        <v>75</v>
      </c>
      <c r="D40">
        <v>9</v>
      </c>
    </row>
    <row r="41" spans="1:9" x14ac:dyDescent="0.15">
      <c r="A41" t="s">
        <v>70</v>
      </c>
      <c r="B41" s="41">
        <v>43980</v>
      </c>
      <c r="C41" t="s">
        <v>75</v>
      </c>
      <c r="D41">
        <v>10</v>
      </c>
    </row>
    <row r="42" spans="1:9" x14ac:dyDescent="0.15">
      <c r="A42" t="s">
        <v>70</v>
      </c>
      <c r="B42" s="41">
        <v>43980</v>
      </c>
      <c r="C42" t="s">
        <v>75</v>
      </c>
      <c r="D42">
        <v>11</v>
      </c>
    </row>
    <row r="43" spans="1:9" x14ac:dyDescent="0.15">
      <c r="A43" t="s">
        <v>70</v>
      </c>
      <c r="B43" s="41">
        <v>43980</v>
      </c>
      <c r="C43" t="s">
        <v>75</v>
      </c>
      <c r="D43">
        <v>12</v>
      </c>
    </row>
    <row r="44" spans="1:9" x14ac:dyDescent="0.15">
      <c r="A44" t="s">
        <v>70</v>
      </c>
      <c r="B44" s="41">
        <v>43980</v>
      </c>
      <c r="C44" t="s">
        <v>75</v>
      </c>
      <c r="D44">
        <v>13</v>
      </c>
    </row>
    <row r="45" spans="1:9" x14ac:dyDescent="0.15">
      <c r="A45" t="s">
        <v>70</v>
      </c>
      <c r="B45" s="41">
        <v>43980</v>
      </c>
      <c r="C45" t="s">
        <v>75</v>
      </c>
      <c r="D45">
        <v>14</v>
      </c>
    </row>
    <row r="46" spans="1:9" x14ac:dyDescent="0.15">
      <c r="A46" t="s">
        <v>70</v>
      </c>
      <c r="B46" s="41">
        <v>43980</v>
      </c>
      <c r="C46" t="s">
        <v>75</v>
      </c>
      <c r="D46">
        <v>15</v>
      </c>
    </row>
    <row r="48" spans="1:9" x14ac:dyDescent="0.15">
      <c r="A48" t="s">
        <v>106</v>
      </c>
      <c r="B48" s="41">
        <v>43992</v>
      </c>
      <c r="C48">
        <v>566</v>
      </c>
      <c r="D48">
        <v>1</v>
      </c>
      <c r="E48" t="s">
        <v>0</v>
      </c>
      <c r="F48">
        <v>0</v>
      </c>
      <c r="H48">
        <f>2/21</f>
        <v>9.5238095238095233E-2</v>
      </c>
      <c r="I48">
        <f>AVERAGE(F48:F68)</f>
        <v>9.5238095238095233E-2</v>
      </c>
    </row>
    <row r="49" spans="1:9" x14ac:dyDescent="0.15">
      <c r="A49" t="s">
        <v>106</v>
      </c>
      <c r="B49" s="41">
        <v>43992</v>
      </c>
      <c r="C49">
        <v>566</v>
      </c>
      <c r="D49">
        <v>2</v>
      </c>
      <c r="E49" t="s">
        <v>0</v>
      </c>
      <c r="F49">
        <v>0</v>
      </c>
      <c r="G49" t="s">
        <v>53</v>
      </c>
      <c r="H49" t="s">
        <v>59</v>
      </c>
      <c r="I49" t="s">
        <v>60</v>
      </c>
    </row>
    <row r="50" spans="1:9" x14ac:dyDescent="0.15">
      <c r="A50" t="s">
        <v>106</v>
      </c>
      <c r="B50" s="41">
        <v>43992</v>
      </c>
      <c r="C50">
        <v>566</v>
      </c>
      <c r="D50">
        <v>3</v>
      </c>
      <c r="E50" t="s">
        <v>0</v>
      </c>
      <c r="F50">
        <v>0</v>
      </c>
      <c r="G50" t="s">
        <v>54</v>
      </c>
      <c r="H50">
        <v>100</v>
      </c>
      <c r="I50">
        <v>0</v>
      </c>
    </row>
    <row r="51" spans="1:9" x14ac:dyDescent="0.15">
      <c r="A51" t="s">
        <v>106</v>
      </c>
      <c r="B51" s="41">
        <v>43992</v>
      </c>
      <c r="C51">
        <v>566</v>
      </c>
      <c r="D51">
        <v>4</v>
      </c>
      <c r="E51" t="s">
        <v>0</v>
      </c>
      <c r="F51">
        <v>0</v>
      </c>
      <c r="G51" t="s">
        <v>55</v>
      </c>
      <c r="H51">
        <v>100</v>
      </c>
      <c r="I51">
        <v>0</v>
      </c>
    </row>
    <row r="52" spans="1:9" x14ac:dyDescent="0.15">
      <c r="A52" t="s">
        <v>106</v>
      </c>
      <c r="B52" s="41">
        <v>43992</v>
      </c>
      <c r="C52">
        <v>566</v>
      </c>
      <c r="D52">
        <v>5</v>
      </c>
      <c r="E52" t="s">
        <v>15</v>
      </c>
      <c r="F52">
        <v>1</v>
      </c>
      <c r="G52" t="s">
        <v>56</v>
      </c>
      <c r="H52">
        <v>99</v>
      </c>
      <c r="I52">
        <v>1</v>
      </c>
    </row>
    <row r="53" spans="1:9" x14ac:dyDescent="0.15">
      <c r="A53" t="s">
        <v>106</v>
      </c>
      <c r="B53" s="41">
        <v>43992</v>
      </c>
      <c r="C53">
        <v>566</v>
      </c>
      <c r="D53">
        <v>6</v>
      </c>
      <c r="E53" t="s">
        <v>0</v>
      </c>
      <c r="F53">
        <v>0</v>
      </c>
      <c r="G53" t="s">
        <v>58</v>
      </c>
      <c r="H53">
        <f>SUM(H50:H52)</f>
        <v>299</v>
      </c>
      <c r="I53">
        <f>SUM(I50:I52)</f>
        <v>1</v>
      </c>
    </row>
    <row r="54" spans="1:9" x14ac:dyDescent="0.15">
      <c r="A54" t="s">
        <v>106</v>
      </c>
      <c r="B54" s="41">
        <v>43992</v>
      </c>
      <c r="C54">
        <v>566</v>
      </c>
      <c r="D54">
        <v>7</v>
      </c>
      <c r="E54" t="s">
        <v>0</v>
      </c>
      <c r="F54">
        <v>0</v>
      </c>
      <c r="I54">
        <v>300</v>
      </c>
    </row>
    <row r="55" spans="1:9" x14ac:dyDescent="0.15">
      <c r="A55" t="s">
        <v>106</v>
      </c>
      <c r="B55" s="41">
        <v>43992</v>
      </c>
      <c r="C55">
        <v>566</v>
      </c>
      <c r="D55">
        <v>8</v>
      </c>
      <c r="E55" t="s">
        <v>0</v>
      </c>
      <c r="F55">
        <v>0</v>
      </c>
    </row>
    <row r="56" spans="1:9" x14ac:dyDescent="0.15">
      <c r="A56" t="s">
        <v>106</v>
      </c>
      <c r="B56" s="41">
        <v>43992</v>
      </c>
      <c r="C56">
        <v>566</v>
      </c>
      <c r="D56">
        <v>9</v>
      </c>
      <c r="E56" t="s">
        <v>0</v>
      </c>
      <c r="F56">
        <v>0</v>
      </c>
    </row>
    <row r="57" spans="1:9" x14ac:dyDescent="0.15">
      <c r="A57" t="s">
        <v>106</v>
      </c>
      <c r="B57" s="41">
        <v>43992</v>
      </c>
      <c r="C57">
        <v>566</v>
      </c>
      <c r="D57">
        <v>10</v>
      </c>
      <c r="E57" t="s">
        <v>1</v>
      </c>
      <c r="F57">
        <v>1</v>
      </c>
    </row>
    <row r="58" spans="1:9" x14ac:dyDescent="0.15">
      <c r="A58" t="s">
        <v>106</v>
      </c>
      <c r="B58" s="41">
        <v>43992</v>
      </c>
      <c r="C58">
        <v>566</v>
      </c>
      <c r="D58">
        <v>11</v>
      </c>
      <c r="E58" t="s">
        <v>0</v>
      </c>
      <c r="F58">
        <v>0</v>
      </c>
    </row>
    <row r="59" spans="1:9" x14ac:dyDescent="0.15">
      <c r="A59" t="s">
        <v>106</v>
      </c>
      <c r="B59" s="41">
        <v>43992</v>
      </c>
      <c r="C59">
        <v>566</v>
      </c>
      <c r="D59">
        <v>12</v>
      </c>
      <c r="E59" t="s">
        <v>0</v>
      </c>
      <c r="F59">
        <v>0</v>
      </c>
    </row>
    <row r="60" spans="1:9" x14ac:dyDescent="0.15">
      <c r="A60" t="s">
        <v>106</v>
      </c>
      <c r="B60" s="41">
        <v>43992</v>
      </c>
      <c r="C60">
        <v>566</v>
      </c>
      <c r="D60">
        <v>13</v>
      </c>
      <c r="E60" t="s">
        <v>0</v>
      </c>
      <c r="F60">
        <v>0</v>
      </c>
    </row>
    <row r="61" spans="1:9" x14ac:dyDescent="0.15">
      <c r="A61" t="s">
        <v>106</v>
      </c>
      <c r="B61" s="41">
        <v>43992</v>
      </c>
      <c r="C61">
        <v>566</v>
      </c>
      <c r="D61">
        <v>14</v>
      </c>
      <c r="E61" t="s">
        <v>0</v>
      </c>
      <c r="F61">
        <v>0</v>
      </c>
    </row>
    <row r="62" spans="1:9" x14ac:dyDescent="0.15">
      <c r="A62" t="s">
        <v>106</v>
      </c>
      <c r="B62" s="41">
        <v>43992</v>
      </c>
      <c r="C62">
        <v>566</v>
      </c>
      <c r="D62">
        <v>15</v>
      </c>
      <c r="E62" t="s">
        <v>0</v>
      </c>
      <c r="F62">
        <v>0</v>
      </c>
    </row>
    <row r="63" spans="1:9" x14ac:dyDescent="0.15">
      <c r="A63" t="s">
        <v>106</v>
      </c>
      <c r="B63" s="41">
        <v>43992</v>
      </c>
      <c r="C63">
        <v>566</v>
      </c>
      <c r="D63">
        <v>16</v>
      </c>
      <c r="E63" t="s">
        <v>0</v>
      </c>
      <c r="F63">
        <v>0</v>
      </c>
    </row>
    <row r="64" spans="1:9" x14ac:dyDescent="0.15">
      <c r="A64" t="s">
        <v>106</v>
      </c>
      <c r="B64" s="41">
        <v>43992</v>
      </c>
      <c r="C64">
        <v>566</v>
      </c>
      <c r="D64">
        <v>17</v>
      </c>
      <c r="E64" t="s">
        <v>0</v>
      </c>
      <c r="F64">
        <v>0</v>
      </c>
    </row>
    <row r="65" spans="1:9" x14ac:dyDescent="0.15">
      <c r="A65" t="s">
        <v>106</v>
      </c>
      <c r="B65" s="41">
        <v>43992</v>
      </c>
      <c r="C65">
        <v>566</v>
      </c>
      <c r="D65">
        <v>18</v>
      </c>
      <c r="E65" t="s">
        <v>0</v>
      </c>
      <c r="F65">
        <v>0</v>
      </c>
    </row>
    <row r="66" spans="1:9" x14ac:dyDescent="0.15">
      <c r="A66" t="s">
        <v>106</v>
      </c>
      <c r="B66" s="41">
        <v>43992</v>
      </c>
      <c r="C66">
        <v>566</v>
      </c>
      <c r="D66">
        <v>19</v>
      </c>
      <c r="E66" t="s">
        <v>0</v>
      </c>
      <c r="F66">
        <v>0</v>
      </c>
    </row>
    <row r="67" spans="1:9" x14ac:dyDescent="0.15">
      <c r="A67" t="s">
        <v>106</v>
      </c>
      <c r="B67" s="41">
        <v>43992</v>
      </c>
      <c r="C67">
        <v>566</v>
      </c>
      <c r="D67">
        <v>20</v>
      </c>
      <c r="E67" t="s">
        <v>0</v>
      </c>
      <c r="F67">
        <v>0</v>
      </c>
    </row>
    <row r="68" spans="1:9" x14ac:dyDescent="0.15">
      <c r="A68" t="s">
        <v>106</v>
      </c>
      <c r="B68" s="41">
        <v>43992</v>
      </c>
      <c r="C68">
        <v>566</v>
      </c>
      <c r="D68">
        <v>21</v>
      </c>
      <c r="E68" t="s">
        <v>0</v>
      </c>
      <c r="F68">
        <v>0</v>
      </c>
    </row>
    <row r="69" spans="1:9" x14ac:dyDescent="0.15">
      <c r="B69" s="41"/>
    </row>
    <row r="70" spans="1:9" x14ac:dyDescent="0.15">
      <c r="A70" t="s">
        <v>95</v>
      </c>
      <c r="B70" s="41">
        <v>44021</v>
      </c>
      <c r="C70">
        <v>568</v>
      </c>
      <c r="D70">
        <v>1</v>
      </c>
      <c r="E70" t="s">
        <v>0</v>
      </c>
      <c r="F70">
        <v>0</v>
      </c>
      <c r="H70">
        <v>0</v>
      </c>
      <c r="I70">
        <v>0</v>
      </c>
    </row>
    <row r="71" spans="1:9" x14ac:dyDescent="0.15">
      <c r="A71" t="s">
        <v>95</v>
      </c>
      <c r="B71" s="41">
        <v>44022</v>
      </c>
      <c r="C71">
        <v>568</v>
      </c>
      <c r="D71">
        <v>2</v>
      </c>
      <c r="E71" t="s">
        <v>0</v>
      </c>
      <c r="F71">
        <v>0</v>
      </c>
      <c r="G71" t="s">
        <v>53</v>
      </c>
      <c r="H71" t="s">
        <v>59</v>
      </c>
      <c r="I71" t="s">
        <v>60</v>
      </c>
    </row>
    <row r="72" spans="1:9" x14ac:dyDescent="0.15">
      <c r="A72" t="s">
        <v>95</v>
      </c>
      <c r="B72" s="41">
        <v>44023</v>
      </c>
      <c r="C72">
        <v>568</v>
      </c>
      <c r="D72">
        <v>3</v>
      </c>
      <c r="E72" t="s">
        <v>0</v>
      </c>
      <c r="F72">
        <v>0</v>
      </c>
      <c r="G72" t="s">
        <v>54</v>
      </c>
      <c r="H72">
        <v>91</v>
      </c>
      <c r="I72">
        <v>2</v>
      </c>
    </row>
    <row r="73" spans="1:9" x14ac:dyDescent="0.15">
      <c r="A73" t="s">
        <v>95</v>
      </c>
      <c r="B73" s="41">
        <v>44024</v>
      </c>
      <c r="C73">
        <v>568</v>
      </c>
      <c r="D73">
        <v>4</v>
      </c>
      <c r="E73" t="s">
        <v>0</v>
      </c>
      <c r="F73">
        <v>0</v>
      </c>
      <c r="G73" t="s">
        <v>55</v>
      </c>
      <c r="H73">
        <v>91</v>
      </c>
      <c r="I73">
        <v>0</v>
      </c>
    </row>
    <row r="74" spans="1:9" x14ac:dyDescent="0.15">
      <c r="A74" t="s">
        <v>95</v>
      </c>
      <c r="B74" s="41">
        <v>44025</v>
      </c>
      <c r="C74">
        <v>568</v>
      </c>
      <c r="D74">
        <v>5</v>
      </c>
      <c r="E74" t="s">
        <v>0</v>
      </c>
      <c r="F74">
        <v>0</v>
      </c>
      <c r="G74" t="s">
        <v>56</v>
      </c>
      <c r="H74">
        <v>91</v>
      </c>
      <c r="I74">
        <v>2</v>
      </c>
    </row>
    <row r="75" spans="1:9" x14ac:dyDescent="0.15">
      <c r="A75" t="s">
        <v>95</v>
      </c>
      <c r="B75" s="41">
        <v>44026</v>
      </c>
      <c r="C75">
        <v>568</v>
      </c>
      <c r="D75">
        <v>6</v>
      </c>
      <c r="E75" t="s">
        <v>0</v>
      </c>
      <c r="F75">
        <v>0</v>
      </c>
      <c r="G75" t="s">
        <v>57</v>
      </c>
      <c r="H75">
        <v>92</v>
      </c>
      <c r="I75">
        <v>2</v>
      </c>
    </row>
    <row r="76" spans="1:9" x14ac:dyDescent="0.15">
      <c r="A76" t="s">
        <v>95</v>
      </c>
      <c r="B76" s="41">
        <v>44027</v>
      </c>
      <c r="C76">
        <v>568</v>
      </c>
      <c r="D76">
        <v>7</v>
      </c>
      <c r="E76" t="s">
        <v>0</v>
      </c>
      <c r="F76">
        <v>0</v>
      </c>
      <c r="G76" t="s">
        <v>58</v>
      </c>
      <c r="H76">
        <f>SUM(H72:H75)</f>
        <v>365</v>
      </c>
      <c r="I76">
        <f>SUM(I72:I75)</f>
        <v>6</v>
      </c>
    </row>
    <row r="77" spans="1:9" x14ac:dyDescent="0.15">
      <c r="A77" t="s">
        <v>95</v>
      </c>
      <c r="B77" s="41">
        <v>44028</v>
      </c>
      <c r="C77">
        <v>568</v>
      </c>
      <c r="D77">
        <v>8</v>
      </c>
      <c r="E77" t="s">
        <v>0</v>
      </c>
      <c r="F77">
        <v>0</v>
      </c>
      <c r="I77">
        <f>SUM(H76:I76)</f>
        <v>371</v>
      </c>
    </row>
    <row r="78" spans="1:9" x14ac:dyDescent="0.15">
      <c r="A78" t="s">
        <v>95</v>
      </c>
      <c r="B78" s="41">
        <v>44029</v>
      </c>
      <c r="C78">
        <v>568</v>
      </c>
      <c r="D78">
        <v>9</v>
      </c>
      <c r="E78" t="s">
        <v>0</v>
      </c>
      <c r="F78">
        <v>0</v>
      </c>
    </row>
    <row r="79" spans="1:9" x14ac:dyDescent="0.15">
      <c r="A79" t="s">
        <v>95</v>
      </c>
      <c r="B79" s="41">
        <v>44030</v>
      </c>
      <c r="C79">
        <v>568</v>
      </c>
      <c r="D79">
        <v>10</v>
      </c>
      <c r="E79" t="s">
        <v>0</v>
      </c>
      <c r="F79">
        <v>0</v>
      </c>
    </row>
    <row r="80" spans="1:9" x14ac:dyDescent="0.15">
      <c r="A80" t="s">
        <v>95</v>
      </c>
      <c r="B80" s="41">
        <v>44031</v>
      </c>
      <c r="C80">
        <v>568</v>
      </c>
      <c r="D80">
        <v>11</v>
      </c>
      <c r="E80" t="s">
        <v>0</v>
      </c>
      <c r="F80">
        <v>0</v>
      </c>
    </row>
    <row r="81" spans="1:9" x14ac:dyDescent="0.15">
      <c r="A81" t="s">
        <v>95</v>
      </c>
      <c r="B81" s="41">
        <v>44032</v>
      </c>
      <c r="C81">
        <v>568</v>
      </c>
      <c r="D81">
        <v>12</v>
      </c>
      <c r="E81" t="s">
        <v>0</v>
      </c>
      <c r="F81">
        <v>0</v>
      </c>
    </row>
    <row r="82" spans="1:9" x14ac:dyDescent="0.15">
      <c r="A82" t="s">
        <v>95</v>
      </c>
      <c r="B82" s="41">
        <v>44033</v>
      </c>
      <c r="C82">
        <v>568</v>
      </c>
      <c r="D82">
        <v>13</v>
      </c>
      <c r="E82" t="s">
        <v>0</v>
      </c>
      <c r="F82">
        <v>0</v>
      </c>
    </row>
    <row r="83" spans="1:9" x14ac:dyDescent="0.15">
      <c r="A83" t="s">
        <v>95</v>
      </c>
      <c r="B83" s="41">
        <v>44034</v>
      </c>
      <c r="C83">
        <v>568</v>
      </c>
      <c r="D83">
        <v>14</v>
      </c>
      <c r="E83" t="s">
        <v>0</v>
      </c>
      <c r="F83">
        <v>0</v>
      </c>
    </row>
    <row r="84" spans="1:9" x14ac:dyDescent="0.15">
      <c r="A84" t="s">
        <v>95</v>
      </c>
      <c r="B84" s="41">
        <v>44035</v>
      </c>
      <c r="C84">
        <v>568</v>
      </c>
      <c r="D84">
        <v>15</v>
      </c>
      <c r="E84" t="s">
        <v>0</v>
      </c>
      <c r="F84">
        <v>0</v>
      </c>
    </row>
    <row r="85" spans="1:9" x14ac:dyDescent="0.15">
      <c r="A85" t="s">
        <v>95</v>
      </c>
      <c r="B85" s="41">
        <v>44036</v>
      </c>
      <c r="C85">
        <v>568</v>
      </c>
      <c r="D85">
        <v>16</v>
      </c>
      <c r="E85" t="s">
        <v>0</v>
      </c>
      <c r="F85">
        <v>0</v>
      </c>
    </row>
    <row r="86" spans="1:9" x14ac:dyDescent="0.15">
      <c r="A86" t="s">
        <v>95</v>
      </c>
      <c r="B86" s="41">
        <v>44037</v>
      </c>
      <c r="C86">
        <v>568</v>
      </c>
      <c r="D86">
        <v>17</v>
      </c>
      <c r="E86" t="s">
        <v>0</v>
      </c>
      <c r="F86">
        <v>0</v>
      </c>
    </row>
    <row r="87" spans="1:9" x14ac:dyDescent="0.15">
      <c r="A87" t="s">
        <v>95</v>
      </c>
      <c r="B87" s="41">
        <v>44038</v>
      </c>
      <c r="C87">
        <v>568</v>
      </c>
      <c r="D87">
        <v>18</v>
      </c>
      <c r="E87" t="s">
        <v>0</v>
      </c>
      <c r="F87">
        <v>0</v>
      </c>
    </row>
    <row r="88" spans="1:9" x14ac:dyDescent="0.15">
      <c r="A88" t="s">
        <v>95</v>
      </c>
      <c r="B88" s="41">
        <v>44039</v>
      </c>
      <c r="C88">
        <v>568</v>
      </c>
      <c r="D88">
        <v>19</v>
      </c>
      <c r="E88" t="s">
        <v>0</v>
      </c>
      <c r="F88">
        <v>0</v>
      </c>
    </row>
    <row r="89" spans="1:9" x14ac:dyDescent="0.15">
      <c r="A89" t="s">
        <v>95</v>
      </c>
      <c r="B89" s="41">
        <v>44040</v>
      </c>
      <c r="C89">
        <v>568</v>
      </c>
      <c r="D89">
        <v>20</v>
      </c>
      <c r="E89" t="s">
        <v>0</v>
      </c>
      <c r="F89">
        <v>0</v>
      </c>
    </row>
    <row r="90" spans="1:9" x14ac:dyDescent="0.15">
      <c r="A90" t="s">
        <v>95</v>
      </c>
      <c r="B90" s="41">
        <v>44041</v>
      </c>
      <c r="C90">
        <v>568</v>
      </c>
      <c r="D90">
        <v>21</v>
      </c>
      <c r="E90" t="s">
        <v>0</v>
      </c>
      <c r="F90">
        <v>0</v>
      </c>
    </row>
    <row r="91" spans="1:9" x14ac:dyDescent="0.15">
      <c r="A91" t="s">
        <v>95</v>
      </c>
      <c r="B91" s="41">
        <v>44042</v>
      </c>
      <c r="C91">
        <v>568</v>
      </c>
      <c r="D91">
        <v>22</v>
      </c>
      <c r="E91" t="s">
        <v>0</v>
      </c>
      <c r="F91">
        <v>0</v>
      </c>
    </row>
    <row r="92" spans="1:9" x14ac:dyDescent="0.15">
      <c r="A92" t="s">
        <v>95</v>
      </c>
      <c r="B92" s="41">
        <v>44043</v>
      </c>
      <c r="C92">
        <v>568</v>
      </c>
      <c r="D92">
        <v>23</v>
      </c>
      <c r="E92" t="s">
        <v>0</v>
      </c>
      <c r="F92">
        <v>0</v>
      </c>
    </row>
    <row r="93" spans="1:9" x14ac:dyDescent="0.15">
      <c r="A93" t="s">
        <v>95</v>
      </c>
      <c r="B93" s="41">
        <v>44044</v>
      </c>
      <c r="C93">
        <v>568</v>
      </c>
      <c r="D93">
        <v>24</v>
      </c>
      <c r="E93" t="s">
        <v>0</v>
      </c>
      <c r="F93">
        <v>0</v>
      </c>
    </row>
    <row r="94" spans="1:9" x14ac:dyDescent="0.15">
      <c r="A94" t="s">
        <v>95</v>
      </c>
      <c r="B94" s="41">
        <v>44045</v>
      </c>
      <c r="C94">
        <v>568</v>
      </c>
      <c r="D94">
        <v>25</v>
      </c>
      <c r="E94" t="s">
        <v>0</v>
      </c>
      <c r="F94">
        <v>0</v>
      </c>
    </row>
    <row r="96" spans="1:9" x14ac:dyDescent="0.15">
      <c r="A96" t="s">
        <v>70</v>
      </c>
      <c r="B96" s="41">
        <v>44012</v>
      </c>
      <c r="C96" t="s">
        <v>75</v>
      </c>
      <c r="D96">
        <v>1</v>
      </c>
      <c r="H96">
        <v>0.33</v>
      </c>
      <c r="I96">
        <v>0.73</v>
      </c>
    </row>
    <row r="97" spans="1:9" x14ac:dyDescent="0.15">
      <c r="A97" t="s">
        <v>70</v>
      </c>
      <c r="B97" s="41">
        <v>44012</v>
      </c>
      <c r="C97" t="s">
        <v>75</v>
      </c>
      <c r="D97">
        <v>2</v>
      </c>
    </row>
    <row r="98" spans="1:9" x14ac:dyDescent="0.15">
      <c r="A98" t="s">
        <v>70</v>
      </c>
      <c r="B98" s="41">
        <v>44012</v>
      </c>
      <c r="C98" t="s">
        <v>75</v>
      </c>
      <c r="D98">
        <v>3</v>
      </c>
    </row>
    <row r="99" spans="1:9" x14ac:dyDescent="0.15">
      <c r="A99" t="s">
        <v>70</v>
      </c>
      <c r="B99" s="41">
        <v>44012</v>
      </c>
      <c r="C99" t="s">
        <v>75</v>
      </c>
      <c r="D99">
        <v>4</v>
      </c>
    </row>
    <row r="100" spans="1:9" x14ac:dyDescent="0.15">
      <c r="A100" t="s">
        <v>70</v>
      </c>
      <c r="B100" s="41">
        <v>44012</v>
      </c>
      <c r="C100" t="s">
        <v>75</v>
      </c>
      <c r="D100">
        <v>5</v>
      </c>
    </row>
    <row r="101" spans="1:9" x14ac:dyDescent="0.15">
      <c r="A101" t="s">
        <v>70</v>
      </c>
      <c r="B101" s="41">
        <v>44012</v>
      </c>
      <c r="C101" t="s">
        <v>75</v>
      </c>
      <c r="D101">
        <v>6</v>
      </c>
    </row>
    <row r="102" spans="1:9" x14ac:dyDescent="0.15">
      <c r="A102" t="s">
        <v>70</v>
      </c>
      <c r="B102" s="41">
        <v>44012</v>
      </c>
      <c r="C102" t="s">
        <v>75</v>
      </c>
      <c r="D102">
        <v>7</v>
      </c>
    </row>
    <row r="103" spans="1:9" x14ac:dyDescent="0.15">
      <c r="A103" t="s">
        <v>70</v>
      </c>
      <c r="B103" s="41">
        <v>44012</v>
      </c>
      <c r="C103" t="s">
        <v>75</v>
      </c>
      <c r="D103">
        <v>8</v>
      </c>
    </row>
    <row r="104" spans="1:9" x14ac:dyDescent="0.15">
      <c r="A104" t="s">
        <v>70</v>
      </c>
      <c r="B104" s="41">
        <v>44012</v>
      </c>
      <c r="C104" t="s">
        <v>75</v>
      </c>
      <c r="D104">
        <v>9</v>
      </c>
    </row>
    <row r="105" spans="1:9" x14ac:dyDescent="0.15">
      <c r="A105" t="s">
        <v>70</v>
      </c>
      <c r="B105" s="41">
        <v>44012</v>
      </c>
      <c r="C105" t="s">
        <v>75</v>
      </c>
      <c r="D105">
        <v>10</v>
      </c>
    </row>
    <row r="106" spans="1:9" x14ac:dyDescent="0.15">
      <c r="A106" t="s">
        <v>70</v>
      </c>
      <c r="B106" s="41">
        <v>44012</v>
      </c>
      <c r="C106" t="s">
        <v>75</v>
      </c>
      <c r="D106">
        <v>11</v>
      </c>
    </row>
    <row r="107" spans="1:9" x14ac:dyDescent="0.15">
      <c r="A107" t="s">
        <v>70</v>
      </c>
      <c r="B107" s="41">
        <v>44012</v>
      </c>
      <c r="C107" t="s">
        <v>75</v>
      </c>
      <c r="D107">
        <v>12</v>
      </c>
    </row>
    <row r="108" spans="1:9" x14ac:dyDescent="0.15">
      <c r="A108" t="s">
        <v>70</v>
      </c>
      <c r="B108" s="41">
        <v>44012</v>
      </c>
      <c r="C108" t="s">
        <v>75</v>
      </c>
      <c r="D108">
        <v>13</v>
      </c>
    </row>
    <row r="109" spans="1:9" x14ac:dyDescent="0.15">
      <c r="A109" t="s">
        <v>70</v>
      </c>
      <c r="B109" s="41">
        <v>44012</v>
      </c>
      <c r="C109" t="s">
        <v>75</v>
      </c>
      <c r="D109">
        <v>14</v>
      </c>
    </row>
    <row r="110" spans="1:9" x14ac:dyDescent="0.15">
      <c r="A110" t="s">
        <v>70</v>
      </c>
      <c r="B110" s="41">
        <v>44012</v>
      </c>
      <c r="C110" t="s">
        <v>75</v>
      </c>
      <c r="D110">
        <v>15</v>
      </c>
    </row>
    <row r="112" spans="1:9" x14ac:dyDescent="0.15">
      <c r="A112" t="s">
        <v>106</v>
      </c>
      <c r="B112" s="41">
        <v>44034</v>
      </c>
      <c r="C112">
        <v>569</v>
      </c>
      <c r="D112">
        <v>1</v>
      </c>
      <c r="E112" t="s">
        <v>0</v>
      </c>
      <c r="F112">
        <v>0</v>
      </c>
      <c r="H112">
        <f>1/20</f>
        <v>0.05</v>
      </c>
      <c r="I112">
        <f>AVERAGE(F112:F132)</f>
        <v>0.05</v>
      </c>
    </row>
    <row r="113" spans="1:9" x14ac:dyDescent="0.15">
      <c r="A113" t="s">
        <v>106</v>
      </c>
      <c r="B113" s="41">
        <v>44034</v>
      </c>
      <c r="C113">
        <v>569</v>
      </c>
      <c r="D113">
        <v>2</v>
      </c>
      <c r="E113" t="s">
        <v>0</v>
      </c>
      <c r="F113">
        <v>0</v>
      </c>
      <c r="G113" t="s">
        <v>53</v>
      </c>
      <c r="H113" t="s">
        <v>59</v>
      </c>
      <c r="I113" t="s">
        <v>60</v>
      </c>
    </row>
    <row r="114" spans="1:9" x14ac:dyDescent="0.15">
      <c r="A114" t="s">
        <v>106</v>
      </c>
      <c r="B114" s="41">
        <v>44034</v>
      </c>
      <c r="C114">
        <v>569</v>
      </c>
      <c r="D114">
        <v>3</v>
      </c>
      <c r="E114" t="s">
        <v>41</v>
      </c>
      <c r="G114" t="s">
        <v>54</v>
      </c>
      <c r="H114">
        <v>93</v>
      </c>
      <c r="I114">
        <v>0</v>
      </c>
    </row>
    <row r="115" spans="1:9" x14ac:dyDescent="0.15">
      <c r="A115" t="s">
        <v>106</v>
      </c>
      <c r="B115" s="41">
        <v>44034</v>
      </c>
      <c r="C115">
        <v>569</v>
      </c>
      <c r="D115">
        <v>4</v>
      </c>
      <c r="E115" t="s">
        <v>0</v>
      </c>
      <c r="F115">
        <v>0</v>
      </c>
      <c r="G115" t="s">
        <v>55</v>
      </c>
      <c r="H115">
        <v>92</v>
      </c>
      <c r="I115">
        <v>2</v>
      </c>
    </row>
    <row r="116" spans="1:9" x14ac:dyDescent="0.15">
      <c r="A116" t="s">
        <v>106</v>
      </c>
      <c r="B116" s="41">
        <v>44034</v>
      </c>
      <c r="C116">
        <v>569</v>
      </c>
      <c r="D116">
        <v>5</v>
      </c>
      <c r="E116" t="s">
        <v>0</v>
      </c>
      <c r="F116">
        <v>0</v>
      </c>
      <c r="G116" t="s">
        <v>56</v>
      </c>
      <c r="H116">
        <v>92</v>
      </c>
      <c r="I116">
        <v>0</v>
      </c>
    </row>
    <row r="117" spans="1:9" x14ac:dyDescent="0.15">
      <c r="A117" t="s">
        <v>106</v>
      </c>
      <c r="B117" s="41">
        <v>44034</v>
      </c>
      <c r="C117">
        <v>569</v>
      </c>
      <c r="D117">
        <v>6</v>
      </c>
      <c r="E117" t="s">
        <v>0</v>
      </c>
      <c r="F117">
        <v>0</v>
      </c>
      <c r="G117" t="s">
        <v>58</v>
      </c>
      <c r="H117">
        <f>SUM(H114:H116)</f>
        <v>277</v>
      </c>
      <c r="I117">
        <f>SUM(I114:I116)</f>
        <v>2</v>
      </c>
    </row>
    <row r="118" spans="1:9" x14ac:dyDescent="0.15">
      <c r="A118" t="s">
        <v>106</v>
      </c>
      <c r="B118" s="41">
        <v>44034</v>
      </c>
      <c r="C118">
        <v>569</v>
      </c>
      <c r="D118">
        <v>7</v>
      </c>
      <c r="E118" t="s">
        <v>0</v>
      </c>
      <c r="F118">
        <v>0</v>
      </c>
      <c r="I118">
        <v>279</v>
      </c>
    </row>
    <row r="119" spans="1:9" x14ac:dyDescent="0.15">
      <c r="A119" t="s">
        <v>106</v>
      </c>
      <c r="B119" s="41">
        <v>44034</v>
      </c>
      <c r="C119">
        <v>569</v>
      </c>
      <c r="D119">
        <v>8</v>
      </c>
      <c r="E119" t="s">
        <v>0</v>
      </c>
      <c r="F119">
        <v>0</v>
      </c>
    </row>
    <row r="120" spans="1:9" x14ac:dyDescent="0.15">
      <c r="A120" t="s">
        <v>106</v>
      </c>
      <c r="B120" s="41">
        <v>44034</v>
      </c>
      <c r="C120">
        <v>569</v>
      </c>
      <c r="D120">
        <v>9</v>
      </c>
      <c r="E120" t="s">
        <v>0</v>
      </c>
      <c r="F120">
        <v>0</v>
      </c>
    </row>
    <row r="121" spans="1:9" x14ac:dyDescent="0.15">
      <c r="A121" t="s">
        <v>106</v>
      </c>
      <c r="B121" s="41">
        <v>44034</v>
      </c>
      <c r="C121">
        <v>569</v>
      </c>
      <c r="D121">
        <v>10</v>
      </c>
      <c r="E121" t="s">
        <v>0</v>
      </c>
      <c r="F121">
        <v>0</v>
      </c>
    </row>
    <row r="122" spans="1:9" x14ac:dyDescent="0.15">
      <c r="A122" t="s">
        <v>106</v>
      </c>
      <c r="B122" s="41">
        <v>44034</v>
      </c>
      <c r="C122">
        <v>569</v>
      </c>
      <c r="D122">
        <v>11</v>
      </c>
      <c r="E122" t="s">
        <v>0</v>
      </c>
      <c r="F122">
        <v>0</v>
      </c>
    </row>
    <row r="123" spans="1:9" x14ac:dyDescent="0.15">
      <c r="A123" t="s">
        <v>106</v>
      </c>
      <c r="B123" s="41">
        <v>44034</v>
      </c>
      <c r="C123">
        <v>569</v>
      </c>
      <c r="D123">
        <v>12</v>
      </c>
      <c r="E123" t="s">
        <v>0</v>
      </c>
      <c r="F123">
        <v>0</v>
      </c>
    </row>
    <row r="124" spans="1:9" x14ac:dyDescent="0.15">
      <c r="A124" t="s">
        <v>106</v>
      </c>
      <c r="B124" s="41">
        <v>44034</v>
      </c>
      <c r="C124">
        <v>569</v>
      </c>
      <c r="D124">
        <v>13</v>
      </c>
      <c r="E124" t="s">
        <v>0</v>
      </c>
      <c r="F124">
        <v>0</v>
      </c>
    </row>
    <row r="125" spans="1:9" x14ac:dyDescent="0.15">
      <c r="A125" t="s">
        <v>106</v>
      </c>
      <c r="B125" s="41">
        <v>44034</v>
      </c>
      <c r="C125">
        <v>569</v>
      </c>
      <c r="D125">
        <v>14</v>
      </c>
      <c r="E125" t="s">
        <v>0</v>
      </c>
      <c r="F125">
        <v>0</v>
      </c>
    </row>
    <row r="126" spans="1:9" x14ac:dyDescent="0.15">
      <c r="A126" t="s">
        <v>106</v>
      </c>
      <c r="B126" s="41">
        <v>44034</v>
      </c>
      <c r="C126">
        <v>569</v>
      </c>
      <c r="D126">
        <v>15</v>
      </c>
      <c r="E126" t="s">
        <v>0</v>
      </c>
      <c r="F126">
        <v>0</v>
      </c>
    </row>
    <row r="127" spans="1:9" x14ac:dyDescent="0.15">
      <c r="A127" t="s">
        <v>106</v>
      </c>
      <c r="B127" s="41">
        <v>44034</v>
      </c>
      <c r="C127">
        <v>569</v>
      </c>
      <c r="D127">
        <v>16</v>
      </c>
      <c r="E127" t="s">
        <v>0</v>
      </c>
      <c r="F127">
        <v>0</v>
      </c>
    </row>
    <row r="128" spans="1:9" x14ac:dyDescent="0.15">
      <c r="A128" t="s">
        <v>106</v>
      </c>
      <c r="B128" s="41">
        <v>44034</v>
      </c>
      <c r="C128">
        <v>569</v>
      </c>
      <c r="D128">
        <v>17</v>
      </c>
      <c r="E128" t="s">
        <v>0</v>
      </c>
      <c r="F128">
        <v>0</v>
      </c>
    </row>
    <row r="129" spans="1:9" x14ac:dyDescent="0.15">
      <c r="A129" t="s">
        <v>106</v>
      </c>
      <c r="B129" s="41">
        <v>44034</v>
      </c>
      <c r="C129">
        <v>569</v>
      </c>
      <c r="D129">
        <v>18</v>
      </c>
      <c r="E129" t="s">
        <v>0</v>
      </c>
      <c r="F129">
        <v>0</v>
      </c>
    </row>
    <row r="130" spans="1:9" x14ac:dyDescent="0.15">
      <c r="A130" t="s">
        <v>106</v>
      </c>
      <c r="B130" s="41">
        <v>44034</v>
      </c>
      <c r="C130">
        <v>569</v>
      </c>
      <c r="D130">
        <v>19</v>
      </c>
      <c r="E130" t="s">
        <v>1</v>
      </c>
      <c r="F130">
        <v>1</v>
      </c>
    </row>
    <row r="131" spans="1:9" x14ac:dyDescent="0.15">
      <c r="A131" t="s">
        <v>106</v>
      </c>
      <c r="B131" s="41">
        <v>44034</v>
      </c>
      <c r="C131">
        <v>569</v>
      </c>
      <c r="D131">
        <v>20</v>
      </c>
      <c r="E131" t="s">
        <v>0</v>
      </c>
      <c r="F131">
        <v>0</v>
      </c>
    </row>
    <row r="132" spans="1:9" x14ac:dyDescent="0.15">
      <c r="A132" t="s">
        <v>106</v>
      </c>
      <c r="B132" s="41">
        <v>44034</v>
      </c>
      <c r="C132">
        <v>569</v>
      </c>
      <c r="D132">
        <v>21</v>
      </c>
      <c r="E132" t="s">
        <v>0</v>
      </c>
      <c r="F132">
        <v>0</v>
      </c>
    </row>
    <row r="134" spans="1:9" x14ac:dyDescent="0.15">
      <c r="A134" t="s">
        <v>95</v>
      </c>
      <c r="B134" s="41">
        <v>44055</v>
      </c>
      <c r="C134">
        <v>571</v>
      </c>
      <c r="D134">
        <v>1</v>
      </c>
      <c r="E134" t="s">
        <v>0</v>
      </c>
      <c r="F134">
        <v>0</v>
      </c>
      <c r="H134">
        <f>8/25</f>
        <v>0.32</v>
      </c>
      <c r="I134">
        <f>AVERAGE(F134:F158)</f>
        <v>0.44</v>
      </c>
    </row>
    <row r="135" spans="1:9" x14ac:dyDescent="0.15">
      <c r="A135" t="s">
        <v>95</v>
      </c>
      <c r="B135" s="41">
        <v>44055</v>
      </c>
      <c r="C135">
        <v>571</v>
      </c>
      <c r="D135">
        <v>2</v>
      </c>
      <c r="E135" t="s">
        <v>0</v>
      </c>
      <c r="F135">
        <v>0</v>
      </c>
      <c r="G135" t="s">
        <v>53</v>
      </c>
      <c r="H135" t="s">
        <v>59</v>
      </c>
      <c r="I135" t="s">
        <v>60</v>
      </c>
    </row>
    <row r="136" spans="1:9" x14ac:dyDescent="0.15">
      <c r="A136" t="s">
        <v>95</v>
      </c>
      <c r="B136" s="41">
        <v>44055</v>
      </c>
      <c r="C136">
        <v>571</v>
      </c>
      <c r="D136">
        <v>3</v>
      </c>
      <c r="E136" t="s">
        <v>2</v>
      </c>
      <c r="F136">
        <v>1</v>
      </c>
      <c r="G136" t="s">
        <v>54</v>
      </c>
      <c r="H136">
        <v>81</v>
      </c>
      <c r="I136">
        <v>3</v>
      </c>
    </row>
    <row r="137" spans="1:9" x14ac:dyDescent="0.15">
      <c r="A137" t="s">
        <v>95</v>
      </c>
      <c r="B137" s="41">
        <v>44055</v>
      </c>
      <c r="C137">
        <v>571</v>
      </c>
      <c r="D137">
        <v>4</v>
      </c>
      <c r="E137" t="s">
        <v>0</v>
      </c>
      <c r="F137">
        <v>0</v>
      </c>
      <c r="G137" t="s">
        <v>55</v>
      </c>
      <c r="H137">
        <v>83</v>
      </c>
      <c r="I137">
        <v>1</v>
      </c>
    </row>
    <row r="138" spans="1:9" x14ac:dyDescent="0.15">
      <c r="A138" t="s">
        <v>95</v>
      </c>
      <c r="B138" s="41">
        <v>44055</v>
      </c>
      <c r="C138">
        <v>571</v>
      </c>
      <c r="D138">
        <v>5</v>
      </c>
      <c r="E138" t="s">
        <v>0</v>
      </c>
      <c r="F138">
        <v>0</v>
      </c>
      <c r="G138" t="s">
        <v>56</v>
      </c>
      <c r="H138">
        <v>82</v>
      </c>
      <c r="I138">
        <v>2</v>
      </c>
    </row>
    <row r="139" spans="1:9" x14ac:dyDescent="0.15">
      <c r="A139" t="s">
        <v>95</v>
      </c>
      <c r="B139" s="41">
        <v>44055</v>
      </c>
      <c r="C139">
        <v>571</v>
      </c>
      <c r="D139">
        <v>6</v>
      </c>
      <c r="E139" t="s">
        <v>0</v>
      </c>
      <c r="F139">
        <v>0</v>
      </c>
      <c r="G139" t="s">
        <v>57</v>
      </c>
      <c r="H139">
        <v>81</v>
      </c>
      <c r="I139">
        <v>4</v>
      </c>
    </row>
    <row r="140" spans="1:9" x14ac:dyDescent="0.15">
      <c r="A140" t="s">
        <v>95</v>
      </c>
      <c r="B140" s="41">
        <v>44055</v>
      </c>
      <c r="C140">
        <v>571</v>
      </c>
      <c r="D140">
        <v>7</v>
      </c>
      <c r="E140" t="s">
        <v>15</v>
      </c>
      <c r="F140">
        <v>1</v>
      </c>
      <c r="G140" t="s">
        <v>58</v>
      </c>
      <c r="H140">
        <f>SUM(H136:H139)</f>
        <v>327</v>
      </c>
      <c r="I140">
        <f>SUM(I136:I139)</f>
        <v>10</v>
      </c>
    </row>
    <row r="141" spans="1:9" x14ac:dyDescent="0.15">
      <c r="A141" t="s">
        <v>95</v>
      </c>
      <c r="B141" s="41">
        <v>44055</v>
      </c>
      <c r="C141">
        <v>571</v>
      </c>
      <c r="D141">
        <v>8</v>
      </c>
      <c r="E141" t="s">
        <v>3</v>
      </c>
      <c r="F141">
        <v>2</v>
      </c>
      <c r="I141">
        <v>337</v>
      </c>
    </row>
    <row r="142" spans="1:9" x14ac:dyDescent="0.15">
      <c r="A142" t="s">
        <v>95</v>
      </c>
      <c r="B142" s="41">
        <v>44055</v>
      </c>
      <c r="C142">
        <v>571</v>
      </c>
      <c r="D142">
        <v>9</v>
      </c>
      <c r="E142" t="s">
        <v>0</v>
      </c>
      <c r="F142">
        <v>0</v>
      </c>
    </row>
    <row r="143" spans="1:9" x14ac:dyDescent="0.15">
      <c r="A143" t="s">
        <v>95</v>
      </c>
      <c r="B143" s="41">
        <v>44055</v>
      </c>
      <c r="C143">
        <v>571</v>
      </c>
      <c r="D143">
        <v>10</v>
      </c>
      <c r="E143" t="s">
        <v>2</v>
      </c>
      <c r="F143">
        <v>1</v>
      </c>
    </row>
    <row r="144" spans="1:9" x14ac:dyDescent="0.15">
      <c r="A144" t="s">
        <v>95</v>
      </c>
      <c r="B144" s="41">
        <v>44055</v>
      </c>
      <c r="C144">
        <v>571</v>
      </c>
      <c r="D144">
        <v>11</v>
      </c>
      <c r="E144" t="s">
        <v>3</v>
      </c>
      <c r="F144">
        <v>2</v>
      </c>
    </row>
    <row r="145" spans="1:9" x14ac:dyDescent="0.15">
      <c r="A145" t="s">
        <v>95</v>
      </c>
      <c r="B145" s="41">
        <v>44055</v>
      </c>
      <c r="C145">
        <v>571</v>
      </c>
      <c r="D145">
        <v>12</v>
      </c>
      <c r="E145" t="s">
        <v>0</v>
      </c>
      <c r="F145">
        <v>0</v>
      </c>
    </row>
    <row r="146" spans="1:9" x14ac:dyDescent="0.15">
      <c r="A146" t="s">
        <v>95</v>
      </c>
      <c r="B146" s="41">
        <v>44055</v>
      </c>
      <c r="C146">
        <v>571</v>
      </c>
      <c r="D146">
        <v>13</v>
      </c>
      <c r="E146" t="s">
        <v>0</v>
      </c>
      <c r="F146">
        <v>0</v>
      </c>
    </row>
    <row r="147" spans="1:9" x14ac:dyDescent="0.15">
      <c r="A147" t="s">
        <v>95</v>
      </c>
      <c r="B147" s="41">
        <v>44055</v>
      </c>
      <c r="C147">
        <v>571</v>
      </c>
      <c r="D147">
        <v>14</v>
      </c>
      <c r="E147" t="s">
        <v>0</v>
      </c>
      <c r="F147">
        <v>0</v>
      </c>
    </row>
    <row r="148" spans="1:9" x14ac:dyDescent="0.15">
      <c r="A148" t="s">
        <v>95</v>
      </c>
      <c r="B148" s="41">
        <v>44055</v>
      </c>
      <c r="C148">
        <v>571</v>
      </c>
      <c r="D148">
        <v>15</v>
      </c>
      <c r="E148" t="s">
        <v>1</v>
      </c>
      <c r="F148">
        <v>1</v>
      </c>
    </row>
    <row r="149" spans="1:9" x14ac:dyDescent="0.15">
      <c r="A149" t="s">
        <v>95</v>
      </c>
      <c r="B149" s="41">
        <v>44055</v>
      </c>
      <c r="C149">
        <v>571</v>
      </c>
      <c r="D149">
        <v>16</v>
      </c>
      <c r="E149" t="s">
        <v>3</v>
      </c>
      <c r="F149">
        <v>2</v>
      </c>
    </row>
    <row r="150" spans="1:9" x14ac:dyDescent="0.15">
      <c r="A150" t="s">
        <v>95</v>
      </c>
      <c r="B150" s="41">
        <v>44055</v>
      </c>
      <c r="C150">
        <v>571</v>
      </c>
      <c r="D150">
        <v>17</v>
      </c>
      <c r="E150" t="s">
        <v>0</v>
      </c>
      <c r="F150">
        <v>0</v>
      </c>
    </row>
    <row r="151" spans="1:9" x14ac:dyDescent="0.15">
      <c r="A151" t="s">
        <v>95</v>
      </c>
      <c r="B151" s="41">
        <v>44055</v>
      </c>
      <c r="C151">
        <v>571</v>
      </c>
      <c r="D151">
        <v>18</v>
      </c>
      <c r="E151" t="s">
        <v>0</v>
      </c>
      <c r="F151">
        <v>0</v>
      </c>
    </row>
    <row r="152" spans="1:9" x14ac:dyDescent="0.15">
      <c r="A152" t="s">
        <v>95</v>
      </c>
      <c r="B152" s="41">
        <v>44055</v>
      </c>
      <c r="C152">
        <v>571</v>
      </c>
      <c r="D152">
        <v>19</v>
      </c>
      <c r="E152" t="s">
        <v>1</v>
      </c>
      <c r="F152">
        <v>1</v>
      </c>
    </row>
    <row r="153" spans="1:9" x14ac:dyDescent="0.15">
      <c r="A153" t="s">
        <v>95</v>
      </c>
      <c r="B153" s="41">
        <v>44055</v>
      </c>
      <c r="C153">
        <v>571</v>
      </c>
      <c r="D153">
        <v>20</v>
      </c>
      <c r="E153" t="s">
        <v>0</v>
      </c>
      <c r="F153">
        <v>0</v>
      </c>
    </row>
    <row r="154" spans="1:9" x14ac:dyDescent="0.15">
      <c r="A154" t="s">
        <v>95</v>
      </c>
      <c r="B154" s="41">
        <v>44055</v>
      </c>
      <c r="C154">
        <v>571</v>
      </c>
      <c r="D154">
        <v>21</v>
      </c>
      <c r="E154" t="s">
        <v>0</v>
      </c>
      <c r="F154">
        <v>0</v>
      </c>
    </row>
    <row r="155" spans="1:9" x14ac:dyDescent="0.15">
      <c r="A155" t="s">
        <v>95</v>
      </c>
      <c r="B155" s="41">
        <v>44055</v>
      </c>
      <c r="C155">
        <v>571</v>
      </c>
      <c r="D155">
        <v>22</v>
      </c>
      <c r="E155" t="s">
        <v>0</v>
      </c>
      <c r="F155">
        <v>0</v>
      </c>
    </row>
    <row r="156" spans="1:9" x14ac:dyDescent="0.15">
      <c r="A156" t="s">
        <v>95</v>
      </c>
      <c r="B156" s="41">
        <v>44055</v>
      </c>
      <c r="C156">
        <v>571</v>
      </c>
      <c r="D156">
        <v>23</v>
      </c>
      <c r="E156" t="s">
        <v>0</v>
      </c>
      <c r="F156">
        <v>0</v>
      </c>
    </row>
    <row r="157" spans="1:9" x14ac:dyDescent="0.15">
      <c r="A157" t="s">
        <v>95</v>
      </c>
      <c r="B157" s="41">
        <v>44055</v>
      </c>
      <c r="C157">
        <v>571</v>
      </c>
      <c r="D157">
        <v>24</v>
      </c>
      <c r="E157" t="s">
        <v>0</v>
      </c>
      <c r="F157">
        <v>0</v>
      </c>
    </row>
    <row r="158" spans="1:9" x14ac:dyDescent="0.15">
      <c r="A158" t="s">
        <v>95</v>
      </c>
      <c r="B158" s="41">
        <v>44055</v>
      </c>
      <c r="C158">
        <v>571</v>
      </c>
      <c r="D158">
        <v>25</v>
      </c>
      <c r="E158" t="s">
        <v>0</v>
      </c>
      <c r="F158">
        <v>0</v>
      </c>
    </row>
    <row r="160" spans="1:9" x14ac:dyDescent="0.15">
      <c r="A160" t="s">
        <v>70</v>
      </c>
      <c r="B160" s="41">
        <v>44043</v>
      </c>
      <c r="C160" t="s">
        <v>75</v>
      </c>
      <c r="D160">
        <v>1</v>
      </c>
      <c r="H160">
        <v>0.6</v>
      </c>
      <c r="I160">
        <v>1.23</v>
      </c>
    </row>
    <row r="161" spans="1:9" x14ac:dyDescent="0.15">
      <c r="A161" t="s">
        <v>70</v>
      </c>
      <c r="B161" s="41">
        <v>44043</v>
      </c>
      <c r="C161" t="s">
        <v>75</v>
      </c>
      <c r="D161">
        <v>2</v>
      </c>
    </row>
    <row r="162" spans="1:9" x14ac:dyDescent="0.15">
      <c r="A162" t="s">
        <v>70</v>
      </c>
      <c r="B162" s="41">
        <v>44043</v>
      </c>
      <c r="C162" t="s">
        <v>75</v>
      </c>
      <c r="D162">
        <v>3</v>
      </c>
    </row>
    <row r="163" spans="1:9" x14ac:dyDescent="0.15">
      <c r="A163" t="s">
        <v>70</v>
      </c>
      <c r="B163" s="41">
        <v>44043</v>
      </c>
      <c r="C163" t="s">
        <v>75</v>
      </c>
      <c r="D163">
        <v>4</v>
      </c>
    </row>
    <row r="164" spans="1:9" x14ac:dyDescent="0.15">
      <c r="A164" t="s">
        <v>70</v>
      </c>
      <c r="B164" s="41">
        <v>44043</v>
      </c>
      <c r="C164" t="s">
        <v>75</v>
      </c>
      <c r="D164">
        <v>5</v>
      </c>
    </row>
    <row r="165" spans="1:9" x14ac:dyDescent="0.15">
      <c r="A165" t="s">
        <v>70</v>
      </c>
      <c r="B165" s="41">
        <v>44043</v>
      </c>
      <c r="C165" t="s">
        <v>75</v>
      </c>
      <c r="D165">
        <v>6</v>
      </c>
    </row>
    <row r="166" spans="1:9" x14ac:dyDescent="0.15">
      <c r="A166" t="s">
        <v>70</v>
      </c>
      <c r="B166" s="41">
        <v>44043</v>
      </c>
      <c r="C166" t="s">
        <v>75</v>
      </c>
      <c r="D166">
        <v>7</v>
      </c>
    </row>
    <row r="167" spans="1:9" x14ac:dyDescent="0.15">
      <c r="A167" t="s">
        <v>70</v>
      </c>
      <c r="B167" s="41">
        <v>44043</v>
      </c>
      <c r="C167" t="s">
        <v>75</v>
      </c>
      <c r="D167">
        <v>8</v>
      </c>
    </row>
    <row r="168" spans="1:9" x14ac:dyDescent="0.15">
      <c r="A168" t="s">
        <v>70</v>
      </c>
      <c r="B168" s="41">
        <v>44043</v>
      </c>
      <c r="C168" t="s">
        <v>75</v>
      </c>
      <c r="D168">
        <v>9</v>
      </c>
    </row>
    <row r="169" spans="1:9" x14ac:dyDescent="0.15">
      <c r="A169" t="s">
        <v>70</v>
      </c>
      <c r="B169" s="41">
        <v>44043</v>
      </c>
      <c r="C169" t="s">
        <v>75</v>
      </c>
      <c r="D169">
        <v>10</v>
      </c>
    </row>
    <row r="170" spans="1:9" x14ac:dyDescent="0.15">
      <c r="A170" t="s">
        <v>70</v>
      </c>
      <c r="B170" s="41">
        <v>44043</v>
      </c>
      <c r="C170" t="s">
        <v>75</v>
      </c>
      <c r="D170">
        <v>11</v>
      </c>
    </row>
    <row r="171" spans="1:9" x14ac:dyDescent="0.15">
      <c r="A171" t="s">
        <v>70</v>
      </c>
      <c r="B171" s="41">
        <v>44043</v>
      </c>
      <c r="C171" t="s">
        <v>75</v>
      </c>
      <c r="D171">
        <v>12</v>
      </c>
    </row>
    <row r="172" spans="1:9" x14ac:dyDescent="0.15">
      <c r="A172" t="s">
        <v>70</v>
      </c>
      <c r="B172" s="41">
        <v>44043</v>
      </c>
      <c r="C172" t="s">
        <v>75</v>
      </c>
      <c r="D172">
        <v>13</v>
      </c>
    </row>
    <row r="173" spans="1:9" x14ac:dyDescent="0.15">
      <c r="A173" t="s">
        <v>70</v>
      </c>
      <c r="B173" s="41">
        <v>44043</v>
      </c>
      <c r="C173" t="s">
        <v>75</v>
      </c>
      <c r="D173">
        <v>14</v>
      </c>
    </row>
    <row r="174" spans="1:9" x14ac:dyDescent="0.15">
      <c r="A174" t="s">
        <v>70</v>
      </c>
      <c r="B174" s="41">
        <v>44043</v>
      </c>
      <c r="C174" t="s">
        <v>75</v>
      </c>
      <c r="D174">
        <v>15</v>
      </c>
    </row>
    <row r="176" spans="1:9" x14ac:dyDescent="0.15">
      <c r="A176" t="s">
        <v>106</v>
      </c>
      <c r="B176" s="41">
        <v>44054</v>
      </c>
      <c r="C176">
        <v>570</v>
      </c>
      <c r="D176">
        <v>1</v>
      </c>
      <c r="E176" t="s">
        <v>0</v>
      </c>
      <c r="F176">
        <v>0</v>
      </c>
      <c r="H176">
        <f>4/21</f>
        <v>0.19047619047619047</v>
      </c>
      <c r="I176">
        <f>AVERAGE(F176:F196)</f>
        <v>0.19047619047619047</v>
      </c>
    </row>
    <row r="177" spans="1:9" x14ac:dyDescent="0.15">
      <c r="A177" t="s">
        <v>106</v>
      </c>
      <c r="B177" s="41">
        <v>44054</v>
      </c>
      <c r="C177">
        <v>570</v>
      </c>
      <c r="D177">
        <v>2</v>
      </c>
      <c r="E177" t="s">
        <v>0</v>
      </c>
      <c r="F177">
        <v>0</v>
      </c>
      <c r="G177" t="s">
        <v>53</v>
      </c>
      <c r="H177" t="s">
        <v>59</v>
      </c>
      <c r="I177" t="s">
        <v>60</v>
      </c>
    </row>
    <row r="178" spans="1:9" x14ac:dyDescent="0.15">
      <c r="A178" t="s">
        <v>106</v>
      </c>
      <c r="B178" s="41">
        <v>44054</v>
      </c>
      <c r="C178">
        <v>570</v>
      </c>
      <c r="D178">
        <v>3</v>
      </c>
      <c r="E178" t="s">
        <v>0</v>
      </c>
      <c r="F178">
        <v>0</v>
      </c>
      <c r="G178" t="s">
        <v>54</v>
      </c>
      <c r="H178">
        <v>83</v>
      </c>
      <c r="I178">
        <v>2</v>
      </c>
    </row>
    <row r="179" spans="1:9" x14ac:dyDescent="0.15">
      <c r="A179" t="s">
        <v>106</v>
      </c>
      <c r="B179" s="41">
        <v>44054</v>
      </c>
      <c r="C179">
        <v>570</v>
      </c>
      <c r="D179">
        <v>4</v>
      </c>
      <c r="E179" t="s">
        <v>0</v>
      </c>
      <c r="F179">
        <v>0</v>
      </c>
      <c r="G179" t="s">
        <v>55</v>
      </c>
      <c r="H179">
        <v>83</v>
      </c>
      <c r="I179">
        <v>0</v>
      </c>
    </row>
    <row r="180" spans="1:9" x14ac:dyDescent="0.15">
      <c r="A180" t="s">
        <v>106</v>
      </c>
      <c r="B180" s="41">
        <v>44054</v>
      </c>
      <c r="C180">
        <v>570</v>
      </c>
      <c r="D180">
        <v>5</v>
      </c>
      <c r="E180" t="s">
        <v>0</v>
      </c>
      <c r="F180">
        <v>0</v>
      </c>
      <c r="G180" t="s">
        <v>56</v>
      </c>
      <c r="H180">
        <v>84</v>
      </c>
      <c r="I180">
        <v>1</v>
      </c>
    </row>
    <row r="181" spans="1:9" x14ac:dyDescent="0.15">
      <c r="A181" t="s">
        <v>106</v>
      </c>
      <c r="B181" s="41">
        <v>44054</v>
      </c>
      <c r="C181">
        <v>570</v>
      </c>
      <c r="D181">
        <v>6</v>
      </c>
      <c r="E181" t="s">
        <v>0</v>
      </c>
      <c r="F181">
        <v>0</v>
      </c>
      <c r="G181" t="s">
        <v>58</v>
      </c>
      <c r="H181">
        <f>SUM(H178:H180)</f>
        <v>250</v>
      </c>
      <c r="I181">
        <f>SUM(I178:I180)</f>
        <v>3</v>
      </c>
    </row>
    <row r="182" spans="1:9" x14ac:dyDescent="0.15">
      <c r="A182" t="s">
        <v>106</v>
      </c>
      <c r="B182" s="41">
        <v>44054</v>
      </c>
      <c r="C182">
        <v>570</v>
      </c>
      <c r="D182">
        <v>7</v>
      </c>
      <c r="E182" t="s">
        <v>0</v>
      </c>
      <c r="F182">
        <v>0</v>
      </c>
      <c r="I182">
        <v>253</v>
      </c>
    </row>
    <row r="183" spans="1:9" x14ac:dyDescent="0.15">
      <c r="A183" t="s">
        <v>106</v>
      </c>
      <c r="B183" s="41">
        <v>44054</v>
      </c>
      <c r="C183">
        <v>570</v>
      </c>
      <c r="D183">
        <v>8</v>
      </c>
      <c r="E183" t="s">
        <v>0</v>
      </c>
      <c r="F183">
        <v>0</v>
      </c>
    </row>
    <row r="184" spans="1:9" x14ac:dyDescent="0.15">
      <c r="A184" t="s">
        <v>106</v>
      </c>
      <c r="B184" s="41">
        <v>44054</v>
      </c>
      <c r="C184">
        <v>570</v>
      </c>
      <c r="D184">
        <v>9</v>
      </c>
      <c r="E184" t="s">
        <v>0</v>
      </c>
      <c r="F184">
        <v>0</v>
      </c>
    </row>
    <row r="185" spans="1:9" x14ac:dyDescent="0.15">
      <c r="A185" t="s">
        <v>106</v>
      </c>
      <c r="B185" s="41">
        <v>44054</v>
      </c>
      <c r="C185">
        <v>570</v>
      </c>
      <c r="D185">
        <v>10</v>
      </c>
      <c r="E185" t="s">
        <v>1</v>
      </c>
      <c r="F185">
        <v>1</v>
      </c>
    </row>
    <row r="186" spans="1:9" x14ac:dyDescent="0.15">
      <c r="A186" t="s">
        <v>106</v>
      </c>
      <c r="B186" s="41">
        <v>44054</v>
      </c>
      <c r="C186">
        <v>570</v>
      </c>
      <c r="D186">
        <v>11</v>
      </c>
      <c r="E186" t="s">
        <v>0</v>
      </c>
      <c r="F186">
        <v>0</v>
      </c>
    </row>
    <row r="187" spans="1:9" x14ac:dyDescent="0.15">
      <c r="A187" t="s">
        <v>106</v>
      </c>
      <c r="B187" s="41">
        <v>44054</v>
      </c>
      <c r="C187">
        <v>570</v>
      </c>
      <c r="D187">
        <v>12</v>
      </c>
      <c r="E187" t="s">
        <v>0</v>
      </c>
      <c r="F187">
        <v>0</v>
      </c>
    </row>
    <row r="188" spans="1:9" x14ac:dyDescent="0.15">
      <c r="A188" t="s">
        <v>106</v>
      </c>
      <c r="B188" s="41">
        <v>44054</v>
      </c>
      <c r="C188">
        <v>570</v>
      </c>
      <c r="D188">
        <v>13</v>
      </c>
      <c r="E188" t="s">
        <v>0</v>
      </c>
      <c r="F188">
        <v>0</v>
      </c>
    </row>
    <row r="189" spans="1:9" x14ac:dyDescent="0.15">
      <c r="A189" t="s">
        <v>106</v>
      </c>
      <c r="B189" s="41">
        <v>44054</v>
      </c>
      <c r="C189">
        <v>570</v>
      </c>
      <c r="D189">
        <v>14</v>
      </c>
      <c r="E189" t="s">
        <v>1</v>
      </c>
      <c r="F189">
        <v>1</v>
      </c>
    </row>
    <row r="190" spans="1:9" x14ac:dyDescent="0.15">
      <c r="A190" t="s">
        <v>106</v>
      </c>
      <c r="B190" s="41">
        <v>44054</v>
      </c>
      <c r="C190">
        <v>570</v>
      </c>
      <c r="D190">
        <v>15</v>
      </c>
      <c r="E190" t="s">
        <v>0</v>
      </c>
      <c r="F190">
        <v>0</v>
      </c>
    </row>
    <row r="191" spans="1:9" x14ac:dyDescent="0.15">
      <c r="A191" t="s">
        <v>106</v>
      </c>
      <c r="B191" s="41">
        <v>44054</v>
      </c>
      <c r="C191">
        <v>570</v>
      </c>
      <c r="D191">
        <v>16</v>
      </c>
      <c r="E191" t="s">
        <v>1</v>
      </c>
      <c r="F191">
        <v>1</v>
      </c>
    </row>
    <row r="192" spans="1:9" x14ac:dyDescent="0.15">
      <c r="A192" t="s">
        <v>106</v>
      </c>
      <c r="B192" s="41">
        <v>44054</v>
      </c>
      <c r="C192">
        <v>570</v>
      </c>
      <c r="D192">
        <v>17</v>
      </c>
      <c r="E192" t="s">
        <v>0</v>
      </c>
      <c r="F192">
        <v>0</v>
      </c>
    </row>
    <row r="193" spans="1:9" x14ac:dyDescent="0.15">
      <c r="A193" t="s">
        <v>106</v>
      </c>
      <c r="B193" s="41">
        <v>44054</v>
      </c>
      <c r="C193">
        <v>570</v>
      </c>
      <c r="D193">
        <v>18</v>
      </c>
      <c r="E193" t="s">
        <v>0</v>
      </c>
      <c r="F193">
        <v>0</v>
      </c>
    </row>
    <row r="194" spans="1:9" x14ac:dyDescent="0.15">
      <c r="A194" t="s">
        <v>106</v>
      </c>
      <c r="B194" s="41">
        <v>44054</v>
      </c>
      <c r="C194">
        <v>570</v>
      </c>
      <c r="D194">
        <v>19</v>
      </c>
      <c r="E194" t="s">
        <v>1</v>
      </c>
      <c r="F194">
        <v>1</v>
      </c>
    </row>
    <row r="195" spans="1:9" x14ac:dyDescent="0.15">
      <c r="A195" t="s">
        <v>106</v>
      </c>
      <c r="B195" s="41">
        <v>44054</v>
      </c>
      <c r="C195">
        <v>570</v>
      </c>
      <c r="D195">
        <v>20</v>
      </c>
      <c r="E195" t="s">
        <v>0</v>
      </c>
      <c r="F195">
        <v>0</v>
      </c>
    </row>
    <row r="196" spans="1:9" x14ac:dyDescent="0.15">
      <c r="A196" t="s">
        <v>106</v>
      </c>
      <c r="B196" s="41">
        <v>44054</v>
      </c>
      <c r="C196">
        <v>570</v>
      </c>
      <c r="D196">
        <v>21</v>
      </c>
      <c r="E196" t="s">
        <v>0</v>
      </c>
      <c r="F196">
        <v>0</v>
      </c>
    </row>
    <row r="198" spans="1:9" x14ac:dyDescent="0.15">
      <c r="A198" t="s">
        <v>95</v>
      </c>
      <c r="B198" s="41">
        <v>44085</v>
      </c>
      <c r="C198">
        <v>573</v>
      </c>
      <c r="D198">
        <v>1</v>
      </c>
      <c r="E198" t="s">
        <v>15</v>
      </c>
      <c r="F198">
        <v>1</v>
      </c>
      <c r="H198">
        <f>15/25</f>
        <v>0.6</v>
      </c>
      <c r="I198">
        <f>AVERAGE(F198:F222)</f>
        <v>0.96</v>
      </c>
    </row>
    <row r="199" spans="1:9" x14ac:dyDescent="0.15">
      <c r="A199" t="s">
        <v>95</v>
      </c>
      <c r="B199" s="41">
        <v>44085</v>
      </c>
      <c r="C199">
        <v>573</v>
      </c>
      <c r="D199">
        <v>2</v>
      </c>
      <c r="E199" t="s">
        <v>1</v>
      </c>
      <c r="F199">
        <v>1</v>
      </c>
      <c r="G199" t="s">
        <v>53</v>
      </c>
      <c r="H199" t="s">
        <v>59</v>
      </c>
      <c r="I199" t="s">
        <v>60</v>
      </c>
    </row>
    <row r="200" spans="1:9" x14ac:dyDescent="0.15">
      <c r="A200" t="s">
        <v>95</v>
      </c>
      <c r="B200" s="41">
        <v>44085</v>
      </c>
      <c r="C200">
        <v>573</v>
      </c>
      <c r="D200">
        <v>3</v>
      </c>
      <c r="E200" t="s">
        <v>2</v>
      </c>
      <c r="F200">
        <v>1</v>
      </c>
      <c r="G200" t="s">
        <v>54</v>
      </c>
      <c r="H200">
        <v>64</v>
      </c>
      <c r="I200">
        <v>10</v>
      </c>
    </row>
    <row r="201" spans="1:9" x14ac:dyDescent="0.15">
      <c r="A201" t="s">
        <v>95</v>
      </c>
      <c r="B201" s="41">
        <v>44085</v>
      </c>
      <c r="C201">
        <v>573</v>
      </c>
      <c r="D201">
        <v>4</v>
      </c>
      <c r="E201" t="s">
        <v>4</v>
      </c>
      <c r="F201">
        <v>2</v>
      </c>
      <c r="G201" t="s">
        <v>55</v>
      </c>
      <c r="H201">
        <v>71</v>
      </c>
      <c r="I201">
        <v>5</v>
      </c>
    </row>
    <row r="202" spans="1:9" x14ac:dyDescent="0.15">
      <c r="A202" t="s">
        <v>95</v>
      </c>
      <c r="B202" s="41">
        <v>44085</v>
      </c>
      <c r="C202">
        <v>573</v>
      </c>
      <c r="D202">
        <v>5</v>
      </c>
      <c r="E202" t="s">
        <v>0</v>
      </c>
      <c r="F202">
        <v>0</v>
      </c>
      <c r="G202" t="s">
        <v>56</v>
      </c>
      <c r="H202">
        <v>74</v>
      </c>
      <c r="I202">
        <v>1</v>
      </c>
    </row>
    <row r="203" spans="1:9" x14ac:dyDescent="0.15">
      <c r="A203" t="s">
        <v>95</v>
      </c>
      <c r="B203" s="41">
        <v>44085</v>
      </c>
      <c r="C203">
        <v>573</v>
      </c>
      <c r="D203">
        <v>6</v>
      </c>
      <c r="E203" t="s">
        <v>2</v>
      </c>
      <c r="F203">
        <v>1</v>
      </c>
      <c r="G203" t="s">
        <v>57</v>
      </c>
      <c r="H203">
        <v>69</v>
      </c>
      <c r="I203">
        <v>5</v>
      </c>
    </row>
    <row r="204" spans="1:9" x14ac:dyDescent="0.15">
      <c r="A204" t="s">
        <v>95</v>
      </c>
      <c r="B204" s="41">
        <v>44085</v>
      </c>
      <c r="C204">
        <v>573</v>
      </c>
      <c r="D204">
        <v>7</v>
      </c>
      <c r="E204" t="s">
        <v>0</v>
      </c>
      <c r="F204">
        <v>0</v>
      </c>
      <c r="G204" t="s">
        <v>58</v>
      </c>
      <c r="H204">
        <f>SUM(H200:H203)</f>
        <v>278</v>
      </c>
      <c r="I204">
        <f>SUM(I200:I203)</f>
        <v>21</v>
      </c>
    </row>
    <row r="205" spans="1:9" x14ac:dyDescent="0.15">
      <c r="A205" t="s">
        <v>95</v>
      </c>
      <c r="B205" s="41">
        <v>44085</v>
      </c>
      <c r="C205">
        <v>573</v>
      </c>
      <c r="D205">
        <v>8</v>
      </c>
      <c r="E205" t="s">
        <v>0</v>
      </c>
      <c r="F205">
        <v>0</v>
      </c>
      <c r="I205">
        <f>SUM(H204:I204)</f>
        <v>299</v>
      </c>
    </row>
    <row r="206" spans="1:9" x14ac:dyDescent="0.15">
      <c r="A206" t="s">
        <v>95</v>
      </c>
      <c r="B206" s="41">
        <v>44085</v>
      </c>
      <c r="C206">
        <v>573</v>
      </c>
      <c r="D206">
        <v>9</v>
      </c>
      <c r="E206" t="s">
        <v>0</v>
      </c>
      <c r="F206">
        <v>0</v>
      </c>
    </row>
    <row r="207" spans="1:9" x14ac:dyDescent="0.15">
      <c r="A207" t="s">
        <v>95</v>
      </c>
      <c r="B207" s="41">
        <v>44085</v>
      </c>
      <c r="C207">
        <v>573</v>
      </c>
      <c r="D207">
        <v>10</v>
      </c>
      <c r="E207" t="s">
        <v>36</v>
      </c>
      <c r="F207">
        <v>3</v>
      </c>
    </row>
    <row r="208" spans="1:9" x14ac:dyDescent="0.15">
      <c r="A208" t="s">
        <v>95</v>
      </c>
      <c r="B208" s="41">
        <v>44085</v>
      </c>
      <c r="C208">
        <v>573</v>
      </c>
      <c r="D208">
        <v>11</v>
      </c>
      <c r="E208" t="s">
        <v>2</v>
      </c>
      <c r="F208">
        <v>1</v>
      </c>
    </row>
    <row r="209" spans="1:9" x14ac:dyDescent="0.15">
      <c r="A209" t="s">
        <v>95</v>
      </c>
      <c r="B209" s="41">
        <v>44085</v>
      </c>
      <c r="C209">
        <v>573</v>
      </c>
      <c r="D209">
        <v>12</v>
      </c>
      <c r="E209" t="s">
        <v>0</v>
      </c>
      <c r="F209">
        <v>0</v>
      </c>
    </row>
    <row r="210" spans="1:9" x14ac:dyDescent="0.15">
      <c r="A210" t="s">
        <v>95</v>
      </c>
      <c r="B210" s="41">
        <v>44085</v>
      </c>
      <c r="C210">
        <v>573</v>
      </c>
      <c r="D210">
        <v>13</v>
      </c>
      <c r="E210" t="s">
        <v>35</v>
      </c>
      <c r="F210">
        <v>3</v>
      </c>
    </row>
    <row r="211" spans="1:9" x14ac:dyDescent="0.15">
      <c r="A211" t="s">
        <v>95</v>
      </c>
      <c r="B211" s="41">
        <v>44085</v>
      </c>
      <c r="C211">
        <v>573</v>
      </c>
      <c r="D211">
        <v>14</v>
      </c>
      <c r="E211" t="s">
        <v>0</v>
      </c>
      <c r="F211">
        <v>0</v>
      </c>
    </row>
    <row r="212" spans="1:9" x14ac:dyDescent="0.15">
      <c r="A212" t="s">
        <v>95</v>
      </c>
      <c r="B212" s="41">
        <v>44085</v>
      </c>
      <c r="C212">
        <v>573</v>
      </c>
      <c r="D212">
        <v>15</v>
      </c>
      <c r="E212" t="s">
        <v>4</v>
      </c>
      <c r="F212">
        <v>2</v>
      </c>
    </row>
    <row r="213" spans="1:9" x14ac:dyDescent="0.15">
      <c r="A213" t="s">
        <v>95</v>
      </c>
      <c r="B213" s="41">
        <v>44085</v>
      </c>
      <c r="C213">
        <v>573</v>
      </c>
      <c r="D213">
        <v>16</v>
      </c>
      <c r="E213" t="s">
        <v>0</v>
      </c>
      <c r="F213">
        <v>0</v>
      </c>
    </row>
    <row r="214" spans="1:9" x14ac:dyDescent="0.15">
      <c r="A214" t="s">
        <v>95</v>
      </c>
      <c r="B214" s="41">
        <v>44085</v>
      </c>
      <c r="C214">
        <v>573</v>
      </c>
      <c r="D214">
        <v>17</v>
      </c>
      <c r="E214" t="s">
        <v>0</v>
      </c>
      <c r="F214">
        <v>0</v>
      </c>
    </row>
    <row r="215" spans="1:9" x14ac:dyDescent="0.15">
      <c r="A215" t="s">
        <v>95</v>
      </c>
      <c r="B215" s="41">
        <v>44085</v>
      </c>
      <c r="C215">
        <v>573</v>
      </c>
      <c r="D215">
        <v>18</v>
      </c>
      <c r="E215" t="s">
        <v>2</v>
      </c>
      <c r="F215">
        <v>1</v>
      </c>
    </row>
    <row r="216" spans="1:9" x14ac:dyDescent="0.15">
      <c r="A216" t="s">
        <v>95</v>
      </c>
      <c r="B216" s="41">
        <v>44085</v>
      </c>
      <c r="C216">
        <v>573</v>
      </c>
      <c r="D216">
        <v>19</v>
      </c>
      <c r="E216" t="s">
        <v>1</v>
      </c>
      <c r="F216">
        <v>1</v>
      </c>
    </row>
    <row r="217" spans="1:9" x14ac:dyDescent="0.15">
      <c r="A217" t="s">
        <v>95</v>
      </c>
      <c r="B217" s="41">
        <v>44085</v>
      </c>
      <c r="C217">
        <v>573</v>
      </c>
      <c r="D217">
        <v>20</v>
      </c>
      <c r="E217" t="s">
        <v>0</v>
      </c>
      <c r="F217">
        <v>0</v>
      </c>
    </row>
    <row r="218" spans="1:9" x14ac:dyDescent="0.15">
      <c r="A218" t="s">
        <v>95</v>
      </c>
      <c r="B218" s="41">
        <v>44085</v>
      </c>
      <c r="C218">
        <v>573</v>
      </c>
      <c r="D218">
        <v>21</v>
      </c>
      <c r="E218" t="s">
        <v>1</v>
      </c>
      <c r="F218">
        <v>1</v>
      </c>
    </row>
    <row r="219" spans="1:9" x14ac:dyDescent="0.15">
      <c r="A219" t="s">
        <v>95</v>
      </c>
      <c r="B219" s="41">
        <v>44085</v>
      </c>
      <c r="C219">
        <v>573</v>
      </c>
      <c r="D219">
        <v>22</v>
      </c>
      <c r="E219" t="s">
        <v>0</v>
      </c>
      <c r="F219">
        <v>0</v>
      </c>
    </row>
    <row r="220" spans="1:9" x14ac:dyDescent="0.15">
      <c r="A220" t="s">
        <v>95</v>
      </c>
      <c r="B220" s="41">
        <v>44085</v>
      </c>
      <c r="C220">
        <v>573</v>
      </c>
      <c r="D220">
        <v>23</v>
      </c>
      <c r="E220" t="s">
        <v>35</v>
      </c>
      <c r="F220">
        <v>3</v>
      </c>
    </row>
    <row r="221" spans="1:9" x14ac:dyDescent="0.15">
      <c r="A221" t="s">
        <v>95</v>
      </c>
      <c r="B221" s="41">
        <v>44085</v>
      </c>
      <c r="C221">
        <v>573</v>
      </c>
      <c r="D221">
        <v>24</v>
      </c>
      <c r="E221" t="s">
        <v>4</v>
      </c>
      <c r="F221">
        <v>2</v>
      </c>
    </row>
    <row r="222" spans="1:9" x14ac:dyDescent="0.15">
      <c r="A222" t="s">
        <v>95</v>
      </c>
      <c r="B222" s="41">
        <v>44085</v>
      </c>
      <c r="C222">
        <v>573</v>
      </c>
      <c r="D222">
        <v>25</v>
      </c>
      <c r="E222" t="s">
        <v>2</v>
      </c>
      <c r="F222">
        <v>1</v>
      </c>
    </row>
    <row r="224" spans="1:9" x14ac:dyDescent="0.15">
      <c r="A224" t="s">
        <v>70</v>
      </c>
      <c r="B224" s="41">
        <v>44070</v>
      </c>
      <c r="C224" t="s">
        <v>75</v>
      </c>
      <c r="D224">
        <v>1</v>
      </c>
      <c r="H224">
        <v>0.93300000000000005</v>
      </c>
      <c r="I224">
        <v>2.4</v>
      </c>
    </row>
    <row r="225" spans="1:9" x14ac:dyDescent="0.15">
      <c r="A225" t="s">
        <v>70</v>
      </c>
      <c r="B225" s="41">
        <v>44070</v>
      </c>
      <c r="C225" t="s">
        <v>75</v>
      </c>
      <c r="D225">
        <v>2</v>
      </c>
    </row>
    <row r="226" spans="1:9" x14ac:dyDescent="0.15">
      <c r="A226" t="s">
        <v>70</v>
      </c>
      <c r="B226" s="41">
        <v>44070</v>
      </c>
      <c r="C226" t="s">
        <v>75</v>
      </c>
      <c r="D226">
        <v>3</v>
      </c>
    </row>
    <row r="227" spans="1:9" x14ac:dyDescent="0.15">
      <c r="A227" t="s">
        <v>70</v>
      </c>
      <c r="B227" s="41">
        <v>44070</v>
      </c>
      <c r="C227" t="s">
        <v>75</v>
      </c>
      <c r="D227">
        <v>4</v>
      </c>
    </row>
    <row r="228" spans="1:9" x14ac:dyDescent="0.15">
      <c r="A228" t="s">
        <v>70</v>
      </c>
      <c r="B228" s="41">
        <v>44070</v>
      </c>
      <c r="C228" t="s">
        <v>75</v>
      </c>
      <c r="D228">
        <v>5</v>
      </c>
    </row>
    <row r="229" spans="1:9" x14ac:dyDescent="0.15">
      <c r="A229" t="s">
        <v>70</v>
      </c>
      <c r="B229" s="41">
        <v>44070</v>
      </c>
      <c r="C229" t="s">
        <v>75</v>
      </c>
      <c r="D229">
        <v>6</v>
      </c>
    </row>
    <row r="230" spans="1:9" x14ac:dyDescent="0.15">
      <c r="A230" t="s">
        <v>70</v>
      </c>
      <c r="B230" s="41">
        <v>44070</v>
      </c>
      <c r="C230" t="s">
        <v>75</v>
      </c>
      <c r="D230">
        <v>7</v>
      </c>
    </row>
    <row r="231" spans="1:9" x14ac:dyDescent="0.15">
      <c r="A231" t="s">
        <v>70</v>
      </c>
      <c r="B231" s="41">
        <v>44070</v>
      </c>
      <c r="C231" t="s">
        <v>75</v>
      </c>
      <c r="D231">
        <v>8</v>
      </c>
    </row>
    <row r="232" spans="1:9" x14ac:dyDescent="0.15">
      <c r="A232" t="s">
        <v>70</v>
      </c>
      <c r="B232" s="41">
        <v>44070</v>
      </c>
      <c r="C232" t="s">
        <v>75</v>
      </c>
      <c r="D232">
        <v>9</v>
      </c>
    </row>
    <row r="233" spans="1:9" x14ac:dyDescent="0.15">
      <c r="A233" t="s">
        <v>70</v>
      </c>
      <c r="B233" s="41">
        <v>44070</v>
      </c>
      <c r="C233" t="s">
        <v>75</v>
      </c>
      <c r="D233">
        <v>10</v>
      </c>
    </row>
    <row r="234" spans="1:9" x14ac:dyDescent="0.15">
      <c r="A234" t="s">
        <v>70</v>
      </c>
      <c r="B234" s="41">
        <v>44070</v>
      </c>
      <c r="C234" t="s">
        <v>75</v>
      </c>
      <c r="D234">
        <v>11</v>
      </c>
    </row>
    <row r="235" spans="1:9" x14ac:dyDescent="0.15">
      <c r="A235" t="s">
        <v>70</v>
      </c>
      <c r="B235" s="41">
        <v>44070</v>
      </c>
      <c r="C235" t="s">
        <v>75</v>
      </c>
      <c r="D235">
        <v>12</v>
      </c>
    </row>
    <row r="236" spans="1:9" x14ac:dyDescent="0.15">
      <c r="A236" t="s">
        <v>70</v>
      </c>
      <c r="B236" s="41">
        <v>44070</v>
      </c>
      <c r="C236" t="s">
        <v>75</v>
      </c>
      <c r="D236">
        <v>13</v>
      </c>
    </row>
    <row r="237" spans="1:9" x14ac:dyDescent="0.15">
      <c r="A237" t="s">
        <v>70</v>
      </c>
      <c r="B237" s="41">
        <v>44070</v>
      </c>
      <c r="C237" t="s">
        <v>75</v>
      </c>
      <c r="D237">
        <v>14</v>
      </c>
    </row>
    <row r="238" spans="1:9" x14ac:dyDescent="0.15">
      <c r="A238" t="s">
        <v>70</v>
      </c>
      <c r="B238" s="41">
        <v>44070</v>
      </c>
      <c r="C238" t="s">
        <v>75</v>
      </c>
      <c r="D238">
        <v>15</v>
      </c>
    </row>
    <row r="240" spans="1:9" x14ac:dyDescent="0.15">
      <c r="A240" t="s">
        <v>106</v>
      </c>
      <c r="B240" s="41">
        <v>44082</v>
      </c>
      <c r="C240">
        <v>572</v>
      </c>
      <c r="D240">
        <v>1</v>
      </c>
      <c r="E240" t="s">
        <v>0</v>
      </c>
      <c r="F240">
        <v>0</v>
      </c>
      <c r="H240">
        <f>7/21</f>
        <v>0.33333333333333331</v>
      </c>
      <c r="I240">
        <f>AVERAGE(F240:F260)</f>
        <v>0.61904761904761907</v>
      </c>
    </row>
    <row r="241" spans="1:9" x14ac:dyDescent="0.15">
      <c r="A241" t="s">
        <v>106</v>
      </c>
      <c r="B241" s="41">
        <v>44082</v>
      </c>
      <c r="C241">
        <v>572</v>
      </c>
      <c r="D241">
        <v>2</v>
      </c>
      <c r="E241" t="s">
        <v>1</v>
      </c>
      <c r="F241">
        <v>1</v>
      </c>
      <c r="G241" t="s">
        <v>53</v>
      </c>
      <c r="H241" t="s">
        <v>59</v>
      </c>
      <c r="I241" t="s">
        <v>60</v>
      </c>
    </row>
    <row r="242" spans="1:9" x14ac:dyDescent="0.15">
      <c r="A242" t="s">
        <v>106</v>
      </c>
      <c r="B242" s="41">
        <v>44082</v>
      </c>
      <c r="C242">
        <v>572</v>
      </c>
      <c r="D242">
        <v>3</v>
      </c>
      <c r="E242" t="s">
        <v>0</v>
      </c>
      <c r="F242">
        <v>0</v>
      </c>
      <c r="G242" t="s">
        <v>54</v>
      </c>
      <c r="H242">
        <v>74</v>
      </c>
      <c r="I242">
        <v>2</v>
      </c>
    </row>
    <row r="243" spans="1:9" x14ac:dyDescent="0.15">
      <c r="A243" t="s">
        <v>106</v>
      </c>
      <c r="B243" s="41">
        <v>44082</v>
      </c>
      <c r="C243">
        <v>572</v>
      </c>
      <c r="D243">
        <v>4</v>
      </c>
      <c r="E243" t="s">
        <v>2</v>
      </c>
      <c r="F243">
        <v>1</v>
      </c>
      <c r="G243" t="s">
        <v>55</v>
      </c>
      <c r="H243">
        <v>74</v>
      </c>
      <c r="I243">
        <v>1</v>
      </c>
    </row>
    <row r="244" spans="1:9" x14ac:dyDescent="0.15">
      <c r="A244" t="s">
        <v>106</v>
      </c>
      <c r="B244" s="41">
        <v>44082</v>
      </c>
      <c r="C244">
        <v>572</v>
      </c>
      <c r="D244">
        <v>5</v>
      </c>
      <c r="E244" t="s">
        <v>0</v>
      </c>
      <c r="F244">
        <v>0</v>
      </c>
      <c r="G244" t="s">
        <v>56</v>
      </c>
      <c r="H244">
        <v>75</v>
      </c>
      <c r="I244">
        <v>1</v>
      </c>
    </row>
    <row r="245" spans="1:9" x14ac:dyDescent="0.15">
      <c r="A245" t="s">
        <v>106</v>
      </c>
      <c r="B245" s="41">
        <v>44082</v>
      </c>
      <c r="C245">
        <v>572</v>
      </c>
      <c r="D245">
        <v>6</v>
      </c>
      <c r="E245" t="s">
        <v>0</v>
      </c>
      <c r="F245">
        <v>0</v>
      </c>
      <c r="G245" t="s">
        <v>58</v>
      </c>
      <c r="H245">
        <f>SUM(H242:H244)</f>
        <v>223</v>
      </c>
      <c r="I245">
        <f>SUM(I242:I244)</f>
        <v>4</v>
      </c>
    </row>
    <row r="246" spans="1:9" x14ac:dyDescent="0.15">
      <c r="A246" t="s">
        <v>106</v>
      </c>
      <c r="B246" s="41">
        <v>44082</v>
      </c>
      <c r="C246">
        <v>572</v>
      </c>
      <c r="D246">
        <v>7</v>
      </c>
      <c r="E246" t="s">
        <v>0</v>
      </c>
      <c r="F246">
        <v>0</v>
      </c>
      <c r="I246">
        <f>SUM(H245:I245)</f>
        <v>227</v>
      </c>
    </row>
    <row r="247" spans="1:9" x14ac:dyDescent="0.15">
      <c r="A247" t="s">
        <v>106</v>
      </c>
      <c r="B247" s="41">
        <v>44082</v>
      </c>
      <c r="C247">
        <v>572</v>
      </c>
      <c r="D247">
        <v>8</v>
      </c>
      <c r="E247" t="s">
        <v>0</v>
      </c>
      <c r="F247">
        <v>0</v>
      </c>
    </row>
    <row r="248" spans="1:9" x14ac:dyDescent="0.15">
      <c r="A248" t="s">
        <v>106</v>
      </c>
      <c r="B248" s="41">
        <v>44082</v>
      </c>
      <c r="C248">
        <v>572</v>
      </c>
      <c r="D248">
        <v>9</v>
      </c>
      <c r="E248" t="s">
        <v>0</v>
      </c>
      <c r="F248">
        <v>0</v>
      </c>
    </row>
    <row r="249" spans="1:9" x14ac:dyDescent="0.15">
      <c r="A249" t="s">
        <v>106</v>
      </c>
      <c r="B249" s="41">
        <v>44082</v>
      </c>
      <c r="C249">
        <v>572</v>
      </c>
      <c r="D249">
        <v>10</v>
      </c>
      <c r="E249" t="s">
        <v>0</v>
      </c>
      <c r="F249">
        <v>0</v>
      </c>
    </row>
    <row r="250" spans="1:9" x14ac:dyDescent="0.15">
      <c r="A250" t="s">
        <v>106</v>
      </c>
      <c r="B250" s="41">
        <v>44082</v>
      </c>
      <c r="C250">
        <v>572</v>
      </c>
      <c r="D250">
        <v>11</v>
      </c>
      <c r="E250" t="s">
        <v>0</v>
      </c>
      <c r="F250">
        <v>0</v>
      </c>
    </row>
    <row r="251" spans="1:9" x14ac:dyDescent="0.15">
      <c r="A251" t="s">
        <v>106</v>
      </c>
      <c r="B251" s="41">
        <v>44082</v>
      </c>
      <c r="C251">
        <v>572</v>
      </c>
      <c r="D251">
        <v>12</v>
      </c>
      <c r="E251" t="s">
        <v>0</v>
      </c>
      <c r="F251">
        <v>0</v>
      </c>
    </row>
    <row r="252" spans="1:9" x14ac:dyDescent="0.15">
      <c r="A252" t="s">
        <v>106</v>
      </c>
      <c r="B252" s="41">
        <v>44082</v>
      </c>
      <c r="C252">
        <v>572</v>
      </c>
      <c r="D252">
        <v>13</v>
      </c>
      <c r="E252" t="s">
        <v>36</v>
      </c>
      <c r="F252">
        <v>3</v>
      </c>
    </row>
    <row r="253" spans="1:9" x14ac:dyDescent="0.15">
      <c r="A253" t="s">
        <v>106</v>
      </c>
      <c r="B253" s="41">
        <v>44082</v>
      </c>
      <c r="C253">
        <v>572</v>
      </c>
      <c r="D253">
        <v>14</v>
      </c>
      <c r="E253" t="s">
        <v>1</v>
      </c>
      <c r="F253">
        <v>1</v>
      </c>
    </row>
    <row r="254" spans="1:9" x14ac:dyDescent="0.15">
      <c r="A254" t="s">
        <v>106</v>
      </c>
      <c r="B254" s="41">
        <v>44082</v>
      </c>
      <c r="C254">
        <v>572</v>
      </c>
      <c r="D254">
        <v>15</v>
      </c>
      <c r="E254" t="s">
        <v>0</v>
      </c>
      <c r="F254">
        <v>0</v>
      </c>
    </row>
    <row r="255" spans="1:9" x14ac:dyDescent="0.15">
      <c r="A255" t="s">
        <v>106</v>
      </c>
      <c r="B255" s="41">
        <v>44082</v>
      </c>
      <c r="C255">
        <v>572</v>
      </c>
      <c r="D255">
        <v>16</v>
      </c>
      <c r="E255" t="s">
        <v>0</v>
      </c>
      <c r="F255">
        <v>0</v>
      </c>
    </row>
    <row r="256" spans="1:9" x14ac:dyDescent="0.15">
      <c r="A256" t="s">
        <v>106</v>
      </c>
      <c r="B256" s="41">
        <v>44082</v>
      </c>
      <c r="C256">
        <v>572</v>
      </c>
      <c r="D256">
        <v>17</v>
      </c>
      <c r="E256" t="s">
        <v>35</v>
      </c>
      <c r="F256">
        <v>3</v>
      </c>
    </row>
    <row r="257" spans="1:9" x14ac:dyDescent="0.15">
      <c r="A257" t="s">
        <v>106</v>
      </c>
      <c r="B257" s="41">
        <v>44082</v>
      </c>
      <c r="C257">
        <v>572</v>
      </c>
      <c r="D257">
        <v>18</v>
      </c>
      <c r="E257" t="s">
        <v>0</v>
      </c>
      <c r="F257">
        <v>0</v>
      </c>
    </row>
    <row r="258" spans="1:9" x14ac:dyDescent="0.15">
      <c r="A258" t="s">
        <v>106</v>
      </c>
      <c r="B258" s="41">
        <v>44082</v>
      </c>
      <c r="C258">
        <v>572</v>
      </c>
      <c r="D258">
        <v>19</v>
      </c>
      <c r="E258" t="s">
        <v>35</v>
      </c>
      <c r="F258">
        <v>3</v>
      </c>
    </row>
    <row r="259" spans="1:9" x14ac:dyDescent="0.15">
      <c r="A259" t="s">
        <v>106</v>
      </c>
      <c r="B259" s="41">
        <v>44082</v>
      </c>
      <c r="C259">
        <v>572</v>
      </c>
      <c r="D259">
        <v>20</v>
      </c>
      <c r="E259" t="s">
        <v>1</v>
      </c>
      <c r="F259">
        <v>1</v>
      </c>
    </row>
    <row r="260" spans="1:9" x14ac:dyDescent="0.15">
      <c r="A260" t="s">
        <v>106</v>
      </c>
      <c r="B260" s="41">
        <v>44082</v>
      </c>
      <c r="C260">
        <v>572</v>
      </c>
      <c r="D260">
        <v>21</v>
      </c>
      <c r="E260" t="s">
        <v>0</v>
      </c>
      <c r="F260">
        <v>0</v>
      </c>
    </row>
    <row r="262" spans="1:9" x14ac:dyDescent="0.15">
      <c r="A262" t="s">
        <v>95</v>
      </c>
      <c r="B262" s="41">
        <v>44114</v>
      </c>
      <c r="C262">
        <v>575</v>
      </c>
      <c r="D262">
        <v>1</v>
      </c>
      <c r="E262" t="s">
        <v>0</v>
      </c>
      <c r="F262">
        <v>0</v>
      </c>
      <c r="H262">
        <f>10/25</f>
        <v>0.4</v>
      </c>
      <c r="I262">
        <f>AVERAGE(F262:F286)</f>
        <v>0.64</v>
      </c>
    </row>
    <row r="263" spans="1:9" x14ac:dyDescent="0.15">
      <c r="A263" t="s">
        <v>95</v>
      </c>
      <c r="B263" s="41">
        <v>44114</v>
      </c>
      <c r="C263">
        <v>575</v>
      </c>
      <c r="D263">
        <v>2</v>
      </c>
      <c r="E263" t="s">
        <v>1</v>
      </c>
      <c r="F263">
        <v>1</v>
      </c>
      <c r="G263" t="s">
        <v>53</v>
      </c>
      <c r="H263" t="s">
        <v>59</v>
      </c>
      <c r="I263" t="s">
        <v>60</v>
      </c>
    </row>
    <row r="264" spans="1:9" x14ac:dyDescent="0.15">
      <c r="A264" t="s">
        <v>95</v>
      </c>
      <c r="B264" s="41">
        <v>44114</v>
      </c>
      <c r="C264">
        <v>575</v>
      </c>
      <c r="D264">
        <v>3</v>
      </c>
      <c r="E264" t="s">
        <v>3</v>
      </c>
      <c r="F264">
        <v>2</v>
      </c>
      <c r="G264" t="s">
        <v>54</v>
      </c>
      <c r="H264">
        <v>54</v>
      </c>
      <c r="I264">
        <v>3</v>
      </c>
    </row>
    <row r="265" spans="1:9" x14ac:dyDescent="0.15">
      <c r="A265" t="s">
        <v>95</v>
      </c>
      <c r="B265" s="41">
        <v>44114</v>
      </c>
      <c r="C265">
        <v>575</v>
      </c>
      <c r="D265">
        <v>4</v>
      </c>
      <c r="E265" t="s">
        <v>1</v>
      </c>
      <c r="F265">
        <v>1</v>
      </c>
      <c r="G265" t="s">
        <v>55</v>
      </c>
      <c r="H265">
        <v>59</v>
      </c>
      <c r="I265">
        <v>5</v>
      </c>
    </row>
    <row r="266" spans="1:9" x14ac:dyDescent="0.15">
      <c r="A266" t="s">
        <v>95</v>
      </c>
      <c r="B266" s="41">
        <v>44114</v>
      </c>
      <c r="C266">
        <v>575</v>
      </c>
      <c r="D266">
        <v>5</v>
      </c>
      <c r="E266" t="s">
        <v>0</v>
      </c>
      <c r="F266">
        <v>0</v>
      </c>
      <c r="G266" t="s">
        <v>56</v>
      </c>
      <c r="H266">
        <v>63</v>
      </c>
      <c r="I266">
        <v>4</v>
      </c>
    </row>
    <row r="267" spans="1:9" x14ac:dyDescent="0.15">
      <c r="A267" t="s">
        <v>95</v>
      </c>
      <c r="B267" s="41">
        <v>44114</v>
      </c>
      <c r="C267">
        <v>575</v>
      </c>
      <c r="D267">
        <v>6</v>
      </c>
      <c r="E267" t="s">
        <v>0</v>
      </c>
      <c r="F267">
        <v>0</v>
      </c>
      <c r="G267" t="s">
        <v>57</v>
      </c>
      <c r="H267">
        <v>55</v>
      </c>
      <c r="I267">
        <v>7</v>
      </c>
    </row>
    <row r="268" spans="1:9" x14ac:dyDescent="0.15">
      <c r="A268" t="s">
        <v>95</v>
      </c>
      <c r="B268" s="41">
        <v>44114</v>
      </c>
      <c r="C268">
        <v>575</v>
      </c>
      <c r="D268">
        <v>7</v>
      </c>
      <c r="E268" t="s">
        <v>0</v>
      </c>
      <c r="F268">
        <v>0</v>
      </c>
      <c r="G268" t="s">
        <v>58</v>
      </c>
      <c r="H268">
        <f>SUM(H264:H267)</f>
        <v>231</v>
      </c>
      <c r="I268">
        <f>SUM(I264:I267)</f>
        <v>19</v>
      </c>
    </row>
    <row r="269" spans="1:9" x14ac:dyDescent="0.15">
      <c r="A269" t="s">
        <v>95</v>
      </c>
      <c r="B269" s="41">
        <v>44114</v>
      </c>
      <c r="C269">
        <v>575</v>
      </c>
      <c r="D269">
        <v>8</v>
      </c>
      <c r="E269" t="s">
        <v>0</v>
      </c>
      <c r="F269">
        <v>0</v>
      </c>
      <c r="I269">
        <f>SUM(H268:I268)</f>
        <v>250</v>
      </c>
    </row>
    <row r="270" spans="1:9" x14ac:dyDescent="0.15">
      <c r="A270" t="s">
        <v>95</v>
      </c>
      <c r="B270" s="41">
        <v>44114</v>
      </c>
      <c r="C270">
        <v>575</v>
      </c>
      <c r="D270">
        <v>9</v>
      </c>
      <c r="E270" t="s">
        <v>0</v>
      </c>
      <c r="F270">
        <v>0</v>
      </c>
    </row>
    <row r="271" spans="1:9" x14ac:dyDescent="0.15">
      <c r="A271" t="s">
        <v>95</v>
      </c>
      <c r="B271" s="41">
        <v>44114</v>
      </c>
      <c r="C271">
        <v>575</v>
      </c>
      <c r="D271">
        <v>10</v>
      </c>
      <c r="E271" t="s">
        <v>35</v>
      </c>
      <c r="F271">
        <v>3</v>
      </c>
    </row>
    <row r="272" spans="1:9" x14ac:dyDescent="0.15">
      <c r="A272" t="s">
        <v>95</v>
      </c>
      <c r="B272" s="41">
        <v>44114</v>
      </c>
      <c r="C272">
        <v>575</v>
      </c>
      <c r="D272">
        <v>11</v>
      </c>
      <c r="E272" t="s">
        <v>1</v>
      </c>
      <c r="F272">
        <v>1</v>
      </c>
    </row>
    <row r="273" spans="1:9" x14ac:dyDescent="0.15">
      <c r="A273" t="s">
        <v>95</v>
      </c>
      <c r="B273" s="41">
        <v>44114</v>
      </c>
      <c r="C273">
        <v>575</v>
      </c>
      <c r="D273">
        <v>12</v>
      </c>
      <c r="E273" t="s">
        <v>15</v>
      </c>
      <c r="F273">
        <v>1</v>
      </c>
    </row>
    <row r="274" spans="1:9" x14ac:dyDescent="0.15">
      <c r="A274" t="s">
        <v>95</v>
      </c>
      <c r="B274" s="41">
        <v>44114</v>
      </c>
      <c r="C274">
        <v>575</v>
      </c>
      <c r="D274">
        <v>13</v>
      </c>
      <c r="E274" t="s">
        <v>0</v>
      </c>
      <c r="F274">
        <v>0</v>
      </c>
    </row>
    <row r="275" spans="1:9" x14ac:dyDescent="0.15">
      <c r="A275" t="s">
        <v>95</v>
      </c>
      <c r="B275" s="41">
        <v>44114</v>
      </c>
      <c r="C275">
        <v>575</v>
      </c>
      <c r="D275">
        <v>14</v>
      </c>
      <c r="E275" t="s">
        <v>0</v>
      </c>
      <c r="F275">
        <v>0</v>
      </c>
    </row>
    <row r="276" spans="1:9" x14ac:dyDescent="0.15">
      <c r="A276" t="s">
        <v>95</v>
      </c>
      <c r="B276" s="41">
        <v>44114</v>
      </c>
      <c r="C276">
        <v>575</v>
      </c>
      <c r="D276">
        <v>15</v>
      </c>
      <c r="E276" t="s">
        <v>3</v>
      </c>
      <c r="F276">
        <v>2</v>
      </c>
    </row>
    <row r="277" spans="1:9" x14ac:dyDescent="0.15">
      <c r="A277" t="s">
        <v>95</v>
      </c>
      <c r="B277" s="41">
        <v>44114</v>
      </c>
      <c r="C277">
        <v>575</v>
      </c>
      <c r="D277">
        <v>16</v>
      </c>
      <c r="E277" t="s">
        <v>0</v>
      </c>
      <c r="F277">
        <v>0</v>
      </c>
    </row>
    <row r="278" spans="1:9" x14ac:dyDescent="0.15">
      <c r="A278" t="s">
        <v>95</v>
      </c>
      <c r="B278" s="41">
        <v>44114</v>
      </c>
      <c r="C278">
        <v>575</v>
      </c>
      <c r="D278">
        <v>17</v>
      </c>
      <c r="E278" t="s">
        <v>3</v>
      </c>
      <c r="F278">
        <v>2</v>
      </c>
    </row>
    <row r="279" spans="1:9" x14ac:dyDescent="0.15">
      <c r="A279" t="s">
        <v>95</v>
      </c>
      <c r="B279" s="41">
        <v>44114</v>
      </c>
      <c r="C279">
        <v>575</v>
      </c>
      <c r="D279">
        <v>18</v>
      </c>
      <c r="E279" t="s">
        <v>0</v>
      </c>
      <c r="F279">
        <v>0</v>
      </c>
    </row>
    <row r="280" spans="1:9" x14ac:dyDescent="0.15">
      <c r="A280" t="s">
        <v>95</v>
      </c>
      <c r="B280" s="41">
        <v>44114</v>
      </c>
      <c r="C280">
        <v>575</v>
      </c>
      <c r="D280">
        <v>19</v>
      </c>
      <c r="E280" t="s">
        <v>3</v>
      </c>
      <c r="F280">
        <v>2</v>
      </c>
    </row>
    <row r="281" spans="1:9" x14ac:dyDescent="0.15">
      <c r="A281" t="s">
        <v>95</v>
      </c>
      <c r="B281" s="41">
        <v>44114</v>
      </c>
      <c r="C281">
        <v>575</v>
      </c>
      <c r="D281">
        <v>20</v>
      </c>
      <c r="E281" t="s">
        <v>0</v>
      </c>
      <c r="F281">
        <v>0</v>
      </c>
    </row>
    <row r="282" spans="1:9" x14ac:dyDescent="0.15">
      <c r="A282" t="s">
        <v>95</v>
      </c>
      <c r="B282" s="41">
        <v>44114</v>
      </c>
      <c r="C282">
        <v>575</v>
      </c>
      <c r="D282">
        <v>21</v>
      </c>
      <c r="E282" t="s">
        <v>0</v>
      </c>
      <c r="F282">
        <v>0</v>
      </c>
    </row>
    <row r="283" spans="1:9" x14ac:dyDescent="0.15">
      <c r="A283" t="s">
        <v>95</v>
      </c>
      <c r="B283" s="41">
        <v>44114</v>
      </c>
      <c r="C283">
        <v>575</v>
      </c>
      <c r="D283">
        <v>22</v>
      </c>
      <c r="E283" t="s">
        <v>0</v>
      </c>
      <c r="F283">
        <v>0</v>
      </c>
    </row>
    <row r="284" spans="1:9" x14ac:dyDescent="0.15">
      <c r="A284" t="s">
        <v>95</v>
      </c>
      <c r="B284" s="41">
        <v>44114</v>
      </c>
      <c r="C284">
        <v>575</v>
      </c>
      <c r="D284">
        <v>23</v>
      </c>
      <c r="E284" t="s">
        <v>2</v>
      </c>
      <c r="F284">
        <v>1</v>
      </c>
    </row>
    <row r="285" spans="1:9" x14ac:dyDescent="0.15">
      <c r="A285" t="s">
        <v>95</v>
      </c>
      <c r="B285" s="41">
        <v>44114</v>
      </c>
      <c r="C285">
        <v>575</v>
      </c>
      <c r="D285">
        <v>24</v>
      </c>
      <c r="E285" t="s">
        <v>0</v>
      </c>
      <c r="F285">
        <v>0</v>
      </c>
    </row>
    <row r="286" spans="1:9" x14ac:dyDescent="0.15">
      <c r="A286" t="s">
        <v>95</v>
      </c>
      <c r="B286" s="41">
        <v>44114</v>
      </c>
      <c r="C286">
        <v>575</v>
      </c>
      <c r="D286">
        <v>25</v>
      </c>
      <c r="E286" t="s">
        <v>0</v>
      </c>
      <c r="F286">
        <v>0</v>
      </c>
    </row>
    <row r="288" spans="1:9" x14ac:dyDescent="0.15">
      <c r="A288" t="s">
        <v>70</v>
      </c>
      <c r="B288" s="41">
        <v>44120</v>
      </c>
      <c r="C288" t="s">
        <v>75</v>
      </c>
      <c r="D288">
        <v>1</v>
      </c>
      <c r="H288">
        <v>0.93300000000000005</v>
      </c>
      <c r="I288">
        <v>3.47</v>
      </c>
    </row>
    <row r="289" spans="1:9" x14ac:dyDescent="0.15">
      <c r="A289" t="s">
        <v>70</v>
      </c>
      <c r="B289" s="41">
        <v>44120</v>
      </c>
      <c r="C289" t="s">
        <v>75</v>
      </c>
      <c r="D289">
        <v>2</v>
      </c>
    </row>
    <row r="290" spans="1:9" x14ac:dyDescent="0.15">
      <c r="A290" t="s">
        <v>70</v>
      </c>
      <c r="B290" s="41">
        <v>44120</v>
      </c>
      <c r="C290" t="s">
        <v>75</v>
      </c>
      <c r="D290">
        <v>3</v>
      </c>
    </row>
    <row r="291" spans="1:9" x14ac:dyDescent="0.15">
      <c r="A291" t="s">
        <v>70</v>
      </c>
      <c r="B291" s="41">
        <v>44120</v>
      </c>
      <c r="C291" t="s">
        <v>75</v>
      </c>
      <c r="D291">
        <v>4</v>
      </c>
    </row>
    <row r="292" spans="1:9" x14ac:dyDescent="0.15">
      <c r="A292" t="s">
        <v>70</v>
      </c>
      <c r="B292" s="41">
        <v>44120</v>
      </c>
      <c r="C292" t="s">
        <v>75</v>
      </c>
      <c r="D292">
        <v>5</v>
      </c>
    </row>
    <row r="293" spans="1:9" x14ac:dyDescent="0.15">
      <c r="A293" t="s">
        <v>70</v>
      </c>
      <c r="B293" s="41">
        <v>44120</v>
      </c>
      <c r="C293" t="s">
        <v>75</v>
      </c>
      <c r="D293">
        <v>6</v>
      </c>
    </row>
    <row r="294" spans="1:9" x14ac:dyDescent="0.15">
      <c r="A294" t="s">
        <v>70</v>
      </c>
      <c r="B294" s="41">
        <v>44120</v>
      </c>
      <c r="C294" t="s">
        <v>75</v>
      </c>
      <c r="D294">
        <v>7</v>
      </c>
    </row>
    <row r="295" spans="1:9" x14ac:dyDescent="0.15">
      <c r="A295" t="s">
        <v>70</v>
      </c>
      <c r="B295" s="41">
        <v>44120</v>
      </c>
      <c r="C295" t="s">
        <v>75</v>
      </c>
      <c r="D295">
        <v>8</v>
      </c>
    </row>
    <row r="296" spans="1:9" x14ac:dyDescent="0.15">
      <c r="A296" t="s">
        <v>70</v>
      </c>
      <c r="B296" s="41">
        <v>44120</v>
      </c>
      <c r="C296" t="s">
        <v>75</v>
      </c>
      <c r="D296">
        <v>9</v>
      </c>
    </row>
    <row r="297" spans="1:9" x14ac:dyDescent="0.15">
      <c r="A297" t="s">
        <v>70</v>
      </c>
      <c r="B297" s="41">
        <v>44120</v>
      </c>
      <c r="C297" t="s">
        <v>75</v>
      </c>
      <c r="D297">
        <v>10</v>
      </c>
    </row>
    <row r="298" spans="1:9" x14ac:dyDescent="0.15">
      <c r="A298" t="s">
        <v>70</v>
      </c>
      <c r="B298" s="41">
        <v>44120</v>
      </c>
      <c r="C298" t="s">
        <v>75</v>
      </c>
      <c r="D298">
        <v>11</v>
      </c>
    </row>
    <row r="299" spans="1:9" x14ac:dyDescent="0.15">
      <c r="A299" t="s">
        <v>70</v>
      </c>
      <c r="B299" s="41">
        <v>44120</v>
      </c>
      <c r="C299" t="s">
        <v>75</v>
      </c>
      <c r="D299">
        <v>12</v>
      </c>
    </row>
    <row r="300" spans="1:9" x14ac:dyDescent="0.15">
      <c r="A300" t="s">
        <v>70</v>
      </c>
      <c r="B300" s="41">
        <v>44120</v>
      </c>
      <c r="C300" t="s">
        <v>75</v>
      </c>
      <c r="D300">
        <v>13</v>
      </c>
    </row>
    <row r="301" spans="1:9" x14ac:dyDescent="0.15">
      <c r="A301" t="s">
        <v>70</v>
      </c>
      <c r="B301" s="41">
        <v>44120</v>
      </c>
      <c r="C301" t="s">
        <v>75</v>
      </c>
      <c r="D301">
        <v>14</v>
      </c>
    </row>
    <row r="302" spans="1:9" x14ac:dyDescent="0.15">
      <c r="A302" t="s">
        <v>70</v>
      </c>
      <c r="B302" s="41">
        <v>44120</v>
      </c>
      <c r="C302" t="s">
        <v>75</v>
      </c>
      <c r="D302">
        <v>15</v>
      </c>
    </row>
    <row r="304" spans="1:9" x14ac:dyDescent="0.15">
      <c r="A304" t="s">
        <v>106</v>
      </c>
      <c r="B304" s="41">
        <v>44110</v>
      </c>
      <c r="C304">
        <v>574</v>
      </c>
      <c r="D304">
        <v>1</v>
      </c>
      <c r="E304" t="s">
        <v>0</v>
      </c>
      <c r="F304">
        <v>0</v>
      </c>
      <c r="H304">
        <f>12/21</f>
        <v>0.5714285714285714</v>
      </c>
      <c r="I304">
        <f>AVERAGE(F304:G324)</f>
        <v>0.90476190476190477</v>
      </c>
    </row>
    <row r="305" spans="1:9" x14ac:dyDescent="0.15">
      <c r="A305" t="s">
        <v>106</v>
      </c>
      <c r="B305" s="41">
        <v>44110</v>
      </c>
      <c r="C305">
        <v>574</v>
      </c>
      <c r="D305">
        <v>2</v>
      </c>
      <c r="E305" t="s">
        <v>2</v>
      </c>
      <c r="F305">
        <v>1</v>
      </c>
      <c r="G305" t="s">
        <v>53</v>
      </c>
      <c r="H305" t="s">
        <v>59</v>
      </c>
      <c r="I305" t="s">
        <v>60</v>
      </c>
    </row>
    <row r="306" spans="1:9" x14ac:dyDescent="0.15">
      <c r="A306" t="s">
        <v>106</v>
      </c>
      <c r="B306" s="41">
        <v>44110</v>
      </c>
      <c r="C306">
        <v>574</v>
      </c>
      <c r="D306">
        <v>3</v>
      </c>
      <c r="E306" t="s">
        <v>2</v>
      </c>
      <c r="F306">
        <v>1</v>
      </c>
      <c r="G306" t="s">
        <v>54</v>
      </c>
      <c r="H306">
        <v>67</v>
      </c>
      <c r="I306">
        <v>0</v>
      </c>
    </row>
    <row r="307" spans="1:9" x14ac:dyDescent="0.15">
      <c r="A307" t="s">
        <v>106</v>
      </c>
      <c r="B307" s="41">
        <v>44110</v>
      </c>
      <c r="C307">
        <v>574</v>
      </c>
      <c r="D307">
        <v>4</v>
      </c>
      <c r="E307" t="s">
        <v>4</v>
      </c>
      <c r="F307">
        <v>2</v>
      </c>
      <c r="G307" t="s">
        <v>55</v>
      </c>
      <c r="H307">
        <v>69</v>
      </c>
      <c r="I307">
        <v>0</v>
      </c>
    </row>
    <row r="308" spans="1:9" x14ac:dyDescent="0.15">
      <c r="A308" t="s">
        <v>106</v>
      </c>
      <c r="B308" s="41">
        <v>44110</v>
      </c>
      <c r="C308">
        <v>574</v>
      </c>
      <c r="D308">
        <v>5</v>
      </c>
      <c r="E308" t="s">
        <v>4</v>
      </c>
      <c r="F308">
        <v>2</v>
      </c>
      <c r="G308" t="s">
        <v>56</v>
      </c>
      <c r="H308">
        <v>67</v>
      </c>
      <c r="I308">
        <v>1</v>
      </c>
    </row>
    <row r="309" spans="1:9" x14ac:dyDescent="0.15">
      <c r="A309" t="s">
        <v>106</v>
      </c>
      <c r="B309" s="41">
        <v>44110</v>
      </c>
      <c r="C309">
        <v>574</v>
      </c>
      <c r="D309">
        <v>6</v>
      </c>
      <c r="E309" t="s">
        <v>15</v>
      </c>
      <c r="F309">
        <v>1</v>
      </c>
      <c r="G309" t="s">
        <v>58</v>
      </c>
      <c r="H309">
        <f>SUM(H306:H308)</f>
        <v>203</v>
      </c>
      <c r="I309">
        <f>SUM(I306:I308)</f>
        <v>1</v>
      </c>
    </row>
    <row r="310" spans="1:9" x14ac:dyDescent="0.15">
      <c r="A310" t="s">
        <v>106</v>
      </c>
      <c r="B310" s="41">
        <v>44110</v>
      </c>
      <c r="C310">
        <v>574</v>
      </c>
      <c r="D310">
        <v>7</v>
      </c>
      <c r="E310" t="s">
        <v>0</v>
      </c>
      <c r="F310">
        <v>0</v>
      </c>
      <c r="I310">
        <f>SUM(H309:I309)</f>
        <v>204</v>
      </c>
    </row>
    <row r="311" spans="1:9" x14ac:dyDescent="0.15">
      <c r="A311" t="s">
        <v>106</v>
      </c>
      <c r="B311" s="41">
        <v>44110</v>
      </c>
      <c r="C311">
        <v>574</v>
      </c>
      <c r="D311">
        <v>8</v>
      </c>
      <c r="E311" t="s">
        <v>4</v>
      </c>
      <c r="F311">
        <v>2</v>
      </c>
    </row>
    <row r="312" spans="1:9" x14ac:dyDescent="0.15">
      <c r="A312" t="s">
        <v>106</v>
      </c>
      <c r="B312" s="41">
        <v>44110</v>
      </c>
      <c r="C312">
        <v>574</v>
      </c>
      <c r="D312">
        <v>9</v>
      </c>
      <c r="E312" t="s">
        <v>0</v>
      </c>
      <c r="F312">
        <v>0</v>
      </c>
    </row>
    <row r="313" spans="1:9" x14ac:dyDescent="0.15">
      <c r="A313" t="s">
        <v>106</v>
      </c>
      <c r="B313" s="41">
        <v>44110</v>
      </c>
      <c r="C313">
        <v>574</v>
      </c>
      <c r="D313">
        <v>10</v>
      </c>
      <c r="E313" t="s">
        <v>0</v>
      </c>
      <c r="F313">
        <v>0</v>
      </c>
    </row>
    <row r="314" spans="1:9" x14ac:dyDescent="0.15">
      <c r="A314" t="s">
        <v>106</v>
      </c>
      <c r="B314" s="41">
        <v>44110</v>
      </c>
      <c r="C314">
        <v>574</v>
      </c>
      <c r="D314">
        <v>11</v>
      </c>
      <c r="E314" t="s">
        <v>4</v>
      </c>
      <c r="F314">
        <v>2</v>
      </c>
    </row>
    <row r="315" spans="1:9" x14ac:dyDescent="0.15">
      <c r="A315" t="s">
        <v>106</v>
      </c>
      <c r="B315" s="41">
        <v>44110</v>
      </c>
      <c r="C315">
        <v>574</v>
      </c>
      <c r="D315">
        <v>12</v>
      </c>
      <c r="E315" t="s">
        <v>0</v>
      </c>
      <c r="F315">
        <v>0</v>
      </c>
    </row>
    <row r="316" spans="1:9" x14ac:dyDescent="0.15">
      <c r="A316" t="s">
        <v>106</v>
      </c>
      <c r="B316" s="41">
        <v>44110</v>
      </c>
      <c r="C316">
        <v>574</v>
      </c>
      <c r="D316">
        <v>13</v>
      </c>
      <c r="E316" t="s">
        <v>4</v>
      </c>
      <c r="F316">
        <v>2</v>
      </c>
    </row>
    <row r="317" spans="1:9" x14ac:dyDescent="0.15">
      <c r="A317" t="s">
        <v>106</v>
      </c>
      <c r="B317" s="41">
        <v>44110</v>
      </c>
      <c r="C317">
        <v>574</v>
      </c>
      <c r="D317">
        <v>14</v>
      </c>
      <c r="E317" t="s">
        <v>36</v>
      </c>
      <c r="F317">
        <v>3</v>
      </c>
    </row>
    <row r="318" spans="1:9" x14ac:dyDescent="0.15">
      <c r="A318" t="s">
        <v>106</v>
      </c>
      <c r="B318" s="41">
        <v>44110</v>
      </c>
      <c r="C318">
        <v>574</v>
      </c>
      <c r="D318">
        <v>15</v>
      </c>
      <c r="E318" t="s">
        <v>2</v>
      </c>
      <c r="F318">
        <v>1</v>
      </c>
    </row>
    <row r="319" spans="1:9" x14ac:dyDescent="0.15">
      <c r="A319" t="s">
        <v>106</v>
      </c>
      <c r="B319" s="41">
        <v>44110</v>
      </c>
      <c r="C319">
        <v>574</v>
      </c>
      <c r="D319">
        <v>16</v>
      </c>
      <c r="E319" t="s">
        <v>1</v>
      </c>
      <c r="F319">
        <v>1</v>
      </c>
    </row>
    <row r="320" spans="1:9" x14ac:dyDescent="0.15">
      <c r="A320" t="s">
        <v>106</v>
      </c>
      <c r="B320" s="41">
        <v>44110</v>
      </c>
      <c r="C320">
        <v>574</v>
      </c>
      <c r="D320">
        <v>17</v>
      </c>
      <c r="E320" t="s">
        <v>0</v>
      </c>
      <c r="F320">
        <v>0</v>
      </c>
    </row>
    <row r="321" spans="1:9" x14ac:dyDescent="0.15">
      <c r="A321" t="s">
        <v>106</v>
      </c>
      <c r="B321" s="41">
        <v>44110</v>
      </c>
      <c r="C321">
        <v>574</v>
      </c>
      <c r="D321">
        <v>18</v>
      </c>
      <c r="E321" t="s">
        <v>0</v>
      </c>
      <c r="F321">
        <v>0</v>
      </c>
    </row>
    <row r="322" spans="1:9" x14ac:dyDescent="0.15">
      <c r="A322" t="s">
        <v>106</v>
      </c>
      <c r="B322" s="41">
        <v>44110</v>
      </c>
      <c r="C322">
        <v>574</v>
      </c>
      <c r="D322">
        <v>19</v>
      </c>
      <c r="E322" t="s">
        <v>0</v>
      </c>
      <c r="F322">
        <v>0</v>
      </c>
    </row>
    <row r="323" spans="1:9" x14ac:dyDescent="0.15">
      <c r="A323" t="s">
        <v>106</v>
      </c>
      <c r="B323" s="41">
        <v>44110</v>
      </c>
      <c r="C323">
        <v>574</v>
      </c>
      <c r="D323">
        <v>20</v>
      </c>
      <c r="E323" t="s">
        <v>0</v>
      </c>
      <c r="F323">
        <v>0</v>
      </c>
    </row>
    <row r="324" spans="1:9" x14ac:dyDescent="0.15">
      <c r="A324" t="s">
        <v>106</v>
      </c>
      <c r="B324" s="41">
        <v>44110</v>
      </c>
      <c r="C324">
        <v>574</v>
      </c>
      <c r="D324">
        <v>21</v>
      </c>
      <c r="E324" t="s">
        <v>2</v>
      </c>
      <c r="F324">
        <v>1</v>
      </c>
    </row>
    <row r="326" spans="1:9" x14ac:dyDescent="0.15">
      <c r="A326" t="s">
        <v>95</v>
      </c>
      <c r="B326" s="41">
        <v>44146</v>
      </c>
      <c r="C326">
        <v>577</v>
      </c>
      <c r="D326">
        <v>1</v>
      </c>
      <c r="E326" t="s">
        <v>0</v>
      </c>
      <c r="F326">
        <v>0</v>
      </c>
      <c r="H326">
        <f>22/25</f>
        <v>0.88</v>
      </c>
      <c r="I326">
        <f>AVERAGE(F326:F350)</f>
        <v>1.52</v>
      </c>
    </row>
    <row r="327" spans="1:9" x14ac:dyDescent="0.15">
      <c r="A327" t="s">
        <v>95</v>
      </c>
      <c r="B327" s="41">
        <v>44146</v>
      </c>
      <c r="C327">
        <v>577</v>
      </c>
      <c r="D327">
        <v>2</v>
      </c>
      <c r="E327" t="s">
        <v>1</v>
      </c>
      <c r="F327">
        <v>1</v>
      </c>
      <c r="G327" t="s">
        <v>53</v>
      </c>
      <c r="H327" t="s">
        <v>59</v>
      </c>
      <c r="I327" t="s">
        <v>60</v>
      </c>
    </row>
    <row r="328" spans="1:9" x14ac:dyDescent="0.15">
      <c r="A328" t="s">
        <v>95</v>
      </c>
      <c r="B328" s="41">
        <v>44146</v>
      </c>
      <c r="C328">
        <v>577</v>
      </c>
      <c r="D328">
        <v>3</v>
      </c>
      <c r="E328" t="s">
        <v>2</v>
      </c>
      <c r="F328">
        <v>1</v>
      </c>
      <c r="G328" t="s">
        <v>54</v>
      </c>
      <c r="H328">
        <v>54</v>
      </c>
      <c r="I328">
        <v>3</v>
      </c>
    </row>
    <row r="329" spans="1:9" x14ac:dyDescent="0.15">
      <c r="A329" t="s">
        <v>95</v>
      </c>
      <c r="B329" s="41">
        <v>44146</v>
      </c>
      <c r="C329">
        <v>577</v>
      </c>
      <c r="D329">
        <v>4</v>
      </c>
      <c r="E329" t="s">
        <v>2</v>
      </c>
      <c r="F329">
        <v>1</v>
      </c>
      <c r="G329" t="s">
        <v>55</v>
      </c>
      <c r="H329">
        <v>52</v>
      </c>
      <c r="I329">
        <v>0</v>
      </c>
    </row>
    <row r="330" spans="1:9" x14ac:dyDescent="0.15">
      <c r="A330" t="s">
        <v>95</v>
      </c>
      <c r="B330" s="41">
        <v>44146</v>
      </c>
      <c r="C330">
        <v>577</v>
      </c>
      <c r="D330">
        <v>5</v>
      </c>
      <c r="E330" t="s">
        <v>36</v>
      </c>
      <c r="F330">
        <v>3</v>
      </c>
      <c r="G330" t="s">
        <v>56</v>
      </c>
      <c r="H330">
        <v>55</v>
      </c>
      <c r="I330">
        <v>1</v>
      </c>
    </row>
    <row r="331" spans="1:9" x14ac:dyDescent="0.15">
      <c r="A331" t="s">
        <v>95</v>
      </c>
      <c r="B331" s="41">
        <v>44146</v>
      </c>
      <c r="C331">
        <v>577</v>
      </c>
      <c r="D331">
        <v>6</v>
      </c>
      <c r="E331" t="s">
        <v>35</v>
      </c>
      <c r="F331">
        <v>3</v>
      </c>
      <c r="G331" t="s">
        <v>57</v>
      </c>
      <c r="H331">
        <v>45</v>
      </c>
      <c r="I331" t="s">
        <v>107</v>
      </c>
    </row>
    <row r="332" spans="1:9" x14ac:dyDescent="0.15">
      <c r="A332" t="s">
        <v>95</v>
      </c>
      <c r="B332" s="41">
        <v>44146</v>
      </c>
      <c r="C332">
        <v>577</v>
      </c>
      <c r="D332">
        <v>7</v>
      </c>
      <c r="E332" t="s">
        <v>35</v>
      </c>
      <c r="F332">
        <v>3</v>
      </c>
      <c r="G332" t="s">
        <v>58</v>
      </c>
      <c r="H332">
        <f>SUM(H328:H331)</f>
        <v>206</v>
      </c>
      <c r="I332">
        <v>4</v>
      </c>
    </row>
    <row r="333" spans="1:9" x14ac:dyDescent="0.15">
      <c r="A333" t="s">
        <v>95</v>
      </c>
      <c r="B333" s="41">
        <v>44146</v>
      </c>
      <c r="C333">
        <v>577</v>
      </c>
      <c r="D333">
        <v>8</v>
      </c>
      <c r="E333" t="s">
        <v>1</v>
      </c>
      <c r="F333">
        <v>1</v>
      </c>
      <c r="I333">
        <v>210</v>
      </c>
    </row>
    <row r="334" spans="1:9" x14ac:dyDescent="0.15">
      <c r="A334" t="s">
        <v>95</v>
      </c>
      <c r="B334" s="41">
        <v>44146</v>
      </c>
      <c r="C334">
        <v>577</v>
      </c>
      <c r="D334">
        <v>9</v>
      </c>
      <c r="E334" t="s">
        <v>15</v>
      </c>
      <c r="F334">
        <v>1</v>
      </c>
    </row>
    <row r="335" spans="1:9" x14ac:dyDescent="0.15">
      <c r="A335" t="s">
        <v>95</v>
      </c>
      <c r="B335" s="41">
        <v>44146</v>
      </c>
      <c r="C335">
        <v>577</v>
      </c>
      <c r="D335">
        <v>10</v>
      </c>
      <c r="E335" t="s">
        <v>4</v>
      </c>
      <c r="F335">
        <v>2</v>
      </c>
    </row>
    <row r="336" spans="1:9" x14ac:dyDescent="0.15">
      <c r="A336" t="s">
        <v>95</v>
      </c>
      <c r="B336" s="41">
        <v>44146</v>
      </c>
      <c r="C336">
        <v>577</v>
      </c>
      <c r="D336">
        <v>11</v>
      </c>
      <c r="E336" t="s">
        <v>4</v>
      </c>
      <c r="F336">
        <v>2</v>
      </c>
    </row>
    <row r="337" spans="1:9" x14ac:dyDescent="0.15">
      <c r="A337" t="s">
        <v>95</v>
      </c>
      <c r="B337" s="41">
        <v>44146</v>
      </c>
      <c r="C337">
        <v>577</v>
      </c>
      <c r="D337">
        <v>12</v>
      </c>
      <c r="E337" t="s">
        <v>4</v>
      </c>
      <c r="F337">
        <v>2</v>
      </c>
    </row>
    <row r="338" spans="1:9" x14ac:dyDescent="0.15">
      <c r="A338" t="s">
        <v>95</v>
      </c>
      <c r="B338" s="41">
        <v>44146</v>
      </c>
      <c r="C338">
        <v>577</v>
      </c>
      <c r="D338">
        <v>13</v>
      </c>
      <c r="E338" t="s">
        <v>35</v>
      </c>
      <c r="F338">
        <v>3</v>
      </c>
    </row>
    <row r="339" spans="1:9" x14ac:dyDescent="0.15">
      <c r="A339" t="s">
        <v>95</v>
      </c>
      <c r="B339" s="41">
        <v>44146</v>
      </c>
      <c r="C339">
        <v>577</v>
      </c>
      <c r="D339">
        <v>14</v>
      </c>
      <c r="E339" t="s">
        <v>1</v>
      </c>
      <c r="F339">
        <v>1</v>
      </c>
    </row>
    <row r="340" spans="1:9" x14ac:dyDescent="0.15">
      <c r="A340" t="s">
        <v>95</v>
      </c>
      <c r="B340" s="41">
        <v>44146</v>
      </c>
      <c r="C340">
        <v>577</v>
      </c>
      <c r="D340">
        <v>15</v>
      </c>
      <c r="E340" t="s">
        <v>35</v>
      </c>
      <c r="F340">
        <v>3</v>
      </c>
    </row>
    <row r="341" spans="1:9" x14ac:dyDescent="0.15">
      <c r="A341" t="s">
        <v>95</v>
      </c>
      <c r="B341" s="41">
        <v>44146</v>
      </c>
      <c r="C341">
        <v>577</v>
      </c>
      <c r="D341">
        <v>16</v>
      </c>
      <c r="E341" t="s">
        <v>15</v>
      </c>
      <c r="F341">
        <v>1</v>
      </c>
    </row>
    <row r="342" spans="1:9" x14ac:dyDescent="0.15">
      <c r="A342" t="s">
        <v>95</v>
      </c>
      <c r="B342" s="41">
        <v>44146</v>
      </c>
      <c r="C342">
        <v>577</v>
      </c>
      <c r="D342">
        <v>17</v>
      </c>
      <c r="E342" t="s">
        <v>2</v>
      </c>
      <c r="F342">
        <v>1</v>
      </c>
    </row>
    <row r="343" spans="1:9" x14ac:dyDescent="0.15">
      <c r="A343" t="s">
        <v>95</v>
      </c>
      <c r="B343" s="41">
        <v>44146</v>
      </c>
      <c r="C343">
        <v>577</v>
      </c>
      <c r="D343">
        <v>18</v>
      </c>
      <c r="E343" t="s">
        <v>35</v>
      </c>
      <c r="F343">
        <v>3</v>
      </c>
    </row>
    <row r="344" spans="1:9" x14ac:dyDescent="0.15">
      <c r="A344" t="s">
        <v>95</v>
      </c>
      <c r="B344" s="41">
        <v>44146</v>
      </c>
      <c r="C344">
        <v>577</v>
      </c>
      <c r="D344">
        <v>19</v>
      </c>
      <c r="E344" t="s">
        <v>15</v>
      </c>
      <c r="F344">
        <v>1</v>
      </c>
    </row>
    <row r="345" spans="1:9" x14ac:dyDescent="0.15">
      <c r="A345" t="s">
        <v>95</v>
      </c>
      <c r="B345" s="41">
        <v>44146</v>
      </c>
      <c r="C345">
        <v>577</v>
      </c>
      <c r="D345">
        <v>20</v>
      </c>
      <c r="E345" t="s">
        <v>2</v>
      </c>
      <c r="F345">
        <v>1</v>
      </c>
    </row>
    <row r="346" spans="1:9" x14ac:dyDescent="0.15">
      <c r="A346" t="s">
        <v>95</v>
      </c>
      <c r="B346" s="41">
        <v>44146</v>
      </c>
      <c r="C346">
        <v>577</v>
      </c>
      <c r="D346">
        <v>21</v>
      </c>
      <c r="E346" t="s">
        <v>15</v>
      </c>
      <c r="F346">
        <v>1</v>
      </c>
    </row>
    <row r="347" spans="1:9" x14ac:dyDescent="0.15">
      <c r="A347" t="s">
        <v>95</v>
      </c>
      <c r="B347" s="41">
        <v>44146</v>
      </c>
      <c r="C347">
        <v>577</v>
      </c>
      <c r="D347">
        <v>22</v>
      </c>
      <c r="E347" t="s">
        <v>2</v>
      </c>
      <c r="F347">
        <v>1</v>
      </c>
    </row>
    <row r="348" spans="1:9" x14ac:dyDescent="0.15">
      <c r="A348" t="s">
        <v>95</v>
      </c>
      <c r="B348" s="41">
        <v>44146</v>
      </c>
      <c r="C348">
        <v>577</v>
      </c>
      <c r="D348">
        <v>23</v>
      </c>
      <c r="E348" t="s">
        <v>4</v>
      </c>
      <c r="F348">
        <v>2</v>
      </c>
    </row>
    <row r="349" spans="1:9" x14ac:dyDescent="0.15">
      <c r="A349" t="s">
        <v>95</v>
      </c>
      <c r="B349" s="41">
        <v>44146</v>
      </c>
      <c r="C349">
        <v>577</v>
      </c>
      <c r="D349">
        <v>24</v>
      </c>
      <c r="E349" t="s">
        <v>0</v>
      </c>
      <c r="F349">
        <v>0</v>
      </c>
    </row>
    <row r="350" spans="1:9" x14ac:dyDescent="0.15">
      <c r="A350" t="s">
        <v>95</v>
      </c>
      <c r="B350" s="41">
        <v>44146</v>
      </c>
      <c r="C350">
        <v>577</v>
      </c>
      <c r="D350">
        <v>25</v>
      </c>
      <c r="E350" t="s">
        <v>0</v>
      </c>
      <c r="F350">
        <v>0</v>
      </c>
    </row>
    <row r="352" spans="1:9" x14ac:dyDescent="0.15">
      <c r="A352" t="s">
        <v>70</v>
      </c>
      <c r="B352" s="41">
        <v>44142</v>
      </c>
      <c r="C352" t="s">
        <v>75</v>
      </c>
      <c r="D352">
        <v>1</v>
      </c>
      <c r="H352">
        <v>1</v>
      </c>
      <c r="I352">
        <v>3</v>
      </c>
    </row>
    <row r="353" spans="1:9" x14ac:dyDescent="0.15">
      <c r="A353" t="s">
        <v>70</v>
      </c>
      <c r="B353" s="41">
        <v>44142</v>
      </c>
      <c r="C353" t="s">
        <v>75</v>
      </c>
      <c r="D353">
        <v>2</v>
      </c>
    </row>
    <row r="354" spans="1:9" x14ac:dyDescent="0.15">
      <c r="A354" t="s">
        <v>70</v>
      </c>
      <c r="B354" s="41">
        <v>44142</v>
      </c>
      <c r="C354" t="s">
        <v>75</v>
      </c>
      <c r="D354">
        <v>3</v>
      </c>
    </row>
    <row r="355" spans="1:9" x14ac:dyDescent="0.15">
      <c r="A355" t="s">
        <v>70</v>
      </c>
      <c r="B355" s="41">
        <v>44142</v>
      </c>
      <c r="C355" t="s">
        <v>75</v>
      </c>
      <c r="D355">
        <v>4</v>
      </c>
    </row>
    <row r="356" spans="1:9" x14ac:dyDescent="0.15">
      <c r="A356" t="s">
        <v>70</v>
      </c>
      <c r="B356" s="41">
        <v>44142</v>
      </c>
      <c r="C356" t="s">
        <v>75</v>
      </c>
      <c r="D356">
        <v>5</v>
      </c>
    </row>
    <row r="357" spans="1:9" x14ac:dyDescent="0.15">
      <c r="A357" t="s">
        <v>70</v>
      </c>
      <c r="B357" s="41">
        <v>44142</v>
      </c>
      <c r="C357" t="s">
        <v>75</v>
      </c>
      <c r="D357">
        <v>6</v>
      </c>
    </row>
    <row r="358" spans="1:9" x14ac:dyDescent="0.15">
      <c r="A358" t="s">
        <v>70</v>
      </c>
      <c r="B358" s="41">
        <v>44142</v>
      </c>
      <c r="C358" t="s">
        <v>75</v>
      </c>
      <c r="D358">
        <v>7</v>
      </c>
    </row>
    <row r="359" spans="1:9" x14ac:dyDescent="0.15">
      <c r="A359" t="s">
        <v>70</v>
      </c>
      <c r="B359" s="41">
        <v>44142</v>
      </c>
      <c r="C359" t="s">
        <v>75</v>
      </c>
      <c r="D359">
        <v>8</v>
      </c>
    </row>
    <row r="360" spans="1:9" x14ac:dyDescent="0.15">
      <c r="A360" t="s">
        <v>70</v>
      </c>
      <c r="B360" s="41">
        <v>44142</v>
      </c>
      <c r="C360" t="s">
        <v>75</v>
      </c>
      <c r="D360">
        <v>9</v>
      </c>
    </row>
    <row r="361" spans="1:9" x14ac:dyDescent="0.15">
      <c r="A361" t="s">
        <v>70</v>
      </c>
      <c r="B361" s="41">
        <v>44142</v>
      </c>
      <c r="C361" t="s">
        <v>75</v>
      </c>
      <c r="D361">
        <v>10</v>
      </c>
    </row>
    <row r="362" spans="1:9" x14ac:dyDescent="0.15">
      <c r="A362" t="s">
        <v>70</v>
      </c>
      <c r="B362" s="41">
        <v>44142</v>
      </c>
      <c r="C362" t="s">
        <v>75</v>
      </c>
      <c r="D362">
        <v>11</v>
      </c>
    </row>
    <row r="363" spans="1:9" x14ac:dyDescent="0.15">
      <c r="A363" t="s">
        <v>70</v>
      </c>
      <c r="B363" s="41">
        <v>44142</v>
      </c>
      <c r="C363" t="s">
        <v>75</v>
      </c>
      <c r="D363">
        <v>12</v>
      </c>
    </row>
    <row r="364" spans="1:9" x14ac:dyDescent="0.15">
      <c r="A364" t="s">
        <v>70</v>
      </c>
      <c r="B364" s="41">
        <v>44142</v>
      </c>
      <c r="C364" t="s">
        <v>75</v>
      </c>
      <c r="D364">
        <v>13</v>
      </c>
    </row>
    <row r="365" spans="1:9" x14ac:dyDescent="0.15">
      <c r="A365" t="s">
        <v>70</v>
      </c>
      <c r="B365" s="41">
        <v>44142</v>
      </c>
      <c r="C365" t="s">
        <v>75</v>
      </c>
      <c r="D365">
        <v>14</v>
      </c>
    </row>
    <row r="366" spans="1:9" x14ac:dyDescent="0.15">
      <c r="A366" t="s">
        <v>70</v>
      </c>
      <c r="B366" s="41">
        <v>44142</v>
      </c>
      <c r="C366" t="s">
        <v>75</v>
      </c>
      <c r="D366">
        <v>15</v>
      </c>
    </row>
    <row r="368" spans="1:9" x14ac:dyDescent="0.15">
      <c r="A368" t="s">
        <v>106</v>
      </c>
      <c r="B368" s="41">
        <v>44140</v>
      </c>
      <c r="C368">
        <v>576</v>
      </c>
      <c r="D368">
        <v>1</v>
      </c>
      <c r="E368" t="s">
        <v>1</v>
      </c>
      <c r="F368">
        <v>1</v>
      </c>
      <c r="H368">
        <f>10/21</f>
        <v>0.47619047619047616</v>
      </c>
      <c r="I368">
        <f>AVERAGE(F368:F388)</f>
        <v>0.61904761904761907</v>
      </c>
    </row>
    <row r="369" spans="1:9" x14ac:dyDescent="0.15">
      <c r="A369" t="s">
        <v>106</v>
      </c>
      <c r="B369" s="41">
        <v>44140</v>
      </c>
      <c r="C369">
        <v>576</v>
      </c>
      <c r="D369">
        <v>2</v>
      </c>
      <c r="E369" t="s">
        <v>0</v>
      </c>
      <c r="F369">
        <v>0</v>
      </c>
      <c r="G369" t="s">
        <v>53</v>
      </c>
      <c r="H369" t="s">
        <v>59</v>
      </c>
      <c r="I369" t="s">
        <v>60</v>
      </c>
    </row>
    <row r="370" spans="1:9" x14ac:dyDescent="0.15">
      <c r="A370" t="s">
        <v>106</v>
      </c>
      <c r="B370" s="41">
        <v>44140</v>
      </c>
      <c r="C370">
        <v>576</v>
      </c>
      <c r="D370">
        <v>3</v>
      </c>
      <c r="E370" t="s">
        <v>0</v>
      </c>
      <c r="F370">
        <v>0</v>
      </c>
      <c r="G370" t="s">
        <v>54</v>
      </c>
      <c r="H370">
        <v>61</v>
      </c>
      <c r="I370">
        <v>1</v>
      </c>
    </row>
    <row r="371" spans="1:9" x14ac:dyDescent="0.15">
      <c r="A371" t="s">
        <v>106</v>
      </c>
      <c r="B371" s="41">
        <v>44140</v>
      </c>
      <c r="C371">
        <v>576</v>
      </c>
      <c r="D371">
        <v>4</v>
      </c>
      <c r="E371" t="s">
        <v>0</v>
      </c>
      <c r="F371">
        <v>0</v>
      </c>
      <c r="G371" t="s">
        <v>55</v>
      </c>
      <c r="H371">
        <v>61</v>
      </c>
      <c r="I371">
        <v>1</v>
      </c>
    </row>
    <row r="372" spans="1:9" x14ac:dyDescent="0.15">
      <c r="A372" t="s">
        <v>106</v>
      </c>
      <c r="B372" s="41">
        <v>44140</v>
      </c>
      <c r="C372">
        <v>576</v>
      </c>
      <c r="D372">
        <v>5</v>
      </c>
      <c r="E372" t="s">
        <v>3</v>
      </c>
      <c r="F372">
        <v>2</v>
      </c>
      <c r="G372" t="s">
        <v>56</v>
      </c>
      <c r="H372">
        <v>60</v>
      </c>
      <c r="I372">
        <v>1</v>
      </c>
    </row>
    <row r="373" spans="1:9" x14ac:dyDescent="0.15">
      <c r="A373" t="s">
        <v>106</v>
      </c>
      <c r="B373" s="41">
        <v>44140</v>
      </c>
      <c r="C373">
        <v>576</v>
      </c>
      <c r="D373">
        <v>6</v>
      </c>
      <c r="E373" t="s">
        <v>0</v>
      </c>
      <c r="F373">
        <v>0</v>
      </c>
      <c r="G373" t="s">
        <v>58</v>
      </c>
      <c r="H373">
        <f>SUM(H370:H372)</f>
        <v>182</v>
      </c>
      <c r="I373">
        <f>SUM(I370:I372)</f>
        <v>3</v>
      </c>
    </row>
    <row r="374" spans="1:9" x14ac:dyDescent="0.15">
      <c r="A374" t="s">
        <v>106</v>
      </c>
      <c r="B374" s="41">
        <v>44140</v>
      </c>
      <c r="C374">
        <v>576</v>
      </c>
      <c r="D374">
        <v>7</v>
      </c>
      <c r="E374" t="s">
        <v>0</v>
      </c>
      <c r="F374">
        <v>0</v>
      </c>
      <c r="I374">
        <f>SUM(H373:I373)</f>
        <v>185</v>
      </c>
    </row>
    <row r="375" spans="1:9" x14ac:dyDescent="0.15">
      <c r="A375" t="s">
        <v>106</v>
      </c>
      <c r="B375" s="41">
        <v>44140</v>
      </c>
      <c r="C375">
        <v>576</v>
      </c>
      <c r="D375">
        <v>8</v>
      </c>
      <c r="E375" t="s">
        <v>0</v>
      </c>
      <c r="F375">
        <v>0</v>
      </c>
    </row>
    <row r="376" spans="1:9" x14ac:dyDescent="0.15">
      <c r="A376" t="s">
        <v>106</v>
      </c>
      <c r="B376" s="41">
        <v>44140</v>
      </c>
      <c r="C376">
        <v>576</v>
      </c>
      <c r="D376">
        <v>9</v>
      </c>
      <c r="E376" t="s">
        <v>15</v>
      </c>
      <c r="F376">
        <v>1</v>
      </c>
    </row>
    <row r="377" spans="1:9" x14ac:dyDescent="0.15">
      <c r="A377" t="s">
        <v>106</v>
      </c>
      <c r="B377" s="41">
        <v>44140</v>
      </c>
      <c r="C377">
        <v>576</v>
      </c>
      <c r="D377">
        <v>10</v>
      </c>
      <c r="E377" t="s">
        <v>2</v>
      </c>
      <c r="F377">
        <v>1</v>
      </c>
    </row>
    <row r="378" spans="1:9" x14ac:dyDescent="0.15">
      <c r="A378" t="s">
        <v>106</v>
      </c>
      <c r="B378" s="41">
        <v>44140</v>
      </c>
      <c r="C378">
        <v>576</v>
      </c>
      <c r="D378">
        <v>11</v>
      </c>
      <c r="E378" t="s">
        <v>0</v>
      </c>
      <c r="F378">
        <v>0</v>
      </c>
    </row>
    <row r="379" spans="1:9" x14ac:dyDescent="0.15">
      <c r="A379" t="s">
        <v>106</v>
      </c>
      <c r="B379" s="41">
        <v>44140</v>
      </c>
      <c r="C379">
        <v>576</v>
      </c>
      <c r="D379">
        <v>12</v>
      </c>
      <c r="E379" t="s">
        <v>3</v>
      </c>
      <c r="F379">
        <v>2</v>
      </c>
    </row>
    <row r="380" spans="1:9" x14ac:dyDescent="0.15">
      <c r="A380" t="s">
        <v>106</v>
      </c>
      <c r="B380" s="41">
        <v>44140</v>
      </c>
      <c r="C380">
        <v>576</v>
      </c>
      <c r="D380">
        <v>13</v>
      </c>
      <c r="E380" t="s">
        <v>0</v>
      </c>
      <c r="F380">
        <v>0</v>
      </c>
    </row>
    <row r="381" spans="1:9" x14ac:dyDescent="0.15">
      <c r="A381" t="s">
        <v>106</v>
      </c>
      <c r="B381" s="41">
        <v>44140</v>
      </c>
      <c r="C381">
        <v>576</v>
      </c>
      <c r="D381">
        <v>14</v>
      </c>
      <c r="E381" t="s">
        <v>2</v>
      </c>
      <c r="F381">
        <v>1</v>
      </c>
    </row>
    <row r="382" spans="1:9" x14ac:dyDescent="0.15">
      <c r="A382" t="s">
        <v>106</v>
      </c>
      <c r="B382" s="41">
        <v>44140</v>
      </c>
      <c r="C382">
        <v>576</v>
      </c>
      <c r="D382">
        <v>15</v>
      </c>
      <c r="E382" t="s">
        <v>0</v>
      </c>
      <c r="F382">
        <v>0</v>
      </c>
    </row>
    <row r="383" spans="1:9" x14ac:dyDescent="0.15">
      <c r="A383" t="s">
        <v>106</v>
      </c>
      <c r="B383" s="41">
        <v>44140</v>
      </c>
      <c r="C383">
        <v>576</v>
      </c>
      <c r="D383">
        <v>16</v>
      </c>
      <c r="E383" t="s">
        <v>1</v>
      </c>
      <c r="F383">
        <v>1</v>
      </c>
    </row>
    <row r="384" spans="1:9" x14ac:dyDescent="0.15">
      <c r="A384" t="s">
        <v>106</v>
      </c>
      <c r="B384" s="41">
        <v>44140</v>
      </c>
      <c r="C384">
        <v>576</v>
      </c>
      <c r="D384">
        <v>17</v>
      </c>
      <c r="E384" t="s">
        <v>0</v>
      </c>
      <c r="F384">
        <v>0</v>
      </c>
    </row>
    <row r="385" spans="1:6" x14ac:dyDescent="0.15">
      <c r="A385" t="s">
        <v>106</v>
      </c>
      <c r="B385" s="41">
        <v>44140</v>
      </c>
      <c r="C385">
        <v>576</v>
      </c>
      <c r="D385">
        <v>18</v>
      </c>
      <c r="E385" t="s">
        <v>2</v>
      </c>
      <c r="F385">
        <v>1</v>
      </c>
    </row>
    <row r="386" spans="1:6" x14ac:dyDescent="0.15">
      <c r="A386" t="s">
        <v>106</v>
      </c>
      <c r="B386" s="41">
        <v>44140</v>
      </c>
      <c r="C386">
        <v>576</v>
      </c>
      <c r="D386">
        <v>19</v>
      </c>
      <c r="E386" t="s">
        <v>4</v>
      </c>
      <c r="F386">
        <v>2</v>
      </c>
    </row>
    <row r="387" spans="1:6" x14ac:dyDescent="0.15">
      <c r="A387" t="s">
        <v>106</v>
      </c>
      <c r="B387" s="41">
        <v>44140</v>
      </c>
      <c r="C387">
        <v>576</v>
      </c>
      <c r="D387">
        <v>20</v>
      </c>
      <c r="E387" t="s">
        <v>15</v>
      </c>
      <c r="F387">
        <v>1</v>
      </c>
    </row>
    <row r="388" spans="1:6" x14ac:dyDescent="0.15">
      <c r="A388" t="s">
        <v>106</v>
      </c>
      <c r="B388" s="41">
        <v>44140</v>
      </c>
      <c r="C388">
        <v>576</v>
      </c>
      <c r="D388">
        <v>21</v>
      </c>
      <c r="E388" t="s">
        <v>0</v>
      </c>
      <c r="F38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4"/>
  <sheetViews>
    <sheetView zoomScaleNormal="100" workbookViewId="0">
      <pane xSplit="1" topLeftCell="B1" activePane="topRight" state="frozen"/>
      <selection pane="topRight" activeCell="U30" sqref="U30"/>
    </sheetView>
  </sheetViews>
  <sheetFormatPr baseColWidth="10" defaultColWidth="8.83203125" defaultRowHeight="13" x14ac:dyDescent="0.15"/>
  <cols>
    <col min="11" max="11" width="11.5" customWidth="1"/>
  </cols>
  <sheetData>
    <row r="1" spans="1:56" x14ac:dyDescent="0.15">
      <c r="B1" s="48">
        <v>39263</v>
      </c>
      <c r="C1" s="48">
        <v>39294</v>
      </c>
      <c r="D1" s="48">
        <v>39325</v>
      </c>
      <c r="E1" s="48">
        <v>39355</v>
      </c>
      <c r="F1" s="48">
        <v>39629</v>
      </c>
      <c r="G1" s="48">
        <v>39660</v>
      </c>
      <c r="H1" s="48">
        <v>39691</v>
      </c>
      <c r="I1" s="48">
        <v>39721</v>
      </c>
      <c r="J1" s="48">
        <v>39994</v>
      </c>
      <c r="K1" s="48">
        <v>40025</v>
      </c>
      <c r="L1" s="48">
        <v>40056</v>
      </c>
      <c r="M1" s="48">
        <v>40086</v>
      </c>
      <c r="N1" s="48">
        <v>40359</v>
      </c>
      <c r="O1" s="48">
        <v>40390</v>
      </c>
      <c r="P1" s="48">
        <v>40421</v>
      </c>
      <c r="Q1" s="48">
        <v>40451</v>
      </c>
      <c r="R1" s="48">
        <v>40724</v>
      </c>
      <c r="S1" s="48">
        <v>40755</v>
      </c>
      <c r="T1" s="48">
        <v>40786</v>
      </c>
      <c r="U1" s="48">
        <v>40816</v>
      </c>
      <c r="V1" s="48">
        <v>41090</v>
      </c>
      <c r="W1" s="48">
        <v>41121</v>
      </c>
      <c r="X1" s="48">
        <v>41152</v>
      </c>
      <c r="Y1" s="48">
        <v>41182</v>
      </c>
      <c r="Z1" s="48">
        <v>41455</v>
      </c>
      <c r="AA1" s="48">
        <v>41486</v>
      </c>
      <c r="AB1" s="48">
        <v>41517</v>
      </c>
      <c r="AC1" s="48">
        <v>41547</v>
      </c>
      <c r="AD1" s="48">
        <v>41820</v>
      </c>
      <c r="AE1" s="48">
        <v>41851</v>
      </c>
      <c r="AF1" s="48">
        <v>41882</v>
      </c>
      <c r="AG1" s="48">
        <v>41912</v>
      </c>
      <c r="AH1" s="48">
        <v>41943</v>
      </c>
      <c r="AI1" s="48">
        <v>42185</v>
      </c>
      <c r="AJ1" s="48">
        <v>42216</v>
      </c>
      <c r="AK1" s="48">
        <v>42247</v>
      </c>
      <c r="AL1" s="48">
        <v>42277</v>
      </c>
      <c r="AM1" s="48">
        <v>42916</v>
      </c>
      <c r="AN1" s="48">
        <v>42947</v>
      </c>
      <c r="AO1" s="48">
        <v>42978</v>
      </c>
      <c r="AP1" s="48">
        <v>43008</v>
      </c>
      <c r="AQ1" s="48">
        <v>43281</v>
      </c>
      <c r="AR1" s="48">
        <v>43312</v>
      </c>
      <c r="AS1" s="48">
        <v>43343</v>
      </c>
      <c r="AT1" s="48">
        <v>43373</v>
      </c>
      <c r="AU1" s="48">
        <v>43668</v>
      </c>
      <c r="AV1" s="48">
        <v>43699</v>
      </c>
      <c r="AW1" s="48">
        <v>43730</v>
      </c>
      <c r="AX1" s="48">
        <v>43760</v>
      </c>
      <c r="AY1" s="48">
        <v>44005</v>
      </c>
      <c r="AZ1" s="48">
        <v>44035</v>
      </c>
      <c r="BA1" s="48">
        <v>44066</v>
      </c>
      <c r="BB1" s="48">
        <v>44097</v>
      </c>
      <c r="BC1" s="48">
        <v>44127</v>
      </c>
      <c r="BD1" s="48">
        <v>44158</v>
      </c>
    </row>
    <row r="2" spans="1:56" x14ac:dyDescent="0.15">
      <c r="A2" t="s">
        <v>33</v>
      </c>
      <c r="B2">
        <v>0.64</v>
      </c>
      <c r="C2">
        <v>2.6</v>
      </c>
      <c r="D2">
        <v>2.8695652173913042</v>
      </c>
      <c r="E2">
        <v>2.5</v>
      </c>
      <c r="F2">
        <v>1.24</v>
      </c>
      <c r="G2">
        <v>2.2799999999999998</v>
      </c>
      <c r="H2">
        <v>3</v>
      </c>
      <c r="I2">
        <v>2.6</v>
      </c>
      <c r="J2">
        <v>1.52</v>
      </c>
      <c r="K2">
        <v>2.76</v>
      </c>
      <c r="L2">
        <v>2.76</v>
      </c>
      <c r="M2">
        <v>2.76</v>
      </c>
      <c r="N2">
        <v>0.96</v>
      </c>
      <c r="O2">
        <v>2.12</v>
      </c>
      <c r="P2">
        <v>2.68</v>
      </c>
      <c r="Q2">
        <v>2.6</v>
      </c>
      <c r="R2">
        <v>1.08</v>
      </c>
      <c r="S2">
        <v>2.36</v>
      </c>
      <c r="T2">
        <v>2.5</v>
      </c>
      <c r="U2">
        <v>2.48</v>
      </c>
      <c r="V2">
        <v>1.88</v>
      </c>
      <c r="W2">
        <v>3.16</v>
      </c>
      <c r="X2">
        <v>2.84</v>
      </c>
      <c r="Y2">
        <v>2.76</v>
      </c>
      <c r="Z2">
        <f>'2017'!L7</f>
        <v>2.68</v>
      </c>
      <c r="AA2">
        <f>'2017'!L8</f>
        <v>2.84</v>
      </c>
      <c r="AB2">
        <f>'2017'!L9</f>
        <v>2.76</v>
      </c>
    </row>
    <row r="3" spans="1:56" s="61" customFormat="1" x14ac:dyDescent="0.15">
      <c r="A3" s="61" t="s">
        <v>68</v>
      </c>
      <c r="J3" s="61">
        <v>0.6</v>
      </c>
      <c r="K3" s="61">
        <v>1.32</v>
      </c>
      <c r="L3" s="61">
        <v>2</v>
      </c>
      <c r="M3" s="61">
        <v>2.52</v>
      </c>
      <c r="N3" s="61">
        <v>0.2</v>
      </c>
      <c r="O3" s="61">
        <v>1.36</v>
      </c>
      <c r="P3" s="61">
        <v>1.52</v>
      </c>
      <c r="Q3" s="61">
        <v>1.52</v>
      </c>
      <c r="R3" s="61">
        <v>0.36</v>
      </c>
      <c r="S3" s="61">
        <v>1.1200000000000001</v>
      </c>
      <c r="T3" s="61">
        <v>1.4</v>
      </c>
      <c r="U3" s="61">
        <v>1.08</v>
      </c>
      <c r="V3" s="61">
        <v>0.32</v>
      </c>
      <c r="W3" s="61">
        <v>0.64</v>
      </c>
      <c r="X3" s="61">
        <v>1.08</v>
      </c>
      <c r="Y3" s="61">
        <v>0.92</v>
      </c>
      <c r="Z3" s="61">
        <f>'2017'!L14</f>
        <v>0.2</v>
      </c>
      <c r="AA3" s="61">
        <f>'2017'!L15</f>
        <v>2.16</v>
      </c>
      <c r="AB3" s="61">
        <f>'2017'!L16</f>
        <v>1.8</v>
      </c>
      <c r="AC3" s="61">
        <f>'2017'!L17</f>
        <v>0.72</v>
      </c>
      <c r="AD3" s="61">
        <v>0.16</v>
      </c>
      <c r="AE3" s="61">
        <v>0.4</v>
      </c>
      <c r="AF3" s="61">
        <v>0.48</v>
      </c>
      <c r="AG3" s="61">
        <v>0.64</v>
      </c>
      <c r="AM3" s="61">
        <v>0.26666666666666666</v>
      </c>
      <c r="AN3" s="61">
        <v>6.6699999999999995E-2</v>
      </c>
      <c r="AO3" s="61">
        <v>0.4667</v>
      </c>
      <c r="AP3" s="61">
        <v>0.33329999999999999</v>
      </c>
      <c r="AQ3" s="61">
        <v>0.08</v>
      </c>
      <c r="AR3" s="61">
        <v>0</v>
      </c>
      <c r="AS3" s="61">
        <v>0.16</v>
      </c>
      <c r="AT3" s="61">
        <v>0.48</v>
      </c>
      <c r="AU3" s="61">
        <v>0.28000000000000003</v>
      </c>
      <c r="AV3" s="61">
        <v>0.28000000000000003</v>
      </c>
      <c r="AW3" s="61">
        <v>0.76</v>
      </c>
      <c r="AX3" s="61">
        <v>1.68</v>
      </c>
      <c r="AY3" s="61">
        <v>9.5238095238095233E-2</v>
      </c>
      <c r="AZ3" s="61">
        <v>0.05</v>
      </c>
      <c r="BA3" s="61">
        <v>0.19047619047619047</v>
      </c>
      <c r="BB3" s="61">
        <v>0.61904761904761907</v>
      </c>
      <c r="BC3" s="61">
        <v>0.90476190476190477</v>
      </c>
      <c r="BD3" s="61">
        <v>0.61904761904761907</v>
      </c>
    </row>
    <row r="4" spans="1:56" s="63" customFormat="1" x14ac:dyDescent="0.15">
      <c r="A4" s="63" t="s">
        <v>31</v>
      </c>
      <c r="B4" s="63">
        <v>0.57999999999999996</v>
      </c>
      <c r="C4" s="63">
        <v>2.76</v>
      </c>
      <c r="D4" s="63">
        <v>3.12</v>
      </c>
      <c r="E4" s="63">
        <v>2.8888888888888888</v>
      </c>
      <c r="F4" s="63">
        <v>0.6</v>
      </c>
      <c r="G4" s="63">
        <v>2.68</v>
      </c>
      <c r="H4" s="63">
        <v>3.32</v>
      </c>
      <c r="I4" s="63">
        <v>2.84</v>
      </c>
      <c r="J4" s="63">
        <v>2.2000000000000002</v>
      </c>
      <c r="K4" s="63">
        <v>2.44</v>
      </c>
      <c r="L4" s="63">
        <v>3.4</v>
      </c>
      <c r="M4" s="63">
        <v>2.92</v>
      </c>
      <c r="N4" s="63">
        <v>0.36</v>
      </c>
      <c r="O4" s="63">
        <v>1.36</v>
      </c>
      <c r="P4" s="63">
        <v>2.0909090909090908</v>
      </c>
      <c r="Q4" s="63">
        <v>2.44</v>
      </c>
      <c r="R4" s="63">
        <v>0.12</v>
      </c>
      <c r="S4" s="63">
        <v>0.48</v>
      </c>
      <c r="T4" s="63">
        <v>2</v>
      </c>
      <c r="U4" s="63">
        <v>3.125</v>
      </c>
      <c r="V4" s="63">
        <f>'2016'!L21</f>
        <v>0.31818181818181818</v>
      </c>
      <c r="W4" s="63">
        <f>'2016'!L22</f>
        <v>1.44</v>
      </c>
      <c r="X4" s="63">
        <f>'2016'!L23</f>
        <v>3</v>
      </c>
      <c r="Y4" s="63">
        <f>'2016'!L24</f>
        <v>3.4761904761904763</v>
      </c>
      <c r="Z4" s="63">
        <f>'2017'!L21</f>
        <v>0.12</v>
      </c>
      <c r="AA4" s="63">
        <f>'2017'!L22</f>
        <v>2.12</v>
      </c>
      <c r="AB4" s="63">
        <f>'2017'!L23</f>
        <v>3.56</v>
      </c>
      <c r="AC4" s="63">
        <f>'2017'!L24</f>
        <v>2.52</v>
      </c>
      <c r="AD4" s="63">
        <v>1.1599999999999999</v>
      </c>
      <c r="AE4" s="63">
        <v>1.8</v>
      </c>
      <c r="AF4" s="63">
        <v>3.04</v>
      </c>
      <c r="AG4" s="63">
        <v>3</v>
      </c>
      <c r="AI4" s="63">
        <v>0.56000000000000005</v>
      </c>
      <c r="AJ4" s="63">
        <v>1.24</v>
      </c>
      <c r="AK4" s="63">
        <v>1.8</v>
      </c>
      <c r="AL4" s="63">
        <v>2.72</v>
      </c>
      <c r="AM4" s="63">
        <v>0.33</v>
      </c>
      <c r="AN4" s="63">
        <v>3.13</v>
      </c>
      <c r="AO4" s="63">
        <v>3.53</v>
      </c>
      <c r="AP4" s="63">
        <v>3</v>
      </c>
      <c r="AQ4" s="63">
        <v>0.2</v>
      </c>
      <c r="AR4" s="63">
        <v>1.07</v>
      </c>
      <c r="AS4" s="63">
        <v>3.13</v>
      </c>
      <c r="AT4" s="63">
        <v>2.97</v>
      </c>
      <c r="AU4" s="63">
        <v>0.1</v>
      </c>
      <c r="AV4" s="63">
        <v>1.3</v>
      </c>
      <c r="AW4" s="63">
        <v>3</v>
      </c>
      <c r="AX4" s="63">
        <v>2.33</v>
      </c>
      <c r="AY4" s="63">
        <v>0.1</v>
      </c>
      <c r="AZ4" s="63">
        <v>0.73</v>
      </c>
      <c r="BA4" s="63">
        <v>1.23</v>
      </c>
      <c r="BB4" s="63">
        <v>2.4</v>
      </c>
      <c r="BC4" s="63">
        <v>3.47</v>
      </c>
      <c r="BD4" s="63">
        <v>3</v>
      </c>
    </row>
    <row r="5" spans="1:56" x14ac:dyDescent="0.15">
      <c r="A5" t="s">
        <v>73</v>
      </c>
      <c r="N5">
        <v>0.36</v>
      </c>
      <c r="O5">
        <v>0.44</v>
      </c>
      <c r="P5">
        <v>0.96</v>
      </c>
      <c r="Q5">
        <v>0.68</v>
      </c>
      <c r="R5">
        <v>0.16</v>
      </c>
      <c r="S5">
        <v>0.32</v>
      </c>
      <c r="T5">
        <v>0.36</v>
      </c>
      <c r="U5">
        <v>0.32</v>
      </c>
      <c r="V5">
        <v>0.16</v>
      </c>
      <c r="W5">
        <v>0.4</v>
      </c>
      <c r="X5">
        <v>1.28</v>
      </c>
      <c r="Y5">
        <v>1.04</v>
      </c>
      <c r="AD5">
        <v>0.2</v>
      </c>
      <c r="AE5">
        <v>0.4</v>
      </c>
      <c r="AG5">
        <v>0.68</v>
      </c>
    </row>
    <row r="6" spans="1:56" x14ac:dyDescent="0.15">
      <c r="A6" t="s">
        <v>32</v>
      </c>
      <c r="B6">
        <v>0</v>
      </c>
      <c r="C6">
        <v>0.1</v>
      </c>
      <c r="D6">
        <v>0.76</v>
      </c>
      <c r="E6">
        <v>1.8</v>
      </c>
      <c r="F6">
        <v>0.29166666666666669</v>
      </c>
      <c r="G6">
        <v>0.8</v>
      </c>
      <c r="H6">
        <v>2.36</v>
      </c>
      <c r="I6">
        <v>2</v>
      </c>
    </row>
    <row r="7" spans="1:56" s="62" customFormat="1" x14ac:dyDescent="0.15">
      <c r="A7" s="64" t="s">
        <v>89</v>
      </c>
      <c r="AB7" s="62">
        <f>'2017'!L30</f>
        <v>2.04</v>
      </c>
      <c r="AC7" s="62">
        <f>'2017'!L31</f>
        <v>1.6</v>
      </c>
      <c r="AF7" s="62">
        <v>0.16</v>
      </c>
      <c r="AG7" s="62">
        <v>0.88</v>
      </c>
      <c r="AH7" s="62">
        <v>1.6</v>
      </c>
      <c r="AI7" s="62">
        <v>0.32</v>
      </c>
      <c r="AJ7" s="62">
        <v>0.24</v>
      </c>
      <c r="AK7" s="62">
        <v>0.76</v>
      </c>
      <c r="AL7" s="62">
        <v>0.56000000000000005</v>
      </c>
      <c r="AM7" s="62">
        <v>0.13333333333333333</v>
      </c>
      <c r="AN7" s="62">
        <v>0.4667</v>
      </c>
      <c r="AO7" s="62">
        <v>0.5333</v>
      </c>
      <c r="AQ7" s="62">
        <v>0.08</v>
      </c>
      <c r="AR7" s="62">
        <v>0.28000000000000003</v>
      </c>
      <c r="AS7" s="62">
        <v>0.64</v>
      </c>
      <c r="AT7" s="62">
        <v>1.68</v>
      </c>
      <c r="AU7" s="62">
        <v>0.32</v>
      </c>
      <c r="AV7" s="62">
        <v>0.875</v>
      </c>
      <c r="AW7" s="62">
        <v>2.2000000000000002</v>
      </c>
      <c r="AX7" s="62">
        <v>3.04</v>
      </c>
      <c r="AY7" s="62">
        <v>0.04</v>
      </c>
      <c r="AZ7" s="62">
        <v>0</v>
      </c>
      <c r="BA7" s="62">
        <v>0.44</v>
      </c>
      <c r="BB7" s="62">
        <v>0.96</v>
      </c>
      <c r="BC7" s="62">
        <v>0.64</v>
      </c>
      <c r="BD7" s="62">
        <v>1.52</v>
      </c>
    </row>
    <row r="11" spans="1:56" x14ac:dyDescent="0.15">
      <c r="AD11" s="27"/>
    </row>
    <row r="12" spans="1:56" x14ac:dyDescent="0.15">
      <c r="AD12" s="27"/>
    </row>
    <row r="13" spans="1:56" x14ac:dyDescent="0.15">
      <c r="AD13" s="27"/>
    </row>
    <row r="14" spans="1:56" x14ac:dyDescent="0.15">
      <c r="AD14" s="27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3"/>
  <sheetViews>
    <sheetView zoomScaleNormal="100" workbookViewId="0">
      <pane xSplit="1" topLeftCell="B1" activePane="topRight" state="frozen"/>
      <selection pane="topRight" activeCell="U32" sqref="U32"/>
    </sheetView>
  </sheetViews>
  <sheetFormatPr baseColWidth="10" defaultColWidth="8.83203125" defaultRowHeight="13" x14ac:dyDescent="0.15"/>
  <cols>
    <col min="34" max="34" width="9.33203125" bestFit="1" customWidth="1"/>
  </cols>
  <sheetData>
    <row r="1" spans="1:52" x14ac:dyDescent="0.15">
      <c r="B1" s="48">
        <v>39629</v>
      </c>
      <c r="C1" s="48">
        <v>39660</v>
      </c>
      <c r="D1" s="48">
        <v>39691</v>
      </c>
      <c r="E1" s="48">
        <v>39721</v>
      </c>
      <c r="F1" s="48">
        <v>39994</v>
      </c>
      <c r="G1" s="48">
        <v>40025</v>
      </c>
      <c r="H1" s="48">
        <v>40056</v>
      </c>
      <c r="I1" s="48">
        <v>40086</v>
      </c>
      <c r="J1" s="48">
        <v>40359</v>
      </c>
      <c r="K1" s="48">
        <v>40390</v>
      </c>
      <c r="L1" s="48">
        <v>40421</v>
      </c>
      <c r="M1" s="48">
        <v>40451</v>
      </c>
      <c r="N1" s="48">
        <v>40724</v>
      </c>
      <c r="O1" s="48">
        <v>40755</v>
      </c>
      <c r="P1" s="48">
        <v>40786</v>
      </c>
      <c r="Q1" s="48">
        <v>40816</v>
      </c>
      <c r="R1" s="48">
        <v>41090</v>
      </c>
      <c r="S1" s="48">
        <v>41121</v>
      </c>
      <c r="T1" s="48">
        <v>41152</v>
      </c>
      <c r="U1" s="48">
        <v>41182</v>
      </c>
      <c r="V1" s="48">
        <v>41455</v>
      </c>
      <c r="W1" s="48">
        <v>41486</v>
      </c>
      <c r="X1" s="48">
        <v>41517</v>
      </c>
      <c r="Y1" s="48">
        <v>41547</v>
      </c>
      <c r="Z1" s="48">
        <v>41820</v>
      </c>
      <c r="AA1" s="48">
        <v>41851</v>
      </c>
      <c r="AB1" s="48">
        <v>41882</v>
      </c>
      <c r="AC1" s="48">
        <v>41912</v>
      </c>
      <c r="AD1" s="48">
        <v>41943</v>
      </c>
      <c r="AE1" s="48">
        <v>42185</v>
      </c>
      <c r="AF1" s="48">
        <v>42216</v>
      </c>
      <c r="AG1" s="48">
        <v>42247</v>
      </c>
      <c r="AH1" s="48">
        <v>42277</v>
      </c>
      <c r="AI1" s="48">
        <v>42916</v>
      </c>
      <c r="AJ1" s="48">
        <v>42947</v>
      </c>
      <c r="AK1" s="48">
        <v>42978</v>
      </c>
      <c r="AL1" s="48">
        <v>43008</v>
      </c>
      <c r="AM1" s="48">
        <v>43281</v>
      </c>
      <c r="AN1" s="48">
        <v>43312</v>
      </c>
      <c r="AO1" s="48">
        <v>43343</v>
      </c>
      <c r="AP1" s="48">
        <v>43373</v>
      </c>
      <c r="AQ1" s="48">
        <v>43668</v>
      </c>
      <c r="AR1" s="48">
        <v>43699</v>
      </c>
      <c r="AS1" s="48">
        <v>43730</v>
      </c>
      <c r="AT1" s="48">
        <v>43760</v>
      </c>
      <c r="AU1" s="48">
        <v>44005</v>
      </c>
      <c r="AV1" s="48">
        <v>44035</v>
      </c>
      <c r="AW1" s="48">
        <v>44066</v>
      </c>
      <c r="AX1" s="48">
        <v>44097</v>
      </c>
      <c r="AY1" s="48">
        <v>44127</v>
      </c>
      <c r="AZ1" s="48">
        <v>44158</v>
      </c>
    </row>
    <row r="2" spans="1:52" x14ac:dyDescent="0.15">
      <c r="A2" t="s">
        <v>33</v>
      </c>
      <c r="B2">
        <f>340/375</f>
        <v>0.90666666666666662</v>
      </c>
      <c r="C2">
        <f>212/375</f>
        <v>0.56533333333333335</v>
      </c>
      <c r="D2">
        <f>155/375</f>
        <v>0.41333333333333333</v>
      </c>
      <c r="E2">
        <f>97/375</f>
        <v>0.25866666666666666</v>
      </c>
      <c r="F2">
        <f>371/391</f>
        <v>0.94884910485933505</v>
      </c>
      <c r="G2">
        <f>312/391</f>
        <v>0.79795396419437337</v>
      </c>
      <c r="H2">
        <f>244/391</f>
        <v>0.6240409207161125</v>
      </c>
      <c r="I2">
        <f>200/391</f>
        <v>0.51150895140664965</v>
      </c>
      <c r="J2">
        <f>365/396</f>
        <v>0.92171717171717171</v>
      </c>
      <c r="K2">
        <f>308/396</f>
        <v>0.77777777777777779</v>
      </c>
      <c r="L2">
        <f>218/296</f>
        <v>0.73648648648648651</v>
      </c>
      <c r="M2">
        <f>171/296</f>
        <v>0.57770270270270274</v>
      </c>
      <c r="N2">
        <v>0.97499999999999998</v>
      </c>
      <c r="O2">
        <v>0.82499999999999996</v>
      </c>
      <c r="P2">
        <v>0.36499999999999999</v>
      </c>
      <c r="Q2">
        <v>0.215</v>
      </c>
      <c r="R2">
        <v>0.97499999999999998</v>
      </c>
      <c r="S2">
        <v>0.68</v>
      </c>
      <c r="T2">
        <v>0.41</v>
      </c>
      <c r="U2">
        <v>0.26250000000000001</v>
      </c>
      <c r="V2">
        <v>0.97499999999999998</v>
      </c>
      <c r="W2">
        <v>0.74750000000000005</v>
      </c>
      <c r="X2">
        <v>0.41749999999999998</v>
      </c>
    </row>
    <row r="3" spans="1:52" s="61" customFormat="1" x14ac:dyDescent="0.15">
      <c r="A3" s="61" t="s">
        <v>68</v>
      </c>
      <c r="F3" s="61">
        <f>381/399</f>
        <v>0.95488721804511278</v>
      </c>
      <c r="G3" s="61">
        <f>345/399</f>
        <v>0.86466165413533835</v>
      </c>
      <c r="H3" s="61">
        <f>290/399</f>
        <v>0.72681704260651625</v>
      </c>
      <c r="I3" s="61">
        <f>235/399</f>
        <v>0.58897243107769426</v>
      </c>
      <c r="J3" s="61">
        <f>378/400</f>
        <v>0.94499999999999995</v>
      </c>
      <c r="K3" s="61">
        <f>328/400</f>
        <v>0.82</v>
      </c>
      <c r="L3" s="61">
        <f>290/400</f>
        <v>0.72499999999999998</v>
      </c>
      <c r="M3" s="61">
        <f>247/400</f>
        <v>0.61750000000000005</v>
      </c>
      <c r="N3" s="61">
        <v>0.96508728179551118</v>
      </c>
      <c r="O3" s="61">
        <v>0.86034912718204493</v>
      </c>
      <c r="P3" s="61">
        <v>0.75810473815461343</v>
      </c>
      <c r="Q3" s="61">
        <v>0.68079800498753118</v>
      </c>
      <c r="R3" s="61">
        <v>0.95153100000000002</v>
      </c>
      <c r="S3" s="61">
        <v>0.85785500000000003</v>
      </c>
      <c r="T3" s="61">
        <v>0.74812999999999996</v>
      </c>
      <c r="V3" s="61">
        <v>0.95</v>
      </c>
      <c r="W3" s="61">
        <v>0.49875311720698257</v>
      </c>
      <c r="X3" s="61">
        <v>0.36907730673316708</v>
      </c>
      <c r="Z3" s="61">
        <v>0.93233082706766912</v>
      </c>
      <c r="AA3" s="61">
        <v>0.8254364089775561</v>
      </c>
      <c r="AB3" s="61">
        <v>0.73815461346633415</v>
      </c>
      <c r="AC3" s="61">
        <v>0.6508728179551122</v>
      </c>
      <c r="AI3" s="61">
        <v>0.85599999999999998</v>
      </c>
      <c r="AJ3" s="61">
        <v>0.82699999999999996</v>
      </c>
      <c r="AK3" s="61">
        <v>0.76200000000000001</v>
      </c>
      <c r="AL3" s="61">
        <v>0.61299999999999999</v>
      </c>
      <c r="AM3" s="61">
        <v>0.97201017811704837</v>
      </c>
      <c r="AN3" s="61">
        <v>0.88800000000000001</v>
      </c>
      <c r="AO3" s="61">
        <v>0.81699999999999995</v>
      </c>
      <c r="AP3" s="61">
        <v>0.73</v>
      </c>
      <c r="AQ3" s="61">
        <v>0.99333333333333329</v>
      </c>
      <c r="AR3" s="61">
        <v>0.90333333333333332</v>
      </c>
      <c r="AS3" s="61">
        <v>0.77</v>
      </c>
      <c r="AT3" s="61">
        <v>0.65333333333333332</v>
      </c>
      <c r="AU3" s="61">
        <v>0.9966666666666667</v>
      </c>
      <c r="AV3" s="61">
        <v>0.92333333333333334</v>
      </c>
      <c r="AW3" s="61">
        <v>0.83333333333333337</v>
      </c>
      <c r="AX3" s="61">
        <v>0.74333333333333329</v>
      </c>
      <c r="AY3" s="61">
        <v>0.67666666666666664</v>
      </c>
      <c r="AZ3" s="61">
        <v>0.60666666666666669</v>
      </c>
    </row>
    <row r="4" spans="1:52" s="63" customFormat="1" x14ac:dyDescent="0.15">
      <c r="A4" s="63" t="s">
        <v>64</v>
      </c>
      <c r="B4" s="63">
        <f>355/406</f>
        <v>0.87438423645320196</v>
      </c>
      <c r="C4" s="63">
        <f>307/406</f>
        <v>0.75615763546798032</v>
      </c>
      <c r="D4" s="63">
        <f>117/406</f>
        <v>0.28817733990147781</v>
      </c>
      <c r="E4" s="63">
        <f>59/406</f>
        <v>0.14532019704433496</v>
      </c>
      <c r="F4" s="63">
        <f>372/397</f>
        <v>0.93702770780856426</v>
      </c>
      <c r="G4" s="63">
        <f>315/397</f>
        <v>0.79345088161209065</v>
      </c>
      <c r="H4" s="63">
        <f>211/397</f>
        <v>0.53148614609571787</v>
      </c>
      <c r="I4" s="63">
        <f>119/397</f>
        <v>0.29974811083123426</v>
      </c>
      <c r="AE4" s="63">
        <v>0.85599999999999998</v>
      </c>
      <c r="AF4" s="63">
        <v>0.82699999999999996</v>
      </c>
      <c r="AG4" s="63">
        <v>0.76200000000000001</v>
      </c>
      <c r="AH4" s="63">
        <v>0.61299999999999999</v>
      </c>
    </row>
    <row r="5" spans="1:52" x14ac:dyDescent="0.15">
      <c r="A5" t="s">
        <v>73</v>
      </c>
      <c r="J5">
        <f>373/405</f>
        <v>0.92098765432098761</v>
      </c>
      <c r="K5">
        <f>324/405</f>
        <v>0.8</v>
      </c>
      <c r="L5">
        <f>296/405</f>
        <v>0.73086419753086418</v>
      </c>
      <c r="M5">
        <f>246/405</f>
        <v>0.6074074074074074</v>
      </c>
      <c r="N5">
        <v>0.88833746898263022</v>
      </c>
      <c r="O5">
        <v>0.79652605459057069</v>
      </c>
      <c r="P5">
        <v>0.71960297766749381</v>
      </c>
      <c r="Q5">
        <v>0.62531017369727049</v>
      </c>
      <c r="R5">
        <v>0.96657400000000004</v>
      </c>
      <c r="S5">
        <v>0.84367199999999998</v>
      </c>
      <c r="T5">
        <v>0.71215899999999999</v>
      </c>
      <c r="U5">
        <v>0.63027299999999997</v>
      </c>
      <c r="Z5">
        <v>0.97499999999999998</v>
      </c>
      <c r="AA5">
        <v>0.83</v>
      </c>
      <c r="AC5">
        <v>0.67500000000000004</v>
      </c>
    </row>
    <row r="6" spans="1:52" x14ac:dyDescent="0.15">
      <c r="A6" t="s">
        <v>32</v>
      </c>
      <c r="B6">
        <f>379/406</f>
        <v>0.93349753694581283</v>
      </c>
      <c r="C6">
        <f>325/406</f>
        <v>0.80049261083743839</v>
      </c>
      <c r="D6">
        <f>258/406</f>
        <v>0.6354679802955665</v>
      </c>
      <c r="E6">
        <f>211/406</f>
        <v>0.51970443349753692</v>
      </c>
    </row>
    <row r="7" spans="1:52" s="62" customFormat="1" x14ac:dyDescent="0.15">
      <c r="A7" s="62" t="s">
        <v>89</v>
      </c>
      <c r="X7" s="62">
        <v>0.91700000000000004</v>
      </c>
      <c r="Y7" s="62">
        <v>0.70699999999999996</v>
      </c>
      <c r="AB7" s="62">
        <v>0.88400000000000001</v>
      </c>
      <c r="AC7" s="62">
        <v>0.80300000000000005</v>
      </c>
      <c r="AD7" s="62">
        <v>0.72199999999999998</v>
      </c>
      <c r="AG7" s="62">
        <v>0.99</v>
      </c>
      <c r="AH7" s="62">
        <v>0.54500000000000004</v>
      </c>
      <c r="AI7" s="62">
        <v>0.98099999999999998</v>
      </c>
      <c r="AJ7" s="62">
        <v>0.86199999999999999</v>
      </c>
      <c r="AK7" s="62">
        <v>0.58599999999999997</v>
      </c>
      <c r="AL7" s="62">
        <v>0.54500000000000004</v>
      </c>
      <c r="AM7" s="62">
        <v>0.97750000000000004</v>
      </c>
      <c r="AN7" s="62">
        <v>0.90500000000000003</v>
      </c>
      <c r="AO7" s="62">
        <v>0.84250000000000003</v>
      </c>
      <c r="AP7" s="62">
        <v>0.73</v>
      </c>
      <c r="AQ7" s="62">
        <v>0.98684210526315785</v>
      </c>
      <c r="AR7" s="62">
        <v>0.87171052631578949</v>
      </c>
      <c r="AS7" s="62">
        <v>0.68092105263157898</v>
      </c>
      <c r="AT7" s="62">
        <v>0.54934210526315785</v>
      </c>
      <c r="AU7" s="62">
        <v>0.9925373134328358</v>
      </c>
      <c r="AV7" s="62">
        <v>0.90796019900497515</v>
      </c>
      <c r="AW7" s="62">
        <v>0.81343283582089554</v>
      </c>
      <c r="AX7" s="62">
        <v>0.69154228855721389</v>
      </c>
      <c r="AY7" s="62">
        <v>0.57462686567164178</v>
      </c>
      <c r="AZ7" s="62">
        <v>0.51243781094527363</v>
      </c>
    </row>
    <row r="13" spans="1:52" x14ac:dyDescent="0.15">
      <c r="A13" s="4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9"/>
  <sheetViews>
    <sheetView workbookViewId="0">
      <selection activeCell="I41" sqref="I41"/>
    </sheetView>
  </sheetViews>
  <sheetFormatPr baseColWidth="10" defaultColWidth="8.83203125" defaultRowHeight="13" x14ac:dyDescent="0.15"/>
  <cols>
    <col min="1" max="1" width="10.6640625" customWidth="1"/>
    <col min="2" max="2" width="10.1640625" customWidth="1"/>
  </cols>
  <sheetData>
    <row r="1" spans="1:14" x14ac:dyDescent="0.15">
      <c r="A1" s="22" t="s">
        <v>43</v>
      </c>
      <c r="B1" s="1"/>
      <c r="C1" s="1"/>
      <c r="D1" s="10" t="s">
        <v>16</v>
      </c>
      <c r="E1" s="1"/>
      <c r="F1" s="23">
        <v>38685</v>
      </c>
      <c r="G1" s="13" t="s">
        <v>22</v>
      </c>
      <c r="H1" s="1"/>
      <c r="I1" s="13"/>
      <c r="J1" s="13"/>
      <c r="K1" s="13"/>
      <c r="L1" s="13"/>
      <c r="M1" s="1"/>
      <c r="N1" s="1"/>
    </row>
    <row r="2" spans="1:14" ht="14" thickBot="1" x14ac:dyDescent="0.2">
      <c r="A2" s="22"/>
      <c r="B2" s="1"/>
      <c r="C2" s="1"/>
      <c r="D2" s="10"/>
      <c r="E2" s="1"/>
      <c r="F2" s="1"/>
      <c r="G2" s="23"/>
      <c r="H2" s="1"/>
      <c r="I2" s="1"/>
      <c r="J2" s="1"/>
      <c r="K2" s="1"/>
      <c r="L2" s="1"/>
      <c r="M2" s="1"/>
      <c r="N2" s="1"/>
    </row>
    <row r="3" spans="1:14" ht="14" thickBot="1" x14ac:dyDescent="0.2">
      <c r="A3" s="22"/>
      <c r="B3" s="1"/>
      <c r="C3" s="1"/>
      <c r="D3" s="10"/>
      <c r="E3" s="14" t="s">
        <v>17</v>
      </c>
      <c r="F3" s="15" t="s">
        <v>18</v>
      </c>
      <c r="G3" s="15" t="s">
        <v>19</v>
      </c>
      <c r="H3" s="15" t="s">
        <v>20</v>
      </c>
      <c r="I3" s="16" t="s">
        <v>21</v>
      </c>
      <c r="J3" s="1"/>
      <c r="K3" s="1"/>
      <c r="L3" s="1"/>
      <c r="M3" s="1"/>
      <c r="N3" s="1"/>
    </row>
    <row r="4" spans="1:14" x14ac:dyDescent="0.15">
      <c r="A4" s="24" t="s">
        <v>12</v>
      </c>
      <c r="B4" s="24" t="s">
        <v>11</v>
      </c>
      <c r="C4" s="24" t="s">
        <v>8</v>
      </c>
      <c r="D4" s="24" t="s">
        <v>9</v>
      </c>
      <c r="E4" s="24" t="s">
        <v>5</v>
      </c>
      <c r="F4" s="24" t="s">
        <v>6</v>
      </c>
      <c r="G4" s="24"/>
      <c r="H4" s="24" t="s">
        <v>14</v>
      </c>
      <c r="I4" s="24" t="s">
        <v>7</v>
      </c>
      <c r="J4" s="1"/>
      <c r="K4" s="24"/>
      <c r="L4" s="24"/>
      <c r="M4" s="24"/>
      <c r="N4" s="24"/>
    </row>
    <row r="5" spans="1:14" x14ac:dyDescent="0.15">
      <c r="A5" s="1" t="s">
        <v>13</v>
      </c>
      <c r="B5" s="7">
        <v>38534</v>
      </c>
      <c r="C5" s="1">
        <v>378</v>
      </c>
      <c r="D5" s="1">
        <v>1</v>
      </c>
      <c r="E5" s="1" t="s">
        <v>1</v>
      </c>
      <c r="F5" s="1">
        <v>1</v>
      </c>
      <c r="G5" s="1"/>
      <c r="H5" s="3">
        <f>(COUNTIF(F5:F29,"&gt;0"))/(COUNTA(F5:F29))</f>
        <v>0.08</v>
      </c>
      <c r="I5" s="3">
        <f>AVERAGE(F5:F29)</f>
        <v>0.08</v>
      </c>
      <c r="J5" s="1"/>
      <c r="K5" s="1"/>
      <c r="L5" s="1"/>
      <c r="M5" s="1"/>
      <c r="N5" s="1"/>
    </row>
    <row r="6" spans="1:14" x14ac:dyDescent="0.15">
      <c r="A6" s="1" t="s">
        <v>13</v>
      </c>
      <c r="B6" s="7">
        <v>38534</v>
      </c>
      <c r="C6" s="1">
        <v>378</v>
      </c>
      <c r="D6" s="1">
        <v>2</v>
      </c>
      <c r="E6" s="1" t="s">
        <v>0</v>
      </c>
      <c r="F6" s="1">
        <v>0</v>
      </c>
      <c r="G6" s="1"/>
      <c r="H6" s="3"/>
      <c r="I6" s="1"/>
      <c r="J6" s="1"/>
      <c r="K6" s="1"/>
      <c r="L6" s="1"/>
      <c r="M6" s="1"/>
      <c r="N6" s="1"/>
    </row>
    <row r="7" spans="1:14" x14ac:dyDescent="0.15">
      <c r="A7" s="1" t="s">
        <v>13</v>
      </c>
      <c r="B7" s="7">
        <v>38534</v>
      </c>
      <c r="C7" s="1">
        <v>378</v>
      </c>
      <c r="D7" s="1">
        <v>3</v>
      </c>
      <c r="E7" s="1" t="s">
        <v>0</v>
      </c>
      <c r="F7" s="1">
        <v>0</v>
      </c>
      <c r="G7" s="1"/>
      <c r="H7" s="3"/>
      <c r="I7" s="1"/>
      <c r="J7" s="1"/>
      <c r="K7" s="1"/>
      <c r="L7" s="1"/>
      <c r="M7" s="1"/>
      <c r="N7" s="1"/>
    </row>
    <row r="8" spans="1:14" x14ac:dyDescent="0.15">
      <c r="A8" s="1" t="s">
        <v>13</v>
      </c>
      <c r="B8" s="7">
        <v>38534</v>
      </c>
      <c r="C8" s="1">
        <v>378</v>
      </c>
      <c r="D8" s="1">
        <v>4</v>
      </c>
      <c r="E8" s="1" t="s">
        <v>0</v>
      </c>
      <c r="F8" s="1">
        <v>0</v>
      </c>
      <c r="G8" s="1"/>
      <c r="H8" s="25"/>
      <c r="I8" s="1"/>
      <c r="J8" s="1"/>
      <c r="K8" s="1" t="s">
        <v>13</v>
      </c>
      <c r="L8" s="1"/>
      <c r="M8" s="1"/>
      <c r="N8" s="1"/>
    </row>
    <row r="9" spans="1:14" x14ac:dyDescent="0.15">
      <c r="A9" s="1" t="s">
        <v>13</v>
      </c>
      <c r="B9" s="7">
        <v>38534</v>
      </c>
      <c r="C9" s="1">
        <v>378</v>
      </c>
      <c r="D9" s="1">
        <v>5</v>
      </c>
      <c r="E9" s="1" t="s">
        <v>1</v>
      </c>
      <c r="F9" s="1">
        <v>1</v>
      </c>
      <c r="G9" s="1"/>
      <c r="H9" s="3"/>
      <c r="I9" s="1"/>
      <c r="J9" s="1"/>
      <c r="K9" s="1" t="s">
        <v>23</v>
      </c>
      <c r="L9" s="1" t="s">
        <v>24</v>
      </c>
      <c r="M9" s="1" t="s">
        <v>25</v>
      </c>
      <c r="N9" s="1"/>
    </row>
    <row r="10" spans="1:14" x14ac:dyDescent="0.15">
      <c r="A10" s="1" t="s">
        <v>13</v>
      </c>
      <c r="B10" s="7">
        <v>38534</v>
      </c>
      <c r="C10" s="1">
        <v>378</v>
      </c>
      <c r="D10" s="1">
        <v>6</v>
      </c>
      <c r="E10" s="1" t="s">
        <v>0</v>
      </c>
      <c r="F10" s="1">
        <v>0</v>
      </c>
      <c r="G10" s="1"/>
      <c r="H10" s="3"/>
      <c r="I10" s="1"/>
      <c r="J10" s="1"/>
      <c r="K10" s="1" t="s">
        <v>26</v>
      </c>
      <c r="L10" s="3">
        <f>H5</f>
        <v>0.08</v>
      </c>
      <c r="M10" s="3">
        <f>I5</f>
        <v>0.08</v>
      </c>
      <c r="N10" s="1"/>
    </row>
    <row r="11" spans="1:14" x14ac:dyDescent="0.15">
      <c r="A11" s="1" t="s">
        <v>13</v>
      </c>
      <c r="B11" s="7">
        <v>38534</v>
      </c>
      <c r="C11" s="1">
        <v>378</v>
      </c>
      <c r="D11" s="1">
        <v>7</v>
      </c>
      <c r="E11" s="1" t="s">
        <v>0</v>
      </c>
      <c r="F11" s="1">
        <v>0</v>
      </c>
      <c r="G11" s="1"/>
      <c r="H11" s="3"/>
      <c r="I11" s="1"/>
      <c r="J11" s="1"/>
      <c r="K11" s="1" t="s">
        <v>27</v>
      </c>
      <c r="L11" s="3">
        <f>H55</f>
        <v>0.92</v>
      </c>
      <c r="M11" s="3">
        <f>I55</f>
        <v>1.96</v>
      </c>
      <c r="N11" s="1"/>
    </row>
    <row r="12" spans="1:14" x14ac:dyDescent="0.15">
      <c r="A12" s="1" t="s">
        <v>13</v>
      </c>
      <c r="B12" s="7">
        <v>38534</v>
      </c>
      <c r="C12" s="1">
        <v>378</v>
      </c>
      <c r="D12" s="1">
        <v>8</v>
      </c>
      <c r="E12" s="1" t="s">
        <v>0</v>
      </c>
      <c r="F12" s="1">
        <v>0</v>
      </c>
      <c r="G12" s="1"/>
      <c r="H12" s="3"/>
      <c r="I12" s="1"/>
      <c r="J12" s="1"/>
      <c r="K12" s="1" t="s">
        <v>28</v>
      </c>
      <c r="L12" s="3">
        <f>H105</f>
        <v>1</v>
      </c>
      <c r="M12" s="3">
        <f>I105</f>
        <v>2.92</v>
      </c>
      <c r="N12" s="1"/>
    </row>
    <row r="13" spans="1:14" x14ac:dyDescent="0.15">
      <c r="A13" s="1" t="s">
        <v>13</v>
      </c>
      <c r="B13" s="7">
        <v>38534</v>
      </c>
      <c r="C13" s="1">
        <v>378</v>
      </c>
      <c r="D13" s="1">
        <v>9</v>
      </c>
      <c r="E13" s="1" t="s">
        <v>0</v>
      </c>
      <c r="F13" s="1">
        <v>0</v>
      </c>
      <c r="G13" s="1"/>
      <c r="H13" s="3"/>
      <c r="I13" s="1"/>
      <c r="J13" s="1"/>
      <c r="K13" s="1" t="s">
        <v>29</v>
      </c>
      <c r="L13" s="3">
        <f>H155</f>
        <v>1</v>
      </c>
      <c r="M13" s="3">
        <f>I155</f>
        <v>3.4</v>
      </c>
      <c r="N13" s="1"/>
    </row>
    <row r="14" spans="1:14" x14ac:dyDescent="0.15">
      <c r="A14" s="1" t="s">
        <v>13</v>
      </c>
      <c r="B14" s="7">
        <v>38534</v>
      </c>
      <c r="C14" s="1">
        <v>378</v>
      </c>
      <c r="D14" s="1">
        <v>10</v>
      </c>
      <c r="E14" s="1" t="s">
        <v>0</v>
      </c>
      <c r="F14" s="1">
        <v>0</v>
      </c>
      <c r="G14" s="1"/>
      <c r="H14" s="3"/>
      <c r="I14" s="1"/>
      <c r="J14" s="1"/>
      <c r="K14" s="1"/>
      <c r="L14" s="1"/>
      <c r="M14" s="1"/>
      <c r="N14" s="1"/>
    </row>
    <row r="15" spans="1:14" x14ac:dyDescent="0.15">
      <c r="A15" s="1" t="s">
        <v>13</v>
      </c>
      <c r="B15" s="7">
        <v>38534</v>
      </c>
      <c r="C15" s="1">
        <v>378</v>
      </c>
      <c r="D15" s="1">
        <v>11</v>
      </c>
      <c r="E15" s="1" t="s">
        <v>0</v>
      </c>
      <c r="F15" s="1">
        <v>0</v>
      </c>
      <c r="G15" s="1"/>
      <c r="H15" s="3"/>
      <c r="I15" s="1"/>
      <c r="J15" s="1"/>
      <c r="K15" s="1"/>
      <c r="L15" s="1"/>
      <c r="M15" s="1"/>
      <c r="N15" s="1"/>
    </row>
    <row r="16" spans="1:14" x14ac:dyDescent="0.15">
      <c r="A16" s="1" t="s">
        <v>13</v>
      </c>
      <c r="B16" s="7">
        <v>38534</v>
      </c>
      <c r="C16" s="1">
        <v>378</v>
      </c>
      <c r="D16" s="1">
        <v>12</v>
      </c>
      <c r="E16" s="1" t="s">
        <v>0</v>
      </c>
      <c r="F16" s="1">
        <v>0</v>
      </c>
      <c r="G16" s="1"/>
      <c r="H16" s="3"/>
      <c r="I16" s="1"/>
      <c r="J16" s="1"/>
      <c r="K16" s="1" t="s">
        <v>10</v>
      </c>
      <c r="L16" s="1"/>
      <c r="M16" s="1"/>
      <c r="N16" s="1"/>
    </row>
    <row r="17" spans="1:14" x14ac:dyDescent="0.15">
      <c r="A17" s="1" t="s">
        <v>13</v>
      </c>
      <c r="B17" s="7">
        <v>38534</v>
      </c>
      <c r="C17" s="1">
        <v>378</v>
      </c>
      <c r="D17" s="1">
        <v>13</v>
      </c>
      <c r="E17" s="1" t="s">
        <v>0</v>
      </c>
      <c r="F17" s="1">
        <v>0</v>
      </c>
      <c r="G17" s="1"/>
      <c r="H17" s="3"/>
      <c r="I17" s="1"/>
      <c r="J17" s="1"/>
      <c r="K17" s="1" t="s">
        <v>23</v>
      </c>
      <c r="L17" s="1" t="s">
        <v>24</v>
      </c>
      <c r="M17" s="1" t="s">
        <v>25</v>
      </c>
      <c r="N17" s="1"/>
    </row>
    <row r="18" spans="1:14" x14ac:dyDescent="0.15">
      <c r="A18" s="1" t="s">
        <v>13</v>
      </c>
      <c r="B18" s="7">
        <v>38534</v>
      </c>
      <c r="C18" s="1">
        <v>378</v>
      </c>
      <c r="D18" s="1">
        <v>14</v>
      </c>
      <c r="E18" s="1" t="s">
        <v>0</v>
      </c>
      <c r="F18" s="1">
        <v>0</v>
      </c>
      <c r="G18" s="1"/>
      <c r="H18" s="3"/>
      <c r="I18" s="1"/>
      <c r="J18" s="1"/>
      <c r="K18" s="1" t="s">
        <v>26</v>
      </c>
      <c r="L18" s="3">
        <f>H30</f>
        <v>0.04</v>
      </c>
      <c r="M18" s="3">
        <f>I30</f>
        <v>0.04</v>
      </c>
      <c r="N18" s="1"/>
    </row>
    <row r="19" spans="1:14" x14ac:dyDescent="0.15">
      <c r="A19" s="1" t="s">
        <v>13</v>
      </c>
      <c r="B19" s="7">
        <v>38534</v>
      </c>
      <c r="C19" s="1">
        <v>378</v>
      </c>
      <c r="D19" s="1">
        <v>15</v>
      </c>
      <c r="E19" s="1" t="s">
        <v>0</v>
      </c>
      <c r="F19" s="1">
        <v>0</v>
      </c>
      <c r="G19" s="1"/>
      <c r="H19" s="3"/>
      <c r="I19" s="1"/>
      <c r="J19" s="1"/>
      <c r="K19" s="1" t="s">
        <v>27</v>
      </c>
      <c r="L19" s="3">
        <f>H80</f>
        <v>0.64</v>
      </c>
      <c r="M19" s="3">
        <f>I80</f>
        <v>1.28</v>
      </c>
      <c r="N19" s="1"/>
    </row>
    <row r="20" spans="1:14" x14ac:dyDescent="0.15">
      <c r="A20" s="1" t="s">
        <v>13</v>
      </c>
      <c r="B20" s="7">
        <v>38534</v>
      </c>
      <c r="C20" s="1">
        <v>378</v>
      </c>
      <c r="D20" s="1">
        <v>16</v>
      </c>
      <c r="E20" s="1" t="s">
        <v>0</v>
      </c>
      <c r="F20" s="1">
        <v>0</v>
      </c>
      <c r="G20" s="1"/>
      <c r="H20" s="3"/>
      <c r="I20" s="1"/>
      <c r="J20" s="1"/>
      <c r="K20" s="1" t="s">
        <v>28</v>
      </c>
      <c r="L20" s="3">
        <f>H130</f>
        <v>0.96</v>
      </c>
      <c r="M20" s="3">
        <f>I130</f>
        <v>2.48</v>
      </c>
      <c r="N20" s="1"/>
    </row>
    <row r="21" spans="1:14" x14ac:dyDescent="0.15">
      <c r="A21" s="1" t="s">
        <v>13</v>
      </c>
      <c r="B21" s="7">
        <v>38534</v>
      </c>
      <c r="C21" s="1">
        <v>378</v>
      </c>
      <c r="D21" s="1">
        <v>17</v>
      </c>
      <c r="E21" s="1" t="s">
        <v>0</v>
      </c>
      <c r="F21" s="1">
        <v>0</v>
      </c>
      <c r="G21" s="1"/>
      <c r="H21" s="3"/>
      <c r="I21" s="1"/>
      <c r="J21" s="1"/>
      <c r="K21" s="1" t="s">
        <v>29</v>
      </c>
      <c r="L21" s="3">
        <f>H180</f>
        <v>1</v>
      </c>
      <c r="M21" s="3">
        <f>I180</f>
        <v>2.6666666666666665</v>
      </c>
      <c r="N21" s="1"/>
    </row>
    <row r="22" spans="1:14" x14ac:dyDescent="0.15">
      <c r="A22" s="1" t="s">
        <v>13</v>
      </c>
      <c r="B22" s="7">
        <v>38534</v>
      </c>
      <c r="C22" s="1">
        <v>378</v>
      </c>
      <c r="D22" s="1">
        <v>18</v>
      </c>
      <c r="E22" s="1" t="s">
        <v>0</v>
      </c>
      <c r="F22" s="1">
        <v>0</v>
      </c>
      <c r="G22" s="1"/>
      <c r="H22" s="3"/>
      <c r="I22" s="1"/>
      <c r="J22" s="1"/>
      <c r="K22" s="1"/>
      <c r="L22" s="1"/>
      <c r="M22" s="1"/>
      <c r="N22" s="1"/>
    </row>
    <row r="23" spans="1:14" x14ac:dyDescent="0.15">
      <c r="A23" s="1" t="s">
        <v>13</v>
      </c>
      <c r="B23" s="7">
        <v>38534</v>
      </c>
      <c r="C23" s="1">
        <v>378</v>
      </c>
      <c r="D23" s="1">
        <v>19</v>
      </c>
      <c r="E23" s="1" t="s">
        <v>0</v>
      </c>
      <c r="F23" s="1">
        <v>0</v>
      </c>
      <c r="G23" s="1"/>
      <c r="H23" s="3"/>
      <c r="I23" s="1"/>
      <c r="J23" s="1"/>
      <c r="K23" s="1"/>
      <c r="L23" s="1"/>
      <c r="M23" s="1"/>
      <c r="N23" s="1"/>
    </row>
    <row r="24" spans="1:14" x14ac:dyDescent="0.15">
      <c r="A24" s="1" t="s">
        <v>13</v>
      </c>
      <c r="B24" s="7">
        <v>38534</v>
      </c>
      <c r="C24" s="1">
        <v>378</v>
      </c>
      <c r="D24" s="1">
        <v>20</v>
      </c>
      <c r="E24" s="1" t="s">
        <v>0</v>
      </c>
      <c r="F24" s="1">
        <v>0</v>
      </c>
      <c r="G24" s="1"/>
      <c r="H24" s="3"/>
      <c r="I24" s="1"/>
      <c r="J24" s="1"/>
      <c r="K24" s="1"/>
      <c r="L24" s="1"/>
      <c r="M24" s="1"/>
      <c r="N24" s="1"/>
    </row>
    <row r="25" spans="1:14" x14ac:dyDescent="0.15">
      <c r="A25" s="1" t="s">
        <v>13</v>
      </c>
      <c r="B25" s="7">
        <v>38534</v>
      </c>
      <c r="C25" s="1">
        <v>378</v>
      </c>
      <c r="D25" s="1">
        <v>21</v>
      </c>
      <c r="E25" s="1" t="s">
        <v>0</v>
      </c>
      <c r="F25" s="1">
        <v>0</v>
      </c>
      <c r="G25" s="1"/>
      <c r="H25" s="3"/>
      <c r="I25" s="1"/>
      <c r="J25" s="1"/>
      <c r="K25" s="1"/>
      <c r="L25" s="1"/>
      <c r="M25" s="1"/>
      <c r="N25" s="1"/>
    </row>
    <row r="26" spans="1:14" x14ac:dyDescent="0.15">
      <c r="A26" s="1" t="s">
        <v>13</v>
      </c>
      <c r="B26" s="7">
        <v>38534</v>
      </c>
      <c r="C26" s="1">
        <v>378</v>
      </c>
      <c r="D26" s="1">
        <v>22</v>
      </c>
      <c r="E26" s="1" t="s">
        <v>0</v>
      </c>
      <c r="F26" s="1">
        <v>0</v>
      </c>
      <c r="G26" s="1"/>
      <c r="H26" s="3"/>
      <c r="I26" s="1"/>
      <c r="J26" s="1"/>
      <c r="K26" s="1"/>
      <c r="L26" s="1"/>
      <c r="M26" s="1"/>
      <c r="N26" s="1"/>
    </row>
    <row r="27" spans="1:14" x14ac:dyDescent="0.15">
      <c r="A27" s="1" t="s">
        <v>13</v>
      </c>
      <c r="B27" s="7">
        <v>38534</v>
      </c>
      <c r="C27" s="1">
        <v>378</v>
      </c>
      <c r="D27" s="1">
        <v>23</v>
      </c>
      <c r="E27" s="1" t="s">
        <v>0</v>
      </c>
      <c r="F27" s="1">
        <v>0</v>
      </c>
      <c r="G27" s="1"/>
      <c r="H27" s="3"/>
      <c r="I27" s="1"/>
      <c r="J27" s="1"/>
      <c r="K27" s="1"/>
      <c r="L27" s="1"/>
      <c r="M27" s="1"/>
      <c r="N27" s="1"/>
    </row>
    <row r="28" spans="1:14" x14ac:dyDescent="0.15">
      <c r="A28" s="1" t="s">
        <v>13</v>
      </c>
      <c r="B28" s="7">
        <v>38534</v>
      </c>
      <c r="C28" s="1">
        <v>378</v>
      </c>
      <c r="D28" s="1">
        <v>24</v>
      </c>
      <c r="E28" s="1" t="s">
        <v>0</v>
      </c>
      <c r="F28" s="1">
        <v>0</v>
      </c>
      <c r="G28" s="1"/>
      <c r="H28" s="3"/>
      <c r="I28" s="1"/>
      <c r="J28" s="1"/>
      <c r="K28" s="1"/>
      <c r="L28" s="1"/>
      <c r="M28" s="1"/>
      <c r="N28" s="1"/>
    </row>
    <row r="29" spans="1:14" x14ac:dyDescent="0.15">
      <c r="A29" s="1" t="s">
        <v>13</v>
      </c>
      <c r="B29" s="7">
        <v>38534</v>
      </c>
      <c r="C29" s="1">
        <v>378</v>
      </c>
      <c r="D29" s="1">
        <v>25</v>
      </c>
      <c r="E29" s="1" t="s">
        <v>0</v>
      </c>
      <c r="F29" s="1">
        <v>0</v>
      </c>
      <c r="G29" s="1"/>
      <c r="H29" s="3"/>
      <c r="I29" s="1"/>
      <c r="J29" s="1"/>
      <c r="K29" s="1"/>
      <c r="L29" s="1"/>
      <c r="M29" s="1"/>
      <c r="N29" s="1"/>
    </row>
    <row r="30" spans="1:14" x14ac:dyDescent="0.15">
      <c r="A30" s="1" t="s">
        <v>10</v>
      </c>
      <c r="B30" s="7">
        <v>38538</v>
      </c>
      <c r="C30" s="1">
        <v>379</v>
      </c>
      <c r="D30" s="1">
        <v>1</v>
      </c>
      <c r="E30" s="1" t="s">
        <v>0</v>
      </c>
      <c r="F30" s="1">
        <v>0</v>
      </c>
      <c r="G30" s="1"/>
      <c r="H30" s="3">
        <f>(COUNTIF(F30:F54,"&gt;0"))/(COUNTA(F30:F54))</f>
        <v>0.04</v>
      </c>
      <c r="I30" s="3">
        <f>AVERAGE(F30:F54)</f>
        <v>0.04</v>
      </c>
      <c r="J30" s="1"/>
      <c r="K30" s="1"/>
      <c r="L30" s="1"/>
      <c r="M30" s="1"/>
      <c r="N30" s="1"/>
    </row>
    <row r="31" spans="1:14" x14ac:dyDescent="0.15">
      <c r="A31" s="1" t="s">
        <v>10</v>
      </c>
      <c r="B31" s="7">
        <v>38538</v>
      </c>
      <c r="C31" s="1">
        <v>379</v>
      </c>
      <c r="D31" s="1">
        <v>2</v>
      </c>
      <c r="E31" s="1" t="s">
        <v>0</v>
      </c>
      <c r="F31" s="1">
        <v>0</v>
      </c>
      <c r="G31" s="1"/>
      <c r="H31" s="3"/>
      <c r="I31" s="1"/>
      <c r="J31" s="1"/>
      <c r="K31" s="1"/>
      <c r="L31" s="1"/>
      <c r="M31" s="1"/>
      <c r="N31" s="1"/>
    </row>
    <row r="32" spans="1:14" x14ac:dyDescent="0.15">
      <c r="A32" s="1" t="s">
        <v>10</v>
      </c>
      <c r="B32" s="7">
        <v>38538</v>
      </c>
      <c r="C32" s="1">
        <v>379</v>
      </c>
      <c r="D32" s="1">
        <v>3</v>
      </c>
      <c r="E32" s="1" t="s">
        <v>0</v>
      </c>
      <c r="F32" s="1">
        <v>0</v>
      </c>
      <c r="G32" s="1"/>
      <c r="H32" s="3"/>
      <c r="I32" s="1"/>
      <c r="J32" s="1"/>
      <c r="K32" s="1"/>
      <c r="L32" s="1"/>
      <c r="M32" s="1"/>
      <c r="N32" s="1"/>
    </row>
    <row r="33" spans="1:14" x14ac:dyDescent="0.15">
      <c r="A33" s="1" t="s">
        <v>10</v>
      </c>
      <c r="B33" s="7">
        <v>38538</v>
      </c>
      <c r="C33" s="1">
        <v>379</v>
      </c>
      <c r="D33" s="1">
        <v>4</v>
      </c>
      <c r="E33" s="1" t="s">
        <v>0</v>
      </c>
      <c r="F33" s="1">
        <v>0</v>
      </c>
      <c r="G33" s="1"/>
      <c r="H33" s="25"/>
      <c r="I33" s="1"/>
      <c r="J33" s="1"/>
      <c r="K33" s="1"/>
      <c r="L33" s="1"/>
      <c r="M33" s="1"/>
      <c r="N33" s="1"/>
    </row>
    <row r="34" spans="1:14" x14ac:dyDescent="0.15">
      <c r="A34" s="1" t="s">
        <v>10</v>
      </c>
      <c r="B34" s="7">
        <v>38538</v>
      </c>
      <c r="C34" s="1">
        <v>379</v>
      </c>
      <c r="D34" s="1">
        <v>5</v>
      </c>
      <c r="E34" s="1" t="s">
        <v>0</v>
      </c>
      <c r="F34" s="1">
        <v>0</v>
      </c>
      <c r="G34" s="1"/>
      <c r="H34" s="3"/>
      <c r="I34" s="1"/>
      <c r="J34" s="1"/>
      <c r="K34" s="1"/>
      <c r="L34" s="1"/>
      <c r="M34" s="1"/>
      <c r="N34" s="1"/>
    </row>
    <row r="35" spans="1:14" x14ac:dyDescent="0.15">
      <c r="A35" s="1" t="s">
        <v>10</v>
      </c>
      <c r="B35" s="7">
        <v>38538</v>
      </c>
      <c r="C35" s="1">
        <v>379</v>
      </c>
      <c r="D35" s="1">
        <v>6</v>
      </c>
      <c r="E35" s="1" t="s">
        <v>0</v>
      </c>
      <c r="F35" s="1">
        <v>0</v>
      </c>
      <c r="G35" s="1"/>
      <c r="H35" s="3"/>
      <c r="I35" s="1"/>
      <c r="J35" s="1"/>
      <c r="K35" s="1"/>
      <c r="L35" s="1"/>
      <c r="M35" s="1"/>
      <c r="N35" s="1"/>
    </row>
    <row r="36" spans="1:14" x14ac:dyDescent="0.15">
      <c r="A36" s="1" t="s">
        <v>10</v>
      </c>
      <c r="B36" s="7">
        <v>38538</v>
      </c>
      <c r="C36" s="1">
        <v>379</v>
      </c>
      <c r="D36" s="1">
        <v>7</v>
      </c>
      <c r="E36" s="1" t="s">
        <v>0</v>
      </c>
      <c r="F36" s="1">
        <v>0</v>
      </c>
      <c r="G36" s="1"/>
      <c r="H36" s="3"/>
      <c r="I36" s="1"/>
      <c r="J36" s="1"/>
      <c r="K36" s="24"/>
      <c r="L36" s="24"/>
      <c r="M36" s="1"/>
      <c r="N36" s="1"/>
    </row>
    <row r="37" spans="1:14" x14ac:dyDescent="0.15">
      <c r="A37" s="1" t="s">
        <v>10</v>
      </c>
      <c r="B37" s="7">
        <v>38538</v>
      </c>
      <c r="C37" s="1">
        <v>379</v>
      </c>
      <c r="D37" s="1">
        <v>8</v>
      </c>
      <c r="E37" s="1" t="s">
        <v>0</v>
      </c>
      <c r="F37" s="1">
        <v>0</v>
      </c>
      <c r="G37" s="1"/>
      <c r="H37" s="3"/>
      <c r="I37" s="1"/>
      <c r="J37" s="1"/>
      <c r="K37" s="1"/>
      <c r="L37" s="1"/>
      <c r="M37" s="1"/>
      <c r="N37" s="1"/>
    </row>
    <row r="38" spans="1:14" x14ac:dyDescent="0.15">
      <c r="A38" s="1" t="s">
        <v>10</v>
      </c>
      <c r="B38" s="7">
        <v>38538</v>
      </c>
      <c r="C38" s="1">
        <v>379</v>
      </c>
      <c r="D38" s="1">
        <v>9</v>
      </c>
      <c r="E38" s="1" t="s">
        <v>0</v>
      </c>
      <c r="F38" s="1">
        <v>0</v>
      </c>
      <c r="G38" s="1"/>
      <c r="H38" s="3"/>
      <c r="I38" s="1"/>
      <c r="J38" s="1"/>
      <c r="K38" s="1"/>
      <c r="L38" s="1"/>
      <c r="M38" s="1"/>
      <c r="N38" s="1"/>
    </row>
    <row r="39" spans="1:14" x14ac:dyDescent="0.15">
      <c r="A39" s="1" t="s">
        <v>10</v>
      </c>
      <c r="B39" s="7">
        <v>38538</v>
      </c>
      <c r="C39" s="1">
        <v>379</v>
      </c>
      <c r="D39" s="1">
        <v>10</v>
      </c>
      <c r="E39" s="1" t="s">
        <v>0</v>
      </c>
      <c r="F39" s="1">
        <v>0</v>
      </c>
      <c r="G39" s="1"/>
      <c r="H39" s="3"/>
      <c r="I39" s="1"/>
      <c r="J39" s="1"/>
      <c r="K39" s="1"/>
      <c r="L39" s="1"/>
      <c r="M39" s="1"/>
      <c r="N39" s="1"/>
    </row>
    <row r="40" spans="1:14" x14ac:dyDescent="0.15">
      <c r="A40" s="1" t="s">
        <v>10</v>
      </c>
      <c r="B40" s="7">
        <v>38538</v>
      </c>
      <c r="C40" s="1">
        <v>379</v>
      </c>
      <c r="D40" s="1">
        <v>11</v>
      </c>
      <c r="E40" s="1" t="s">
        <v>0</v>
      </c>
      <c r="F40" s="1">
        <v>0</v>
      </c>
      <c r="G40" s="1"/>
      <c r="H40" s="3"/>
      <c r="I40" s="1"/>
      <c r="J40" s="1"/>
      <c r="K40" s="1"/>
      <c r="L40" s="1"/>
      <c r="M40" s="1"/>
      <c r="N40" s="1"/>
    </row>
    <row r="41" spans="1:14" x14ac:dyDescent="0.15">
      <c r="A41" s="1" t="s">
        <v>10</v>
      </c>
      <c r="B41" s="7">
        <v>38538</v>
      </c>
      <c r="C41" s="1">
        <v>379</v>
      </c>
      <c r="D41" s="1">
        <v>12</v>
      </c>
      <c r="E41" s="1" t="s">
        <v>0</v>
      </c>
      <c r="F41" s="1">
        <v>0</v>
      </c>
      <c r="G41" s="1"/>
      <c r="H41" s="3"/>
      <c r="I41" s="1"/>
      <c r="J41" s="1"/>
      <c r="K41" s="1"/>
      <c r="L41" s="1"/>
      <c r="M41" s="1"/>
      <c r="N41" s="1"/>
    </row>
    <row r="42" spans="1:14" x14ac:dyDescent="0.15">
      <c r="A42" s="1" t="s">
        <v>10</v>
      </c>
      <c r="B42" s="7">
        <v>38538</v>
      </c>
      <c r="C42" s="1">
        <v>379</v>
      </c>
      <c r="D42" s="1">
        <v>13</v>
      </c>
      <c r="E42" s="1" t="s">
        <v>0</v>
      </c>
      <c r="F42" s="1">
        <v>0</v>
      </c>
      <c r="G42" s="1"/>
      <c r="H42" s="3"/>
      <c r="I42" s="1"/>
      <c r="J42" s="1"/>
      <c r="K42" s="1"/>
      <c r="L42" s="1"/>
      <c r="M42" s="1"/>
      <c r="N42" s="1"/>
    </row>
    <row r="43" spans="1:14" x14ac:dyDescent="0.15">
      <c r="A43" s="1" t="s">
        <v>10</v>
      </c>
      <c r="B43" s="7">
        <v>38538</v>
      </c>
      <c r="C43" s="1">
        <v>379</v>
      </c>
      <c r="D43" s="1">
        <v>14</v>
      </c>
      <c r="E43" s="1" t="s">
        <v>0</v>
      </c>
      <c r="F43" s="1">
        <v>0</v>
      </c>
      <c r="G43" s="1"/>
      <c r="H43" s="3"/>
      <c r="I43" s="1"/>
      <c r="J43" s="1"/>
      <c r="K43" s="1"/>
      <c r="L43" s="1"/>
      <c r="M43" s="1"/>
      <c r="N43" s="1"/>
    </row>
    <row r="44" spans="1:14" x14ac:dyDescent="0.15">
      <c r="A44" s="1" t="s">
        <v>10</v>
      </c>
      <c r="B44" s="7">
        <v>38538</v>
      </c>
      <c r="C44" s="1">
        <v>379</v>
      </c>
      <c r="D44" s="1">
        <v>15</v>
      </c>
      <c r="E44" s="1" t="s">
        <v>0</v>
      </c>
      <c r="F44" s="1">
        <v>0</v>
      </c>
      <c r="G44" s="1"/>
      <c r="H44" s="3"/>
      <c r="I44" s="1"/>
      <c r="J44" s="1"/>
      <c r="K44" s="1"/>
      <c r="L44" s="1"/>
      <c r="M44" s="1"/>
      <c r="N44" s="1"/>
    </row>
    <row r="45" spans="1:14" x14ac:dyDescent="0.15">
      <c r="A45" s="1" t="s">
        <v>10</v>
      </c>
      <c r="B45" s="7">
        <v>38538</v>
      </c>
      <c r="C45" s="1">
        <v>379</v>
      </c>
      <c r="D45" s="1">
        <v>16</v>
      </c>
      <c r="E45" s="1" t="s">
        <v>0</v>
      </c>
      <c r="F45" s="1">
        <v>0</v>
      </c>
      <c r="G45" s="1"/>
      <c r="H45" s="3"/>
      <c r="I45" s="1"/>
      <c r="J45" s="1"/>
      <c r="K45" s="1"/>
      <c r="L45" s="1"/>
      <c r="M45" s="1"/>
      <c r="N45" s="1"/>
    </row>
    <row r="46" spans="1:14" x14ac:dyDescent="0.15">
      <c r="A46" s="1" t="s">
        <v>10</v>
      </c>
      <c r="B46" s="7">
        <v>38538</v>
      </c>
      <c r="C46" s="1">
        <v>379</v>
      </c>
      <c r="D46" s="1">
        <v>17</v>
      </c>
      <c r="E46" s="1" t="s">
        <v>0</v>
      </c>
      <c r="F46" s="1">
        <v>0</v>
      </c>
      <c r="G46" s="1"/>
      <c r="H46" s="3"/>
      <c r="I46" s="1"/>
      <c r="J46" s="1"/>
      <c r="K46" s="1"/>
      <c r="L46" s="1"/>
      <c r="M46" s="1"/>
      <c r="N46" s="1"/>
    </row>
    <row r="47" spans="1:14" x14ac:dyDescent="0.15">
      <c r="A47" s="1" t="s">
        <v>10</v>
      </c>
      <c r="B47" s="7">
        <v>38538</v>
      </c>
      <c r="C47" s="1">
        <v>379</v>
      </c>
      <c r="D47" s="1">
        <v>18</v>
      </c>
      <c r="E47" s="1" t="s">
        <v>0</v>
      </c>
      <c r="F47" s="1">
        <v>0</v>
      </c>
      <c r="G47" s="1"/>
      <c r="H47" s="3"/>
      <c r="I47" s="1"/>
      <c r="J47" s="1"/>
      <c r="K47" s="1"/>
      <c r="L47" s="1"/>
      <c r="M47" s="1"/>
      <c r="N47" s="1"/>
    </row>
    <row r="48" spans="1:14" x14ac:dyDescent="0.15">
      <c r="A48" s="1" t="s">
        <v>10</v>
      </c>
      <c r="B48" s="7">
        <v>38538</v>
      </c>
      <c r="C48" s="1">
        <v>379</v>
      </c>
      <c r="D48" s="1">
        <v>19</v>
      </c>
      <c r="E48" s="1" t="s">
        <v>0</v>
      </c>
      <c r="F48" s="1">
        <v>0</v>
      </c>
      <c r="G48" s="1"/>
      <c r="H48" s="3"/>
      <c r="I48" s="1"/>
      <c r="J48" s="1"/>
      <c r="K48" s="1"/>
      <c r="L48" s="1"/>
      <c r="M48" s="1"/>
      <c r="N48" s="1"/>
    </row>
    <row r="49" spans="1:14" x14ac:dyDescent="0.15">
      <c r="A49" s="1" t="s">
        <v>10</v>
      </c>
      <c r="B49" s="7">
        <v>38538</v>
      </c>
      <c r="C49" s="1">
        <v>379</v>
      </c>
      <c r="D49" s="1">
        <v>20</v>
      </c>
      <c r="E49" s="1" t="s">
        <v>0</v>
      </c>
      <c r="F49" s="1">
        <v>0</v>
      </c>
      <c r="G49" s="1"/>
      <c r="H49" s="3"/>
      <c r="I49" s="1"/>
      <c r="J49" s="1"/>
      <c r="K49" s="1"/>
      <c r="L49" s="1"/>
      <c r="M49" s="1"/>
      <c r="N49" s="1"/>
    </row>
    <row r="50" spans="1:14" x14ac:dyDescent="0.15">
      <c r="A50" s="1" t="s">
        <v>10</v>
      </c>
      <c r="B50" s="7">
        <v>38538</v>
      </c>
      <c r="C50" s="1">
        <v>379</v>
      </c>
      <c r="D50" s="1">
        <v>21</v>
      </c>
      <c r="E50" s="1" t="s">
        <v>1</v>
      </c>
      <c r="F50" s="1">
        <v>1</v>
      </c>
      <c r="G50" s="1"/>
      <c r="H50" s="3"/>
      <c r="I50" s="1"/>
      <c r="J50" s="1"/>
      <c r="K50" s="1"/>
      <c r="L50" s="1"/>
      <c r="M50" s="1"/>
      <c r="N50" s="1"/>
    </row>
    <row r="51" spans="1:14" x14ac:dyDescent="0.15">
      <c r="A51" s="1" t="s">
        <v>10</v>
      </c>
      <c r="B51" s="7">
        <v>38538</v>
      </c>
      <c r="C51" s="1">
        <v>379</v>
      </c>
      <c r="D51" s="1">
        <v>22</v>
      </c>
      <c r="E51" s="1" t="s">
        <v>0</v>
      </c>
      <c r="F51" s="1">
        <v>0</v>
      </c>
      <c r="G51" s="1"/>
      <c r="H51" s="3"/>
      <c r="I51" s="1"/>
      <c r="J51" s="1"/>
      <c r="K51" s="1"/>
      <c r="L51" s="1"/>
      <c r="M51" s="1"/>
      <c r="N51" s="1"/>
    </row>
    <row r="52" spans="1:14" x14ac:dyDescent="0.15">
      <c r="A52" s="1" t="s">
        <v>10</v>
      </c>
      <c r="B52" s="7">
        <v>38538</v>
      </c>
      <c r="C52" s="1">
        <v>379</v>
      </c>
      <c r="D52" s="1">
        <v>23</v>
      </c>
      <c r="E52" s="1" t="s">
        <v>0</v>
      </c>
      <c r="F52" s="1">
        <v>0</v>
      </c>
      <c r="G52" s="1"/>
      <c r="H52" s="3"/>
      <c r="I52" s="1"/>
      <c r="J52" s="1"/>
      <c r="K52" s="1"/>
      <c r="L52" s="1"/>
      <c r="M52" s="1"/>
      <c r="N52" s="1"/>
    </row>
    <row r="53" spans="1:14" x14ac:dyDescent="0.15">
      <c r="A53" s="1" t="s">
        <v>10</v>
      </c>
      <c r="B53" s="7">
        <v>38538</v>
      </c>
      <c r="C53" s="1">
        <v>379</v>
      </c>
      <c r="D53" s="1">
        <v>24</v>
      </c>
      <c r="E53" s="1" t="s">
        <v>0</v>
      </c>
      <c r="F53" s="1">
        <v>0</v>
      </c>
      <c r="G53" s="1"/>
      <c r="H53" s="3"/>
      <c r="I53" s="1"/>
      <c r="J53" s="1"/>
      <c r="K53" s="1"/>
      <c r="L53" s="1"/>
      <c r="M53" s="1"/>
      <c r="N53" s="1"/>
    </row>
    <row r="54" spans="1:14" x14ac:dyDescent="0.15">
      <c r="A54" s="1" t="s">
        <v>10</v>
      </c>
      <c r="B54" s="7">
        <v>38538</v>
      </c>
      <c r="C54" s="1">
        <v>379</v>
      </c>
      <c r="D54" s="1">
        <v>25</v>
      </c>
      <c r="E54" s="1" t="s">
        <v>0</v>
      </c>
      <c r="F54" s="1">
        <v>0</v>
      </c>
      <c r="G54" s="1"/>
      <c r="H54" s="3"/>
      <c r="I54" s="1"/>
      <c r="J54" s="1"/>
      <c r="K54" s="1"/>
      <c r="L54" s="1"/>
      <c r="M54" s="1"/>
      <c r="N54" s="1"/>
    </row>
    <row r="55" spans="1:14" x14ac:dyDescent="0.15">
      <c r="A55" s="1" t="s">
        <v>13</v>
      </c>
      <c r="B55" s="7">
        <v>38566</v>
      </c>
      <c r="C55" s="1">
        <v>380</v>
      </c>
      <c r="D55" s="1">
        <v>1</v>
      </c>
      <c r="E55" s="1" t="s">
        <v>4</v>
      </c>
      <c r="F55" s="1">
        <v>3</v>
      </c>
      <c r="G55" s="1"/>
      <c r="H55" s="3">
        <f>(COUNTIF(F55:F79,"&gt;0"))/(COUNTA(F55:F79))</f>
        <v>0.92</v>
      </c>
      <c r="I55" s="3">
        <f>AVERAGE(F55:F79)</f>
        <v>1.96</v>
      </c>
      <c r="J55" s="1"/>
      <c r="K55" s="1"/>
      <c r="L55" s="1"/>
      <c r="M55" s="1"/>
      <c r="N55" s="1"/>
    </row>
    <row r="56" spans="1:14" x14ac:dyDescent="0.15">
      <c r="A56" s="1" t="s">
        <v>13</v>
      </c>
      <c r="B56" s="7">
        <v>38566</v>
      </c>
      <c r="C56" s="1">
        <v>380</v>
      </c>
      <c r="D56" s="1">
        <v>2</v>
      </c>
      <c r="E56" s="1" t="s">
        <v>15</v>
      </c>
      <c r="F56" s="1">
        <v>1</v>
      </c>
      <c r="G56" s="1"/>
      <c r="H56" s="3"/>
      <c r="I56" s="1"/>
      <c r="J56" s="1"/>
      <c r="K56" s="1"/>
      <c r="L56" s="1"/>
      <c r="M56" s="1"/>
      <c r="N56" s="1"/>
    </row>
    <row r="57" spans="1:14" x14ac:dyDescent="0.15">
      <c r="A57" s="1" t="s">
        <v>13</v>
      </c>
      <c r="B57" s="7">
        <v>38566</v>
      </c>
      <c r="C57" s="1">
        <v>380</v>
      </c>
      <c r="D57" s="1">
        <v>3</v>
      </c>
      <c r="E57" s="1" t="s">
        <v>4</v>
      </c>
      <c r="F57" s="1">
        <v>3</v>
      </c>
      <c r="G57" s="1"/>
      <c r="H57" s="3"/>
      <c r="I57" s="1"/>
      <c r="J57" s="1"/>
      <c r="K57" s="1"/>
      <c r="L57" s="1"/>
      <c r="M57" s="1"/>
      <c r="N57" s="1"/>
    </row>
    <row r="58" spans="1:14" x14ac:dyDescent="0.15">
      <c r="A58" s="1" t="s">
        <v>13</v>
      </c>
      <c r="B58" s="7">
        <v>38566</v>
      </c>
      <c r="C58" s="1">
        <v>380</v>
      </c>
      <c r="D58" s="1">
        <v>4</v>
      </c>
      <c r="E58" s="1" t="s">
        <v>4</v>
      </c>
      <c r="F58" s="1">
        <v>3</v>
      </c>
      <c r="G58" s="1"/>
      <c r="H58" s="25"/>
      <c r="I58" s="1"/>
      <c r="J58" s="1"/>
      <c r="K58" s="1"/>
      <c r="L58" s="1"/>
      <c r="M58" s="1"/>
      <c r="N58" s="1"/>
    </row>
    <row r="59" spans="1:14" x14ac:dyDescent="0.15">
      <c r="A59" s="1" t="s">
        <v>13</v>
      </c>
      <c r="B59" s="7">
        <v>38566</v>
      </c>
      <c r="C59" s="1">
        <v>380</v>
      </c>
      <c r="D59" s="1">
        <v>5</v>
      </c>
      <c r="E59" s="1" t="s">
        <v>0</v>
      </c>
      <c r="F59" s="1">
        <v>0</v>
      </c>
      <c r="G59" s="1"/>
      <c r="H59" s="3"/>
      <c r="I59" s="1"/>
      <c r="J59" s="1"/>
      <c r="K59" s="1"/>
      <c r="L59" s="1"/>
      <c r="M59" s="1"/>
      <c r="N59" s="1"/>
    </row>
    <row r="60" spans="1:14" x14ac:dyDescent="0.15">
      <c r="A60" s="1" t="s">
        <v>13</v>
      </c>
      <c r="B60" s="7">
        <v>38566</v>
      </c>
      <c r="C60" s="1">
        <v>380</v>
      </c>
      <c r="D60" s="1">
        <v>6</v>
      </c>
      <c r="E60" s="1" t="s">
        <v>2</v>
      </c>
      <c r="F60" s="1">
        <v>1</v>
      </c>
      <c r="G60" s="1"/>
      <c r="H60" s="3"/>
      <c r="I60" s="1"/>
      <c r="J60" s="1"/>
      <c r="K60" s="1"/>
      <c r="L60" s="1"/>
      <c r="M60" s="1"/>
      <c r="N60" s="1"/>
    </row>
    <row r="61" spans="1:14" x14ac:dyDescent="0.15">
      <c r="A61" s="1" t="s">
        <v>13</v>
      </c>
      <c r="B61" s="7">
        <v>38566</v>
      </c>
      <c r="C61" s="1">
        <v>380</v>
      </c>
      <c r="D61" s="1">
        <v>7</v>
      </c>
      <c r="E61" s="1" t="s">
        <v>4</v>
      </c>
      <c r="F61" s="1">
        <v>3</v>
      </c>
      <c r="G61" s="1"/>
      <c r="H61" s="3"/>
      <c r="I61" s="1"/>
      <c r="J61" s="1"/>
      <c r="K61" s="1"/>
      <c r="L61" s="1"/>
      <c r="M61" s="1"/>
      <c r="N61" s="1"/>
    </row>
    <row r="62" spans="1:14" x14ac:dyDescent="0.15">
      <c r="A62" s="1" t="s">
        <v>13</v>
      </c>
      <c r="B62" s="7">
        <v>38566</v>
      </c>
      <c r="C62" s="1">
        <v>380</v>
      </c>
      <c r="D62" s="1">
        <v>8</v>
      </c>
      <c r="E62" s="1" t="s">
        <v>4</v>
      </c>
      <c r="F62" s="1">
        <v>3</v>
      </c>
      <c r="G62" s="1"/>
      <c r="H62" s="3"/>
      <c r="I62" s="1"/>
      <c r="J62" s="1"/>
      <c r="K62" s="1"/>
      <c r="L62" s="1"/>
      <c r="M62" s="1"/>
      <c r="N62" s="1"/>
    </row>
    <row r="63" spans="1:14" x14ac:dyDescent="0.15">
      <c r="A63" s="1" t="s">
        <v>13</v>
      </c>
      <c r="B63" s="7">
        <v>38566</v>
      </c>
      <c r="C63" s="1">
        <v>380</v>
      </c>
      <c r="D63" s="1">
        <v>9</v>
      </c>
      <c r="E63" s="1" t="s">
        <v>36</v>
      </c>
      <c r="F63" s="1">
        <v>5</v>
      </c>
      <c r="G63" s="1"/>
      <c r="H63" s="3"/>
      <c r="I63" s="1"/>
      <c r="J63" s="1"/>
      <c r="K63" s="1"/>
      <c r="L63" s="1"/>
      <c r="M63" s="1"/>
      <c r="N63" s="1"/>
    </row>
    <row r="64" spans="1:14" x14ac:dyDescent="0.15">
      <c r="A64" s="1" t="s">
        <v>13</v>
      </c>
      <c r="B64" s="7">
        <v>38566</v>
      </c>
      <c r="C64" s="1">
        <v>380</v>
      </c>
      <c r="D64" s="1">
        <v>10</v>
      </c>
      <c r="E64" s="1" t="s">
        <v>2</v>
      </c>
      <c r="F64" s="1">
        <v>1</v>
      </c>
      <c r="G64" s="1"/>
      <c r="H64" s="3"/>
      <c r="I64" s="1"/>
      <c r="J64" s="1"/>
      <c r="K64" s="1"/>
      <c r="L64" s="1"/>
      <c r="M64" s="1"/>
      <c r="N64" s="1"/>
    </row>
    <row r="65" spans="1:14" x14ac:dyDescent="0.15">
      <c r="A65" s="1" t="s">
        <v>13</v>
      </c>
      <c r="B65" s="7">
        <v>38566</v>
      </c>
      <c r="C65" s="1">
        <v>380</v>
      </c>
      <c r="D65" s="1">
        <v>11</v>
      </c>
      <c r="E65" s="1" t="s">
        <v>1</v>
      </c>
      <c r="F65" s="1">
        <v>1</v>
      </c>
      <c r="G65" s="1"/>
      <c r="H65" s="3"/>
      <c r="I65" s="1"/>
      <c r="J65" s="1"/>
      <c r="K65" s="1"/>
      <c r="L65" s="1"/>
      <c r="M65" s="1"/>
      <c r="N65" s="1"/>
    </row>
    <row r="66" spans="1:14" x14ac:dyDescent="0.15">
      <c r="A66" s="1" t="s">
        <v>13</v>
      </c>
      <c r="B66" s="7">
        <v>38566</v>
      </c>
      <c r="C66" s="1">
        <v>380</v>
      </c>
      <c r="D66" s="1">
        <v>12</v>
      </c>
      <c r="E66" s="1" t="s">
        <v>2</v>
      </c>
      <c r="F66" s="1">
        <v>1</v>
      </c>
      <c r="G66" s="1"/>
      <c r="H66" s="3"/>
      <c r="I66" s="1"/>
      <c r="J66" s="1"/>
      <c r="K66" s="1"/>
      <c r="L66" s="1"/>
      <c r="M66" s="1"/>
      <c r="N66" s="1"/>
    </row>
    <row r="67" spans="1:14" x14ac:dyDescent="0.15">
      <c r="A67" s="1" t="s">
        <v>13</v>
      </c>
      <c r="B67" s="7">
        <v>38566</v>
      </c>
      <c r="C67" s="1">
        <v>380</v>
      </c>
      <c r="D67" s="1">
        <v>13</v>
      </c>
      <c r="E67" s="1" t="s">
        <v>2</v>
      </c>
      <c r="F67" s="1">
        <v>1</v>
      </c>
      <c r="G67" s="1"/>
      <c r="H67" s="3"/>
      <c r="I67" s="1"/>
      <c r="J67" s="1"/>
      <c r="K67" s="1"/>
      <c r="L67" s="1"/>
      <c r="M67" s="1"/>
      <c r="N67" s="1"/>
    </row>
    <row r="68" spans="1:14" x14ac:dyDescent="0.15">
      <c r="A68" s="1" t="s">
        <v>13</v>
      </c>
      <c r="B68" s="7">
        <v>38566</v>
      </c>
      <c r="C68" s="1">
        <v>380</v>
      </c>
      <c r="D68" s="1">
        <v>14</v>
      </c>
      <c r="E68" s="1" t="s">
        <v>2</v>
      </c>
      <c r="F68" s="1">
        <v>1</v>
      </c>
      <c r="G68" s="1"/>
      <c r="H68" s="3"/>
      <c r="I68" s="1"/>
      <c r="J68" s="1"/>
      <c r="K68" s="1"/>
      <c r="L68" s="1"/>
      <c r="M68" s="1"/>
      <c r="N68" s="1"/>
    </row>
    <row r="69" spans="1:14" x14ac:dyDescent="0.15">
      <c r="A69" s="1" t="s">
        <v>13</v>
      </c>
      <c r="B69" s="7">
        <v>38566</v>
      </c>
      <c r="C69" s="1">
        <v>380</v>
      </c>
      <c r="D69" s="1">
        <v>15</v>
      </c>
      <c r="E69" s="1" t="s">
        <v>4</v>
      </c>
      <c r="F69" s="1">
        <v>3</v>
      </c>
      <c r="G69" s="1"/>
      <c r="H69" s="3"/>
      <c r="I69" s="1"/>
      <c r="J69" s="1"/>
      <c r="K69" s="1"/>
      <c r="L69" s="1"/>
      <c r="M69" s="1"/>
      <c r="N69" s="1"/>
    </row>
    <row r="70" spans="1:14" x14ac:dyDescent="0.15">
      <c r="A70" s="1" t="s">
        <v>13</v>
      </c>
      <c r="B70" s="7">
        <v>38566</v>
      </c>
      <c r="C70" s="1">
        <v>380</v>
      </c>
      <c r="D70" s="1">
        <v>16</v>
      </c>
      <c r="E70" s="1" t="s">
        <v>4</v>
      </c>
      <c r="F70" s="1">
        <v>3</v>
      </c>
      <c r="G70" s="1"/>
      <c r="H70" s="3"/>
      <c r="I70" s="1"/>
      <c r="J70" s="1"/>
      <c r="K70" s="1"/>
      <c r="L70" s="1"/>
      <c r="M70" s="1"/>
      <c r="N70" s="1"/>
    </row>
    <row r="71" spans="1:14" x14ac:dyDescent="0.15">
      <c r="A71" s="1" t="s">
        <v>13</v>
      </c>
      <c r="B71" s="7">
        <v>38566</v>
      </c>
      <c r="C71" s="1">
        <v>380</v>
      </c>
      <c r="D71" s="1">
        <v>17</v>
      </c>
      <c r="E71" s="1" t="s">
        <v>4</v>
      </c>
      <c r="F71" s="1">
        <v>3</v>
      </c>
      <c r="G71" s="1"/>
      <c r="H71" s="3"/>
      <c r="I71" s="1"/>
      <c r="J71" s="1"/>
      <c r="K71" s="1"/>
      <c r="L71" s="1"/>
      <c r="M71" s="1"/>
      <c r="N71" s="1"/>
    </row>
    <row r="72" spans="1:14" x14ac:dyDescent="0.15">
      <c r="A72" s="1" t="s">
        <v>13</v>
      </c>
      <c r="B72" s="7">
        <v>38566</v>
      </c>
      <c r="C72" s="1">
        <v>380</v>
      </c>
      <c r="D72" s="1">
        <v>18</v>
      </c>
      <c r="E72" s="1" t="s">
        <v>4</v>
      </c>
      <c r="F72" s="1">
        <v>3</v>
      </c>
      <c r="G72" s="1"/>
      <c r="H72" s="3"/>
      <c r="I72" s="1"/>
      <c r="J72" s="1"/>
      <c r="K72" s="1"/>
      <c r="L72" s="1"/>
      <c r="M72" s="1"/>
      <c r="N72" s="1"/>
    </row>
    <row r="73" spans="1:14" x14ac:dyDescent="0.15">
      <c r="A73" s="1" t="s">
        <v>13</v>
      </c>
      <c r="B73" s="7">
        <v>38566</v>
      </c>
      <c r="C73" s="1">
        <v>380</v>
      </c>
      <c r="D73" s="1">
        <v>19</v>
      </c>
      <c r="E73" s="1" t="s">
        <v>15</v>
      </c>
      <c r="F73" s="1">
        <v>1</v>
      </c>
      <c r="G73" s="1"/>
      <c r="H73" s="3"/>
      <c r="I73" s="1"/>
      <c r="J73" s="1"/>
      <c r="K73" s="1"/>
      <c r="L73" s="1"/>
      <c r="M73" s="1"/>
      <c r="N73" s="1"/>
    </row>
    <row r="74" spans="1:14" x14ac:dyDescent="0.15">
      <c r="A74" s="1" t="s">
        <v>13</v>
      </c>
      <c r="B74" s="7">
        <v>38566</v>
      </c>
      <c r="C74" s="1">
        <v>380</v>
      </c>
      <c r="D74" s="1">
        <v>20</v>
      </c>
      <c r="E74" s="1" t="s">
        <v>4</v>
      </c>
      <c r="F74" s="1">
        <v>3</v>
      </c>
      <c r="G74" s="1"/>
      <c r="H74" s="3"/>
      <c r="I74" s="1"/>
      <c r="J74" s="1"/>
      <c r="K74" s="1"/>
      <c r="L74" s="1"/>
      <c r="M74" s="1"/>
      <c r="N74" s="1"/>
    </row>
    <row r="75" spans="1:14" x14ac:dyDescent="0.15">
      <c r="A75" s="1" t="s">
        <v>13</v>
      </c>
      <c r="B75" s="7">
        <v>38566</v>
      </c>
      <c r="C75" s="1">
        <v>380</v>
      </c>
      <c r="D75" s="1">
        <v>21</v>
      </c>
      <c r="E75" s="1" t="s">
        <v>1</v>
      </c>
      <c r="F75" s="1">
        <v>1</v>
      </c>
      <c r="G75" s="1"/>
      <c r="H75" s="3"/>
      <c r="I75" s="1"/>
      <c r="J75" s="1"/>
      <c r="K75" s="1"/>
      <c r="L75" s="1"/>
      <c r="M75" s="1"/>
      <c r="N75" s="1"/>
    </row>
    <row r="76" spans="1:14" x14ac:dyDescent="0.15">
      <c r="A76" s="1" t="s">
        <v>13</v>
      </c>
      <c r="B76" s="7">
        <v>38566</v>
      </c>
      <c r="C76" s="1">
        <v>380</v>
      </c>
      <c r="D76" s="1">
        <v>22</v>
      </c>
      <c r="E76" s="1" t="s">
        <v>2</v>
      </c>
      <c r="F76" s="1">
        <v>1</v>
      </c>
      <c r="G76" s="1"/>
      <c r="H76" s="3"/>
      <c r="I76" s="1"/>
      <c r="J76" s="1"/>
      <c r="K76" s="1"/>
      <c r="L76" s="1"/>
      <c r="M76" s="1"/>
      <c r="N76" s="1"/>
    </row>
    <row r="77" spans="1:14" x14ac:dyDescent="0.15">
      <c r="A77" s="1" t="s">
        <v>13</v>
      </c>
      <c r="B77" s="7">
        <v>38566</v>
      </c>
      <c r="C77" s="1">
        <v>380</v>
      </c>
      <c r="D77" s="1">
        <v>23</v>
      </c>
      <c r="E77" s="1" t="s">
        <v>0</v>
      </c>
      <c r="F77" s="1">
        <v>0</v>
      </c>
      <c r="G77" s="1"/>
      <c r="H77" s="3"/>
      <c r="I77" s="1"/>
      <c r="J77" s="1"/>
      <c r="K77" s="1"/>
      <c r="L77" s="1"/>
      <c r="M77" s="1"/>
      <c r="N77" s="1"/>
    </row>
    <row r="78" spans="1:14" x14ac:dyDescent="0.15">
      <c r="A78" s="1" t="s">
        <v>13</v>
      </c>
      <c r="B78" s="7">
        <v>38566</v>
      </c>
      <c r="C78" s="1">
        <v>380</v>
      </c>
      <c r="D78" s="1">
        <v>24</v>
      </c>
      <c r="E78" s="1" t="s">
        <v>2</v>
      </c>
      <c r="F78" s="1">
        <v>1</v>
      </c>
      <c r="G78" s="1"/>
      <c r="H78" s="3"/>
      <c r="I78" s="1"/>
      <c r="J78" s="1"/>
      <c r="K78" s="1"/>
      <c r="L78" s="1"/>
      <c r="M78" s="1"/>
      <c r="N78" s="1"/>
    </row>
    <row r="79" spans="1:14" x14ac:dyDescent="0.15">
      <c r="A79" s="1" t="s">
        <v>13</v>
      </c>
      <c r="B79" s="7">
        <v>38566</v>
      </c>
      <c r="C79" s="1">
        <v>380</v>
      </c>
      <c r="D79" s="1">
        <v>25</v>
      </c>
      <c r="E79" s="1" t="s">
        <v>4</v>
      </c>
      <c r="F79" s="1">
        <v>3</v>
      </c>
      <c r="G79" s="1"/>
      <c r="H79" s="3"/>
      <c r="I79" s="1"/>
      <c r="J79" s="1"/>
      <c r="K79" s="1"/>
      <c r="L79" s="1"/>
      <c r="M79" s="1"/>
      <c r="N79" s="1"/>
    </row>
    <row r="80" spans="1:14" x14ac:dyDescent="0.15">
      <c r="A80" s="1" t="s">
        <v>10</v>
      </c>
      <c r="B80" s="7">
        <v>38570</v>
      </c>
      <c r="C80" s="1">
        <v>381</v>
      </c>
      <c r="D80" s="1">
        <v>1</v>
      </c>
      <c r="E80" s="1" t="s">
        <v>1</v>
      </c>
      <c r="F80" s="1">
        <v>1</v>
      </c>
      <c r="G80" s="1"/>
      <c r="H80" s="3">
        <f>(COUNTIF(F80:F104,"&gt;0"))/(COUNTA(F80:F104))</f>
        <v>0.64</v>
      </c>
      <c r="I80" s="3">
        <f>AVERAGE(F80:F104)</f>
        <v>1.28</v>
      </c>
      <c r="J80" s="1"/>
      <c r="K80" s="1"/>
      <c r="L80" s="1"/>
      <c r="M80" s="1"/>
      <c r="N80" s="1"/>
    </row>
    <row r="81" spans="1:14" x14ac:dyDescent="0.15">
      <c r="A81" s="1" t="s">
        <v>10</v>
      </c>
      <c r="B81" s="7">
        <v>38570</v>
      </c>
      <c r="C81" s="1">
        <v>381</v>
      </c>
      <c r="D81" s="1">
        <v>2</v>
      </c>
      <c r="E81" s="1" t="s">
        <v>4</v>
      </c>
      <c r="F81" s="1">
        <v>3</v>
      </c>
      <c r="G81" s="1"/>
      <c r="H81" s="3"/>
      <c r="I81" s="1"/>
      <c r="J81" s="1"/>
      <c r="K81" s="1"/>
      <c r="L81" s="1"/>
      <c r="M81" s="1"/>
      <c r="N81" s="1"/>
    </row>
    <row r="82" spans="1:14" x14ac:dyDescent="0.15">
      <c r="A82" s="1" t="s">
        <v>10</v>
      </c>
      <c r="B82" s="7">
        <v>38570</v>
      </c>
      <c r="C82" s="1">
        <v>381</v>
      </c>
      <c r="D82" s="1">
        <v>3</v>
      </c>
      <c r="E82" s="1" t="s">
        <v>15</v>
      </c>
      <c r="F82" s="1">
        <v>1</v>
      </c>
      <c r="G82" s="1"/>
      <c r="H82" s="3"/>
      <c r="I82" s="1"/>
      <c r="J82" s="1"/>
      <c r="K82" s="1"/>
      <c r="L82" s="1"/>
      <c r="M82" s="1"/>
      <c r="N82" s="1"/>
    </row>
    <row r="83" spans="1:14" x14ac:dyDescent="0.15">
      <c r="A83" s="1" t="s">
        <v>10</v>
      </c>
      <c r="B83" s="7">
        <v>38570</v>
      </c>
      <c r="C83" s="1">
        <v>381</v>
      </c>
      <c r="D83" s="1">
        <v>4</v>
      </c>
      <c r="E83" s="1" t="s">
        <v>4</v>
      </c>
      <c r="F83" s="1">
        <v>3</v>
      </c>
      <c r="G83" s="1"/>
      <c r="H83" s="25"/>
      <c r="I83" s="1"/>
      <c r="J83" s="1"/>
      <c r="K83" s="1"/>
      <c r="L83" s="1"/>
      <c r="M83" s="1"/>
      <c r="N83" s="1"/>
    </row>
    <row r="84" spans="1:14" x14ac:dyDescent="0.15">
      <c r="A84" s="1" t="s">
        <v>10</v>
      </c>
      <c r="B84" s="7">
        <v>38570</v>
      </c>
      <c r="C84" s="1">
        <v>381</v>
      </c>
      <c r="D84" s="1">
        <v>5</v>
      </c>
      <c r="E84" s="1" t="s">
        <v>2</v>
      </c>
      <c r="F84" s="1">
        <v>1</v>
      </c>
      <c r="G84" s="1"/>
      <c r="H84" s="3"/>
      <c r="I84" s="1"/>
      <c r="J84" s="1"/>
      <c r="K84" s="1"/>
      <c r="L84" s="1"/>
      <c r="M84" s="1"/>
      <c r="N84" s="1"/>
    </row>
    <row r="85" spans="1:14" x14ac:dyDescent="0.15">
      <c r="A85" s="1" t="s">
        <v>10</v>
      </c>
      <c r="B85" s="7">
        <v>38570</v>
      </c>
      <c r="C85" s="1">
        <v>381</v>
      </c>
      <c r="D85" s="1">
        <v>6</v>
      </c>
      <c r="E85" s="1" t="s">
        <v>4</v>
      </c>
      <c r="F85" s="1">
        <v>3</v>
      </c>
      <c r="G85" s="1"/>
      <c r="H85" s="3"/>
      <c r="I85" s="1"/>
      <c r="J85" s="1"/>
      <c r="K85" s="1"/>
      <c r="L85" s="1"/>
      <c r="M85" s="1"/>
      <c r="N85" s="1"/>
    </row>
    <row r="86" spans="1:14" x14ac:dyDescent="0.15">
      <c r="A86" s="1" t="s">
        <v>10</v>
      </c>
      <c r="B86" s="7">
        <v>38570</v>
      </c>
      <c r="C86" s="1">
        <v>381</v>
      </c>
      <c r="D86" s="1">
        <v>7</v>
      </c>
      <c r="E86" s="1" t="s">
        <v>0</v>
      </c>
      <c r="F86" s="1">
        <v>0</v>
      </c>
      <c r="G86" s="1"/>
      <c r="H86" s="3"/>
      <c r="I86" s="1"/>
      <c r="J86" s="1"/>
      <c r="K86" s="1"/>
      <c r="L86" s="1"/>
      <c r="M86" s="1"/>
      <c r="N86" s="1"/>
    </row>
    <row r="87" spans="1:14" x14ac:dyDescent="0.15">
      <c r="A87" s="1" t="s">
        <v>10</v>
      </c>
      <c r="B87" s="7">
        <v>38570</v>
      </c>
      <c r="C87" s="1">
        <v>381</v>
      </c>
      <c r="D87" s="1">
        <v>8</v>
      </c>
      <c r="E87" s="1" t="s">
        <v>1</v>
      </c>
      <c r="F87" s="1">
        <v>1</v>
      </c>
      <c r="G87" s="1"/>
      <c r="H87" s="3"/>
      <c r="I87" s="1"/>
      <c r="J87" s="1"/>
      <c r="K87" s="1"/>
      <c r="L87" s="1"/>
      <c r="M87" s="1"/>
      <c r="N87" s="1"/>
    </row>
    <row r="88" spans="1:14" x14ac:dyDescent="0.15">
      <c r="A88" s="1" t="s">
        <v>10</v>
      </c>
      <c r="B88" s="7">
        <v>38570</v>
      </c>
      <c r="C88" s="1">
        <v>381</v>
      </c>
      <c r="D88" s="1">
        <v>9</v>
      </c>
      <c r="E88" s="1" t="s">
        <v>0</v>
      </c>
      <c r="F88" s="1">
        <v>0</v>
      </c>
      <c r="G88" s="1"/>
      <c r="H88" s="3"/>
      <c r="I88" s="1"/>
      <c r="J88" s="1"/>
      <c r="K88" s="1"/>
      <c r="L88" s="1"/>
      <c r="M88" s="1"/>
      <c r="N88" s="1"/>
    </row>
    <row r="89" spans="1:14" x14ac:dyDescent="0.15">
      <c r="A89" s="1" t="s">
        <v>10</v>
      </c>
      <c r="B89" s="7">
        <v>38570</v>
      </c>
      <c r="C89" s="1">
        <v>381</v>
      </c>
      <c r="D89" s="1">
        <v>10</v>
      </c>
      <c r="E89" s="1" t="s">
        <v>0</v>
      </c>
      <c r="F89" s="1">
        <v>0</v>
      </c>
      <c r="G89" s="1"/>
      <c r="H89" s="3"/>
      <c r="I89" s="1"/>
      <c r="J89" s="1"/>
      <c r="K89" s="1"/>
      <c r="L89" s="1"/>
      <c r="M89" s="1"/>
      <c r="N89" s="1"/>
    </row>
    <row r="90" spans="1:14" x14ac:dyDescent="0.15">
      <c r="A90" s="1" t="s">
        <v>10</v>
      </c>
      <c r="B90" s="7">
        <v>38570</v>
      </c>
      <c r="C90" s="1">
        <v>381</v>
      </c>
      <c r="D90" s="1">
        <v>11</v>
      </c>
      <c r="E90" s="1" t="s">
        <v>0</v>
      </c>
      <c r="F90" s="1">
        <v>0</v>
      </c>
      <c r="G90" s="1"/>
      <c r="H90" s="3"/>
      <c r="I90" s="1"/>
      <c r="J90" s="1"/>
      <c r="K90" s="1"/>
      <c r="L90" s="1"/>
      <c r="M90" s="1"/>
      <c r="N90" s="1"/>
    </row>
    <row r="91" spans="1:14" x14ac:dyDescent="0.15">
      <c r="A91" s="1" t="s">
        <v>10</v>
      </c>
      <c r="B91" s="7">
        <v>38570</v>
      </c>
      <c r="C91" s="1">
        <v>381</v>
      </c>
      <c r="D91" s="1">
        <v>12</v>
      </c>
      <c r="E91" s="1" t="s">
        <v>0</v>
      </c>
      <c r="F91" s="1">
        <v>0</v>
      </c>
      <c r="G91" s="1"/>
      <c r="H91" s="3"/>
      <c r="I91" s="1"/>
      <c r="J91" s="1"/>
      <c r="K91" s="1"/>
      <c r="L91" s="1"/>
      <c r="M91" s="1"/>
      <c r="N91" s="1"/>
    </row>
    <row r="92" spans="1:14" x14ac:dyDescent="0.15">
      <c r="A92" s="1" t="s">
        <v>10</v>
      </c>
      <c r="B92" s="7">
        <v>38570</v>
      </c>
      <c r="C92" s="1">
        <v>381</v>
      </c>
      <c r="D92" s="1">
        <v>13</v>
      </c>
      <c r="E92" s="1" t="s">
        <v>4</v>
      </c>
      <c r="F92" s="1">
        <v>3</v>
      </c>
      <c r="G92" s="1"/>
      <c r="H92" s="3"/>
      <c r="I92" s="1"/>
      <c r="J92" s="1"/>
      <c r="K92" s="1"/>
      <c r="L92" s="1"/>
      <c r="M92" s="1"/>
      <c r="N92" s="1"/>
    </row>
    <row r="93" spans="1:14" x14ac:dyDescent="0.15">
      <c r="A93" s="1" t="s">
        <v>10</v>
      </c>
      <c r="B93" s="7">
        <v>38570</v>
      </c>
      <c r="C93" s="1">
        <v>381</v>
      </c>
      <c r="D93" s="1">
        <v>14</v>
      </c>
      <c r="E93" s="1" t="s">
        <v>35</v>
      </c>
      <c r="F93" s="1">
        <v>5</v>
      </c>
      <c r="G93" s="1"/>
      <c r="H93" s="3"/>
      <c r="I93" s="1"/>
      <c r="J93" s="1"/>
      <c r="K93" s="1"/>
      <c r="L93" s="1"/>
      <c r="M93" s="1"/>
      <c r="N93" s="1"/>
    </row>
    <row r="94" spans="1:14" x14ac:dyDescent="0.15">
      <c r="A94" s="1" t="s">
        <v>10</v>
      </c>
      <c r="B94" s="7">
        <v>38570</v>
      </c>
      <c r="C94" s="1">
        <v>381</v>
      </c>
      <c r="D94" s="1">
        <v>15</v>
      </c>
      <c r="E94" s="1" t="s">
        <v>15</v>
      </c>
      <c r="F94" s="1">
        <v>1</v>
      </c>
      <c r="G94" s="1"/>
      <c r="H94" s="3"/>
      <c r="I94" s="1"/>
      <c r="J94" s="1"/>
      <c r="K94" s="1"/>
      <c r="L94" s="1"/>
      <c r="M94" s="1"/>
      <c r="N94" s="1"/>
    </row>
    <row r="95" spans="1:14" x14ac:dyDescent="0.15">
      <c r="A95" s="1" t="s">
        <v>10</v>
      </c>
      <c r="B95" s="7">
        <v>38570</v>
      </c>
      <c r="C95" s="1">
        <v>381</v>
      </c>
      <c r="D95" s="1">
        <v>16</v>
      </c>
      <c r="E95" s="1" t="s">
        <v>0</v>
      </c>
      <c r="F95" s="1">
        <v>0</v>
      </c>
      <c r="G95" s="1"/>
      <c r="H95" s="3"/>
      <c r="I95" s="1"/>
      <c r="J95" s="1"/>
      <c r="K95" s="1"/>
      <c r="L95" s="1"/>
      <c r="M95" s="1"/>
      <c r="N95" s="1"/>
    </row>
    <row r="96" spans="1:14" x14ac:dyDescent="0.15">
      <c r="A96" s="1" t="s">
        <v>10</v>
      </c>
      <c r="B96" s="7">
        <v>38570</v>
      </c>
      <c r="C96" s="1">
        <v>381</v>
      </c>
      <c r="D96" s="1">
        <v>17</v>
      </c>
      <c r="E96" s="1" t="s">
        <v>3</v>
      </c>
      <c r="F96" s="1">
        <v>3</v>
      </c>
      <c r="G96" s="1"/>
      <c r="H96" s="3"/>
      <c r="I96" s="1"/>
      <c r="J96" s="1"/>
      <c r="K96" s="1"/>
      <c r="L96" s="1"/>
      <c r="M96" s="1"/>
      <c r="N96" s="1"/>
    </row>
    <row r="97" spans="1:14" x14ac:dyDescent="0.15">
      <c r="A97" s="1" t="s">
        <v>10</v>
      </c>
      <c r="B97" s="7">
        <v>38570</v>
      </c>
      <c r="C97" s="1">
        <v>381</v>
      </c>
      <c r="D97" s="1">
        <v>18</v>
      </c>
      <c r="E97" s="1" t="s">
        <v>15</v>
      </c>
      <c r="F97" s="1">
        <v>1</v>
      </c>
      <c r="G97" s="1"/>
      <c r="H97" s="3"/>
      <c r="I97" s="1"/>
      <c r="J97" s="1"/>
      <c r="K97" s="1"/>
      <c r="L97" s="1"/>
      <c r="M97" s="1"/>
      <c r="N97" s="1"/>
    </row>
    <row r="98" spans="1:14" x14ac:dyDescent="0.15">
      <c r="A98" s="1" t="s">
        <v>10</v>
      </c>
      <c r="B98" s="7">
        <v>38570</v>
      </c>
      <c r="C98" s="1">
        <v>381</v>
      </c>
      <c r="D98" s="1">
        <v>19</v>
      </c>
      <c r="E98" s="1" t="s">
        <v>2</v>
      </c>
      <c r="F98" s="1">
        <v>1</v>
      </c>
      <c r="G98" s="1"/>
      <c r="H98" s="3"/>
      <c r="I98" s="1"/>
      <c r="J98" s="1"/>
      <c r="K98" s="1"/>
      <c r="L98" s="1"/>
      <c r="M98" s="1"/>
      <c r="N98" s="1"/>
    </row>
    <row r="99" spans="1:14" x14ac:dyDescent="0.15">
      <c r="A99" s="1" t="s">
        <v>10</v>
      </c>
      <c r="B99" s="7">
        <v>38570</v>
      </c>
      <c r="C99" s="1">
        <v>381</v>
      </c>
      <c r="D99" s="1">
        <v>20</v>
      </c>
      <c r="E99" s="1" t="s">
        <v>0</v>
      </c>
      <c r="F99" s="1">
        <v>0</v>
      </c>
      <c r="G99" s="1"/>
      <c r="H99" s="3"/>
      <c r="I99" s="1"/>
      <c r="J99" s="1"/>
      <c r="K99" s="1"/>
      <c r="L99" s="1"/>
      <c r="M99" s="1"/>
      <c r="N99" s="1"/>
    </row>
    <row r="100" spans="1:14" x14ac:dyDescent="0.15">
      <c r="A100" s="1" t="s">
        <v>10</v>
      </c>
      <c r="B100" s="7">
        <v>38570</v>
      </c>
      <c r="C100" s="1">
        <v>381</v>
      </c>
      <c r="D100" s="1">
        <v>21</v>
      </c>
      <c r="E100" s="1" t="s">
        <v>15</v>
      </c>
      <c r="F100" s="1">
        <v>1</v>
      </c>
      <c r="G100" s="1"/>
      <c r="H100" s="3"/>
      <c r="I100" s="1"/>
      <c r="J100" s="1"/>
      <c r="K100" s="1"/>
      <c r="L100" s="1"/>
      <c r="M100" s="1"/>
      <c r="N100" s="1"/>
    </row>
    <row r="101" spans="1:14" x14ac:dyDescent="0.15">
      <c r="A101" s="1" t="s">
        <v>10</v>
      </c>
      <c r="B101" s="7">
        <v>38570</v>
      </c>
      <c r="C101" s="1">
        <v>381</v>
      </c>
      <c r="D101" s="1">
        <v>22</v>
      </c>
      <c r="E101" s="1" t="s">
        <v>0</v>
      </c>
      <c r="F101" s="1">
        <v>0</v>
      </c>
      <c r="G101" s="1"/>
      <c r="H101" s="3"/>
      <c r="I101" s="1"/>
      <c r="J101" s="1"/>
      <c r="K101" s="1"/>
      <c r="L101" s="1"/>
      <c r="M101" s="1"/>
      <c r="N101" s="1"/>
    </row>
    <row r="102" spans="1:14" x14ac:dyDescent="0.15">
      <c r="A102" s="1" t="s">
        <v>10</v>
      </c>
      <c r="B102" s="7">
        <v>38570</v>
      </c>
      <c r="C102" s="1">
        <v>381</v>
      </c>
      <c r="D102" s="1">
        <v>23</v>
      </c>
      <c r="E102" s="1" t="s">
        <v>0</v>
      </c>
      <c r="F102" s="1">
        <v>0</v>
      </c>
      <c r="G102" s="1"/>
      <c r="H102" s="3"/>
      <c r="I102" s="1"/>
      <c r="J102" s="1"/>
      <c r="K102" s="1"/>
      <c r="L102" s="1"/>
      <c r="M102" s="1"/>
      <c r="N102" s="1"/>
    </row>
    <row r="103" spans="1:14" x14ac:dyDescent="0.15">
      <c r="A103" s="1" t="s">
        <v>10</v>
      </c>
      <c r="B103" s="7">
        <v>38570</v>
      </c>
      <c r="C103" s="1">
        <v>381</v>
      </c>
      <c r="D103" s="1">
        <v>24</v>
      </c>
      <c r="E103" s="1" t="s">
        <v>4</v>
      </c>
      <c r="F103" s="1">
        <v>3</v>
      </c>
      <c r="G103" s="1"/>
      <c r="H103" s="3"/>
      <c r="I103" s="1"/>
      <c r="J103" s="1"/>
      <c r="K103" s="1"/>
      <c r="L103" s="1"/>
      <c r="M103" s="1"/>
      <c r="N103" s="1"/>
    </row>
    <row r="104" spans="1:14" x14ac:dyDescent="0.15">
      <c r="A104" s="1" t="s">
        <v>10</v>
      </c>
      <c r="B104" s="7">
        <v>38570</v>
      </c>
      <c r="C104" s="1">
        <v>381</v>
      </c>
      <c r="D104" s="1">
        <v>25</v>
      </c>
      <c r="E104" s="1" t="s">
        <v>15</v>
      </c>
      <c r="F104" s="1">
        <v>1</v>
      </c>
      <c r="G104" s="1"/>
      <c r="H104" s="3"/>
      <c r="I104" s="1"/>
      <c r="J104" s="1"/>
      <c r="K104" s="1"/>
      <c r="L104" s="1"/>
      <c r="M104" s="1"/>
      <c r="N104" s="1"/>
    </row>
    <row r="105" spans="1:14" x14ac:dyDescent="0.15">
      <c r="A105" s="1" t="s">
        <v>13</v>
      </c>
      <c r="B105" s="7">
        <v>38595</v>
      </c>
      <c r="C105" s="1">
        <v>391</v>
      </c>
      <c r="D105" s="1">
        <v>1</v>
      </c>
      <c r="E105" s="1" t="s">
        <v>4</v>
      </c>
      <c r="F105" s="1">
        <v>3</v>
      </c>
      <c r="G105" s="1"/>
      <c r="H105" s="3">
        <f>(COUNTIF(F105:F129,"&gt;0"))/(COUNTA(F105:F129))</f>
        <v>1</v>
      </c>
      <c r="I105" s="3">
        <f>AVERAGE(F105:F129)</f>
        <v>2.92</v>
      </c>
      <c r="J105" s="1"/>
      <c r="K105" s="1"/>
      <c r="L105" s="1"/>
      <c r="M105" s="1"/>
      <c r="N105" s="1"/>
    </row>
    <row r="106" spans="1:14" x14ac:dyDescent="0.15">
      <c r="A106" s="1" t="s">
        <v>13</v>
      </c>
      <c r="B106" s="7">
        <v>38595</v>
      </c>
      <c r="C106" s="1">
        <v>391</v>
      </c>
      <c r="D106" s="1">
        <v>2</v>
      </c>
      <c r="E106" s="1" t="s">
        <v>3</v>
      </c>
      <c r="F106" s="1">
        <v>3</v>
      </c>
      <c r="G106" s="1"/>
      <c r="H106" s="3"/>
      <c r="I106" s="1"/>
      <c r="J106" s="1"/>
      <c r="K106" s="1"/>
      <c r="L106" s="1"/>
      <c r="M106" s="1"/>
      <c r="N106" s="1"/>
    </row>
    <row r="107" spans="1:14" x14ac:dyDescent="0.15">
      <c r="A107" s="1" t="s">
        <v>13</v>
      </c>
      <c r="B107" s="7">
        <v>38595</v>
      </c>
      <c r="C107" s="1">
        <v>391</v>
      </c>
      <c r="D107" s="1">
        <v>3</v>
      </c>
      <c r="E107" s="1" t="s">
        <v>4</v>
      </c>
      <c r="F107" s="1">
        <v>3</v>
      </c>
      <c r="G107" s="1"/>
      <c r="H107" s="3"/>
      <c r="I107" s="1"/>
      <c r="J107" s="1"/>
      <c r="K107" s="1"/>
      <c r="L107" s="1"/>
      <c r="M107" s="1"/>
      <c r="N107" s="1"/>
    </row>
    <row r="108" spans="1:14" x14ac:dyDescent="0.15">
      <c r="A108" s="1" t="s">
        <v>13</v>
      </c>
      <c r="B108" s="7">
        <v>38595</v>
      </c>
      <c r="C108" s="1">
        <v>391</v>
      </c>
      <c r="D108" s="1">
        <v>4</v>
      </c>
      <c r="E108" s="1" t="s">
        <v>3</v>
      </c>
      <c r="F108" s="1">
        <v>3</v>
      </c>
      <c r="G108" s="1"/>
      <c r="H108" s="25"/>
      <c r="I108" s="1"/>
      <c r="J108" s="1"/>
      <c r="K108" s="1"/>
      <c r="L108" s="1"/>
      <c r="M108" s="1"/>
      <c r="N108" s="1"/>
    </row>
    <row r="109" spans="1:14" x14ac:dyDescent="0.15">
      <c r="A109" s="1" t="s">
        <v>13</v>
      </c>
      <c r="B109" s="7">
        <v>38595</v>
      </c>
      <c r="C109" s="1">
        <v>391</v>
      </c>
      <c r="D109" s="1">
        <v>5</v>
      </c>
      <c r="E109" s="1" t="s">
        <v>3</v>
      </c>
      <c r="F109" s="1">
        <v>3</v>
      </c>
      <c r="G109" s="1"/>
      <c r="H109" s="3"/>
      <c r="I109" s="1"/>
      <c r="J109" s="1"/>
      <c r="K109" s="1"/>
      <c r="L109" s="1"/>
      <c r="M109" s="1"/>
      <c r="N109" s="1"/>
    </row>
    <row r="110" spans="1:14" x14ac:dyDescent="0.15">
      <c r="A110" s="1" t="s">
        <v>13</v>
      </c>
      <c r="B110" s="7">
        <v>38595</v>
      </c>
      <c r="C110" s="1">
        <v>391</v>
      </c>
      <c r="D110" s="1">
        <v>6</v>
      </c>
      <c r="E110" s="1" t="s">
        <v>4</v>
      </c>
      <c r="F110" s="1">
        <v>3</v>
      </c>
      <c r="G110" s="1"/>
      <c r="H110" s="3"/>
      <c r="I110" s="1"/>
      <c r="J110" s="1"/>
      <c r="K110" s="1"/>
      <c r="L110" s="1"/>
      <c r="M110" s="1"/>
      <c r="N110" s="1"/>
    </row>
    <row r="111" spans="1:14" x14ac:dyDescent="0.15">
      <c r="A111" s="1" t="s">
        <v>13</v>
      </c>
      <c r="B111" s="7">
        <v>38595</v>
      </c>
      <c r="C111" s="1">
        <v>391</v>
      </c>
      <c r="D111" s="1">
        <v>7</v>
      </c>
      <c r="E111" s="1" t="s">
        <v>4</v>
      </c>
      <c r="F111" s="1">
        <v>3</v>
      </c>
      <c r="G111" s="1"/>
      <c r="H111" s="3"/>
      <c r="I111" s="1"/>
      <c r="J111" s="1"/>
      <c r="K111" s="1"/>
      <c r="L111" s="1"/>
      <c r="M111" s="1"/>
      <c r="N111" s="1"/>
    </row>
    <row r="112" spans="1:14" x14ac:dyDescent="0.15">
      <c r="A112" s="1" t="s">
        <v>13</v>
      </c>
      <c r="B112" s="7">
        <v>38595</v>
      </c>
      <c r="C112" s="1">
        <v>391</v>
      </c>
      <c r="D112" s="1">
        <v>8</v>
      </c>
      <c r="E112" s="1" t="s">
        <v>4</v>
      </c>
      <c r="F112" s="1">
        <v>3</v>
      </c>
      <c r="G112" s="1"/>
      <c r="H112" s="3"/>
      <c r="I112" s="1"/>
      <c r="J112" s="1"/>
      <c r="K112" s="1"/>
      <c r="L112" s="1"/>
      <c r="M112" s="1"/>
      <c r="N112" s="1"/>
    </row>
    <row r="113" spans="1:14" x14ac:dyDescent="0.15">
      <c r="A113" s="1" t="s">
        <v>13</v>
      </c>
      <c r="B113" s="7">
        <v>38595</v>
      </c>
      <c r="C113" s="1">
        <v>391</v>
      </c>
      <c r="D113" s="1">
        <v>9</v>
      </c>
      <c r="E113" s="26" t="s">
        <v>4</v>
      </c>
      <c r="F113" s="1">
        <v>3</v>
      </c>
      <c r="G113" s="1"/>
      <c r="H113" s="3"/>
      <c r="I113" s="1"/>
      <c r="J113" s="1"/>
      <c r="K113" s="1"/>
      <c r="L113" s="1"/>
      <c r="M113" s="1"/>
      <c r="N113" s="1"/>
    </row>
    <row r="114" spans="1:14" x14ac:dyDescent="0.15">
      <c r="A114" s="1" t="s">
        <v>13</v>
      </c>
      <c r="B114" s="7">
        <v>38595</v>
      </c>
      <c r="C114" s="1">
        <v>391</v>
      </c>
      <c r="D114" s="1">
        <v>10</v>
      </c>
      <c r="E114" s="1" t="s">
        <v>3</v>
      </c>
      <c r="F114" s="1">
        <v>3</v>
      </c>
      <c r="G114" s="1"/>
      <c r="H114" s="3"/>
      <c r="I114" s="1"/>
      <c r="J114" s="1"/>
      <c r="K114" s="1"/>
      <c r="L114" s="1"/>
      <c r="M114" s="1"/>
      <c r="N114" s="1"/>
    </row>
    <row r="115" spans="1:14" x14ac:dyDescent="0.15">
      <c r="A115" s="1" t="s">
        <v>13</v>
      </c>
      <c r="B115" s="7">
        <v>38595</v>
      </c>
      <c r="C115" s="1">
        <v>391</v>
      </c>
      <c r="D115" s="1">
        <v>11</v>
      </c>
      <c r="E115" s="1" t="s">
        <v>4</v>
      </c>
      <c r="F115" s="1">
        <v>3</v>
      </c>
      <c r="G115" s="1"/>
      <c r="H115" s="3"/>
      <c r="I115" s="1"/>
      <c r="J115" s="1"/>
      <c r="K115" s="1"/>
      <c r="L115" s="1"/>
      <c r="M115" s="1"/>
      <c r="N115" s="1"/>
    </row>
    <row r="116" spans="1:14" x14ac:dyDescent="0.15">
      <c r="A116" s="1" t="s">
        <v>13</v>
      </c>
      <c r="B116" s="7">
        <v>38595</v>
      </c>
      <c r="C116" s="1">
        <v>391</v>
      </c>
      <c r="D116" s="1">
        <v>12</v>
      </c>
      <c r="E116" s="1" t="s">
        <v>2</v>
      </c>
      <c r="F116" s="1">
        <v>1</v>
      </c>
      <c r="G116" s="1"/>
      <c r="H116" s="3"/>
      <c r="I116" s="1"/>
      <c r="J116" s="1"/>
      <c r="K116" s="1"/>
      <c r="L116" s="1"/>
      <c r="M116" s="1"/>
      <c r="N116" s="1"/>
    </row>
    <row r="117" spans="1:14" x14ac:dyDescent="0.15">
      <c r="A117" s="1" t="s">
        <v>13</v>
      </c>
      <c r="B117" s="7">
        <v>38595</v>
      </c>
      <c r="C117" s="1">
        <v>391</v>
      </c>
      <c r="D117" s="1">
        <v>13</v>
      </c>
      <c r="E117" s="1" t="s">
        <v>3</v>
      </c>
      <c r="F117" s="1">
        <v>3</v>
      </c>
      <c r="G117" s="1"/>
      <c r="H117" s="3"/>
      <c r="I117" s="1"/>
      <c r="J117" s="1"/>
      <c r="K117" s="1"/>
      <c r="L117" s="1"/>
      <c r="M117" s="1"/>
      <c r="N117" s="1"/>
    </row>
    <row r="118" spans="1:14" x14ac:dyDescent="0.15">
      <c r="A118" s="1" t="s">
        <v>13</v>
      </c>
      <c r="B118" s="7">
        <v>38595</v>
      </c>
      <c r="C118" s="1">
        <v>391</v>
      </c>
      <c r="D118" s="1">
        <v>14</v>
      </c>
      <c r="E118" s="1" t="s">
        <v>4</v>
      </c>
      <c r="F118" s="1">
        <v>3</v>
      </c>
      <c r="G118" s="1"/>
      <c r="H118" s="3"/>
      <c r="I118" s="1"/>
      <c r="J118" s="1"/>
      <c r="K118" s="1"/>
      <c r="L118" s="1"/>
      <c r="M118" s="1"/>
      <c r="N118" s="1"/>
    </row>
    <row r="119" spans="1:14" x14ac:dyDescent="0.15">
      <c r="A119" s="1" t="s">
        <v>13</v>
      </c>
      <c r="B119" s="7">
        <v>38595</v>
      </c>
      <c r="C119" s="1">
        <v>391</v>
      </c>
      <c r="D119" s="1">
        <v>15</v>
      </c>
      <c r="E119" s="1" t="s">
        <v>3</v>
      </c>
      <c r="F119" s="1">
        <v>3</v>
      </c>
      <c r="G119" s="1"/>
      <c r="H119" s="3"/>
      <c r="I119" s="1"/>
      <c r="J119" s="1"/>
      <c r="K119" s="1"/>
      <c r="L119" s="1"/>
      <c r="M119" s="1"/>
      <c r="N119" s="1"/>
    </row>
    <row r="120" spans="1:14" x14ac:dyDescent="0.15">
      <c r="A120" s="1" t="s">
        <v>13</v>
      </c>
      <c r="B120" s="7">
        <v>38595</v>
      </c>
      <c r="C120" s="1">
        <v>391</v>
      </c>
      <c r="D120" s="1">
        <v>16</v>
      </c>
      <c r="E120" s="1" t="s">
        <v>3</v>
      </c>
      <c r="F120" s="1">
        <v>3</v>
      </c>
      <c r="G120" s="1"/>
      <c r="H120" s="3"/>
      <c r="I120" s="1"/>
      <c r="J120" s="1"/>
      <c r="K120" s="1"/>
      <c r="L120" s="1"/>
      <c r="M120" s="1"/>
      <c r="N120" s="1"/>
    </row>
    <row r="121" spans="1:14" x14ac:dyDescent="0.15">
      <c r="A121" s="1" t="s">
        <v>13</v>
      </c>
      <c r="B121" s="7">
        <v>38595</v>
      </c>
      <c r="C121" s="1">
        <v>391</v>
      </c>
      <c r="D121" s="1">
        <v>17</v>
      </c>
      <c r="E121" s="1" t="s">
        <v>4</v>
      </c>
      <c r="F121" s="1">
        <v>3</v>
      </c>
      <c r="G121" s="1"/>
      <c r="H121" s="3"/>
      <c r="I121" s="1"/>
      <c r="J121" s="1"/>
      <c r="K121" s="1"/>
      <c r="L121" s="1"/>
      <c r="M121" s="1"/>
      <c r="N121" s="1"/>
    </row>
    <row r="122" spans="1:14" x14ac:dyDescent="0.15">
      <c r="A122" s="1" t="s">
        <v>13</v>
      </c>
      <c r="B122" s="7">
        <v>38595</v>
      </c>
      <c r="C122" s="1">
        <v>391</v>
      </c>
      <c r="D122" s="1">
        <v>18</v>
      </c>
      <c r="E122" s="1" t="s">
        <v>3</v>
      </c>
      <c r="F122" s="1">
        <v>3</v>
      </c>
      <c r="G122" s="1"/>
      <c r="H122" s="3"/>
      <c r="I122" s="1"/>
      <c r="J122" s="1"/>
      <c r="K122" s="1"/>
      <c r="L122" s="1"/>
      <c r="M122" s="1"/>
      <c r="N122" s="1"/>
    </row>
    <row r="123" spans="1:14" x14ac:dyDescent="0.15">
      <c r="A123" s="1" t="s">
        <v>13</v>
      </c>
      <c r="B123" s="7">
        <v>38595</v>
      </c>
      <c r="C123" s="1">
        <v>391</v>
      </c>
      <c r="D123" s="1">
        <v>19</v>
      </c>
      <c r="E123" s="1" t="s">
        <v>4</v>
      </c>
      <c r="F123" s="1">
        <v>3</v>
      </c>
      <c r="G123" s="1"/>
      <c r="H123" s="3"/>
      <c r="I123" s="1"/>
      <c r="J123" s="1"/>
      <c r="K123" s="1"/>
      <c r="L123" s="1"/>
      <c r="M123" s="1"/>
      <c r="N123" s="1"/>
    </row>
    <row r="124" spans="1:14" x14ac:dyDescent="0.15">
      <c r="A124" s="1" t="s">
        <v>13</v>
      </c>
      <c r="B124" s="7">
        <v>38595</v>
      </c>
      <c r="C124" s="1">
        <v>391</v>
      </c>
      <c r="D124" s="1">
        <v>20</v>
      </c>
      <c r="E124" s="1" t="s">
        <v>4</v>
      </c>
      <c r="F124" s="1">
        <v>3</v>
      </c>
      <c r="G124" s="1"/>
      <c r="H124" s="3"/>
      <c r="I124" s="1"/>
      <c r="J124" s="1"/>
      <c r="K124" s="1"/>
      <c r="L124" s="1"/>
      <c r="M124" s="1"/>
      <c r="N124" s="1"/>
    </row>
    <row r="125" spans="1:14" x14ac:dyDescent="0.15">
      <c r="A125" s="1" t="s">
        <v>13</v>
      </c>
      <c r="B125" s="7">
        <v>38595</v>
      </c>
      <c r="C125" s="1">
        <v>391</v>
      </c>
      <c r="D125" s="1">
        <v>21</v>
      </c>
      <c r="E125" s="1" t="s">
        <v>2</v>
      </c>
      <c r="F125" s="1">
        <v>1</v>
      </c>
      <c r="G125" s="1"/>
      <c r="H125" s="3"/>
      <c r="I125" s="1"/>
      <c r="J125" s="1"/>
      <c r="K125" s="1"/>
      <c r="L125" s="1"/>
      <c r="M125" s="1"/>
      <c r="N125" s="1"/>
    </row>
    <row r="126" spans="1:14" x14ac:dyDescent="0.15">
      <c r="A126" s="1" t="s">
        <v>13</v>
      </c>
      <c r="B126" s="7">
        <v>38595</v>
      </c>
      <c r="C126" s="1">
        <v>391</v>
      </c>
      <c r="D126" s="1">
        <v>22</v>
      </c>
      <c r="E126" s="1" t="s">
        <v>3</v>
      </c>
      <c r="F126" s="1">
        <v>3</v>
      </c>
      <c r="G126" s="1"/>
      <c r="H126" s="3"/>
      <c r="I126" s="1"/>
      <c r="J126" s="1"/>
      <c r="K126" s="1"/>
      <c r="L126" s="1"/>
      <c r="M126" s="1"/>
      <c r="N126" s="1"/>
    </row>
    <row r="127" spans="1:14" x14ac:dyDescent="0.15">
      <c r="A127" s="1" t="s">
        <v>13</v>
      </c>
      <c r="B127" s="7">
        <v>38595</v>
      </c>
      <c r="C127" s="1">
        <v>391</v>
      </c>
      <c r="D127" s="1">
        <v>23</v>
      </c>
      <c r="E127" s="1" t="s">
        <v>3</v>
      </c>
      <c r="F127" s="1">
        <v>3</v>
      </c>
      <c r="G127" s="1"/>
      <c r="H127" s="3"/>
      <c r="I127" s="1"/>
      <c r="J127" s="1"/>
      <c r="K127" s="1"/>
      <c r="L127" s="1"/>
      <c r="M127" s="1"/>
      <c r="N127" s="1"/>
    </row>
    <row r="128" spans="1:14" x14ac:dyDescent="0.15">
      <c r="A128" s="1" t="s">
        <v>13</v>
      </c>
      <c r="B128" s="7">
        <v>38595</v>
      </c>
      <c r="C128" s="1">
        <v>391</v>
      </c>
      <c r="D128" s="1">
        <v>24</v>
      </c>
      <c r="E128" s="1" t="s">
        <v>35</v>
      </c>
      <c r="F128" s="1">
        <v>5</v>
      </c>
      <c r="G128" s="1"/>
      <c r="H128" s="3"/>
      <c r="I128" s="1"/>
      <c r="J128" s="1"/>
      <c r="K128" s="1"/>
      <c r="L128" s="1"/>
      <c r="M128" s="1"/>
      <c r="N128" s="1"/>
    </row>
    <row r="129" spans="1:14" x14ac:dyDescent="0.15">
      <c r="A129" s="1" t="s">
        <v>13</v>
      </c>
      <c r="B129" s="7">
        <v>38595</v>
      </c>
      <c r="C129" s="1">
        <v>391</v>
      </c>
      <c r="D129" s="1">
        <v>25</v>
      </c>
      <c r="E129" s="1" t="s">
        <v>4</v>
      </c>
      <c r="F129" s="1">
        <v>3</v>
      </c>
      <c r="G129" s="1"/>
      <c r="H129" s="3"/>
      <c r="I129" s="1"/>
      <c r="J129" s="1"/>
      <c r="K129" s="1"/>
      <c r="L129" s="1"/>
      <c r="M129" s="1"/>
      <c r="N129" s="1"/>
    </row>
    <row r="130" spans="1:14" x14ac:dyDescent="0.15">
      <c r="A130" s="1" t="s">
        <v>10</v>
      </c>
      <c r="B130" s="7">
        <v>38615</v>
      </c>
      <c r="C130" s="1">
        <v>394</v>
      </c>
      <c r="D130" s="1">
        <v>1</v>
      </c>
      <c r="E130" s="1" t="s">
        <v>2</v>
      </c>
      <c r="F130" s="1">
        <v>1</v>
      </c>
      <c r="G130" s="1"/>
      <c r="H130" s="3">
        <f>(COUNTIF(F130:F154,"&gt;0"))/(COUNTA(F130:F154))</f>
        <v>0.96</v>
      </c>
      <c r="I130" s="3">
        <f>AVERAGE(F130:F154)</f>
        <v>2.48</v>
      </c>
      <c r="J130" s="1"/>
      <c r="K130" s="1"/>
      <c r="L130" s="1"/>
      <c r="M130" s="1"/>
      <c r="N130" s="1"/>
    </row>
    <row r="131" spans="1:14" x14ac:dyDescent="0.15">
      <c r="A131" s="1" t="s">
        <v>10</v>
      </c>
      <c r="B131" s="7">
        <v>38615</v>
      </c>
      <c r="C131" s="1">
        <v>394</v>
      </c>
      <c r="D131" s="1">
        <v>2</v>
      </c>
      <c r="E131" s="26" t="s">
        <v>2</v>
      </c>
      <c r="F131" s="1">
        <v>1</v>
      </c>
      <c r="G131" s="1"/>
      <c r="H131" s="3"/>
      <c r="I131" s="1"/>
      <c r="J131" s="1"/>
      <c r="K131" s="1"/>
      <c r="L131" s="1"/>
      <c r="M131" s="1"/>
      <c r="N131" s="1"/>
    </row>
    <row r="132" spans="1:14" x14ac:dyDescent="0.15">
      <c r="A132" s="1" t="s">
        <v>10</v>
      </c>
      <c r="B132" s="7">
        <v>38615</v>
      </c>
      <c r="C132" s="1">
        <v>394</v>
      </c>
      <c r="D132" s="1">
        <v>3</v>
      </c>
      <c r="E132" s="26" t="s">
        <v>4</v>
      </c>
      <c r="F132" s="1">
        <v>3</v>
      </c>
      <c r="G132" s="1"/>
      <c r="H132" s="3"/>
      <c r="I132" s="1"/>
      <c r="J132" s="1"/>
      <c r="K132" s="1"/>
      <c r="L132" s="1"/>
      <c r="M132" s="1"/>
      <c r="N132" s="1"/>
    </row>
    <row r="133" spans="1:14" x14ac:dyDescent="0.15">
      <c r="A133" s="1" t="s">
        <v>10</v>
      </c>
      <c r="B133" s="7">
        <v>38615</v>
      </c>
      <c r="C133" s="1">
        <v>394</v>
      </c>
      <c r="D133" s="1">
        <v>4</v>
      </c>
      <c r="E133" s="1" t="s">
        <v>3</v>
      </c>
      <c r="F133" s="1">
        <v>3</v>
      </c>
      <c r="G133" s="1"/>
      <c r="H133" s="25"/>
      <c r="I133" s="1"/>
      <c r="J133" s="1"/>
      <c r="K133" s="1"/>
      <c r="L133" s="1"/>
      <c r="M133" s="1"/>
      <c r="N133" s="1"/>
    </row>
    <row r="134" spans="1:14" x14ac:dyDescent="0.15">
      <c r="A134" s="1" t="s">
        <v>10</v>
      </c>
      <c r="B134" s="7">
        <v>38615</v>
      </c>
      <c r="C134" s="1">
        <v>394</v>
      </c>
      <c r="D134" s="1">
        <v>5</v>
      </c>
      <c r="E134" s="1" t="s">
        <v>2</v>
      </c>
      <c r="F134" s="1">
        <v>1</v>
      </c>
      <c r="G134" s="1"/>
      <c r="H134" s="3"/>
      <c r="I134" s="1"/>
      <c r="J134" s="1"/>
      <c r="K134" s="1"/>
      <c r="L134" s="1"/>
      <c r="M134" s="1"/>
      <c r="N134" s="1"/>
    </row>
    <row r="135" spans="1:14" x14ac:dyDescent="0.15">
      <c r="A135" s="1" t="s">
        <v>10</v>
      </c>
      <c r="B135" s="7">
        <v>38615</v>
      </c>
      <c r="C135" s="1">
        <v>394</v>
      </c>
      <c r="D135" s="1">
        <v>6</v>
      </c>
      <c r="E135" s="1" t="s">
        <v>4</v>
      </c>
      <c r="F135" s="1">
        <v>3</v>
      </c>
      <c r="G135" s="1"/>
      <c r="H135" s="3"/>
      <c r="I135" s="1"/>
      <c r="J135" s="1"/>
      <c r="K135" s="1"/>
      <c r="L135" s="1"/>
      <c r="M135" s="1"/>
      <c r="N135" s="1"/>
    </row>
    <row r="136" spans="1:14" x14ac:dyDescent="0.15">
      <c r="A136" s="1" t="s">
        <v>10</v>
      </c>
      <c r="B136" s="7">
        <v>38615</v>
      </c>
      <c r="C136" s="1">
        <v>394</v>
      </c>
      <c r="D136" s="1">
        <v>7</v>
      </c>
      <c r="E136" s="1" t="s">
        <v>4</v>
      </c>
      <c r="F136" s="1">
        <v>3</v>
      </c>
      <c r="G136" s="1"/>
      <c r="H136" s="3"/>
      <c r="I136" s="1"/>
      <c r="J136" s="1"/>
      <c r="K136" s="1"/>
      <c r="L136" s="1"/>
      <c r="M136" s="1"/>
      <c r="N136" s="1"/>
    </row>
    <row r="137" spans="1:14" x14ac:dyDescent="0.15">
      <c r="A137" s="1" t="s">
        <v>10</v>
      </c>
      <c r="B137" s="7">
        <v>38615</v>
      </c>
      <c r="C137" s="1">
        <v>394</v>
      </c>
      <c r="D137" s="1">
        <v>8</v>
      </c>
      <c r="E137" s="1" t="s">
        <v>4</v>
      </c>
      <c r="F137" s="1">
        <v>3</v>
      </c>
      <c r="G137" s="1"/>
      <c r="H137" s="3"/>
      <c r="I137" s="1"/>
      <c r="J137" s="1"/>
      <c r="K137" s="1"/>
      <c r="L137" s="1"/>
      <c r="M137" s="1"/>
      <c r="N137" s="1"/>
    </row>
    <row r="138" spans="1:14" x14ac:dyDescent="0.15">
      <c r="A138" s="1" t="s">
        <v>10</v>
      </c>
      <c r="B138" s="7">
        <v>38615</v>
      </c>
      <c r="C138" s="1">
        <v>394</v>
      </c>
      <c r="D138" s="1">
        <v>9</v>
      </c>
      <c r="E138" s="1" t="s">
        <v>36</v>
      </c>
      <c r="F138" s="1">
        <v>5</v>
      </c>
      <c r="G138" s="1"/>
      <c r="H138" s="3"/>
      <c r="I138" s="1"/>
      <c r="J138" s="1"/>
      <c r="K138" s="1"/>
      <c r="L138" s="1"/>
      <c r="M138" s="1"/>
      <c r="N138" s="1"/>
    </row>
    <row r="139" spans="1:14" x14ac:dyDescent="0.15">
      <c r="A139" s="1" t="s">
        <v>10</v>
      </c>
      <c r="B139" s="7">
        <v>38615</v>
      </c>
      <c r="C139" s="1">
        <v>394</v>
      </c>
      <c r="D139" s="1">
        <v>10</v>
      </c>
      <c r="E139" s="1" t="s">
        <v>2</v>
      </c>
      <c r="F139" s="1">
        <v>1</v>
      </c>
      <c r="G139" s="1"/>
      <c r="H139" s="3"/>
      <c r="I139" s="1"/>
      <c r="J139" s="1"/>
      <c r="K139" s="1"/>
      <c r="L139" s="1"/>
      <c r="M139" s="1"/>
      <c r="N139" s="1"/>
    </row>
    <row r="140" spans="1:14" x14ac:dyDescent="0.15">
      <c r="A140" s="1" t="s">
        <v>10</v>
      </c>
      <c r="B140" s="7">
        <v>38615</v>
      </c>
      <c r="C140" s="1">
        <v>394</v>
      </c>
      <c r="D140" s="1">
        <v>11</v>
      </c>
      <c r="E140" s="1" t="s">
        <v>0</v>
      </c>
      <c r="F140" s="1">
        <v>0</v>
      </c>
      <c r="G140" s="1"/>
      <c r="H140" s="3"/>
      <c r="I140" s="1"/>
      <c r="J140" s="1"/>
      <c r="K140" s="1"/>
      <c r="L140" s="1"/>
      <c r="M140" s="1"/>
      <c r="N140" s="1"/>
    </row>
    <row r="141" spans="1:14" x14ac:dyDescent="0.15">
      <c r="A141" s="1" t="s">
        <v>10</v>
      </c>
      <c r="B141" s="7">
        <v>38615</v>
      </c>
      <c r="C141" s="1">
        <v>394</v>
      </c>
      <c r="D141" s="1">
        <v>12</v>
      </c>
      <c r="E141" s="1" t="s">
        <v>4</v>
      </c>
      <c r="F141" s="1">
        <v>3</v>
      </c>
      <c r="G141" s="1"/>
      <c r="H141" s="3"/>
      <c r="I141" s="1"/>
      <c r="J141" s="1"/>
      <c r="K141" s="1"/>
      <c r="L141" s="1"/>
      <c r="M141" s="1"/>
      <c r="N141" s="1"/>
    </row>
    <row r="142" spans="1:14" x14ac:dyDescent="0.15">
      <c r="A142" s="1" t="s">
        <v>10</v>
      </c>
      <c r="B142" s="7">
        <v>38615</v>
      </c>
      <c r="C142" s="1">
        <v>394</v>
      </c>
      <c r="D142" s="1">
        <v>13</v>
      </c>
      <c r="E142" s="1" t="s">
        <v>3</v>
      </c>
      <c r="F142" s="1">
        <v>3</v>
      </c>
      <c r="G142" s="1"/>
      <c r="H142" s="3"/>
      <c r="I142" s="1"/>
      <c r="J142" s="1"/>
      <c r="K142" s="1"/>
      <c r="L142" s="1"/>
      <c r="M142" s="1"/>
      <c r="N142" s="1"/>
    </row>
    <row r="143" spans="1:14" x14ac:dyDescent="0.15">
      <c r="A143" s="1" t="s">
        <v>10</v>
      </c>
      <c r="B143" s="7">
        <v>38615</v>
      </c>
      <c r="C143" s="1">
        <v>394</v>
      </c>
      <c r="D143" s="1">
        <v>14</v>
      </c>
      <c r="E143" s="1" t="s">
        <v>1</v>
      </c>
      <c r="F143" s="1">
        <v>1</v>
      </c>
      <c r="G143" s="1"/>
      <c r="H143" s="3"/>
      <c r="I143" s="1"/>
      <c r="J143" s="1"/>
      <c r="K143" s="1"/>
      <c r="L143" s="1"/>
      <c r="M143" s="1"/>
      <c r="N143" s="1"/>
    </row>
    <row r="144" spans="1:14" x14ac:dyDescent="0.15">
      <c r="A144" s="1" t="s">
        <v>10</v>
      </c>
      <c r="B144" s="7">
        <v>38615</v>
      </c>
      <c r="C144" s="1">
        <v>394</v>
      </c>
      <c r="D144" s="1">
        <v>15</v>
      </c>
      <c r="E144" s="1" t="s">
        <v>4</v>
      </c>
      <c r="F144" s="1">
        <v>3</v>
      </c>
      <c r="G144" s="1"/>
      <c r="H144" s="3"/>
      <c r="I144" s="1"/>
      <c r="J144" s="1"/>
      <c r="K144" s="1"/>
      <c r="L144" s="1"/>
      <c r="M144" s="1"/>
      <c r="N144" s="1"/>
    </row>
    <row r="145" spans="1:14" x14ac:dyDescent="0.15">
      <c r="A145" s="1" t="s">
        <v>10</v>
      </c>
      <c r="B145" s="7">
        <v>38615</v>
      </c>
      <c r="C145" s="1">
        <v>394</v>
      </c>
      <c r="D145" s="1">
        <v>16</v>
      </c>
      <c r="E145" s="26" t="s">
        <v>3</v>
      </c>
      <c r="F145" s="1">
        <v>3</v>
      </c>
      <c r="G145" s="1"/>
      <c r="H145" s="3"/>
      <c r="I145" s="1"/>
      <c r="J145" s="1"/>
      <c r="K145" s="1"/>
      <c r="L145" s="1"/>
      <c r="M145" s="1"/>
      <c r="N145" s="1"/>
    </row>
    <row r="146" spans="1:14" x14ac:dyDescent="0.15">
      <c r="A146" s="1" t="s">
        <v>10</v>
      </c>
      <c r="B146" s="7">
        <v>38615</v>
      </c>
      <c r="C146" s="1">
        <v>394</v>
      </c>
      <c r="D146" s="1">
        <v>17</v>
      </c>
      <c r="E146" s="26" t="s">
        <v>4</v>
      </c>
      <c r="F146" s="1">
        <v>3</v>
      </c>
      <c r="G146" s="1"/>
      <c r="H146" s="3"/>
      <c r="I146" s="1"/>
      <c r="J146" s="1"/>
      <c r="K146" s="1"/>
      <c r="L146" s="1"/>
      <c r="M146" s="1"/>
      <c r="N146" s="1"/>
    </row>
    <row r="147" spans="1:14" x14ac:dyDescent="0.15">
      <c r="A147" s="1" t="s">
        <v>10</v>
      </c>
      <c r="B147" s="7">
        <v>38615</v>
      </c>
      <c r="C147" s="1">
        <v>394</v>
      </c>
      <c r="D147" s="1">
        <v>18</v>
      </c>
      <c r="E147" s="26" t="s">
        <v>3</v>
      </c>
      <c r="F147" s="1">
        <v>3</v>
      </c>
      <c r="G147" s="1"/>
      <c r="H147" s="3"/>
      <c r="I147" s="1"/>
      <c r="J147" s="1"/>
      <c r="K147" s="1"/>
      <c r="L147" s="1"/>
      <c r="M147" s="1"/>
      <c r="N147" s="1"/>
    </row>
    <row r="148" spans="1:14" x14ac:dyDescent="0.15">
      <c r="A148" s="1" t="s">
        <v>10</v>
      </c>
      <c r="B148" s="7">
        <v>38615</v>
      </c>
      <c r="C148" s="1">
        <v>394</v>
      </c>
      <c r="D148" s="1">
        <v>19</v>
      </c>
      <c r="E148" s="26" t="s">
        <v>4</v>
      </c>
      <c r="F148" s="1">
        <v>3</v>
      </c>
      <c r="G148" s="1"/>
      <c r="H148" s="3"/>
      <c r="I148" s="1"/>
      <c r="J148" s="1"/>
      <c r="K148" s="1"/>
      <c r="L148" s="1"/>
      <c r="M148" s="1"/>
      <c r="N148" s="1"/>
    </row>
    <row r="149" spans="1:14" x14ac:dyDescent="0.15">
      <c r="A149" s="1" t="s">
        <v>10</v>
      </c>
      <c r="B149" s="7">
        <v>38615</v>
      </c>
      <c r="C149" s="1">
        <v>394</v>
      </c>
      <c r="D149" s="1">
        <v>20</v>
      </c>
      <c r="E149" s="1" t="s">
        <v>4</v>
      </c>
      <c r="F149" s="1">
        <v>3</v>
      </c>
      <c r="G149" s="1"/>
      <c r="H149" s="3"/>
      <c r="I149" s="1"/>
      <c r="J149" s="1"/>
      <c r="K149" s="1"/>
      <c r="L149" s="1"/>
      <c r="M149" s="1"/>
      <c r="N149" s="1"/>
    </row>
    <row r="150" spans="1:14" x14ac:dyDescent="0.15">
      <c r="A150" s="1" t="s">
        <v>10</v>
      </c>
      <c r="B150" s="7">
        <v>38615</v>
      </c>
      <c r="C150" s="1">
        <v>394</v>
      </c>
      <c r="D150" s="1">
        <v>21</v>
      </c>
      <c r="E150" s="1" t="s">
        <v>4</v>
      </c>
      <c r="F150" s="1">
        <v>3</v>
      </c>
      <c r="G150" s="1"/>
      <c r="H150" s="3"/>
      <c r="I150" s="1"/>
      <c r="J150" s="1"/>
      <c r="K150" s="1"/>
      <c r="L150" s="1"/>
      <c r="M150" s="1"/>
      <c r="N150" s="1"/>
    </row>
    <row r="151" spans="1:14" x14ac:dyDescent="0.15">
      <c r="A151" s="1" t="s">
        <v>10</v>
      </c>
      <c r="B151" s="7">
        <v>38615</v>
      </c>
      <c r="C151" s="1">
        <v>394</v>
      </c>
      <c r="D151" s="1">
        <v>22</v>
      </c>
      <c r="E151" s="1" t="s">
        <v>3</v>
      </c>
      <c r="F151" s="1">
        <v>3</v>
      </c>
      <c r="G151" s="1"/>
      <c r="H151" s="3"/>
      <c r="I151" s="1"/>
      <c r="J151" s="1"/>
      <c r="K151" s="1"/>
      <c r="L151" s="1"/>
      <c r="M151" s="1"/>
      <c r="N151" s="1"/>
    </row>
    <row r="152" spans="1:14" x14ac:dyDescent="0.15">
      <c r="A152" s="1" t="s">
        <v>10</v>
      </c>
      <c r="B152" s="7">
        <v>38615</v>
      </c>
      <c r="C152" s="1">
        <v>394</v>
      </c>
      <c r="D152" s="1">
        <v>23</v>
      </c>
      <c r="E152" s="1" t="s">
        <v>2</v>
      </c>
      <c r="F152" s="1">
        <v>1</v>
      </c>
      <c r="G152" s="1"/>
      <c r="H152" s="3"/>
      <c r="I152" s="1"/>
      <c r="J152" s="1"/>
      <c r="K152" s="1"/>
      <c r="L152" s="1"/>
      <c r="M152" s="1"/>
      <c r="N152" s="1"/>
    </row>
    <row r="153" spans="1:14" x14ac:dyDescent="0.15">
      <c r="A153" s="1" t="s">
        <v>10</v>
      </c>
      <c r="B153" s="7">
        <v>38615</v>
      </c>
      <c r="C153" s="1">
        <v>394</v>
      </c>
      <c r="D153" s="1">
        <v>24</v>
      </c>
      <c r="E153" s="1" t="s">
        <v>4</v>
      </c>
      <c r="F153" s="1">
        <v>3</v>
      </c>
      <c r="G153" s="1"/>
      <c r="H153" s="3"/>
      <c r="I153" s="1"/>
      <c r="J153" s="1"/>
      <c r="K153" s="1"/>
      <c r="L153" s="1"/>
      <c r="M153" s="1"/>
      <c r="N153" s="1"/>
    </row>
    <row r="154" spans="1:14" x14ac:dyDescent="0.15">
      <c r="A154" s="1" t="s">
        <v>10</v>
      </c>
      <c r="B154" s="7">
        <v>38615</v>
      </c>
      <c r="C154" s="1">
        <v>394</v>
      </c>
      <c r="D154" s="1">
        <v>25</v>
      </c>
      <c r="E154" s="1" t="s">
        <v>4</v>
      </c>
      <c r="F154" s="1">
        <v>3</v>
      </c>
      <c r="G154" s="1"/>
      <c r="H154" s="3"/>
      <c r="I154" s="1"/>
      <c r="J154" s="1"/>
      <c r="K154" s="1"/>
      <c r="L154" s="1"/>
      <c r="M154" s="1"/>
      <c r="N154" s="1"/>
    </row>
    <row r="155" spans="1:14" x14ac:dyDescent="0.15">
      <c r="A155" s="1" t="s">
        <v>13</v>
      </c>
      <c r="B155" s="7">
        <v>38625</v>
      </c>
      <c r="C155" s="1">
        <v>395</v>
      </c>
      <c r="D155" s="1">
        <v>1</v>
      </c>
      <c r="E155" s="1" t="s">
        <v>36</v>
      </c>
      <c r="F155" s="1">
        <v>5</v>
      </c>
      <c r="G155" s="1"/>
      <c r="H155" s="3">
        <f>(COUNTIF(F155:F179,"&gt;0"))/(COUNTA(F155:F179))</f>
        <v>1</v>
      </c>
      <c r="I155" s="3">
        <f>AVERAGE(F155:F179)</f>
        <v>3.4</v>
      </c>
      <c r="J155" s="1"/>
      <c r="K155" s="1"/>
      <c r="L155" s="1"/>
      <c r="M155" s="1"/>
      <c r="N155" s="1"/>
    </row>
    <row r="156" spans="1:14" x14ac:dyDescent="0.15">
      <c r="A156" s="1" t="s">
        <v>13</v>
      </c>
      <c r="B156" s="7">
        <v>38625</v>
      </c>
      <c r="C156" s="1">
        <v>395</v>
      </c>
      <c r="D156" s="1">
        <v>2</v>
      </c>
      <c r="E156" s="1" t="s">
        <v>3</v>
      </c>
      <c r="F156" s="1">
        <v>3</v>
      </c>
      <c r="G156" s="1"/>
      <c r="H156" s="3"/>
      <c r="I156" s="1"/>
      <c r="J156" s="1"/>
      <c r="K156" s="1"/>
      <c r="L156" s="1"/>
      <c r="M156" s="1"/>
      <c r="N156" s="1"/>
    </row>
    <row r="157" spans="1:14" x14ac:dyDescent="0.15">
      <c r="A157" s="1" t="s">
        <v>13</v>
      </c>
      <c r="B157" s="7">
        <v>38625</v>
      </c>
      <c r="C157" s="1">
        <v>395</v>
      </c>
      <c r="D157" s="1">
        <v>3</v>
      </c>
      <c r="E157" s="1" t="s">
        <v>3</v>
      </c>
      <c r="F157" s="1">
        <v>3</v>
      </c>
      <c r="G157" s="1"/>
      <c r="H157" s="3"/>
      <c r="I157" s="1"/>
      <c r="J157" s="1"/>
      <c r="K157" s="1"/>
      <c r="L157" s="1"/>
      <c r="M157" s="1"/>
      <c r="N157" s="1"/>
    </row>
    <row r="158" spans="1:14" x14ac:dyDescent="0.15">
      <c r="A158" s="1" t="s">
        <v>13</v>
      </c>
      <c r="B158" s="7">
        <v>38625</v>
      </c>
      <c r="C158" s="1">
        <v>395</v>
      </c>
      <c r="D158" s="1">
        <v>4</v>
      </c>
      <c r="E158" s="1" t="s">
        <v>4</v>
      </c>
      <c r="F158" s="1">
        <v>3</v>
      </c>
      <c r="G158" s="1"/>
      <c r="H158" s="25"/>
      <c r="I158" s="1"/>
      <c r="J158" s="1"/>
      <c r="K158" s="1"/>
      <c r="L158" s="1"/>
      <c r="M158" s="1"/>
      <c r="N158" s="1"/>
    </row>
    <row r="159" spans="1:14" x14ac:dyDescent="0.15">
      <c r="A159" s="1" t="s">
        <v>13</v>
      </c>
      <c r="B159" s="7">
        <v>38625</v>
      </c>
      <c r="C159" s="1">
        <v>395</v>
      </c>
      <c r="D159" s="1">
        <v>5</v>
      </c>
      <c r="E159" s="1" t="s">
        <v>4</v>
      </c>
      <c r="F159" s="1">
        <v>3</v>
      </c>
      <c r="G159" s="1"/>
      <c r="H159" s="3"/>
      <c r="I159" s="1"/>
      <c r="J159" s="1"/>
      <c r="K159" s="1"/>
      <c r="L159" s="1"/>
      <c r="M159" s="1"/>
      <c r="N159" s="1"/>
    </row>
    <row r="160" spans="1:14" x14ac:dyDescent="0.15">
      <c r="A160" s="1" t="s">
        <v>13</v>
      </c>
      <c r="B160" s="7">
        <v>38625</v>
      </c>
      <c r="C160" s="1">
        <v>395</v>
      </c>
      <c r="D160" s="1">
        <v>6</v>
      </c>
      <c r="E160" s="1" t="s">
        <v>35</v>
      </c>
      <c r="F160" s="1">
        <v>5</v>
      </c>
      <c r="G160" s="1"/>
      <c r="H160" s="3"/>
      <c r="I160" s="1"/>
      <c r="J160" s="1"/>
      <c r="K160" s="1"/>
      <c r="L160" s="1"/>
      <c r="M160" s="1"/>
      <c r="N160" s="1"/>
    </row>
    <row r="161" spans="1:14" x14ac:dyDescent="0.15">
      <c r="A161" s="1" t="s">
        <v>13</v>
      </c>
      <c r="B161" s="7">
        <v>38625</v>
      </c>
      <c r="C161" s="1">
        <v>395</v>
      </c>
      <c r="D161" s="1">
        <v>7</v>
      </c>
      <c r="E161" s="1" t="s">
        <v>35</v>
      </c>
      <c r="F161" s="1">
        <v>5</v>
      </c>
      <c r="G161" s="1"/>
      <c r="H161" s="3"/>
      <c r="I161" s="1"/>
      <c r="J161" s="1"/>
      <c r="K161" s="1"/>
      <c r="L161" s="1"/>
      <c r="M161" s="1"/>
      <c r="N161" s="1"/>
    </row>
    <row r="162" spans="1:14" x14ac:dyDescent="0.15">
      <c r="A162" s="1" t="s">
        <v>13</v>
      </c>
      <c r="B162" s="7">
        <v>38625</v>
      </c>
      <c r="C162" s="1">
        <v>395</v>
      </c>
      <c r="D162" s="1">
        <v>8</v>
      </c>
      <c r="E162" s="1" t="s">
        <v>4</v>
      </c>
      <c r="F162" s="1">
        <v>3</v>
      </c>
      <c r="G162" s="1"/>
      <c r="H162" s="3"/>
      <c r="I162" s="1"/>
      <c r="J162" s="1"/>
      <c r="K162" s="1"/>
      <c r="L162" s="1"/>
      <c r="M162" s="1"/>
      <c r="N162" s="1"/>
    </row>
    <row r="163" spans="1:14" x14ac:dyDescent="0.15">
      <c r="A163" s="1" t="s">
        <v>13</v>
      </c>
      <c r="B163" s="7">
        <v>38625</v>
      </c>
      <c r="C163" s="1">
        <v>395</v>
      </c>
      <c r="D163" s="1">
        <v>9</v>
      </c>
      <c r="E163" s="1" t="s">
        <v>4</v>
      </c>
      <c r="F163" s="1">
        <v>3</v>
      </c>
      <c r="G163" s="1"/>
      <c r="H163" s="3"/>
      <c r="I163" s="1"/>
      <c r="J163" s="1"/>
      <c r="K163" s="1"/>
      <c r="L163" s="1"/>
      <c r="M163" s="1"/>
      <c r="N163" s="1"/>
    </row>
    <row r="164" spans="1:14" x14ac:dyDescent="0.15">
      <c r="A164" s="1" t="s">
        <v>13</v>
      </c>
      <c r="B164" s="7">
        <v>38625</v>
      </c>
      <c r="C164" s="1">
        <v>395</v>
      </c>
      <c r="D164" s="1">
        <v>10</v>
      </c>
      <c r="E164" s="1" t="s">
        <v>3</v>
      </c>
      <c r="F164" s="1">
        <v>3</v>
      </c>
      <c r="G164" s="1"/>
      <c r="H164" s="3"/>
      <c r="I164" s="1"/>
      <c r="J164" s="1"/>
      <c r="K164" s="1"/>
      <c r="L164" s="1"/>
      <c r="M164" s="1"/>
      <c r="N164" s="1"/>
    </row>
    <row r="165" spans="1:14" x14ac:dyDescent="0.15">
      <c r="A165" s="1" t="s">
        <v>13</v>
      </c>
      <c r="B165" s="7">
        <v>38625</v>
      </c>
      <c r="C165" s="1">
        <v>395</v>
      </c>
      <c r="D165" s="1">
        <v>11</v>
      </c>
      <c r="E165" s="1" t="s">
        <v>4</v>
      </c>
      <c r="F165" s="1">
        <v>3</v>
      </c>
      <c r="G165" s="1"/>
      <c r="H165" s="3"/>
      <c r="I165" s="1"/>
      <c r="J165" s="1"/>
      <c r="K165" s="1"/>
      <c r="L165" s="1"/>
      <c r="M165" s="1"/>
      <c r="N165" s="1"/>
    </row>
    <row r="166" spans="1:14" x14ac:dyDescent="0.15">
      <c r="A166" s="1" t="s">
        <v>13</v>
      </c>
      <c r="B166" s="7">
        <v>38625</v>
      </c>
      <c r="C166" s="1">
        <v>395</v>
      </c>
      <c r="D166" s="1">
        <v>12</v>
      </c>
      <c r="E166" s="1" t="s">
        <v>4</v>
      </c>
      <c r="F166" s="1">
        <v>3</v>
      </c>
      <c r="G166" s="1"/>
      <c r="H166" s="3"/>
      <c r="I166" s="1"/>
      <c r="J166" s="1"/>
      <c r="K166" s="1"/>
      <c r="L166" s="1"/>
      <c r="M166" s="1"/>
      <c r="N166" s="1"/>
    </row>
    <row r="167" spans="1:14" x14ac:dyDescent="0.15">
      <c r="A167" s="1" t="s">
        <v>13</v>
      </c>
      <c r="B167" s="7">
        <v>38625</v>
      </c>
      <c r="C167" s="1">
        <v>395</v>
      </c>
      <c r="D167" s="1">
        <v>13</v>
      </c>
      <c r="E167" s="1" t="s">
        <v>4</v>
      </c>
      <c r="F167" s="1">
        <v>3</v>
      </c>
      <c r="G167" s="1"/>
      <c r="H167" s="3"/>
      <c r="I167" s="1"/>
      <c r="J167" s="1"/>
      <c r="K167" s="1"/>
      <c r="L167" s="1"/>
      <c r="M167" s="1"/>
      <c r="N167" s="1"/>
    </row>
    <row r="168" spans="1:14" x14ac:dyDescent="0.15">
      <c r="A168" s="1" t="s">
        <v>13</v>
      </c>
      <c r="B168" s="7">
        <v>38625</v>
      </c>
      <c r="C168" s="1">
        <v>395</v>
      </c>
      <c r="D168" s="1">
        <v>14</v>
      </c>
      <c r="E168" s="1" t="s">
        <v>36</v>
      </c>
      <c r="F168" s="1">
        <v>5</v>
      </c>
      <c r="G168" s="1"/>
      <c r="H168" s="3"/>
      <c r="I168" s="1"/>
      <c r="J168" s="1"/>
      <c r="K168" s="1"/>
      <c r="L168" s="1"/>
      <c r="M168" s="1"/>
      <c r="N168" s="1"/>
    </row>
    <row r="169" spans="1:14" x14ac:dyDescent="0.15">
      <c r="A169" s="1" t="s">
        <v>13</v>
      </c>
      <c r="B169" s="7">
        <v>38625</v>
      </c>
      <c r="C169" s="1">
        <v>395</v>
      </c>
      <c r="D169" s="1">
        <v>15</v>
      </c>
      <c r="E169" s="1" t="s">
        <v>2</v>
      </c>
      <c r="F169" s="1">
        <v>1</v>
      </c>
      <c r="G169" s="1"/>
      <c r="H169" s="3"/>
      <c r="I169" s="1"/>
      <c r="J169" s="1"/>
      <c r="K169" s="1"/>
      <c r="L169" s="1"/>
      <c r="M169" s="1"/>
      <c r="N169" s="1"/>
    </row>
    <row r="170" spans="1:14" x14ac:dyDescent="0.15">
      <c r="A170" s="1" t="s">
        <v>13</v>
      </c>
      <c r="B170" s="7">
        <v>38625</v>
      </c>
      <c r="C170" s="1">
        <v>395</v>
      </c>
      <c r="D170" s="1">
        <v>16</v>
      </c>
      <c r="E170" s="1" t="s">
        <v>4</v>
      </c>
      <c r="F170" s="1">
        <v>3</v>
      </c>
      <c r="G170" s="1"/>
      <c r="H170" s="3"/>
      <c r="I170" s="1"/>
      <c r="J170" s="1"/>
      <c r="K170" s="1"/>
      <c r="L170" s="1"/>
      <c r="M170" s="1"/>
      <c r="N170" s="1"/>
    </row>
    <row r="171" spans="1:14" x14ac:dyDescent="0.15">
      <c r="A171" s="1" t="s">
        <v>13</v>
      </c>
      <c r="B171" s="7">
        <v>38625</v>
      </c>
      <c r="C171" s="1">
        <v>395</v>
      </c>
      <c r="D171" s="1">
        <v>17</v>
      </c>
      <c r="E171" s="1" t="s">
        <v>3</v>
      </c>
      <c r="F171" s="1">
        <v>3</v>
      </c>
      <c r="G171" s="1"/>
      <c r="H171" s="3"/>
      <c r="I171" s="1"/>
      <c r="J171" s="1"/>
      <c r="K171" s="1"/>
      <c r="L171" s="1"/>
      <c r="M171" s="1"/>
      <c r="N171" s="1"/>
    </row>
    <row r="172" spans="1:14" x14ac:dyDescent="0.15">
      <c r="A172" s="1" t="s">
        <v>13</v>
      </c>
      <c r="B172" s="7">
        <v>38625</v>
      </c>
      <c r="C172" s="1">
        <v>395</v>
      </c>
      <c r="D172" s="1">
        <v>18</v>
      </c>
      <c r="E172" s="1" t="s">
        <v>3</v>
      </c>
      <c r="F172" s="1">
        <v>3</v>
      </c>
      <c r="G172" s="1"/>
      <c r="H172" s="3"/>
      <c r="I172" s="1"/>
      <c r="J172" s="1"/>
      <c r="K172" s="1"/>
      <c r="L172" s="1"/>
      <c r="M172" s="1"/>
      <c r="N172" s="1"/>
    </row>
    <row r="173" spans="1:14" x14ac:dyDescent="0.15">
      <c r="A173" s="1" t="s">
        <v>13</v>
      </c>
      <c r="B173" s="7">
        <v>38625</v>
      </c>
      <c r="C173" s="1">
        <v>395</v>
      </c>
      <c r="D173" s="1">
        <v>19</v>
      </c>
      <c r="E173" s="1" t="s">
        <v>36</v>
      </c>
      <c r="F173" s="1">
        <v>5</v>
      </c>
      <c r="G173" s="1"/>
      <c r="H173" s="3"/>
      <c r="I173" s="1"/>
      <c r="J173" s="1"/>
      <c r="K173" s="1"/>
      <c r="L173" s="1"/>
      <c r="M173" s="1"/>
      <c r="N173" s="1"/>
    </row>
    <row r="174" spans="1:14" x14ac:dyDescent="0.15">
      <c r="A174" s="1" t="s">
        <v>13</v>
      </c>
      <c r="B174" s="7">
        <v>38625</v>
      </c>
      <c r="C174" s="1">
        <v>395</v>
      </c>
      <c r="D174" s="1">
        <v>20</v>
      </c>
      <c r="E174" s="1" t="s">
        <v>36</v>
      </c>
      <c r="F174" s="1">
        <v>5</v>
      </c>
      <c r="G174" s="1"/>
      <c r="H174" s="3"/>
      <c r="I174" s="1"/>
      <c r="J174" s="1"/>
      <c r="K174" s="1"/>
      <c r="L174" s="1"/>
      <c r="M174" s="1"/>
      <c r="N174" s="1"/>
    </row>
    <row r="175" spans="1:14" x14ac:dyDescent="0.15">
      <c r="A175" s="1" t="s">
        <v>13</v>
      </c>
      <c r="B175" s="7">
        <v>38625</v>
      </c>
      <c r="C175" s="1">
        <v>395</v>
      </c>
      <c r="D175" s="1">
        <v>21</v>
      </c>
      <c r="E175" s="1" t="s">
        <v>4</v>
      </c>
      <c r="F175" s="1">
        <v>3</v>
      </c>
      <c r="G175" s="1"/>
      <c r="H175" s="3"/>
      <c r="I175" s="1"/>
      <c r="J175" s="1"/>
      <c r="K175" s="1"/>
      <c r="L175" s="1"/>
      <c r="M175" s="1"/>
      <c r="N175" s="1"/>
    </row>
    <row r="176" spans="1:14" x14ac:dyDescent="0.15">
      <c r="A176" s="1" t="s">
        <v>13</v>
      </c>
      <c r="B176" s="7">
        <v>38625</v>
      </c>
      <c r="C176" s="1">
        <v>395</v>
      </c>
      <c r="D176" s="1">
        <v>22</v>
      </c>
      <c r="E176" s="1" t="s">
        <v>36</v>
      </c>
      <c r="F176" s="1">
        <v>5</v>
      </c>
      <c r="G176" s="1"/>
      <c r="H176" s="3"/>
      <c r="I176" s="1"/>
      <c r="J176" s="1"/>
      <c r="K176" s="1"/>
      <c r="L176" s="1"/>
      <c r="M176" s="1"/>
      <c r="N176" s="1"/>
    </row>
    <row r="177" spans="1:14" x14ac:dyDescent="0.15">
      <c r="A177" s="1" t="s">
        <v>13</v>
      </c>
      <c r="B177" s="7">
        <v>38625</v>
      </c>
      <c r="C177" s="1">
        <v>395</v>
      </c>
      <c r="D177" s="1">
        <v>23</v>
      </c>
      <c r="E177" s="1" t="s">
        <v>2</v>
      </c>
      <c r="F177" s="1">
        <v>1</v>
      </c>
      <c r="G177" s="1"/>
      <c r="H177" s="3"/>
      <c r="I177" s="1"/>
      <c r="J177" s="1"/>
      <c r="K177" s="1"/>
      <c r="L177" s="1"/>
      <c r="M177" s="1"/>
      <c r="N177" s="1"/>
    </row>
    <row r="178" spans="1:14" x14ac:dyDescent="0.15">
      <c r="A178" s="1" t="s">
        <v>13</v>
      </c>
      <c r="B178" s="7">
        <v>38625</v>
      </c>
      <c r="C178" s="1">
        <v>395</v>
      </c>
      <c r="D178" s="1">
        <v>24</v>
      </c>
      <c r="E178" s="1" t="s">
        <v>3</v>
      </c>
      <c r="F178" s="1">
        <v>3</v>
      </c>
      <c r="G178" s="1"/>
      <c r="H178" s="3"/>
      <c r="I178" s="1"/>
      <c r="J178" s="1"/>
      <c r="K178" s="1"/>
      <c r="L178" s="1"/>
      <c r="M178" s="1"/>
      <c r="N178" s="1"/>
    </row>
    <row r="179" spans="1:14" x14ac:dyDescent="0.15">
      <c r="A179" s="1" t="s">
        <v>13</v>
      </c>
      <c r="B179" s="7">
        <v>38625</v>
      </c>
      <c r="C179" s="1">
        <v>395</v>
      </c>
      <c r="D179" s="1">
        <v>25</v>
      </c>
      <c r="E179" s="1" t="s">
        <v>3</v>
      </c>
      <c r="F179" s="1">
        <v>3</v>
      </c>
      <c r="G179" s="1"/>
      <c r="H179" s="3"/>
      <c r="I179" s="1"/>
      <c r="J179" s="1"/>
      <c r="K179" s="1"/>
      <c r="L179" s="1"/>
      <c r="M179" s="1"/>
      <c r="N179" s="1"/>
    </row>
    <row r="180" spans="1:14" x14ac:dyDescent="0.15">
      <c r="A180" s="1" t="s">
        <v>10</v>
      </c>
      <c r="B180" s="7">
        <v>38630</v>
      </c>
      <c r="C180" s="1">
        <v>396</v>
      </c>
      <c r="D180" s="1">
        <v>1</v>
      </c>
      <c r="E180" s="1" t="s">
        <v>2</v>
      </c>
      <c r="F180" s="1">
        <v>1</v>
      </c>
      <c r="G180" s="1"/>
      <c r="H180" s="3">
        <f>(COUNTIF(F180:F204,"&gt;0"))/(COUNTA(F180:F204))</f>
        <v>1</v>
      </c>
      <c r="I180" s="3">
        <f>AVERAGE(F180:F204)</f>
        <v>2.6666666666666665</v>
      </c>
      <c r="J180" s="1"/>
      <c r="K180" s="1"/>
      <c r="L180" s="1"/>
      <c r="M180" s="1"/>
      <c r="N180" s="1"/>
    </row>
    <row r="181" spans="1:14" x14ac:dyDescent="0.15">
      <c r="A181" s="1" t="s">
        <v>10</v>
      </c>
      <c r="B181" s="7">
        <v>38630</v>
      </c>
      <c r="C181" s="1">
        <v>396</v>
      </c>
      <c r="D181" s="1">
        <v>2</v>
      </c>
      <c r="E181" s="1" t="s">
        <v>15</v>
      </c>
      <c r="F181" s="1">
        <v>1</v>
      </c>
      <c r="G181" s="1"/>
      <c r="H181" s="3"/>
      <c r="I181" s="1"/>
      <c r="J181" s="1"/>
      <c r="K181" s="1"/>
      <c r="L181" s="1"/>
      <c r="M181" s="1"/>
      <c r="N181" s="1"/>
    </row>
    <row r="182" spans="1:14" x14ac:dyDescent="0.15">
      <c r="A182" s="1" t="s">
        <v>10</v>
      </c>
      <c r="B182" s="7">
        <v>38630</v>
      </c>
      <c r="C182" s="1">
        <v>396</v>
      </c>
      <c r="D182" s="1">
        <v>3</v>
      </c>
      <c r="E182" s="1" t="s">
        <v>3</v>
      </c>
      <c r="F182" s="1">
        <v>3</v>
      </c>
      <c r="G182" s="1"/>
      <c r="H182" s="3"/>
      <c r="I182" s="1"/>
      <c r="J182" s="1"/>
      <c r="K182" s="1"/>
      <c r="L182" s="1"/>
      <c r="M182" s="1"/>
      <c r="N182" s="1"/>
    </row>
    <row r="183" spans="1:14" x14ac:dyDescent="0.15">
      <c r="A183" s="1" t="s">
        <v>10</v>
      </c>
      <c r="B183" s="7">
        <v>38630</v>
      </c>
      <c r="C183" s="1">
        <v>396</v>
      </c>
      <c r="D183" s="1">
        <v>4</v>
      </c>
      <c r="E183" s="1" t="s">
        <v>4</v>
      </c>
      <c r="F183" s="1">
        <v>3</v>
      </c>
      <c r="G183" s="1"/>
      <c r="H183" s="25"/>
      <c r="I183" s="1"/>
      <c r="J183" s="1"/>
      <c r="K183" s="1"/>
      <c r="L183" s="1"/>
      <c r="M183" s="1"/>
      <c r="N183" s="1"/>
    </row>
    <row r="184" spans="1:14" x14ac:dyDescent="0.15">
      <c r="A184" s="1" t="s">
        <v>10</v>
      </c>
      <c r="B184" s="7">
        <v>38630</v>
      </c>
      <c r="C184" s="1">
        <v>396</v>
      </c>
      <c r="D184" s="1">
        <v>5</v>
      </c>
      <c r="E184" s="1" t="s">
        <v>4</v>
      </c>
      <c r="F184" s="1">
        <v>3</v>
      </c>
      <c r="G184" s="1"/>
      <c r="H184" s="3"/>
      <c r="I184" s="1"/>
      <c r="J184" s="1"/>
      <c r="K184" s="1"/>
      <c r="L184" s="1"/>
      <c r="M184" s="1"/>
      <c r="N184" s="1"/>
    </row>
    <row r="185" spans="1:14" x14ac:dyDescent="0.15">
      <c r="A185" s="1" t="s">
        <v>10</v>
      </c>
      <c r="B185" s="7">
        <v>38630</v>
      </c>
      <c r="C185" s="1">
        <v>396</v>
      </c>
      <c r="D185" s="1">
        <v>6</v>
      </c>
      <c r="E185" s="1" t="s">
        <v>4</v>
      </c>
      <c r="F185" s="1">
        <v>3</v>
      </c>
      <c r="G185" s="1"/>
      <c r="H185" s="3"/>
      <c r="I185" s="1"/>
      <c r="J185" s="1"/>
      <c r="K185" s="1"/>
      <c r="L185" s="1"/>
      <c r="M185" s="1"/>
      <c r="N185" s="1"/>
    </row>
    <row r="186" spans="1:14" x14ac:dyDescent="0.15">
      <c r="A186" s="1" t="s">
        <v>10</v>
      </c>
      <c r="B186" s="7">
        <v>38630</v>
      </c>
      <c r="C186" s="1">
        <v>396</v>
      </c>
      <c r="D186" s="1">
        <v>7</v>
      </c>
      <c r="E186" s="1" t="s">
        <v>1</v>
      </c>
      <c r="F186" s="1">
        <v>1</v>
      </c>
      <c r="G186" s="1"/>
      <c r="H186" s="3"/>
      <c r="I186" s="1"/>
      <c r="J186" s="1"/>
      <c r="K186" s="1"/>
      <c r="L186" s="1"/>
      <c r="M186" s="1"/>
      <c r="N186" s="1"/>
    </row>
    <row r="187" spans="1:14" x14ac:dyDescent="0.15">
      <c r="A187" s="1" t="s">
        <v>10</v>
      </c>
      <c r="B187" s="7">
        <v>38630</v>
      </c>
      <c r="C187" s="1">
        <v>396</v>
      </c>
      <c r="D187" s="1">
        <v>8</v>
      </c>
      <c r="E187" s="1" t="s">
        <v>4</v>
      </c>
      <c r="F187" s="1">
        <v>3</v>
      </c>
      <c r="G187" s="1"/>
      <c r="H187" s="3"/>
      <c r="I187" s="1"/>
      <c r="J187" s="1"/>
      <c r="K187" s="1"/>
      <c r="L187" s="1"/>
      <c r="M187" s="1"/>
      <c r="N187" s="1"/>
    </row>
    <row r="188" spans="1:14" x14ac:dyDescent="0.15">
      <c r="A188" s="1" t="s">
        <v>10</v>
      </c>
      <c r="B188" s="7">
        <v>38630</v>
      </c>
      <c r="C188" s="1">
        <v>396</v>
      </c>
      <c r="D188" s="1">
        <v>9</v>
      </c>
      <c r="E188" s="1" t="s">
        <v>3</v>
      </c>
      <c r="F188" s="1">
        <v>3</v>
      </c>
      <c r="G188" s="1"/>
      <c r="H188" s="3"/>
      <c r="I188" s="1"/>
      <c r="J188" s="1"/>
      <c r="K188" s="1"/>
      <c r="L188" s="1"/>
      <c r="M188" s="1"/>
      <c r="N188" s="1"/>
    </row>
    <row r="189" spans="1:14" x14ac:dyDescent="0.15">
      <c r="A189" s="1" t="s">
        <v>10</v>
      </c>
      <c r="B189" s="7">
        <v>38630</v>
      </c>
      <c r="C189" s="1">
        <v>396</v>
      </c>
      <c r="D189" s="1">
        <v>10</v>
      </c>
      <c r="E189" s="1" t="s">
        <v>4</v>
      </c>
      <c r="F189" s="1">
        <v>3</v>
      </c>
      <c r="G189" s="1"/>
      <c r="H189" s="3"/>
      <c r="I189" s="1"/>
      <c r="J189" s="1"/>
      <c r="K189" s="1"/>
      <c r="L189" s="1"/>
      <c r="M189" s="1"/>
      <c r="N189" s="1"/>
    </row>
    <row r="190" spans="1:14" x14ac:dyDescent="0.15">
      <c r="A190" s="1" t="s">
        <v>10</v>
      </c>
      <c r="B190" s="7">
        <v>38630</v>
      </c>
      <c r="C190" s="1">
        <v>396</v>
      </c>
      <c r="D190" s="1">
        <v>11</v>
      </c>
      <c r="E190" s="1" t="s">
        <v>2</v>
      </c>
      <c r="F190" s="1">
        <v>1</v>
      </c>
      <c r="G190" s="1"/>
      <c r="H190" s="3"/>
      <c r="I190" s="1"/>
      <c r="J190" s="1"/>
      <c r="K190" s="1"/>
      <c r="L190" s="1"/>
      <c r="M190" s="1"/>
      <c r="N190" s="1"/>
    </row>
    <row r="191" spans="1:14" x14ac:dyDescent="0.15">
      <c r="A191" s="1" t="s">
        <v>10</v>
      </c>
      <c r="B191" s="7">
        <v>38630</v>
      </c>
      <c r="C191" s="1">
        <v>396</v>
      </c>
      <c r="D191" s="1">
        <v>12</v>
      </c>
      <c r="E191" s="1" t="s">
        <v>4</v>
      </c>
      <c r="F191" s="1">
        <v>3</v>
      </c>
      <c r="G191" s="1"/>
      <c r="H191" s="3"/>
      <c r="I191" s="1"/>
      <c r="J191" s="1"/>
      <c r="K191" s="1"/>
      <c r="L191" s="1"/>
      <c r="M191" s="1"/>
      <c r="N191" s="1"/>
    </row>
    <row r="192" spans="1:14" x14ac:dyDescent="0.15">
      <c r="A192" s="1" t="s">
        <v>10</v>
      </c>
      <c r="B192" s="7">
        <v>38630</v>
      </c>
      <c r="C192" s="1">
        <v>396</v>
      </c>
      <c r="D192" s="1">
        <v>13</v>
      </c>
      <c r="E192" s="1" t="s">
        <v>4</v>
      </c>
      <c r="F192" s="1">
        <v>3</v>
      </c>
      <c r="G192" s="1"/>
      <c r="H192" s="3"/>
      <c r="I192" s="1"/>
      <c r="J192" s="1"/>
      <c r="K192" s="1"/>
      <c r="L192" s="1"/>
      <c r="M192" s="1"/>
      <c r="N192" s="1"/>
    </row>
    <row r="193" spans="1:14" x14ac:dyDescent="0.15">
      <c r="A193" s="1" t="s">
        <v>10</v>
      </c>
      <c r="B193" s="7">
        <v>38630</v>
      </c>
      <c r="C193" s="1">
        <v>396</v>
      </c>
      <c r="D193" s="1">
        <v>14</v>
      </c>
      <c r="E193" s="1" t="s">
        <v>4</v>
      </c>
      <c r="F193" s="1">
        <v>3</v>
      </c>
      <c r="G193" s="1"/>
      <c r="H193" s="3"/>
      <c r="I193" s="1"/>
      <c r="J193" s="1"/>
      <c r="K193" s="1"/>
      <c r="L193" s="1"/>
      <c r="M193" s="1"/>
      <c r="N193" s="1"/>
    </row>
    <row r="194" spans="1:14" x14ac:dyDescent="0.15">
      <c r="A194" s="1" t="s">
        <v>10</v>
      </c>
      <c r="B194" s="7">
        <v>38630</v>
      </c>
      <c r="C194" s="1">
        <v>396</v>
      </c>
      <c r="D194" s="1">
        <v>15</v>
      </c>
      <c r="E194" s="1" t="s">
        <v>41</v>
      </c>
      <c r="F194" s="1"/>
      <c r="G194" s="1"/>
      <c r="H194" s="3"/>
      <c r="I194" s="1"/>
      <c r="J194" s="1"/>
      <c r="K194" s="1"/>
      <c r="L194" s="1"/>
      <c r="M194" s="1"/>
      <c r="N194" s="1"/>
    </row>
    <row r="195" spans="1:14" x14ac:dyDescent="0.15">
      <c r="A195" s="1" t="s">
        <v>10</v>
      </c>
      <c r="B195" s="7">
        <v>38630</v>
      </c>
      <c r="C195" s="1">
        <v>396</v>
      </c>
      <c r="D195" s="1">
        <v>16</v>
      </c>
      <c r="E195" s="1" t="s">
        <v>1</v>
      </c>
      <c r="F195" s="1">
        <v>1</v>
      </c>
      <c r="G195" s="1"/>
      <c r="H195" s="3"/>
      <c r="I195" s="1"/>
      <c r="J195" s="1"/>
      <c r="K195" s="1"/>
      <c r="L195" s="1"/>
      <c r="M195" s="1"/>
      <c r="N195" s="1"/>
    </row>
    <row r="196" spans="1:14" x14ac:dyDescent="0.15">
      <c r="A196" s="1" t="s">
        <v>10</v>
      </c>
      <c r="B196" s="7">
        <v>38630</v>
      </c>
      <c r="C196" s="1">
        <v>396</v>
      </c>
      <c r="D196" s="1">
        <v>17</v>
      </c>
      <c r="E196" s="1" t="s">
        <v>4</v>
      </c>
      <c r="F196" s="1">
        <v>3</v>
      </c>
      <c r="G196" s="1"/>
      <c r="H196" s="3"/>
      <c r="I196" s="1"/>
      <c r="J196" s="1"/>
      <c r="K196" s="1"/>
      <c r="L196" s="1"/>
      <c r="M196" s="1"/>
      <c r="N196" s="1"/>
    </row>
    <row r="197" spans="1:14" x14ac:dyDescent="0.15">
      <c r="A197" s="1" t="s">
        <v>10</v>
      </c>
      <c r="B197" s="7">
        <v>38630</v>
      </c>
      <c r="C197" s="1">
        <v>396</v>
      </c>
      <c r="D197" s="1">
        <v>18</v>
      </c>
      <c r="E197" s="1" t="s">
        <v>3</v>
      </c>
      <c r="F197" s="1">
        <v>3</v>
      </c>
      <c r="G197" s="1"/>
      <c r="H197" s="3"/>
      <c r="I197" s="1"/>
      <c r="J197" s="1"/>
      <c r="K197" s="1"/>
      <c r="L197" s="1"/>
      <c r="M197" s="1"/>
      <c r="N197" s="1"/>
    </row>
    <row r="198" spans="1:14" x14ac:dyDescent="0.15">
      <c r="A198" s="1" t="s">
        <v>10</v>
      </c>
      <c r="B198" s="7">
        <v>38630</v>
      </c>
      <c r="C198" s="1">
        <v>396</v>
      </c>
      <c r="D198" s="1">
        <v>19</v>
      </c>
      <c r="E198" s="1" t="s">
        <v>4</v>
      </c>
      <c r="F198" s="1">
        <v>3</v>
      </c>
      <c r="G198" s="1"/>
      <c r="H198" s="3"/>
      <c r="I198" s="1"/>
      <c r="J198" s="1"/>
      <c r="K198" s="1"/>
      <c r="L198" s="1"/>
      <c r="M198" s="1"/>
      <c r="N198" s="1"/>
    </row>
    <row r="199" spans="1:14" x14ac:dyDescent="0.15">
      <c r="A199" s="1" t="s">
        <v>10</v>
      </c>
      <c r="B199" s="7">
        <v>38630</v>
      </c>
      <c r="C199" s="1">
        <v>396</v>
      </c>
      <c r="D199" s="1">
        <v>20</v>
      </c>
      <c r="E199" s="1" t="s">
        <v>4</v>
      </c>
      <c r="F199" s="1">
        <v>3</v>
      </c>
      <c r="G199" s="1"/>
      <c r="H199" s="3"/>
      <c r="I199" s="1"/>
      <c r="J199" s="1"/>
      <c r="K199" s="1"/>
      <c r="L199" s="1"/>
      <c r="M199" s="1"/>
      <c r="N199" s="1"/>
    </row>
    <row r="200" spans="1:14" x14ac:dyDescent="0.15">
      <c r="A200" s="1" t="s">
        <v>10</v>
      </c>
      <c r="B200" s="7">
        <v>38630</v>
      </c>
      <c r="C200" s="1">
        <v>396</v>
      </c>
      <c r="D200" s="1">
        <v>21</v>
      </c>
      <c r="E200" s="26" t="s">
        <v>4</v>
      </c>
      <c r="F200" s="26">
        <v>3</v>
      </c>
      <c r="G200" s="1"/>
      <c r="H200" s="3"/>
      <c r="I200" s="1"/>
      <c r="J200" s="1"/>
      <c r="K200" s="1"/>
      <c r="L200" s="1"/>
      <c r="M200" s="1"/>
      <c r="N200" s="1"/>
    </row>
    <row r="201" spans="1:14" x14ac:dyDescent="0.15">
      <c r="A201" s="1" t="s">
        <v>10</v>
      </c>
      <c r="B201" s="7">
        <v>38630</v>
      </c>
      <c r="C201" s="1">
        <v>396</v>
      </c>
      <c r="D201" s="1">
        <v>22</v>
      </c>
      <c r="E201" s="26" t="s">
        <v>4</v>
      </c>
      <c r="F201" s="26">
        <v>3</v>
      </c>
      <c r="G201" s="1"/>
      <c r="H201" s="3"/>
      <c r="I201" s="1"/>
      <c r="J201" s="1"/>
      <c r="K201" s="1"/>
      <c r="L201" s="1"/>
      <c r="M201" s="1"/>
      <c r="N201" s="1"/>
    </row>
    <row r="202" spans="1:14" x14ac:dyDescent="0.15">
      <c r="A202" s="1" t="s">
        <v>10</v>
      </c>
      <c r="B202" s="7">
        <v>38630</v>
      </c>
      <c r="C202" s="1">
        <v>396</v>
      </c>
      <c r="D202" s="1">
        <v>23</v>
      </c>
      <c r="E202" s="26" t="s">
        <v>35</v>
      </c>
      <c r="F202" s="26">
        <v>5</v>
      </c>
      <c r="G202" s="1"/>
      <c r="H202" s="3"/>
      <c r="I202" s="1"/>
      <c r="J202" s="1"/>
      <c r="K202" s="1"/>
      <c r="L202" s="1"/>
      <c r="M202" s="1"/>
      <c r="N202" s="1"/>
    </row>
    <row r="203" spans="1:14" x14ac:dyDescent="0.15">
      <c r="A203" s="1" t="s">
        <v>10</v>
      </c>
      <c r="B203" s="7">
        <v>38630</v>
      </c>
      <c r="C203" s="1">
        <v>396</v>
      </c>
      <c r="D203" s="1">
        <v>24</v>
      </c>
      <c r="E203" s="26" t="s">
        <v>4</v>
      </c>
      <c r="F203" s="26">
        <v>3</v>
      </c>
      <c r="G203" s="1"/>
      <c r="H203" s="3"/>
      <c r="I203" s="1"/>
      <c r="J203" s="1"/>
      <c r="K203" s="1"/>
      <c r="L203" s="1"/>
      <c r="M203" s="1"/>
      <c r="N203" s="1"/>
    </row>
    <row r="204" spans="1:14" x14ac:dyDescent="0.15">
      <c r="A204" s="1" t="s">
        <v>10</v>
      </c>
      <c r="B204" s="7">
        <v>38630</v>
      </c>
      <c r="C204" s="1">
        <v>396</v>
      </c>
      <c r="D204" s="1">
        <v>25</v>
      </c>
      <c r="E204" s="26" t="s">
        <v>4</v>
      </c>
      <c r="F204" s="26">
        <v>3</v>
      </c>
      <c r="G204" s="1"/>
      <c r="H204" s="3"/>
      <c r="I204" s="1"/>
      <c r="J204" s="1"/>
      <c r="K204" s="1"/>
      <c r="L204" s="1"/>
      <c r="M204" s="1"/>
      <c r="N204" s="1"/>
    </row>
    <row r="205" spans="1:14" x14ac:dyDescent="0.15">
      <c r="A205" s="1"/>
      <c r="B205" s="1"/>
      <c r="C205" s="1"/>
      <c r="D205" s="1"/>
      <c r="E205" s="1"/>
      <c r="F205" s="1"/>
      <c r="G205" s="1"/>
      <c r="H205" s="3"/>
      <c r="I205" s="3"/>
      <c r="J205" s="1"/>
      <c r="K205" s="1"/>
      <c r="L205" s="1"/>
      <c r="M205" s="1"/>
      <c r="N205" s="1"/>
    </row>
    <row r="206" spans="1:14" x14ac:dyDescent="0.15">
      <c r="A206" s="1"/>
      <c r="B206" s="1"/>
      <c r="C206" s="1"/>
      <c r="D206" s="1"/>
      <c r="E206" s="1"/>
      <c r="F206" s="1"/>
      <c r="G206" s="1"/>
      <c r="H206" s="3"/>
      <c r="I206" s="1"/>
      <c r="J206" s="1"/>
      <c r="K206" s="1"/>
      <c r="L206" s="1"/>
      <c r="M206" s="1"/>
      <c r="N206" s="1"/>
    </row>
    <row r="207" spans="1:14" x14ac:dyDescent="0.15">
      <c r="A207" s="1"/>
      <c r="B207" s="1"/>
      <c r="C207" s="1"/>
      <c r="D207" s="1"/>
      <c r="E207" s="1"/>
      <c r="F207" s="1"/>
      <c r="G207" s="1"/>
      <c r="H207" s="3"/>
      <c r="I207" s="1"/>
      <c r="J207" s="1"/>
      <c r="K207" s="1"/>
      <c r="L207" s="1"/>
      <c r="M207" s="1"/>
      <c r="N207" s="1"/>
    </row>
    <row r="208" spans="1:14" x14ac:dyDescent="0.15">
      <c r="A208" s="1"/>
      <c r="B208" s="1"/>
      <c r="C208" s="1"/>
      <c r="D208" s="1"/>
      <c r="E208" s="1"/>
      <c r="F208" s="1"/>
      <c r="G208" s="1"/>
      <c r="H208" s="25"/>
      <c r="I208" s="1"/>
      <c r="J208" s="1"/>
      <c r="K208" s="1"/>
      <c r="L208" s="1"/>
      <c r="M208" s="1"/>
      <c r="N208" s="1"/>
    </row>
    <row r="209" spans="1:14" x14ac:dyDescent="0.15">
      <c r="A209" s="1"/>
      <c r="B209" s="1"/>
      <c r="C209" s="1"/>
      <c r="D209" s="1"/>
      <c r="E209" s="1"/>
      <c r="F209" s="1"/>
      <c r="G209" s="1"/>
      <c r="H209" s="3"/>
      <c r="I209" s="1"/>
      <c r="J209" s="1"/>
      <c r="K209" s="1"/>
      <c r="L209" s="1"/>
      <c r="M209" s="1"/>
      <c r="N20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1"/>
  <sheetViews>
    <sheetView zoomScale="75" zoomScaleNormal="75" workbookViewId="0">
      <selection activeCell="I17" sqref="I17"/>
    </sheetView>
  </sheetViews>
  <sheetFormatPr baseColWidth="10" defaultColWidth="8.83203125" defaultRowHeight="13" x14ac:dyDescent="0.15"/>
  <cols>
    <col min="2" max="2" width="12.1640625" customWidth="1"/>
    <col min="11" max="11" width="10.1640625" customWidth="1"/>
  </cols>
  <sheetData>
    <row r="1" spans="1:13" x14ac:dyDescent="0.15">
      <c r="A1" s="22" t="s">
        <v>30</v>
      </c>
      <c r="B1" s="1"/>
      <c r="C1" s="1"/>
      <c r="D1" s="10" t="s">
        <v>16</v>
      </c>
      <c r="E1" s="1"/>
      <c r="F1" s="23">
        <v>38973</v>
      </c>
      <c r="G1" s="13" t="s">
        <v>22</v>
      </c>
      <c r="H1" s="1"/>
      <c r="I1" s="13"/>
      <c r="J1" s="13"/>
      <c r="K1" s="13"/>
      <c r="L1" s="13"/>
      <c r="M1" s="1"/>
    </row>
    <row r="2" spans="1:13" ht="14" thickBot="1" x14ac:dyDescent="0.2">
      <c r="A2" s="22"/>
      <c r="B2" s="1"/>
      <c r="C2" s="1"/>
      <c r="D2" s="10"/>
      <c r="E2" s="1"/>
      <c r="F2" s="1"/>
      <c r="G2" s="23"/>
      <c r="H2" s="1"/>
      <c r="I2" s="1"/>
      <c r="J2" s="1"/>
      <c r="K2" s="1"/>
      <c r="L2" s="1"/>
      <c r="M2" s="1"/>
    </row>
    <row r="3" spans="1:13" ht="14" thickBot="1" x14ac:dyDescent="0.2">
      <c r="A3" s="22"/>
      <c r="B3" s="1"/>
      <c r="C3" s="1"/>
      <c r="D3" s="10"/>
      <c r="E3" s="14" t="s">
        <v>17</v>
      </c>
      <c r="F3" s="15" t="s">
        <v>18</v>
      </c>
      <c r="G3" s="15" t="s">
        <v>19</v>
      </c>
      <c r="H3" s="15" t="s">
        <v>20</v>
      </c>
      <c r="I3" s="16" t="s">
        <v>21</v>
      </c>
      <c r="J3" s="1"/>
      <c r="K3" s="1"/>
      <c r="L3" s="1"/>
      <c r="M3" s="1"/>
    </row>
    <row r="4" spans="1:13" x14ac:dyDescent="0.15">
      <c r="A4" s="24" t="s">
        <v>12</v>
      </c>
      <c r="B4" s="24" t="s">
        <v>11</v>
      </c>
      <c r="C4" s="24" t="s">
        <v>8</v>
      </c>
      <c r="D4" s="24" t="s">
        <v>9</v>
      </c>
      <c r="E4" s="24" t="s">
        <v>5</v>
      </c>
      <c r="F4" s="24" t="s">
        <v>6</v>
      </c>
      <c r="G4" s="24"/>
      <c r="H4" s="24" t="s">
        <v>14</v>
      </c>
      <c r="I4" s="24" t="s">
        <v>7</v>
      </c>
      <c r="J4" s="1"/>
      <c r="K4" s="24"/>
      <c r="L4" s="24"/>
      <c r="M4" s="24"/>
    </row>
    <row r="5" spans="1:13" x14ac:dyDescent="0.15">
      <c r="A5" s="1" t="s">
        <v>31</v>
      </c>
      <c r="B5" s="7">
        <v>38898</v>
      </c>
      <c r="C5" s="1">
        <v>399</v>
      </c>
      <c r="D5" s="1">
        <v>1</v>
      </c>
      <c r="E5" s="1" t="s">
        <v>0</v>
      </c>
      <c r="F5" s="1">
        <v>0</v>
      </c>
      <c r="G5" s="1"/>
      <c r="H5" s="18">
        <f>(COUNTIF(F5:F29,"&gt;0"))/(COUNTA(F5:F29))</f>
        <v>0.32</v>
      </c>
      <c r="I5" s="18">
        <f>AVERAGE(F5:F29)</f>
        <v>0.48</v>
      </c>
      <c r="J5" s="1"/>
      <c r="K5" s="1"/>
      <c r="L5" s="1"/>
      <c r="M5" s="1"/>
    </row>
    <row r="6" spans="1:13" x14ac:dyDescent="0.15">
      <c r="A6" s="1" t="s">
        <v>31</v>
      </c>
      <c r="B6" s="7">
        <v>38898</v>
      </c>
      <c r="C6" s="1">
        <v>399</v>
      </c>
      <c r="D6" s="1">
        <v>2</v>
      </c>
      <c r="E6" s="1" t="s">
        <v>0</v>
      </c>
      <c r="F6" s="1">
        <v>0</v>
      </c>
      <c r="G6" s="1"/>
      <c r="H6" s="3"/>
      <c r="I6" s="1"/>
      <c r="J6" s="1"/>
      <c r="K6" s="1"/>
      <c r="L6" s="1"/>
      <c r="M6" s="1"/>
    </row>
    <row r="7" spans="1:13" x14ac:dyDescent="0.15">
      <c r="A7" s="1" t="s">
        <v>31</v>
      </c>
      <c r="B7" s="7">
        <v>38898</v>
      </c>
      <c r="C7" s="1">
        <v>399</v>
      </c>
      <c r="D7" s="1">
        <v>3</v>
      </c>
      <c r="E7" s="1" t="s">
        <v>0</v>
      </c>
      <c r="F7" s="1">
        <v>0</v>
      </c>
      <c r="G7" s="1"/>
      <c r="H7" s="3"/>
      <c r="I7" s="1"/>
      <c r="J7" s="1"/>
      <c r="K7" s="1"/>
      <c r="L7" s="1"/>
      <c r="M7" s="1"/>
    </row>
    <row r="8" spans="1:13" x14ac:dyDescent="0.15">
      <c r="A8" s="1" t="s">
        <v>31</v>
      </c>
      <c r="B8" s="7">
        <v>38898</v>
      </c>
      <c r="C8" s="1">
        <v>399</v>
      </c>
      <c r="D8" s="1">
        <v>4</v>
      </c>
      <c r="E8" s="1" t="s">
        <v>0</v>
      </c>
      <c r="F8" s="1">
        <v>0</v>
      </c>
      <c r="G8" s="1"/>
      <c r="H8" s="25"/>
      <c r="I8" s="1"/>
      <c r="J8" s="1"/>
      <c r="K8" s="28" t="s">
        <v>13</v>
      </c>
      <c r="L8" s="29"/>
      <c r="M8" s="30"/>
    </row>
    <row r="9" spans="1:13" x14ac:dyDescent="0.15">
      <c r="A9" s="1" t="s">
        <v>31</v>
      </c>
      <c r="B9" s="7">
        <v>38898</v>
      </c>
      <c r="C9" s="1">
        <v>399</v>
      </c>
      <c r="D9" s="1">
        <v>5</v>
      </c>
      <c r="E9" s="1" t="s">
        <v>3</v>
      </c>
      <c r="F9" s="1">
        <v>3</v>
      </c>
      <c r="G9" s="1"/>
      <c r="H9" s="3"/>
      <c r="I9" s="1"/>
      <c r="J9" s="1"/>
      <c r="K9" s="31" t="s">
        <v>23</v>
      </c>
      <c r="L9" s="1" t="s">
        <v>24</v>
      </c>
      <c r="M9" s="39" t="s">
        <v>34</v>
      </c>
    </row>
    <row r="10" spans="1:13" x14ac:dyDescent="0.15">
      <c r="A10" s="1" t="s">
        <v>31</v>
      </c>
      <c r="B10" s="7">
        <v>38898</v>
      </c>
      <c r="C10" s="1">
        <v>399</v>
      </c>
      <c r="D10" s="1">
        <v>6</v>
      </c>
      <c r="E10" s="1" t="s">
        <v>15</v>
      </c>
      <c r="F10" s="1">
        <v>1</v>
      </c>
      <c r="G10" s="1"/>
      <c r="H10" s="3"/>
      <c r="I10" s="1"/>
      <c r="J10" s="1"/>
      <c r="K10" s="31" t="s">
        <v>26</v>
      </c>
      <c r="L10" s="18">
        <v>0.8</v>
      </c>
      <c r="M10" s="36">
        <v>2</v>
      </c>
    </row>
    <row r="11" spans="1:13" x14ac:dyDescent="0.15">
      <c r="A11" s="1" t="s">
        <v>31</v>
      </c>
      <c r="B11" s="7">
        <v>38898</v>
      </c>
      <c r="C11" s="1">
        <v>399</v>
      </c>
      <c r="D11" s="1">
        <v>7</v>
      </c>
      <c r="E11" s="1" t="s">
        <v>1</v>
      </c>
      <c r="F11" s="1">
        <v>1</v>
      </c>
      <c r="G11" s="1"/>
      <c r="H11" s="3"/>
      <c r="I11" s="1"/>
      <c r="J11" s="1"/>
      <c r="K11" s="31" t="s">
        <v>27</v>
      </c>
      <c r="L11" s="18">
        <v>1</v>
      </c>
      <c r="M11" s="36">
        <v>2.8</v>
      </c>
    </row>
    <row r="12" spans="1:13" x14ac:dyDescent="0.15">
      <c r="A12" s="1" t="s">
        <v>31</v>
      </c>
      <c r="B12" s="7">
        <v>38898</v>
      </c>
      <c r="C12" s="1">
        <v>399</v>
      </c>
      <c r="D12" s="1">
        <v>8</v>
      </c>
      <c r="E12" s="1" t="s">
        <v>0</v>
      </c>
      <c r="F12" s="1">
        <v>0</v>
      </c>
      <c r="G12" s="1"/>
      <c r="H12" s="3"/>
      <c r="I12" s="1"/>
      <c r="J12" s="1"/>
      <c r="K12" s="31" t="s">
        <v>28</v>
      </c>
      <c r="L12" s="18"/>
      <c r="M12" s="36"/>
    </row>
    <row r="13" spans="1:13" x14ac:dyDescent="0.15">
      <c r="A13" s="1" t="s">
        <v>31</v>
      </c>
      <c r="B13" s="7">
        <v>38898</v>
      </c>
      <c r="C13" s="1">
        <v>399</v>
      </c>
      <c r="D13" s="1">
        <v>9</v>
      </c>
      <c r="E13" s="1" t="s">
        <v>0</v>
      </c>
      <c r="F13" s="1">
        <v>0</v>
      </c>
      <c r="G13" s="1"/>
      <c r="H13" s="3"/>
      <c r="I13" s="1"/>
      <c r="J13" s="1"/>
      <c r="K13" s="31" t="s">
        <v>29</v>
      </c>
      <c r="L13" s="18">
        <v>1</v>
      </c>
      <c r="M13" s="36">
        <v>3</v>
      </c>
    </row>
    <row r="14" spans="1:13" x14ac:dyDescent="0.15">
      <c r="A14" s="1" t="s">
        <v>31</v>
      </c>
      <c r="B14" s="7">
        <v>38898</v>
      </c>
      <c r="C14" s="1">
        <v>399</v>
      </c>
      <c r="D14" s="1">
        <v>10</v>
      </c>
      <c r="E14" s="1" t="s">
        <v>0</v>
      </c>
      <c r="F14" s="1">
        <v>0</v>
      </c>
      <c r="G14" s="1"/>
      <c r="H14" s="3"/>
      <c r="I14" s="1"/>
      <c r="J14" s="1"/>
      <c r="K14" s="31"/>
      <c r="L14" s="18"/>
      <c r="M14" s="36"/>
    </row>
    <row r="15" spans="1:13" x14ac:dyDescent="0.15">
      <c r="A15" s="1" t="s">
        <v>31</v>
      </c>
      <c r="B15" s="7">
        <v>38898</v>
      </c>
      <c r="C15" s="1">
        <v>399</v>
      </c>
      <c r="D15" s="1">
        <v>11</v>
      </c>
      <c r="E15" s="1" t="s">
        <v>0</v>
      </c>
      <c r="F15" s="1">
        <v>0</v>
      </c>
      <c r="G15" s="1"/>
      <c r="H15" s="3"/>
      <c r="I15" s="1"/>
      <c r="J15" s="1"/>
      <c r="K15" s="31"/>
      <c r="L15" s="18"/>
      <c r="M15" s="36"/>
    </row>
    <row r="16" spans="1:13" x14ac:dyDescent="0.15">
      <c r="A16" s="1" t="s">
        <v>31</v>
      </c>
      <c r="B16" s="7">
        <v>38898</v>
      </c>
      <c r="C16" s="1">
        <v>399</v>
      </c>
      <c r="D16" s="1">
        <v>12</v>
      </c>
      <c r="E16" s="1" t="s">
        <v>0</v>
      </c>
      <c r="F16" s="1">
        <v>0</v>
      </c>
      <c r="G16" s="1"/>
      <c r="H16" s="3"/>
      <c r="I16" s="1"/>
      <c r="J16" s="1"/>
      <c r="K16" s="31" t="s">
        <v>10</v>
      </c>
      <c r="L16" s="18"/>
      <c r="M16" s="36"/>
    </row>
    <row r="17" spans="1:13" x14ac:dyDescent="0.15">
      <c r="A17" s="1" t="s">
        <v>31</v>
      </c>
      <c r="B17" s="7">
        <v>38898</v>
      </c>
      <c r="C17" s="1">
        <v>399</v>
      </c>
      <c r="D17" s="1">
        <v>13</v>
      </c>
      <c r="E17" s="1" t="s">
        <v>0</v>
      </c>
      <c r="F17" s="1">
        <v>0</v>
      </c>
      <c r="G17" s="1"/>
      <c r="H17" s="3"/>
      <c r="I17" s="1"/>
      <c r="J17" s="1"/>
      <c r="K17" s="31" t="s">
        <v>23</v>
      </c>
      <c r="L17" s="18" t="s">
        <v>24</v>
      </c>
      <c r="M17" s="36" t="s">
        <v>25</v>
      </c>
    </row>
    <row r="18" spans="1:13" x14ac:dyDescent="0.15">
      <c r="A18" s="1" t="s">
        <v>31</v>
      </c>
      <c r="B18" s="7">
        <v>38898</v>
      </c>
      <c r="C18" s="1">
        <v>399</v>
      </c>
      <c r="D18" s="1">
        <v>14</v>
      </c>
      <c r="E18" s="1" t="s">
        <v>2</v>
      </c>
      <c r="F18" s="1">
        <v>1</v>
      </c>
      <c r="G18" s="1"/>
      <c r="H18" s="3"/>
      <c r="I18" s="1"/>
      <c r="J18" s="1"/>
      <c r="K18" s="31" t="s">
        <v>26</v>
      </c>
      <c r="L18" s="18">
        <v>0.2</v>
      </c>
      <c r="M18" s="36">
        <v>0.4</v>
      </c>
    </row>
    <row r="19" spans="1:13" x14ac:dyDescent="0.15">
      <c r="A19" s="1" t="s">
        <v>31</v>
      </c>
      <c r="B19" s="7">
        <v>38898</v>
      </c>
      <c r="C19" s="1">
        <v>399</v>
      </c>
      <c r="D19" s="1">
        <v>15</v>
      </c>
      <c r="E19" s="1" t="s">
        <v>0</v>
      </c>
      <c r="F19" s="1">
        <v>0</v>
      </c>
      <c r="G19" s="1"/>
      <c r="H19" s="3"/>
      <c r="I19" s="1"/>
      <c r="J19" s="1"/>
      <c r="K19" s="31" t="s">
        <v>27</v>
      </c>
      <c r="L19" s="18">
        <v>0.3</v>
      </c>
      <c r="M19" s="36">
        <v>0.6</v>
      </c>
    </row>
    <row r="20" spans="1:13" x14ac:dyDescent="0.15">
      <c r="A20" s="1" t="s">
        <v>31</v>
      </c>
      <c r="B20" s="7">
        <v>38898</v>
      </c>
      <c r="C20" s="1">
        <v>399</v>
      </c>
      <c r="D20" s="1">
        <v>16</v>
      </c>
      <c r="E20" s="1" t="s">
        <v>2</v>
      </c>
      <c r="F20" s="1">
        <v>1</v>
      </c>
      <c r="G20" s="1"/>
      <c r="H20" s="3"/>
      <c r="I20" s="1"/>
      <c r="J20" s="1"/>
      <c r="K20" s="31" t="s">
        <v>28</v>
      </c>
      <c r="L20" s="18">
        <v>0.7</v>
      </c>
      <c r="M20" s="36">
        <v>1.7</v>
      </c>
    </row>
    <row r="21" spans="1:13" x14ac:dyDescent="0.15">
      <c r="A21" s="1" t="s">
        <v>31</v>
      </c>
      <c r="B21" s="7">
        <v>38898</v>
      </c>
      <c r="C21" s="1">
        <v>399</v>
      </c>
      <c r="D21" s="1">
        <v>17</v>
      </c>
      <c r="E21" s="1" t="s">
        <v>0</v>
      </c>
      <c r="F21" s="1">
        <v>0</v>
      </c>
      <c r="G21" s="1"/>
      <c r="H21" s="3"/>
      <c r="I21" s="1"/>
      <c r="J21" s="1"/>
      <c r="K21" s="31" t="s">
        <v>29</v>
      </c>
      <c r="L21" s="18">
        <v>0.7</v>
      </c>
      <c r="M21" s="36">
        <v>1.8</v>
      </c>
    </row>
    <row r="22" spans="1:13" x14ac:dyDescent="0.15">
      <c r="A22" s="1" t="s">
        <v>31</v>
      </c>
      <c r="B22" s="7">
        <v>38898</v>
      </c>
      <c r="C22" s="1">
        <v>399</v>
      </c>
      <c r="D22" s="1">
        <v>18</v>
      </c>
      <c r="E22" s="1" t="s">
        <v>0</v>
      </c>
      <c r="F22" s="1">
        <v>0</v>
      </c>
      <c r="G22" s="1"/>
      <c r="H22" s="3"/>
      <c r="I22" s="1"/>
      <c r="J22" s="1"/>
      <c r="K22" s="31"/>
      <c r="L22" s="18"/>
      <c r="M22" s="36"/>
    </row>
    <row r="23" spans="1:13" x14ac:dyDescent="0.15">
      <c r="A23" s="1" t="s">
        <v>31</v>
      </c>
      <c r="B23" s="7">
        <v>38898</v>
      </c>
      <c r="C23" s="1">
        <v>399</v>
      </c>
      <c r="D23" s="1">
        <v>19</v>
      </c>
      <c r="E23" s="1" t="s">
        <v>0</v>
      </c>
      <c r="F23" s="1">
        <v>0</v>
      </c>
      <c r="G23" s="1"/>
      <c r="H23" s="3"/>
      <c r="I23" s="1"/>
      <c r="J23" s="1"/>
      <c r="K23" s="34" t="s">
        <v>70</v>
      </c>
      <c r="L23" s="18"/>
      <c r="M23" s="36"/>
    </row>
    <row r="24" spans="1:13" x14ac:dyDescent="0.15">
      <c r="A24" s="1" t="s">
        <v>31</v>
      </c>
      <c r="B24" s="7">
        <v>38898</v>
      </c>
      <c r="C24" s="1">
        <v>399</v>
      </c>
      <c r="D24" s="1">
        <v>20</v>
      </c>
      <c r="E24" s="1" t="s">
        <v>0</v>
      </c>
      <c r="F24" s="1">
        <v>0</v>
      </c>
      <c r="G24" s="1"/>
      <c r="H24" s="3"/>
      <c r="I24" s="1"/>
      <c r="J24" s="1"/>
      <c r="K24" s="31" t="s">
        <v>23</v>
      </c>
      <c r="L24" s="18" t="s">
        <v>24</v>
      </c>
      <c r="M24" s="36" t="s">
        <v>25</v>
      </c>
    </row>
    <row r="25" spans="1:13" x14ac:dyDescent="0.15">
      <c r="A25" s="1" t="s">
        <v>31</v>
      </c>
      <c r="B25" s="7">
        <v>38898</v>
      </c>
      <c r="C25" s="1">
        <v>399</v>
      </c>
      <c r="D25" s="1">
        <v>21</v>
      </c>
      <c r="E25" s="1" t="s">
        <v>2</v>
      </c>
      <c r="F25" s="1">
        <v>1</v>
      </c>
      <c r="G25" s="1"/>
      <c r="H25" s="3"/>
      <c r="I25" s="1"/>
      <c r="J25" s="1"/>
      <c r="K25" s="31" t="s">
        <v>26</v>
      </c>
      <c r="L25" s="18">
        <v>0.3</v>
      </c>
      <c r="M25" s="36">
        <v>0.5</v>
      </c>
    </row>
    <row r="26" spans="1:13" x14ac:dyDescent="0.15">
      <c r="A26" s="1" t="s">
        <v>31</v>
      </c>
      <c r="B26" s="7">
        <v>38898</v>
      </c>
      <c r="C26" s="1">
        <v>399</v>
      </c>
      <c r="D26" s="1">
        <v>22</v>
      </c>
      <c r="E26" s="1" t="s">
        <v>0</v>
      </c>
      <c r="F26" s="1">
        <v>0</v>
      </c>
      <c r="G26" s="1"/>
      <c r="H26" s="3"/>
      <c r="I26" s="1"/>
      <c r="J26" s="1"/>
      <c r="K26" s="31" t="s">
        <v>27</v>
      </c>
      <c r="L26" s="18">
        <v>1</v>
      </c>
      <c r="M26" s="36">
        <v>3.2</v>
      </c>
    </row>
    <row r="27" spans="1:13" x14ac:dyDescent="0.15">
      <c r="A27" s="1" t="s">
        <v>31</v>
      </c>
      <c r="B27" s="7">
        <v>38898</v>
      </c>
      <c r="C27" s="1">
        <v>399</v>
      </c>
      <c r="D27" s="1">
        <v>23</v>
      </c>
      <c r="E27" s="1" t="s">
        <v>0</v>
      </c>
      <c r="F27" s="1">
        <v>0</v>
      </c>
      <c r="G27" s="1"/>
      <c r="H27" s="3"/>
      <c r="I27" s="1"/>
      <c r="J27" s="1"/>
      <c r="K27" s="31" t="s">
        <v>28</v>
      </c>
      <c r="L27" s="18">
        <v>1</v>
      </c>
      <c r="M27" s="36">
        <v>4</v>
      </c>
    </row>
    <row r="28" spans="1:13" x14ac:dyDescent="0.15">
      <c r="A28" s="1" t="s">
        <v>31</v>
      </c>
      <c r="B28" s="7">
        <v>38898</v>
      </c>
      <c r="C28" s="1">
        <v>399</v>
      </c>
      <c r="D28" s="1">
        <v>24</v>
      </c>
      <c r="E28" s="1" t="s">
        <v>4</v>
      </c>
      <c r="F28" s="1">
        <v>3</v>
      </c>
      <c r="G28" s="1"/>
      <c r="H28" s="3"/>
      <c r="I28" s="1"/>
      <c r="J28" s="1"/>
      <c r="K28" s="32" t="s">
        <v>29</v>
      </c>
      <c r="L28" s="37">
        <v>1</v>
      </c>
      <c r="M28" s="38">
        <v>4.0999999999999996</v>
      </c>
    </row>
    <row r="29" spans="1:13" x14ac:dyDescent="0.15">
      <c r="A29" s="1" t="s">
        <v>31</v>
      </c>
      <c r="B29" s="7">
        <v>38898</v>
      </c>
      <c r="C29" s="1">
        <v>399</v>
      </c>
      <c r="D29" s="1">
        <v>25</v>
      </c>
      <c r="E29" s="1" t="s">
        <v>15</v>
      </c>
      <c r="F29" s="1">
        <v>1</v>
      </c>
      <c r="G29" s="1"/>
      <c r="H29" s="3"/>
      <c r="I29" s="1"/>
      <c r="J29" s="1"/>
      <c r="K29" s="1"/>
      <c r="L29" s="1"/>
      <c r="M29" s="1"/>
    </row>
    <row r="30" spans="1:13" x14ac:dyDescent="0.15">
      <c r="A30" s="1" t="s">
        <v>33</v>
      </c>
      <c r="B30" s="7">
        <v>38903</v>
      </c>
      <c r="C30" s="1">
        <v>400</v>
      </c>
      <c r="D30" s="1">
        <v>1</v>
      </c>
      <c r="E30" s="1" t="s">
        <v>0</v>
      </c>
      <c r="F30" s="1">
        <v>0</v>
      </c>
      <c r="G30" s="1"/>
      <c r="H30" s="18">
        <f>(COUNTIF(F30:F54,"&gt;0"))/(COUNTA(F30:F54))</f>
        <v>0.84</v>
      </c>
      <c r="I30" s="18">
        <f>AVERAGE(F30:F54)</f>
        <v>2.04</v>
      </c>
      <c r="J30" s="1"/>
      <c r="K30" s="1"/>
      <c r="L30" s="1"/>
      <c r="M30" s="1"/>
    </row>
    <row r="31" spans="1:13" x14ac:dyDescent="0.15">
      <c r="A31" s="1" t="s">
        <v>33</v>
      </c>
      <c r="B31" s="7">
        <v>38903</v>
      </c>
      <c r="C31" s="1">
        <v>400</v>
      </c>
      <c r="D31" s="1">
        <v>2</v>
      </c>
      <c r="E31" s="1" t="s">
        <v>2</v>
      </c>
      <c r="F31" s="1">
        <v>1</v>
      </c>
      <c r="G31" s="1"/>
      <c r="H31" s="3"/>
      <c r="I31" s="1"/>
      <c r="J31" s="1"/>
      <c r="K31" s="1"/>
      <c r="L31" s="1"/>
      <c r="M31" s="1"/>
    </row>
    <row r="32" spans="1:13" x14ac:dyDescent="0.15">
      <c r="A32" s="1" t="s">
        <v>33</v>
      </c>
      <c r="B32" s="7">
        <v>38903</v>
      </c>
      <c r="C32" s="1">
        <v>400</v>
      </c>
      <c r="D32" s="1">
        <v>3</v>
      </c>
      <c r="E32" s="1" t="s">
        <v>0</v>
      </c>
      <c r="F32" s="1">
        <v>0</v>
      </c>
      <c r="G32" s="1"/>
      <c r="H32" s="3"/>
      <c r="I32" s="1"/>
      <c r="J32" s="1"/>
      <c r="K32" s="1"/>
      <c r="L32" s="1"/>
      <c r="M32" s="1"/>
    </row>
    <row r="33" spans="1:13" x14ac:dyDescent="0.15">
      <c r="A33" s="1" t="s">
        <v>33</v>
      </c>
      <c r="B33" s="7">
        <v>38903</v>
      </c>
      <c r="C33" s="1">
        <v>400</v>
      </c>
      <c r="D33" s="1">
        <v>4</v>
      </c>
      <c r="E33" s="1" t="s">
        <v>4</v>
      </c>
      <c r="F33" s="1">
        <v>3</v>
      </c>
      <c r="G33" s="1"/>
      <c r="H33" s="25"/>
      <c r="I33" s="1"/>
      <c r="J33" s="1"/>
      <c r="K33" s="1"/>
      <c r="L33" s="1"/>
      <c r="M33" s="1"/>
    </row>
    <row r="34" spans="1:13" x14ac:dyDescent="0.15">
      <c r="A34" s="1" t="s">
        <v>33</v>
      </c>
      <c r="B34" s="7">
        <v>38903</v>
      </c>
      <c r="C34" s="1">
        <v>400</v>
      </c>
      <c r="D34" s="1">
        <v>5</v>
      </c>
      <c r="E34" s="1" t="s">
        <v>4</v>
      </c>
      <c r="F34" s="1">
        <v>3</v>
      </c>
      <c r="G34" s="1"/>
      <c r="H34" s="3"/>
      <c r="I34" s="1"/>
      <c r="J34" s="1"/>
      <c r="K34" s="1"/>
      <c r="L34" s="1"/>
      <c r="M34" s="1"/>
    </row>
    <row r="35" spans="1:13" x14ac:dyDescent="0.15">
      <c r="A35" s="1" t="s">
        <v>33</v>
      </c>
      <c r="B35" s="7">
        <v>38903</v>
      </c>
      <c r="C35" s="1">
        <v>400</v>
      </c>
      <c r="D35" s="1">
        <v>6</v>
      </c>
      <c r="E35" s="1" t="s">
        <v>36</v>
      </c>
      <c r="F35" s="1">
        <v>5</v>
      </c>
      <c r="G35" s="1"/>
      <c r="H35" s="3"/>
      <c r="I35" s="1"/>
      <c r="J35" s="1"/>
      <c r="K35" s="1"/>
      <c r="L35" s="1"/>
      <c r="M35" s="1"/>
    </row>
    <row r="36" spans="1:13" x14ac:dyDescent="0.15">
      <c r="A36" s="1" t="s">
        <v>33</v>
      </c>
      <c r="B36" s="7">
        <v>38903</v>
      </c>
      <c r="C36" s="1">
        <v>400</v>
      </c>
      <c r="D36" s="1">
        <v>7</v>
      </c>
      <c r="E36" s="1" t="s">
        <v>3</v>
      </c>
      <c r="F36" s="1">
        <v>3</v>
      </c>
      <c r="G36" s="1"/>
      <c r="H36" s="3"/>
      <c r="I36" s="1"/>
      <c r="J36" s="1"/>
      <c r="K36" s="24"/>
      <c r="L36" s="24"/>
      <c r="M36" s="1"/>
    </row>
    <row r="37" spans="1:13" x14ac:dyDescent="0.15">
      <c r="A37" s="1" t="s">
        <v>33</v>
      </c>
      <c r="B37" s="7">
        <v>38903</v>
      </c>
      <c r="C37" s="1">
        <v>400</v>
      </c>
      <c r="D37" s="1">
        <v>8</v>
      </c>
      <c r="E37" s="1" t="s">
        <v>2</v>
      </c>
      <c r="F37" s="1">
        <v>1</v>
      </c>
      <c r="G37" s="1"/>
      <c r="H37" s="3"/>
      <c r="I37" s="1"/>
      <c r="J37" s="1"/>
      <c r="K37" s="1"/>
      <c r="L37" s="1"/>
      <c r="M37" s="1"/>
    </row>
    <row r="38" spans="1:13" x14ac:dyDescent="0.15">
      <c r="A38" s="1" t="s">
        <v>33</v>
      </c>
      <c r="B38" s="7">
        <v>38903</v>
      </c>
      <c r="C38" s="1">
        <v>400</v>
      </c>
      <c r="D38" s="1">
        <v>9</v>
      </c>
      <c r="E38" s="1" t="s">
        <v>35</v>
      </c>
      <c r="F38" s="1">
        <v>5</v>
      </c>
      <c r="G38" s="1"/>
      <c r="H38" s="3"/>
      <c r="I38" s="1"/>
      <c r="J38" s="1"/>
      <c r="K38" s="1"/>
      <c r="L38" s="1"/>
      <c r="M38" s="1"/>
    </row>
    <row r="39" spans="1:13" x14ac:dyDescent="0.15">
      <c r="A39" s="1" t="s">
        <v>33</v>
      </c>
      <c r="B39" s="7">
        <v>38903</v>
      </c>
      <c r="C39" s="1">
        <v>400</v>
      </c>
      <c r="D39" s="1">
        <v>10</v>
      </c>
      <c r="E39" s="1" t="s">
        <v>15</v>
      </c>
      <c r="F39" s="1">
        <v>1</v>
      </c>
      <c r="G39" s="1"/>
      <c r="H39" s="3"/>
      <c r="I39" s="1"/>
      <c r="J39" s="1"/>
      <c r="K39" s="1"/>
      <c r="L39" s="1"/>
      <c r="M39" s="1"/>
    </row>
    <row r="40" spans="1:13" x14ac:dyDescent="0.15">
      <c r="A40" s="1" t="s">
        <v>33</v>
      </c>
      <c r="B40" s="7">
        <v>38903</v>
      </c>
      <c r="C40" s="1">
        <v>400</v>
      </c>
      <c r="D40" s="1">
        <v>11</v>
      </c>
      <c r="E40" s="1" t="s">
        <v>1</v>
      </c>
      <c r="F40" s="1">
        <v>1</v>
      </c>
      <c r="G40" s="1"/>
      <c r="H40" s="3"/>
      <c r="I40" s="1"/>
      <c r="J40" s="1"/>
      <c r="K40" s="1"/>
      <c r="L40" s="1"/>
      <c r="M40" s="1"/>
    </row>
    <row r="41" spans="1:13" x14ac:dyDescent="0.15">
      <c r="A41" s="1" t="s">
        <v>33</v>
      </c>
      <c r="B41" s="7">
        <v>38903</v>
      </c>
      <c r="C41" s="1">
        <v>400</v>
      </c>
      <c r="D41" s="1">
        <v>12</v>
      </c>
      <c r="E41" s="1" t="s">
        <v>2</v>
      </c>
      <c r="F41" s="1">
        <v>1</v>
      </c>
      <c r="G41" s="1"/>
      <c r="H41" s="3"/>
      <c r="I41" s="1"/>
      <c r="J41" s="1"/>
      <c r="K41" s="1"/>
      <c r="L41" s="1"/>
      <c r="M41" s="1"/>
    </row>
    <row r="42" spans="1:13" x14ac:dyDescent="0.15">
      <c r="A42" s="1" t="s">
        <v>33</v>
      </c>
      <c r="B42" s="7">
        <v>38903</v>
      </c>
      <c r="C42" s="1">
        <v>400</v>
      </c>
      <c r="D42" s="1">
        <v>13</v>
      </c>
      <c r="E42" s="1" t="s">
        <v>0</v>
      </c>
      <c r="F42" s="1">
        <v>0</v>
      </c>
      <c r="G42" s="1"/>
      <c r="H42" s="3"/>
      <c r="I42" s="1"/>
      <c r="J42" s="1"/>
      <c r="K42" s="1"/>
      <c r="L42" s="1"/>
      <c r="M42" s="1"/>
    </row>
    <row r="43" spans="1:13" x14ac:dyDescent="0.15">
      <c r="A43" s="1" t="s">
        <v>33</v>
      </c>
      <c r="B43" s="7">
        <v>38903</v>
      </c>
      <c r="C43" s="1">
        <v>400</v>
      </c>
      <c r="D43" s="1">
        <v>14</v>
      </c>
      <c r="E43" s="1" t="s">
        <v>4</v>
      </c>
      <c r="F43" s="1">
        <v>3</v>
      </c>
      <c r="G43" s="1"/>
      <c r="H43" s="3"/>
      <c r="I43" s="1"/>
      <c r="J43" s="1"/>
      <c r="K43" s="1"/>
      <c r="L43" s="1"/>
      <c r="M43" s="1"/>
    </row>
    <row r="44" spans="1:13" x14ac:dyDescent="0.15">
      <c r="A44" s="1" t="s">
        <v>33</v>
      </c>
      <c r="B44" s="7">
        <v>38903</v>
      </c>
      <c r="C44" s="1">
        <v>400</v>
      </c>
      <c r="D44" s="1">
        <v>15</v>
      </c>
      <c r="E44" s="1" t="s">
        <v>4</v>
      </c>
      <c r="F44" s="1">
        <v>3</v>
      </c>
      <c r="G44" s="1"/>
      <c r="H44" s="3"/>
      <c r="I44" s="1"/>
      <c r="J44" s="1"/>
      <c r="K44" s="1"/>
      <c r="L44" s="1"/>
      <c r="M44" s="1"/>
    </row>
    <row r="45" spans="1:13" x14ac:dyDescent="0.15">
      <c r="A45" s="1" t="s">
        <v>33</v>
      </c>
      <c r="B45" s="7">
        <v>38903</v>
      </c>
      <c r="C45" s="1">
        <v>400</v>
      </c>
      <c r="D45" s="1">
        <v>16</v>
      </c>
      <c r="E45" s="1" t="s">
        <v>1</v>
      </c>
      <c r="F45" s="1">
        <v>1</v>
      </c>
      <c r="G45" s="1"/>
      <c r="H45" s="3"/>
      <c r="I45" s="1"/>
      <c r="J45" s="1"/>
      <c r="K45" s="1"/>
      <c r="L45" s="1"/>
      <c r="M45" s="1"/>
    </row>
    <row r="46" spans="1:13" x14ac:dyDescent="0.15">
      <c r="A46" s="1" t="s">
        <v>33</v>
      </c>
      <c r="B46" s="7">
        <v>38903</v>
      </c>
      <c r="C46" s="1">
        <v>400</v>
      </c>
      <c r="D46" s="1">
        <v>17</v>
      </c>
      <c r="E46" s="1" t="s">
        <v>2</v>
      </c>
      <c r="F46" s="1">
        <v>1</v>
      </c>
      <c r="G46" s="1"/>
      <c r="H46" s="3"/>
      <c r="I46" s="1"/>
      <c r="J46" s="1"/>
      <c r="K46" s="1"/>
      <c r="L46" s="1"/>
      <c r="M46" s="1"/>
    </row>
    <row r="47" spans="1:13" x14ac:dyDescent="0.15">
      <c r="A47" s="1" t="s">
        <v>33</v>
      </c>
      <c r="B47" s="7">
        <v>38903</v>
      </c>
      <c r="C47" s="1">
        <v>400</v>
      </c>
      <c r="D47" s="1">
        <v>18</v>
      </c>
      <c r="E47" s="1" t="s">
        <v>35</v>
      </c>
      <c r="F47" s="1">
        <v>5</v>
      </c>
      <c r="G47" s="1"/>
      <c r="H47" s="3"/>
      <c r="I47" s="1"/>
      <c r="J47" s="1"/>
      <c r="K47" s="1"/>
      <c r="L47" s="1"/>
      <c r="M47" s="1"/>
    </row>
    <row r="48" spans="1:13" x14ac:dyDescent="0.15">
      <c r="A48" s="1" t="s">
        <v>33</v>
      </c>
      <c r="B48" s="7">
        <v>38903</v>
      </c>
      <c r="C48" s="1">
        <v>400</v>
      </c>
      <c r="D48" s="1">
        <v>19</v>
      </c>
      <c r="E48" s="1" t="s">
        <v>35</v>
      </c>
      <c r="F48" s="1">
        <v>5</v>
      </c>
      <c r="G48" s="1"/>
      <c r="H48" s="3"/>
      <c r="I48" s="1"/>
      <c r="J48" s="1"/>
      <c r="K48" s="1"/>
      <c r="L48" s="1"/>
      <c r="M48" s="1"/>
    </row>
    <row r="49" spans="1:13" x14ac:dyDescent="0.15">
      <c r="A49" s="1" t="s">
        <v>33</v>
      </c>
      <c r="B49" s="7">
        <v>38903</v>
      </c>
      <c r="C49" s="1">
        <v>400</v>
      </c>
      <c r="D49" s="1">
        <v>20</v>
      </c>
      <c r="E49" s="1" t="s">
        <v>15</v>
      </c>
      <c r="F49" s="1">
        <v>1</v>
      </c>
      <c r="G49" s="1"/>
      <c r="H49" s="3"/>
      <c r="I49" s="1"/>
      <c r="J49" s="1"/>
      <c r="K49" s="1"/>
      <c r="L49" s="1"/>
      <c r="M49" s="1"/>
    </row>
    <row r="50" spans="1:13" x14ac:dyDescent="0.15">
      <c r="A50" s="1" t="s">
        <v>33</v>
      </c>
      <c r="B50" s="7">
        <v>38903</v>
      </c>
      <c r="C50" s="1">
        <v>400</v>
      </c>
      <c r="D50" s="1">
        <v>21</v>
      </c>
      <c r="E50" s="1" t="s">
        <v>0</v>
      </c>
      <c r="F50" s="1">
        <v>0</v>
      </c>
      <c r="G50" s="1"/>
      <c r="H50" s="3"/>
      <c r="I50" s="1"/>
      <c r="J50" s="1"/>
      <c r="K50" s="1"/>
      <c r="L50" s="1"/>
      <c r="M50" s="1"/>
    </row>
    <row r="51" spans="1:13" x14ac:dyDescent="0.15">
      <c r="A51" s="1" t="s">
        <v>33</v>
      </c>
      <c r="B51" s="7">
        <v>38903</v>
      </c>
      <c r="C51" s="1">
        <v>400</v>
      </c>
      <c r="D51" s="1">
        <v>22</v>
      </c>
      <c r="E51" s="1" t="s">
        <v>4</v>
      </c>
      <c r="F51" s="1">
        <v>3</v>
      </c>
      <c r="G51" s="1"/>
      <c r="H51" s="3"/>
      <c r="I51" s="1"/>
      <c r="J51" s="1"/>
      <c r="K51" s="1"/>
      <c r="L51" s="1"/>
      <c r="M51" s="1"/>
    </row>
    <row r="52" spans="1:13" x14ac:dyDescent="0.15">
      <c r="A52" s="1" t="s">
        <v>33</v>
      </c>
      <c r="B52" s="7">
        <v>38903</v>
      </c>
      <c r="C52" s="1">
        <v>400</v>
      </c>
      <c r="D52" s="1">
        <v>23</v>
      </c>
      <c r="E52" s="1" t="s">
        <v>2</v>
      </c>
      <c r="F52" s="1">
        <v>1</v>
      </c>
      <c r="G52" s="1"/>
      <c r="H52" s="3"/>
      <c r="I52" s="1"/>
      <c r="J52" s="1"/>
      <c r="K52" s="1"/>
      <c r="L52" s="1"/>
      <c r="M52" s="1"/>
    </row>
    <row r="53" spans="1:13" x14ac:dyDescent="0.15">
      <c r="A53" s="1" t="s">
        <v>33</v>
      </c>
      <c r="B53" s="7">
        <v>38903</v>
      </c>
      <c r="C53" s="1">
        <v>400</v>
      </c>
      <c r="D53" s="1">
        <v>24</v>
      </c>
      <c r="E53" s="1" t="s">
        <v>4</v>
      </c>
      <c r="F53" s="1">
        <v>3</v>
      </c>
      <c r="G53" s="1"/>
      <c r="H53" s="3"/>
      <c r="I53" s="1"/>
      <c r="J53" s="1"/>
      <c r="K53" s="1"/>
      <c r="L53" s="1"/>
      <c r="M53" s="1"/>
    </row>
    <row r="54" spans="1:13" x14ac:dyDescent="0.15">
      <c r="A54" s="1" t="s">
        <v>33</v>
      </c>
      <c r="B54" s="7">
        <v>38903</v>
      </c>
      <c r="C54" s="1">
        <v>400</v>
      </c>
      <c r="D54" s="1">
        <v>25</v>
      </c>
      <c r="E54" s="1" t="s">
        <v>2</v>
      </c>
      <c r="F54" s="1">
        <v>1</v>
      </c>
      <c r="G54" s="1"/>
      <c r="H54" s="3"/>
      <c r="I54" s="1"/>
      <c r="J54" s="1"/>
      <c r="K54" s="1"/>
      <c r="L54" s="1"/>
      <c r="M54" s="1"/>
    </row>
    <row r="55" spans="1:13" x14ac:dyDescent="0.15">
      <c r="A55" s="1" t="s">
        <v>32</v>
      </c>
      <c r="B55" s="7">
        <v>38910</v>
      </c>
      <c r="C55" s="1">
        <v>401</v>
      </c>
      <c r="D55" s="1">
        <v>1</v>
      </c>
      <c r="E55" s="1" t="s">
        <v>0</v>
      </c>
      <c r="F55" s="1">
        <v>0</v>
      </c>
      <c r="G55" s="1"/>
      <c r="H55" s="18">
        <f>(COUNTIF(F55:F79,"&gt;0"))/(COUNTA(F55:F79))</f>
        <v>0.2</v>
      </c>
      <c r="I55" s="18">
        <f>AVERAGE(F55:F79)</f>
        <v>0.36</v>
      </c>
      <c r="J55" s="1"/>
      <c r="K55" s="1"/>
      <c r="L55" s="1"/>
      <c r="M55" s="1"/>
    </row>
    <row r="56" spans="1:13" x14ac:dyDescent="0.15">
      <c r="A56" s="1" t="s">
        <v>32</v>
      </c>
      <c r="B56" s="7">
        <v>38910</v>
      </c>
      <c r="C56" s="1">
        <v>401</v>
      </c>
      <c r="D56" s="1">
        <v>2</v>
      </c>
      <c r="E56" s="1" t="s">
        <v>0</v>
      </c>
      <c r="F56" s="1">
        <v>0</v>
      </c>
      <c r="G56" s="1"/>
      <c r="H56" s="3"/>
      <c r="I56" s="1"/>
      <c r="J56" s="1"/>
      <c r="K56" s="1"/>
      <c r="L56" s="1"/>
      <c r="M56" s="1"/>
    </row>
    <row r="57" spans="1:13" x14ac:dyDescent="0.15">
      <c r="A57" s="1" t="s">
        <v>32</v>
      </c>
      <c r="B57" s="7">
        <v>38910</v>
      </c>
      <c r="C57" s="1">
        <v>401</v>
      </c>
      <c r="D57" s="1">
        <v>3</v>
      </c>
      <c r="E57" s="1" t="s">
        <v>0</v>
      </c>
      <c r="F57" s="1">
        <v>0</v>
      </c>
      <c r="G57" s="1"/>
      <c r="H57" s="3"/>
      <c r="I57" s="1"/>
      <c r="J57" s="1"/>
      <c r="K57" s="1"/>
      <c r="L57" s="1"/>
      <c r="M57" s="1"/>
    </row>
    <row r="58" spans="1:13" x14ac:dyDescent="0.15">
      <c r="A58" s="1" t="s">
        <v>32</v>
      </c>
      <c r="B58" s="7">
        <v>38910</v>
      </c>
      <c r="C58" s="1">
        <v>401</v>
      </c>
      <c r="D58" s="1">
        <v>4</v>
      </c>
      <c r="E58" s="1" t="s">
        <v>0</v>
      </c>
      <c r="F58" s="1">
        <v>0</v>
      </c>
      <c r="G58" s="1"/>
      <c r="H58" s="25"/>
      <c r="I58" s="1"/>
      <c r="J58" s="1"/>
      <c r="K58" s="1"/>
      <c r="L58" s="1"/>
      <c r="M58" s="1"/>
    </row>
    <row r="59" spans="1:13" x14ac:dyDescent="0.15">
      <c r="A59" s="1" t="s">
        <v>32</v>
      </c>
      <c r="B59" s="7">
        <v>38910</v>
      </c>
      <c r="C59" s="1">
        <v>401</v>
      </c>
      <c r="D59" s="1">
        <v>5</v>
      </c>
      <c r="E59" s="1" t="s">
        <v>0</v>
      </c>
      <c r="F59" s="1">
        <v>0</v>
      </c>
      <c r="G59" s="1"/>
      <c r="H59" s="3"/>
      <c r="I59" s="1"/>
      <c r="J59" s="1"/>
      <c r="K59" s="1"/>
      <c r="L59" s="1"/>
      <c r="M59" s="1"/>
    </row>
    <row r="60" spans="1:13" x14ac:dyDescent="0.15">
      <c r="A60" s="1" t="s">
        <v>32</v>
      </c>
      <c r="B60" s="7">
        <v>38910</v>
      </c>
      <c r="C60" s="1">
        <v>401</v>
      </c>
      <c r="D60" s="1">
        <v>6</v>
      </c>
      <c r="E60" s="1" t="s">
        <v>0</v>
      </c>
      <c r="F60" s="1">
        <v>0</v>
      </c>
      <c r="G60" s="1"/>
      <c r="H60" s="3"/>
      <c r="I60" s="1"/>
      <c r="J60" s="1"/>
      <c r="K60" s="1"/>
      <c r="L60" s="1"/>
      <c r="M60" s="1"/>
    </row>
    <row r="61" spans="1:13" x14ac:dyDescent="0.15">
      <c r="A61" s="1" t="s">
        <v>32</v>
      </c>
      <c r="B61" s="7">
        <v>38910</v>
      </c>
      <c r="C61" s="1">
        <v>401</v>
      </c>
      <c r="D61" s="1">
        <v>7</v>
      </c>
      <c r="E61" s="1" t="s">
        <v>4</v>
      </c>
      <c r="F61" s="1">
        <v>3</v>
      </c>
      <c r="G61" s="1"/>
      <c r="H61" s="3"/>
      <c r="I61" s="1"/>
      <c r="J61" s="1"/>
      <c r="K61" s="1"/>
      <c r="L61" s="1"/>
      <c r="M61" s="1"/>
    </row>
    <row r="62" spans="1:13" x14ac:dyDescent="0.15">
      <c r="A62" s="1" t="s">
        <v>32</v>
      </c>
      <c r="B62" s="7">
        <v>38910</v>
      </c>
      <c r="C62" s="1">
        <v>401</v>
      </c>
      <c r="D62" s="1">
        <v>8</v>
      </c>
      <c r="E62" s="1" t="s">
        <v>15</v>
      </c>
      <c r="F62" s="1">
        <v>1</v>
      </c>
      <c r="G62" s="1"/>
      <c r="H62" s="3"/>
      <c r="I62" s="1"/>
      <c r="J62" s="1"/>
      <c r="K62" s="1"/>
      <c r="L62" s="1"/>
      <c r="M62" s="1"/>
    </row>
    <row r="63" spans="1:13" x14ac:dyDescent="0.15">
      <c r="A63" s="1" t="s">
        <v>32</v>
      </c>
      <c r="B63" s="7">
        <v>38910</v>
      </c>
      <c r="C63" s="1">
        <v>401</v>
      </c>
      <c r="D63" s="1">
        <v>9</v>
      </c>
      <c r="E63" s="1" t="s">
        <v>0</v>
      </c>
      <c r="F63" s="1">
        <v>0</v>
      </c>
      <c r="G63" s="1"/>
      <c r="H63" s="3"/>
      <c r="I63" s="1"/>
      <c r="J63" s="1"/>
      <c r="K63" s="1"/>
      <c r="L63" s="1"/>
      <c r="M63" s="1"/>
    </row>
    <row r="64" spans="1:13" x14ac:dyDescent="0.15">
      <c r="A64" s="1" t="s">
        <v>32</v>
      </c>
      <c r="B64" s="7">
        <v>38910</v>
      </c>
      <c r="C64" s="1">
        <v>401</v>
      </c>
      <c r="D64" s="1">
        <v>10</v>
      </c>
      <c r="E64" s="1" t="s">
        <v>4</v>
      </c>
      <c r="F64" s="1">
        <v>3</v>
      </c>
      <c r="G64" s="1"/>
      <c r="H64" s="3"/>
      <c r="I64" s="1"/>
      <c r="J64" s="1"/>
      <c r="K64" s="1"/>
      <c r="L64" s="1"/>
      <c r="M64" s="1"/>
    </row>
    <row r="65" spans="1:13" x14ac:dyDescent="0.15">
      <c r="A65" s="1" t="s">
        <v>32</v>
      </c>
      <c r="B65" s="7">
        <v>38910</v>
      </c>
      <c r="C65" s="1">
        <v>401</v>
      </c>
      <c r="D65" s="1">
        <v>11</v>
      </c>
      <c r="E65" s="1" t="s">
        <v>1</v>
      </c>
      <c r="F65" s="1">
        <v>1</v>
      </c>
      <c r="G65" s="1"/>
      <c r="H65" s="3"/>
      <c r="I65" s="1"/>
      <c r="J65" s="1"/>
      <c r="K65" s="1"/>
      <c r="L65" s="1"/>
      <c r="M65" s="1"/>
    </row>
    <row r="66" spans="1:13" x14ac:dyDescent="0.15">
      <c r="A66" s="1" t="s">
        <v>32</v>
      </c>
      <c r="B66" s="7">
        <v>38910</v>
      </c>
      <c r="C66" s="1">
        <v>401</v>
      </c>
      <c r="D66" s="1">
        <v>12</v>
      </c>
      <c r="E66" s="1" t="s">
        <v>0</v>
      </c>
      <c r="F66" s="1">
        <v>0</v>
      </c>
      <c r="G66" s="1"/>
      <c r="H66" s="3"/>
      <c r="I66" s="1"/>
      <c r="J66" s="1"/>
      <c r="K66" s="1"/>
      <c r="L66" s="1"/>
      <c r="M66" s="1"/>
    </row>
    <row r="67" spans="1:13" x14ac:dyDescent="0.15">
      <c r="A67" s="1" t="s">
        <v>32</v>
      </c>
      <c r="B67" s="7">
        <v>38910</v>
      </c>
      <c r="C67" s="1">
        <v>401</v>
      </c>
      <c r="D67" s="1">
        <v>13</v>
      </c>
      <c r="E67" s="1" t="s">
        <v>0</v>
      </c>
      <c r="F67" s="1">
        <v>0</v>
      </c>
      <c r="G67" s="1"/>
      <c r="H67" s="3"/>
      <c r="I67" s="1"/>
      <c r="J67" s="1"/>
      <c r="K67" s="1"/>
      <c r="L67" s="1"/>
      <c r="M67" s="1"/>
    </row>
    <row r="68" spans="1:13" x14ac:dyDescent="0.15">
      <c r="A68" s="1" t="s">
        <v>32</v>
      </c>
      <c r="B68" s="7">
        <v>38910</v>
      </c>
      <c r="C68" s="1">
        <v>401</v>
      </c>
      <c r="D68" s="1">
        <v>14</v>
      </c>
      <c r="E68" s="1" t="s">
        <v>0</v>
      </c>
      <c r="F68" s="1">
        <v>0</v>
      </c>
      <c r="G68" s="1"/>
      <c r="H68" s="3"/>
      <c r="I68" s="1"/>
      <c r="J68" s="1"/>
      <c r="K68" s="1"/>
      <c r="L68" s="1"/>
      <c r="M68" s="1"/>
    </row>
    <row r="69" spans="1:13" x14ac:dyDescent="0.15">
      <c r="A69" s="1" t="s">
        <v>32</v>
      </c>
      <c r="B69" s="7">
        <v>38910</v>
      </c>
      <c r="C69" s="1">
        <v>401</v>
      </c>
      <c r="D69" s="1">
        <v>15</v>
      </c>
      <c r="E69" s="1" t="s">
        <v>0</v>
      </c>
      <c r="F69" s="1">
        <v>0</v>
      </c>
      <c r="G69" s="1"/>
      <c r="H69" s="3"/>
      <c r="I69" s="1"/>
      <c r="J69" s="1"/>
      <c r="K69" s="1"/>
      <c r="L69" s="1"/>
      <c r="M69" s="1"/>
    </row>
    <row r="70" spans="1:13" x14ac:dyDescent="0.15">
      <c r="A70" s="1" t="s">
        <v>32</v>
      </c>
      <c r="B70" s="7">
        <v>38910</v>
      </c>
      <c r="C70" s="1">
        <v>401</v>
      </c>
      <c r="D70" s="1">
        <v>16</v>
      </c>
      <c r="E70" s="1" t="s">
        <v>1</v>
      </c>
      <c r="F70" s="1">
        <v>1</v>
      </c>
      <c r="G70" s="1"/>
      <c r="H70" s="3"/>
      <c r="I70" s="1"/>
      <c r="J70" s="1"/>
      <c r="K70" s="1"/>
      <c r="L70" s="1"/>
      <c r="M70" s="1"/>
    </row>
    <row r="71" spans="1:13" x14ac:dyDescent="0.15">
      <c r="A71" s="1" t="s">
        <v>32</v>
      </c>
      <c r="B71" s="7">
        <v>38910</v>
      </c>
      <c r="C71" s="1">
        <v>401</v>
      </c>
      <c r="D71" s="1">
        <v>17</v>
      </c>
      <c r="E71" s="1" t="s">
        <v>0</v>
      </c>
      <c r="F71" s="1">
        <v>0</v>
      </c>
      <c r="G71" s="1"/>
      <c r="H71" s="3"/>
      <c r="I71" s="1"/>
      <c r="J71" s="1"/>
      <c r="K71" s="1"/>
      <c r="L71" s="1"/>
      <c r="M71" s="1"/>
    </row>
    <row r="72" spans="1:13" x14ac:dyDescent="0.15">
      <c r="A72" s="1" t="s">
        <v>32</v>
      </c>
      <c r="B72" s="7">
        <v>38910</v>
      </c>
      <c r="C72" s="1">
        <v>401</v>
      </c>
      <c r="D72" s="1">
        <v>18</v>
      </c>
      <c r="E72" s="1" t="s">
        <v>0</v>
      </c>
      <c r="F72" s="1">
        <v>0</v>
      </c>
      <c r="G72" s="1"/>
      <c r="H72" s="3"/>
      <c r="I72" s="1"/>
      <c r="J72" s="1"/>
      <c r="K72" s="1"/>
      <c r="L72" s="1"/>
      <c r="M72" s="1"/>
    </row>
    <row r="73" spans="1:13" x14ac:dyDescent="0.15">
      <c r="A73" s="1" t="s">
        <v>32</v>
      </c>
      <c r="B73" s="7">
        <v>38910</v>
      </c>
      <c r="C73" s="1">
        <v>401</v>
      </c>
      <c r="D73" s="1">
        <v>19</v>
      </c>
      <c r="E73" s="1" t="s">
        <v>0</v>
      </c>
      <c r="F73" s="1">
        <v>0</v>
      </c>
      <c r="G73" s="1"/>
      <c r="H73" s="3"/>
      <c r="I73" s="1"/>
      <c r="J73" s="1"/>
      <c r="K73" s="1"/>
      <c r="L73" s="1"/>
      <c r="M73" s="1"/>
    </row>
    <row r="74" spans="1:13" x14ac:dyDescent="0.15">
      <c r="A74" s="1" t="s">
        <v>32</v>
      </c>
      <c r="B74" s="7">
        <v>38910</v>
      </c>
      <c r="C74" s="1">
        <v>401</v>
      </c>
      <c r="D74" s="1">
        <v>20</v>
      </c>
      <c r="E74" s="1" t="s">
        <v>0</v>
      </c>
      <c r="F74" s="1">
        <v>0</v>
      </c>
      <c r="G74" s="1"/>
      <c r="H74" s="3"/>
      <c r="I74" s="1"/>
      <c r="J74" s="1"/>
      <c r="K74" s="1"/>
      <c r="L74" s="1"/>
      <c r="M74" s="1"/>
    </row>
    <row r="75" spans="1:13" x14ac:dyDescent="0.15">
      <c r="A75" s="1" t="s">
        <v>32</v>
      </c>
      <c r="B75" s="7">
        <v>38910</v>
      </c>
      <c r="C75" s="1">
        <v>401</v>
      </c>
      <c r="D75" s="1">
        <v>21</v>
      </c>
      <c r="E75" s="1" t="s">
        <v>0</v>
      </c>
      <c r="F75" s="1">
        <v>0</v>
      </c>
      <c r="G75" s="1"/>
      <c r="H75" s="3"/>
      <c r="I75" s="1"/>
      <c r="J75" s="1"/>
      <c r="K75" s="1"/>
      <c r="L75" s="1"/>
      <c r="M75" s="1"/>
    </row>
    <row r="76" spans="1:13" x14ac:dyDescent="0.15">
      <c r="A76" s="1" t="s">
        <v>32</v>
      </c>
      <c r="B76" s="7">
        <v>38910</v>
      </c>
      <c r="C76" s="1">
        <v>401</v>
      </c>
      <c r="D76" s="1">
        <v>22</v>
      </c>
      <c r="E76" s="1" t="s">
        <v>0</v>
      </c>
      <c r="F76" s="1">
        <v>0</v>
      </c>
      <c r="G76" s="1"/>
      <c r="H76" s="3"/>
      <c r="I76" s="1"/>
      <c r="J76" s="1"/>
      <c r="K76" s="1"/>
      <c r="L76" s="1"/>
      <c r="M76" s="1"/>
    </row>
    <row r="77" spans="1:13" x14ac:dyDescent="0.15">
      <c r="A77" s="1" t="s">
        <v>32</v>
      </c>
      <c r="B77" s="7">
        <v>38910</v>
      </c>
      <c r="C77" s="1">
        <v>401</v>
      </c>
      <c r="D77" s="1">
        <v>23</v>
      </c>
      <c r="E77" s="1" t="s">
        <v>0</v>
      </c>
      <c r="F77" s="1">
        <v>0</v>
      </c>
      <c r="G77" s="1"/>
      <c r="H77" s="3"/>
      <c r="I77" s="1"/>
      <c r="J77" s="1"/>
      <c r="K77" s="1"/>
      <c r="L77" s="1"/>
      <c r="M77" s="1"/>
    </row>
    <row r="78" spans="1:13" x14ac:dyDescent="0.15">
      <c r="A78" s="1" t="s">
        <v>32</v>
      </c>
      <c r="B78" s="7">
        <v>38910</v>
      </c>
      <c r="C78" s="1">
        <v>401</v>
      </c>
      <c r="D78" s="1">
        <v>24</v>
      </c>
      <c r="E78" s="1" t="s">
        <v>0</v>
      </c>
      <c r="F78" s="1">
        <v>0</v>
      </c>
      <c r="G78" s="1"/>
      <c r="H78" s="3"/>
      <c r="I78" s="1"/>
      <c r="J78" s="1"/>
      <c r="K78" s="1"/>
      <c r="L78" s="1"/>
      <c r="M78" s="1"/>
    </row>
    <row r="79" spans="1:13" x14ac:dyDescent="0.15">
      <c r="A79" s="1" t="s">
        <v>32</v>
      </c>
      <c r="B79" s="7">
        <v>38910</v>
      </c>
      <c r="C79" s="1">
        <v>401</v>
      </c>
      <c r="D79" s="1">
        <v>25</v>
      </c>
      <c r="E79" s="1" t="s">
        <v>0</v>
      </c>
      <c r="F79" s="1">
        <v>0</v>
      </c>
      <c r="G79" s="1"/>
      <c r="H79" s="3"/>
      <c r="I79" s="1"/>
      <c r="J79" s="1"/>
      <c r="K79" s="1"/>
      <c r="L79" s="1"/>
      <c r="M79" s="1"/>
    </row>
    <row r="80" spans="1:13" x14ac:dyDescent="0.15">
      <c r="A80" s="1" t="s">
        <v>31</v>
      </c>
      <c r="B80" s="7">
        <v>38931</v>
      </c>
      <c r="C80" s="1">
        <v>402</v>
      </c>
      <c r="D80" s="1">
        <v>1</v>
      </c>
      <c r="E80" s="1" t="s">
        <v>3</v>
      </c>
      <c r="F80" s="1">
        <v>3</v>
      </c>
      <c r="G80" s="1"/>
      <c r="H80" s="18">
        <f>(COUNTIF(F80:F104,"&gt;0"))/(COUNTA(F80:F104))</f>
        <v>1</v>
      </c>
      <c r="I80" s="18">
        <f>AVERAGE(F80:F104)</f>
        <v>3.24</v>
      </c>
      <c r="J80" s="1"/>
      <c r="K80" s="1"/>
      <c r="L80" s="1"/>
      <c r="M80" s="1"/>
    </row>
    <row r="81" spans="1:13" x14ac:dyDescent="0.15">
      <c r="A81" s="1" t="s">
        <v>31</v>
      </c>
      <c r="B81" s="7">
        <v>38931</v>
      </c>
      <c r="C81" s="1">
        <v>402</v>
      </c>
      <c r="D81" s="1">
        <v>2</v>
      </c>
      <c r="E81" s="1" t="s">
        <v>2</v>
      </c>
      <c r="F81" s="1">
        <v>1</v>
      </c>
      <c r="G81" s="1"/>
      <c r="H81" s="3"/>
      <c r="I81" s="1"/>
      <c r="J81" s="1"/>
      <c r="K81" s="1"/>
      <c r="L81" s="1"/>
      <c r="M81" s="1"/>
    </row>
    <row r="82" spans="1:13" x14ac:dyDescent="0.15">
      <c r="A82" s="1" t="s">
        <v>31</v>
      </c>
      <c r="B82" s="7">
        <v>38931</v>
      </c>
      <c r="C82" s="1">
        <v>402</v>
      </c>
      <c r="D82" s="1">
        <v>3</v>
      </c>
      <c r="E82" s="1" t="s">
        <v>4</v>
      </c>
      <c r="F82" s="1">
        <v>3</v>
      </c>
      <c r="G82" s="1"/>
      <c r="H82" s="3"/>
      <c r="I82" s="1"/>
      <c r="J82" s="1"/>
      <c r="K82" s="1"/>
      <c r="L82" s="1"/>
      <c r="M82" s="1"/>
    </row>
    <row r="83" spans="1:13" x14ac:dyDescent="0.15">
      <c r="A83" s="1" t="s">
        <v>31</v>
      </c>
      <c r="B83" s="7">
        <v>38931</v>
      </c>
      <c r="C83" s="1">
        <v>402</v>
      </c>
      <c r="D83" s="1">
        <v>4</v>
      </c>
      <c r="E83" s="1" t="s">
        <v>3</v>
      </c>
      <c r="F83" s="1">
        <v>3</v>
      </c>
      <c r="G83" s="1"/>
      <c r="H83" s="25"/>
      <c r="I83" s="1"/>
      <c r="J83" s="1"/>
      <c r="K83" s="1"/>
      <c r="L83" s="1"/>
      <c r="M83" s="1"/>
    </row>
    <row r="84" spans="1:13" x14ac:dyDescent="0.15">
      <c r="A84" s="1" t="s">
        <v>31</v>
      </c>
      <c r="B84" s="7">
        <v>38931</v>
      </c>
      <c r="C84" s="1">
        <v>402</v>
      </c>
      <c r="D84" s="1">
        <v>5</v>
      </c>
      <c r="E84" s="1" t="s">
        <v>4</v>
      </c>
      <c r="F84" s="1">
        <v>3</v>
      </c>
      <c r="G84" s="1"/>
      <c r="H84" s="3"/>
      <c r="I84" s="1"/>
      <c r="J84" s="1"/>
      <c r="K84" s="1"/>
      <c r="L84" s="1"/>
      <c r="M84" s="1"/>
    </row>
    <row r="85" spans="1:13" x14ac:dyDescent="0.15">
      <c r="A85" s="1" t="s">
        <v>31</v>
      </c>
      <c r="B85" s="7">
        <v>38931</v>
      </c>
      <c r="C85" s="1">
        <v>402</v>
      </c>
      <c r="D85" s="1">
        <v>6</v>
      </c>
      <c r="E85" s="1" t="s">
        <v>3</v>
      </c>
      <c r="F85" s="1">
        <v>3</v>
      </c>
      <c r="G85" s="1"/>
      <c r="H85" s="3"/>
      <c r="I85" s="1"/>
      <c r="J85" s="1"/>
      <c r="K85" s="1"/>
      <c r="L85" s="1"/>
      <c r="M85" s="1"/>
    </row>
    <row r="86" spans="1:13" x14ac:dyDescent="0.15">
      <c r="A86" s="1" t="s">
        <v>31</v>
      </c>
      <c r="B86" s="7">
        <v>38931</v>
      </c>
      <c r="C86" s="1">
        <v>402</v>
      </c>
      <c r="D86" s="1">
        <v>7</v>
      </c>
      <c r="E86" s="1" t="s">
        <v>4</v>
      </c>
      <c r="F86" s="1">
        <v>3</v>
      </c>
      <c r="G86" s="1"/>
      <c r="H86" s="3"/>
      <c r="I86" s="1"/>
      <c r="J86" s="1"/>
      <c r="K86" s="1"/>
      <c r="L86" s="1"/>
      <c r="M86" s="1"/>
    </row>
    <row r="87" spans="1:13" x14ac:dyDescent="0.15">
      <c r="A87" s="1" t="s">
        <v>31</v>
      </c>
      <c r="B87" s="7">
        <v>38931</v>
      </c>
      <c r="C87" s="1">
        <v>402</v>
      </c>
      <c r="D87" s="1">
        <v>8</v>
      </c>
      <c r="E87" s="1" t="s">
        <v>4</v>
      </c>
      <c r="F87" s="1">
        <v>3</v>
      </c>
      <c r="G87" s="1"/>
      <c r="H87" s="3"/>
      <c r="I87" s="1"/>
      <c r="J87" s="1"/>
      <c r="K87" s="1"/>
      <c r="L87" s="1"/>
      <c r="M87" s="1"/>
    </row>
    <row r="88" spans="1:13" x14ac:dyDescent="0.15">
      <c r="A88" s="1" t="s">
        <v>31</v>
      </c>
      <c r="B88" s="7">
        <v>38931</v>
      </c>
      <c r="C88" s="1">
        <v>402</v>
      </c>
      <c r="D88" s="1">
        <v>9</v>
      </c>
      <c r="E88" s="1" t="s">
        <v>2</v>
      </c>
      <c r="F88" s="1">
        <v>1</v>
      </c>
      <c r="G88" s="1"/>
      <c r="H88" s="3"/>
      <c r="I88" s="1"/>
      <c r="J88" s="1"/>
      <c r="K88" s="1"/>
      <c r="L88" s="1"/>
      <c r="M88" s="1"/>
    </row>
    <row r="89" spans="1:13" x14ac:dyDescent="0.15">
      <c r="A89" s="1" t="s">
        <v>31</v>
      </c>
      <c r="B89" s="7">
        <v>38931</v>
      </c>
      <c r="C89" s="1">
        <v>402</v>
      </c>
      <c r="D89" s="1">
        <v>10</v>
      </c>
      <c r="E89" s="1" t="s">
        <v>2</v>
      </c>
      <c r="F89" s="1">
        <v>1</v>
      </c>
      <c r="G89" s="1"/>
      <c r="H89" s="3"/>
      <c r="I89" s="1"/>
      <c r="J89" s="1"/>
      <c r="K89" s="1"/>
      <c r="L89" s="1"/>
      <c r="M89" s="1"/>
    </row>
    <row r="90" spans="1:13" x14ac:dyDescent="0.15">
      <c r="A90" s="1" t="s">
        <v>31</v>
      </c>
      <c r="B90" s="7">
        <v>38931</v>
      </c>
      <c r="C90" s="1">
        <v>402</v>
      </c>
      <c r="D90" s="1">
        <v>11</v>
      </c>
      <c r="E90" s="1" t="s">
        <v>4</v>
      </c>
      <c r="F90" s="1">
        <v>3</v>
      </c>
      <c r="G90" s="1"/>
      <c r="H90" s="3"/>
      <c r="I90" s="1"/>
      <c r="J90" s="1"/>
      <c r="K90" s="1"/>
      <c r="L90" s="1"/>
      <c r="M90" s="1"/>
    </row>
    <row r="91" spans="1:13" x14ac:dyDescent="0.15">
      <c r="A91" s="1" t="s">
        <v>31</v>
      </c>
      <c r="B91" s="7">
        <v>38931</v>
      </c>
      <c r="C91" s="1">
        <v>402</v>
      </c>
      <c r="D91" s="1">
        <v>12</v>
      </c>
      <c r="E91" s="1" t="s">
        <v>35</v>
      </c>
      <c r="F91" s="1">
        <v>5</v>
      </c>
      <c r="G91" s="1"/>
      <c r="H91" s="3"/>
      <c r="I91" s="1"/>
      <c r="J91" s="1"/>
      <c r="K91" s="1"/>
      <c r="L91" s="1"/>
      <c r="M91" s="1"/>
    </row>
    <row r="92" spans="1:13" x14ac:dyDescent="0.15">
      <c r="A92" s="1" t="s">
        <v>31</v>
      </c>
      <c r="B92" s="7">
        <v>38931</v>
      </c>
      <c r="C92" s="1">
        <v>402</v>
      </c>
      <c r="D92" s="1">
        <v>13</v>
      </c>
      <c r="E92" s="1" t="s">
        <v>4</v>
      </c>
      <c r="F92" s="1">
        <v>3</v>
      </c>
      <c r="G92" s="1"/>
      <c r="H92" s="3"/>
      <c r="I92" s="1"/>
      <c r="J92" s="1"/>
      <c r="K92" s="1"/>
      <c r="L92" s="1"/>
      <c r="M92" s="1"/>
    </row>
    <row r="93" spans="1:13" x14ac:dyDescent="0.15">
      <c r="A93" s="1" t="s">
        <v>31</v>
      </c>
      <c r="B93" s="7">
        <v>38931</v>
      </c>
      <c r="C93" s="1">
        <v>402</v>
      </c>
      <c r="D93" s="1">
        <v>14</v>
      </c>
      <c r="E93" s="1" t="s">
        <v>4</v>
      </c>
      <c r="F93" s="1">
        <v>3</v>
      </c>
      <c r="G93" s="1"/>
      <c r="H93" s="3"/>
      <c r="I93" s="1"/>
      <c r="J93" s="1"/>
      <c r="K93" s="1"/>
      <c r="L93" s="1"/>
      <c r="M93" s="1"/>
    </row>
    <row r="94" spans="1:13" x14ac:dyDescent="0.15">
      <c r="A94" s="1" t="s">
        <v>31</v>
      </c>
      <c r="B94" s="7">
        <v>38931</v>
      </c>
      <c r="C94" s="1">
        <v>402</v>
      </c>
      <c r="D94" s="1">
        <v>15</v>
      </c>
      <c r="E94" s="1" t="s">
        <v>4</v>
      </c>
      <c r="F94" s="1">
        <v>3</v>
      </c>
      <c r="G94" s="1"/>
      <c r="H94" s="3"/>
      <c r="I94" s="1"/>
      <c r="J94" s="1"/>
      <c r="K94" s="1"/>
      <c r="L94" s="1"/>
      <c r="M94" s="1"/>
    </row>
    <row r="95" spans="1:13" x14ac:dyDescent="0.15">
      <c r="A95" s="1" t="s">
        <v>31</v>
      </c>
      <c r="B95" s="7">
        <v>38931</v>
      </c>
      <c r="C95" s="1">
        <v>402</v>
      </c>
      <c r="D95" s="1">
        <v>16</v>
      </c>
      <c r="E95" s="1" t="s">
        <v>3</v>
      </c>
      <c r="F95" s="1">
        <v>3</v>
      </c>
      <c r="G95" s="1"/>
      <c r="H95" s="3"/>
      <c r="I95" s="1"/>
      <c r="J95" s="1"/>
      <c r="K95" s="1"/>
      <c r="L95" s="1"/>
      <c r="M95" s="1"/>
    </row>
    <row r="96" spans="1:13" x14ac:dyDescent="0.15">
      <c r="A96" s="1" t="s">
        <v>31</v>
      </c>
      <c r="B96" s="7">
        <v>38931</v>
      </c>
      <c r="C96" s="1">
        <v>402</v>
      </c>
      <c r="D96" s="1">
        <v>17</v>
      </c>
      <c r="E96" s="1" t="s">
        <v>4</v>
      </c>
      <c r="F96" s="1">
        <v>3</v>
      </c>
      <c r="G96" s="1"/>
      <c r="H96" s="3"/>
      <c r="I96" s="1"/>
      <c r="J96" s="1"/>
      <c r="K96" s="1"/>
      <c r="L96" s="1"/>
      <c r="M96" s="1"/>
    </row>
    <row r="97" spans="1:13" x14ac:dyDescent="0.15">
      <c r="A97" s="1" t="s">
        <v>31</v>
      </c>
      <c r="B97" s="7">
        <v>38931</v>
      </c>
      <c r="C97" s="1">
        <v>402</v>
      </c>
      <c r="D97" s="1">
        <v>18</v>
      </c>
      <c r="E97" s="1" t="s">
        <v>35</v>
      </c>
      <c r="F97" s="1">
        <v>5</v>
      </c>
      <c r="G97" s="1"/>
      <c r="H97" s="3"/>
      <c r="I97" s="1"/>
      <c r="J97" s="1"/>
      <c r="K97" s="1"/>
      <c r="L97" s="1"/>
      <c r="M97" s="1"/>
    </row>
    <row r="98" spans="1:13" x14ac:dyDescent="0.15">
      <c r="A98" s="1" t="s">
        <v>31</v>
      </c>
      <c r="B98" s="7">
        <v>38931</v>
      </c>
      <c r="C98" s="1">
        <v>402</v>
      </c>
      <c r="D98" s="1">
        <v>19</v>
      </c>
      <c r="E98" s="1" t="s">
        <v>4</v>
      </c>
      <c r="F98" s="1">
        <v>3</v>
      </c>
      <c r="G98" s="1"/>
      <c r="H98" s="3"/>
      <c r="I98" s="1"/>
      <c r="J98" s="1"/>
      <c r="K98" s="1"/>
      <c r="L98" s="1"/>
      <c r="M98" s="1"/>
    </row>
    <row r="99" spans="1:13" x14ac:dyDescent="0.15">
      <c r="A99" s="1" t="s">
        <v>31</v>
      </c>
      <c r="B99" s="7">
        <v>38931</v>
      </c>
      <c r="C99" s="1">
        <v>402</v>
      </c>
      <c r="D99" s="1">
        <v>20</v>
      </c>
      <c r="E99" s="1" t="s">
        <v>35</v>
      </c>
      <c r="F99" s="1">
        <v>5</v>
      </c>
      <c r="G99" s="1"/>
      <c r="H99" s="3"/>
      <c r="I99" s="1"/>
      <c r="J99" s="1"/>
      <c r="K99" s="1"/>
      <c r="L99" s="1"/>
      <c r="M99" s="1"/>
    </row>
    <row r="100" spans="1:13" x14ac:dyDescent="0.15">
      <c r="A100" s="1" t="s">
        <v>31</v>
      </c>
      <c r="B100" s="7">
        <v>38931</v>
      </c>
      <c r="C100" s="1">
        <v>402</v>
      </c>
      <c r="D100" s="1">
        <v>21</v>
      </c>
      <c r="E100" s="1" t="s">
        <v>37</v>
      </c>
      <c r="F100" s="1">
        <v>5</v>
      </c>
      <c r="G100" s="1"/>
      <c r="H100" s="3"/>
      <c r="I100" s="1"/>
      <c r="J100" s="1"/>
      <c r="K100" s="1"/>
      <c r="L100" s="1"/>
      <c r="M100" s="1"/>
    </row>
    <row r="101" spans="1:13" x14ac:dyDescent="0.15">
      <c r="A101" s="1" t="s">
        <v>31</v>
      </c>
      <c r="B101" s="7">
        <v>38931</v>
      </c>
      <c r="C101" s="1">
        <v>402</v>
      </c>
      <c r="D101" s="1">
        <v>22</v>
      </c>
      <c r="E101" s="1" t="s">
        <v>36</v>
      </c>
      <c r="F101" s="1">
        <v>5</v>
      </c>
      <c r="G101" s="1"/>
      <c r="H101" s="3"/>
      <c r="I101" s="1"/>
      <c r="J101" s="1"/>
      <c r="K101" s="1"/>
      <c r="L101" s="1"/>
      <c r="M101" s="1"/>
    </row>
    <row r="102" spans="1:13" x14ac:dyDescent="0.15">
      <c r="A102" s="1" t="s">
        <v>31</v>
      </c>
      <c r="B102" s="7">
        <v>38931</v>
      </c>
      <c r="C102" s="1">
        <v>402</v>
      </c>
      <c r="D102" s="1">
        <v>23</v>
      </c>
      <c r="E102" s="1" t="s">
        <v>36</v>
      </c>
      <c r="F102" s="1">
        <v>5</v>
      </c>
      <c r="G102" s="1"/>
      <c r="H102" s="3"/>
      <c r="I102" s="1"/>
      <c r="J102" s="1"/>
      <c r="K102" s="1"/>
      <c r="L102" s="1"/>
      <c r="M102" s="1"/>
    </row>
    <row r="103" spans="1:13" x14ac:dyDescent="0.15">
      <c r="A103" s="1" t="s">
        <v>31</v>
      </c>
      <c r="B103" s="7">
        <v>38931</v>
      </c>
      <c r="C103" s="1">
        <v>402</v>
      </c>
      <c r="D103" s="1">
        <v>24</v>
      </c>
      <c r="E103" s="1" t="s">
        <v>37</v>
      </c>
      <c r="F103" s="1">
        <v>5</v>
      </c>
      <c r="G103" s="1"/>
      <c r="H103" s="3"/>
      <c r="I103" s="1"/>
      <c r="J103" s="1"/>
      <c r="K103" s="1"/>
      <c r="L103" s="1"/>
      <c r="M103" s="1"/>
    </row>
    <row r="104" spans="1:13" x14ac:dyDescent="0.15">
      <c r="A104" s="1" t="s">
        <v>31</v>
      </c>
      <c r="B104" s="7">
        <v>38931</v>
      </c>
      <c r="C104" s="1">
        <v>402</v>
      </c>
      <c r="D104" s="1">
        <v>25</v>
      </c>
      <c r="E104" s="1" t="s">
        <v>2</v>
      </c>
      <c r="F104" s="1">
        <v>1</v>
      </c>
      <c r="G104" s="1"/>
      <c r="H104" s="3"/>
      <c r="I104" s="1"/>
      <c r="J104" s="1"/>
      <c r="K104" s="1"/>
      <c r="L104" s="1"/>
      <c r="M104" s="1"/>
    </row>
    <row r="105" spans="1:13" x14ac:dyDescent="0.15">
      <c r="A105" s="1" t="s">
        <v>32</v>
      </c>
      <c r="B105" s="7">
        <v>38938</v>
      </c>
      <c r="C105" s="1">
        <v>403</v>
      </c>
      <c r="D105" s="1">
        <v>1</v>
      </c>
      <c r="E105" s="1" t="s">
        <v>0</v>
      </c>
      <c r="F105" s="1">
        <v>0</v>
      </c>
      <c r="G105" s="1"/>
      <c r="H105" s="18">
        <f>(COUNTIF(F105:F129,"&gt;0"))/(COUNTA(F105:F129))</f>
        <v>0.32</v>
      </c>
      <c r="I105" s="18">
        <f>AVERAGE(F105:F129)</f>
        <v>0.56000000000000005</v>
      </c>
      <c r="J105" s="1"/>
      <c r="K105" s="1"/>
      <c r="L105" s="1"/>
      <c r="M105" s="1"/>
    </row>
    <row r="106" spans="1:13" x14ac:dyDescent="0.15">
      <c r="A106" s="1" t="s">
        <v>32</v>
      </c>
      <c r="B106" s="7">
        <v>38938</v>
      </c>
      <c r="C106" s="1">
        <v>403</v>
      </c>
      <c r="D106" s="1">
        <v>2</v>
      </c>
      <c r="E106" s="1" t="s">
        <v>0</v>
      </c>
      <c r="F106" s="1">
        <v>0</v>
      </c>
      <c r="G106" s="1"/>
      <c r="H106" s="3"/>
      <c r="I106" s="1"/>
      <c r="J106" s="1"/>
      <c r="K106" s="1"/>
      <c r="L106" s="1"/>
      <c r="M106" s="1"/>
    </row>
    <row r="107" spans="1:13" x14ac:dyDescent="0.15">
      <c r="A107" s="1" t="s">
        <v>32</v>
      </c>
      <c r="B107" s="7">
        <v>38938</v>
      </c>
      <c r="C107" s="1">
        <v>403</v>
      </c>
      <c r="D107" s="1">
        <v>3</v>
      </c>
      <c r="E107" s="1" t="s">
        <v>0</v>
      </c>
      <c r="F107" s="1">
        <v>0</v>
      </c>
      <c r="G107" s="1"/>
      <c r="H107" s="3"/>
      <c r="I107" s="1"/>
      <c r="J107" s="1"/>
      <c r="K107" s="1"/>
      <c r="L107" s="1"/>
      <c r="M107" s="1"/>
    </row>
    <row r="108" spans="1:13" x14ac:dyDescent="0.15">
      <c r="A108" s="1" t="s">
        <v>32</v>
      </c>
      <c r="B108" s="7">
        <v>38938</v>
      </c>
      <c r="C108" s="1">
        <v>403</v>
      </c>
      <c r="D108" s="1">
        <v>4</v>
      </c>
      <c r="E108" s="1" t="s">
        <v>2</v>
      </c>
      <c r="F108" s="1">
        <v>1</v>
      </c>
      <c r="G108" s="1"/>
      <c r="H108" s="25"/>
      <c r="I108" s="1"/>
      <c r="J108" s="1"/>
      <c r="K108" s="1"/>
      <c r="L108" s="1"/>
      <c r="M108" s="1"/>
    </row>
    <row r="109" spans="1:13" x14ac:dyDescent="0.15">
      <c r="A109" s="1" t="s">
        <v>32</v>
      </c>
      <c r="B109" s="7">
        <v>38938</v>
      </c>
      <c r="C109" s="1">
        <v>403</v>
      </c>
      <c r="D109" s="1">
        <v>5</v>
      </c>
      <c r="E109" s="1" t="s">
        <v>0</v>
      </c>
      <c r="F109" s="1">
        <v>0</v>
      </c>
      <c r="G109" s="1"/>
      <c r="H109" s="3"/>
      <c r="I109" s="1"/>
      <c r="J109" s="1"/>
      <c r="K109" s="1"/>
      <c r="L109" s="1"/>
      <c r="M109" s="1"/>
    </row>
    <row r="110" spans="1:13" x14ac:dyDescent="0.15">
      <c r="A110" s="1" t="s">
        <v>32</v>
      </c>
      <c r="B110" s="7">
        <v>38938</v>
      </c>
      <c r="C110" s="1">
        <v>403</v>
      </c>
      <c r="D110" s="1">
        <v>6</v>
      </c>
      <c r="E110" s="1" t="s">
        <v>2</v>
      </c>
      <c r="F110" s="1">
        <v>1</v>
      </c>
      <c r="G110" s="1"/>
      <c r="H110" s="3"/>
      <c r="I110" s="1"/>
      <c r="J110" s="1"/>
      <c r="K110" s="1"/>
      <c r="L110" s="1"/>
      <c r="M110" s="1"/>
    </row>
    <row r="111" spans="1:13" x14ac:dyDescent="0.15">
      <c r="A111" s="1" t="s">
        <v>32</v>
      </c>
      <c r="B111" s="7">
        <v>38938</v>
      </c>
      <c r="C111" s="1">
        <v>403</v>
      </c>
      <c r="D111" s="1">
        <v>7</v>
      </c>
      <c r="E111" s="1" t="s">
        <v>4</v>
      </c>
      <c r="F111" s="1">
        <v>3</v>
      </c>
      <c r="G111" s="1"/>
      <c r="H111" s="3"/>
      <c r="I111" s="1"/>
      <c r="J111" s="1"/>
      <c r="K111" s="1"/>
      <c r="L111" s="1"/>
      <c r="M111" s="1"/>
    </row>
    <row r="112" spans="1:13" x14ac:dyDescent="0.15">
      <c r="A112" s="1" t="s">
        <v>32</v>
      </c>
      <c r="B112" s="7">
        <v>38938</v>
      </c>
      <c r="C112" s="1">
        <v>403</v>
      </c>
      <c r="D112" s="1">
        <v>8</v>
      </c>
      <c r="E112" s="1" t="s">
        <v>0</v>
      </c>
      <c r="F112" s="1">
        <v>0</v>
      </c>
      <c r="G112" s="1"/>
      <c r="H112" s="3"/>
      <c r="I112" s="1"/>
      <c r="J112" s="1"/>
      <c r="K112" s="1"/>
      <c r="L112" s="1"/>
      <c r="M112" s="1"/>
    </row>
    <row r="113" spans="1:13" x14ac:dyDescent="0.15">
      <c r="A113" s="1" t="s">
        <v>32</v>
      </c>
      <c r="B113" s="7">
        <v>38938</v>
      </c>
      <c r="C113" s="1">
        <v>403</v>
      </c>
      <c r="D113" s="1">
        <v>9</v>
      </c>
      <c r="E113" s="1" t="s">
        <v>0</v>
      </c>
      <c r="F113" s="1">
        <v>0</v>
      </c>
      <c r="G113" s="1"/>
      <c r="H113" s="3"/>
      <c r="I113" s="1"/>
      <c r="J113" s="1"/>
      <c r="K113" s="1"/>
      <c r="L113" s="1"/>
      <c r="M113" s="1"/>
    </row>
    <row r="114" spans="1:13" x14ac:dyDescent="0.15">
      <c r="A114" s="1" t="s">
        <v>32</v>
      </c>
      <c r="B114" s="7">
        <v>38938</v>
      </c>
      <c r="C114" s="1">
        <v>403</v>
      </c>
      <c r="D114" s="1">
        <v>10</v>
      </c>
      <c r="E114" s="1" t="s">
        <v>0</v>
      </c>
      <c r="F114" s="1">
        <v>0</v>
      </c>
      <c r="G114" s="1"/>
      <c r="H114" s="3"/>
      <c r="I114" s="1"/>
      <c r="J114" s="1"/>
      <c r="K114" s="1"/>
      <c r="L114" s="1"/>
      <c r="M114" s="1"/>
    </row>
    <row r="115" spans="1:13" x14ac:dyDescent="0.15">
      <c r="A115" s="1" t="s">
        <v>32</v>
      </c>
      <c r="B115" s="7">
        <v>38938</v>
      </c>
      <c r="C115" s="1">
        <v>403</v>
      </c>
      <c r="D115" s="1">
        <v>11</v>
      </c>
      <c r="E115" s="1" t="s">
        <v>0</v>
      </c>
      <c r="F115" s="1">
        <v>0</v>
      </c>
      <c r="G115" s="1"/>
      <c r="H115" s="3"/>
      <c r="I115" s="1"/>
      <c r="J115" s="1"/>
      <c r="K115" s="1"/>
      <c r="L115" s="1"/>
      <c r="M115" s="1"/>
    </row>
    <row r="116" spans="1:13" x14ac:dyDescent="0.15">
      <c r="A116" s="1" t="s">
        <v>32</v>
      </c>
      <c r="B116" s="7">
        <v>38938</v>
      </c>
      <c r="C116" s="1">
        <v>403</v>
      </c>
      <c r="D116" s="1">
        <v>12</v>
      </c>
      <c r="E116" s="1" t="s">
        <v>15</v>
      </c>
      <c r="F116" s="1">
        <v>1</v>
      </c>
      <c r="G116" s="1"/>
      <c r="H116" s="3"/>
      <c r="I116" s="1"/>
      <c r="J116" s="1"/>
      <c r="K116" s="1"/>
      <c r="L116" s="1"/>
      <c r="M116" s="1"/>
    </row>
    <row r="117" spans="1:13" x14ac:dyDescent="0.15">
      <c r="A117" s="1" t="s">
        <v>32</v>
      </c>
      <c r="B117" s="7">
        <v>38938</v>
      </c>
      <c r="C117" s="1">
        <v>403</v>
      </c>
      <c r="D117" s="1">
        <v>13</v>
      </c>
      <c r="E117" s="1" t="s">
        <v>35</v>
      </c>
      <c r="F117" s="1">
        <v>5</v>
      </c>
      <c r="G117" s="1"/>
      <c r="H117" s="3"/>
      <c r="I117" s="1"/>
      <c r="J117" s="1"/>
      <c r="K117" s="1"/>
      <c r="L117" s="1"/>
      <c r="M117" s="1"/>
    </row>
    <row r="118" spans="1:13" x14ac:dyDescent="0.15">
      <c r="A118" s="1" t="s">
        <v>32</v>
      </c>
      <c r="B118" s="7">
        <v>38938</v>
      </c>
      <c r="C118" s="1">
        <v>403</v>
      </c>
      <c r="D118" s="1">
        <v>14</v>
      </c>
      <c r="E118" s="1" t="s">
        <v>15</v>
      </c>
      <c r="F118" s="1">
        <v>1</v>
      </c>
      <c r="G118" s="1"/>
      <c r="H118" s="3"/>
      <c r="I118" s="1"/>
      <c r="J118" s="1"/>
      <c r="K118" s="1"/>
      <c r="L118" s="1"/>
      <c r="M118" s="1"/>
    </row>
    <row r="119" spans="1:13" x14ac:dyDescent="0.15">
      <c r="A119" s="1" t="s">
        <v>32</v>
      </c>
      <c r="B119" s="7">
        <v>38938</v>
      </c>
      <c r="C119" s="1">
        <v>403</v>
      </c>
      <c r="D119" s="1">
        <v>15</v>
      </c>
      <c r="E119" s="1" t="s">
        <v>0</v>
      </c>
      <c r="F119" s="1">
        <v>0</v>
      </c>
      <c r="G119" s="1"/>
      <c r="H119" s="3"/>
      <c r="I119" s="1"/>
      <c r="J119" s="1"/>
      <c r="K119" s="1"/>
      <c r="L119" s="1"/>
      <c r="M119" s="1"/>
    </row>
    <row r="120" spans="1:13" x14ac:dyDescent="0.15">
      <c r="A120" s="1" t="s">
        <v>32</v>
      </c>
      <c r="B120" s="7">
        <v>38938</v>
      </c>
      <c r="C120" s="1">
        <v>403</v>
      </c>
      <c r="D120" s="1">
        <v>16</v>
      </c>
      <c r="E120" s="1" t="s">
        <v>0</v>
      </c>
      <c r="F120" s="1">
        <v>0</v>
      </c>
      <c r="G120" s="1"/>
      <c r="H120" s="3"/>
      <c r="I120" s="1"/>
      <c r="J120" s="1"/>
      <c r="K120" s="1"/>
      <c r="L120" s="1"/>
      <c r="M120" s="1"/>
    </row>
    <row r="121" spans="1:13" x14ac:dyDescent="0.15">
      <c r="A121" s="1" t="s">
        <v>32</v>
      </c>
      <c r="B121" s="7">
        <v>38938</v>
      </c>
      <c r="C121" s="1">
        <v>403</v>
      </c>
      <c r="D121" s="1">
        <v>17</v>
      </c>
      <c r="E121" s="1" t="s">
        <v>0</v>
      </c>
      <c r="F121" s="1">
        <v>0</v>
      </c>
      <c r="G121" s="1"/>
      <c r="H121" s="3"/>
      <c r="I121" s="1"/>
      <c r="J121" s="1"/>
      <c r="K121" s="1"/>
      <c r="L121" s="1"/>
      <c r="M121" s="1"/>
    </row>
    <row r="122" spans="1:13" x14ac:dyDescent="0.15">
      <c r="A122" s="1" t="s">
        <v>32</v>
      </c>
      <c r="B122" s="7">
        <v>38938</v>
      </c>
      <c r="C122" s="1">
        <v>403</v>
      </c>
      <c r="D122" s="1">
        <v>18</v>
      </c>
      <c r="E122" s="1" t="s">
        <v>0</v>
      </c>
      <c r="F122" s="1">
        <v>0</v>
      </c>
      <c r="G122" s="1"/>
      <c r="H122" s="3"/>
      <c r="I122" s="1"/>
      <c r="J122" s="1"/>
      <c r="K122" s="1"/>
      <c r="L122" s="1"/>
      <c r="M122" s="1"/>
    </row>
    <row r="123" spans="1:13" x14ac:dyDescent="0.15">
      <c r="A123" s="1" t="s">
        <v>32</v>
      </c>
      <c r="B123" s="7">
        <v>38938</v>
      </c>
      <c r="C123" s="1">
        <v>403</v>
      </c>
      <c r="D123" s="1">
        <v>19</v>
      </c>
      <c r="E123" s="1" t="s">
        <v>0</v>
      </c>
      <c r="F123" s="1">
        <v>0</v>
      </c>
      <c r="G123" s="1"/>
      <c r="H123" s="3"/>
      <c r="I123" s="1"/>
      <c r="J123" s="1"/>
      <c r="K123" s="1"/>
      <c r="L123" s="1"/>
      <c r="M123" s="1"/>
    </row>
    <row r="124" spans="1:13" x14ac:dyDescent="0.15">
      <c r="A124" s="1" t="s">
        <v>32</v>
      </c>
      <c r="B124" s="7">
        <v>38938</v>
      </c>
      <c r="C124" s="1">
        <v>403</v>
      </c>
      <c r="D124" s="1">
        <v>20</v>
      </c>
      <c r="E124" s="1" t="s">
        <v>0</v>
      </c>
      <c r="F124" s="1">
        <v>0</v>
      </c>
      <c r="G124" s="1"/>
      <c r="H124" s="3"/>
      <c r="I124" s="1"/>
      <c r="J124" s="1"/>
      <c r="K124" s="1"/>
      <c r="L124" s="1"/>
      <c r="M124" s="1"/>
    </row>
    <row r="125" spans="1:13" x14ac:dyDescent="0.15">
      <c r="A125" s="1" t="s">
        <v>32</v>
      </c>
      <c r="B125" s="7">
        <v>38938</v>
      </c>
      <c r="C125" s="1">
        <v>403</v>
      </c>
      <c r="D125" s="1">
        <v>21</v>
      </c>
      <c r="E125" s="1" t="s">
        <v>1</v>
      </c>
      <c r="F125" s="1">
        <v>1</v>
      </c>
      <c r="G125" s="1"/>
      <c r="H125" s="3"/>
      <c r="I125" s="1"/>
      <c r="J125" s="1"/>
      <c r="K125" s="1"/>
      <c r="L125" s="1"/>
      <c r="M125" s="1"/>
    </row>
    <row r="126" spans="1:13" x14ac:dyDescent="0.15">
      <c r="A126" s="1" t="s">
        <v>32</v>
      </c>
      <c r="B126" s="7">
        <v>38938</v>
      </c>
      <c r="C126" s="1">
        <v>403</v>
      </c>
      <c r="D126" s="1">
        <v>22</v>
      </c>
      <c r="E126" s="1" t="s">
        <v>15</v>
      </c>
      <c r="F126" s="1">
        <v>1</v>
      </c>
      <c r="G126" s="1"/>
      <c r="H126" s="3"/>
      <c r="I126" s="1"/>
      <c r="J126" s="1"/>
      <c r="K126" s="1"/>
      <c r="L126" s="1"/>
      <c r="M126" s="1"/>
    </row>
    <row r="127" spans="1:13" x14ac:dyDescent="0.15">
      <c r="A127" s="1" t="s">
        <v>32</v>
      </c>
      <c r="B127" s="7">
        <v>38938</v>
      </c>
      <c r="C127" s="1">
        <v>403</v>
      </c>
      <c r="D127" s="1">
        <v>23</v>
      </c>
      <c r="E127" s="1" t="s">
        <v>0</v>
      </c>
      <c r="F127" s="1">
        <v>0</v>
      </c>
      <c r="G127" s="1"/>
      <c r="H127" s="3"/>
      <c r="I127" s="1"/>
      <c r="J127" s="1"/>
      <c r="K127" s="1"/>
      <c r="L127" s="1"/>
      <c r="M127" s="1"/>
    </row>
    <row r="128" spans="1:13" x14ac:dyDescent="0.15">
      <c r="A128" s="1" t="s">
        <v>32</v>
      </c>
      <c r="B128" s="7">
        <v>38938</v>
      </c>
      <c r="C128" s="1">
        <v>403</v>
      </c>
      <c r="D128" s="1">
        <v>24</v>
      </c>
      <c r="E128" s="1" t="s">
        <v>0</v>
      </c>
      <c r="F128" s="1">
        <v>0</v>
      </c>
      <c r="G128" s="1"/>
      <c r="H128" s="3"/>
      <c r="I128" s="1"/>
      <c r="J128" s="1"/>
      <c r="K128" s="1"/>
      <c r="L128" s="1"/>
      <c r="M128" s="1"/>
    </row>
    <row r="129" spans="1:13" x14ac:dyDescent="0.15">
      <c r="A129" s="1" t="s">
        <v>32</v>
      </c>
      <c r="B129" s="7">
        <v>38938</v>
      </c>
      <c r="C129" s="1">
        <v>403</v>
      </c>
      <c r="D129" s="1">
        <v>25</v>
      </c>
      <c r="E129" s="1" t="s">
        <v>0</v>
      </c>
      <c r="F129" s="1">
        <v>0</v>
      </c>
      <c r="G129" s="1"/>
      <c r="H129" s="3"/>
      <c r="I129" s="1"/>
      <c r="J129" s="1"/>
      <c r="K129" s="1"/>
      <c r="L129" s="1"/>
      <c r="M129" s="1"/>
    </row>
    <row r="130" spans="1:13" x14ac:dyDescent="0.15">
      <c r="A130" s="1" t="s">
        <v>33</v>
      </c>
      <c r="B130" s="7">
        <v>38944</v>
      </c>
      <c r="C130" s="1">
        <v>404</v>
      </c>
      <c r="D130" s="1">
        <v>1</v>
      </c>
      <c r="E130" s="1" t="s">
        <v>3</v>
      </c>
      <c r="F130" s="1">
        <v>3</v>
      </c>
      <c r="G130" s="1"/>
      <c r="H130" s="18">
        <f>(COUNTIF(F130:F154,"&gt;0"))/(COUNTA(F130:F154))</f>
        <v>1</v>
      </c>
      <c r="I130" s="18">
        <f>AVERAGE(F130:F154)</f>
        <v>2.8260869565217392</v>
      </c>
      <c r="J130" s="1"/>
      <c r="K130" s="1"/>
      <c r="L130" s="1"/>
      <c r="M130" s="1"/>
    </row>
    <row r="131" spans="1:13" x14ac:dyDescent="0.15">
      <c r="A131" s="1" t="s">
        <v>33</v>
      </c>
      <c r="B131" s="7">
        <v>38944</v>
      </c>
      <c r="C131" s="1">
        <v>404</v>
      </c>
      <c r="D131" s="1">
        <v>2</v>
      </c>
      <c r="E131" s="1" t="s">
        <v>2</v>
      </c>
      <c r="F131" s="1">
        <v>1</v>
      </c>
      <c r="G131" s="1"/>
      <c r="H131" s="3"/>
      <c r="I131" s="1"/>
      <c r="J131" s="1"/>
      <c r="K131" s="1"/>
      <c r="L131" s="1"/>
      <c r="M131" s="1"/>
    </row>
    <row r="132" spans="1:13" x14ac:dyDescent="0.15">
      <c r="A132" s="1" t="s">
        <v>33</v>
      </c>
      <c r="B132" s="7">
        <v>38944</v>
      </c>
      <c r="C132" s="1">
        <v>404</v>
      </c>
      <c r="D132" s="1">
        <v>3</v>
      </c>
      <c r="E132" s="1" t="s">
        <v>35</v>
      </c>
      <c r="F132" s="1">
        <v>5</v>
      </c>
      <c r="G132" s="1"/>
      <c r="H132" s="3"/>
      <c r="I132" s="1"/>
      <c r="J132" s="1"/>
      <c r="K132" s="1"/>
      <c r="L132" s="1"/>
      <c r="M132" s="1"/>
    </row>
    <row r="133" spans="1:13" x14ac:dyDescent="0.15">
      <c r="A133" s="1" t="s">
        <v>33</v>
      </c>
      <c r="B133" s="7">
        <v>38944</v>
      </c>
      <c r="C133" s="1">
        <v>404</v>
      </c>
      <c r="D133" s="1">
        <v>4</v>
      </c>
      <c r="E133" s="1" t="s">
        <v>4</v>
      </c>
      <c r="F133" s="1">
        <v>3</v>
      </c>
      <c r="G133" s="1"/>
      <c r="H133" s="25"/>
      <c r="I133" s="1"/>
      <c r="J133" s="1"/>
      <c r="K133" s="1"/>
      <c r="L133" s="1"/>
      <c r="M133" s="1"/>
    </row>
    <row r="134" spans="1:13" x14ac:dyDescent="0.15">
      <c r="A134" s="1" t="s">
        <v>33</v>
      </c>
      <c r="B134" s="7">
        <v>38944</v>
      </c>
      <c r="C134" s="1">
        <v>404</v>
      </c>
      <c r="D134" s="1">
        <v>5</v>
      </c>
      <c r="E134" s="1" t="s">
        <v>15</v>
      </c>
      <c r="F134" s="1">
        <v>1</v>
      </c>
      <c r="G134" s="1"/>
      <c r="H134" s="3"/>
      <c r="I134" s="1"/>
      <c r="J134" s="1"/>
      <c r="K134" s="1"/>
      <c r="L134" s="1"/>
      <c r="M134" s="1"/>
    </row>
    <row r="135" spans="1:13" x14ac:dyDescent="0.15">
      <c r="A135" s="1" t="s">
        <v>33</v>
      </c>
      <c r="B135" s="7">
        <v>38944</v>
      </c>
      <c r="C135" s="1">
        <v>404</v>
      </c>
      <c r="D135" s="1">
        <v>6</v>
      </c>
      <c r="E135" s="1" t="s">
        <v>2</v>
      </c>
      <c r="F135" s="1">
        <v>1</v>
      </c>
      <c r="G135" s="1"/>
      <c r="H135" s="3"/>
      <c r="I135" s="1"/>
      <c r="J135" s="1"/>
      <c r="K135" s="1"/>
      <c r="L135" s="1"/>
      <c r="M135" s="1"/>
    </row>
    <row r="136" spans="1:13" x14ac:dyDescent="0.15">
      <c r="A136" s="1" t="s">
        <v>33</v>
      </c>
      <c r="B136" s="7">
        <v>38944</v>
      </c>
      <c r="C136" s="1">
        <v>404</v>
      </c>
      <c r="D136" s="1">
        <v>7</v>
      </c>
      <c r="E136" s="1" t="s">
        <v>3</v>
      </c>
      <c r="F136" s="1">
        <v>3</v>
      </c>
      <c r="G136" s="1"/>
      <c r="H136" s="3"/>
      <c r="I136" s="1"/>
      <c r="J136" s="1"/>
      <c r="K136" s="1"/>
      <c r="L136" s="1"/>
      <c r="M136" s="1"/>
    </row>
    <row r="137" spans="1:13" x14ac:dyDescent="0.15">
      <c r="A137" s="1" t="s">
        <v>33</v>
      </c>
      <c r="B137" s="7">
        <v>38944</v>
      </c>
      <c r="C137" s="1">
        <v>404</v>
      </c>
      <c r="D137" s="1">
        <v>8</v>
      </c>
      <c r="E137" s="1" t="s">
        <v>4</v>
      </c>
      <c r="F137" s="1">
        <v>3</v>
      </c>
      <c r="G137" s="1"/>
      <c r="H137" s="3"/>
      <c r="I137" s="1"/>
      <c r="J137" s="1"/>
      <c r="K137" s="1"/>
      <c r="L137" s="1"/>
      <c r="M137" s="1"/>
    </row>
    <row r="138" spans="1:13" x14ac:dyDescent="0.15">
      <c r="A138" s="1" t="s">
        <v>33</v>
      </c>
      <c r="B138" s="7">
        <v>38944</v>
      </c>
      <c r="C138" s="1">
        <v>404</v>
      </c>
      <c r="D138" s="1">
        <v>9</v>
      </c>
      <c r="E138" s="1" t="s">
        <v>4</v>
      </c>
      <c r="F138" s="1">
        <v>3</v>
      </c>
      <c r="G138" s="1"/>
      <c r="H138" s="3"/>
      <c r="I138" s="1"/>
      <c r="J138" s="1"/>
      <c r="K138" s="1"/>
      <c r="L138" s="1"/>
      <c r="M138" s="1"/>
    </row>
    <row r="139" spans="1:13" x14ac:dyDescent="0.15">
      <c r="A139" s="1" t="s">
        <v>33</v>
      </c>
      <c r="B139" s="7">
        <v>38944</v>
      </c>
      <c r="C139" s="1">
        <v>404</v>
      </c>
      <c r="D139" s="1">
        <v>10</v>
      </c>
      <c r="E139" s="1" t="s">
        <v>4</v>
      </c>
      <c r="F139" s="1">
        <v>3</v>
      </c>
      <c r="G139" s="1"/>
      <c r="H139" s="3"/>
      <c r="I139" s="1"/>
      <c r="J139" s="1"/>
      <c r="K139" s="1"/>
      <c r="L139" s="1"/>
      <c r="M139" s="1"/>
    </row>
    <row r="140" spans="1:13" x14ac:dyDescent="0.15">
      <c r="A140" s="1" t="s">
        <v>33</v>
      </c>
      <c r="B140" s="7">
        <v>38944</v>
      </c>
      <c r="C140" s="1">
        <v>404</v>
      </c>
      <c r="D140" s="1">
        <v>11</v>
      </c>
      <c r="E140" s="1" t="s">
        <v>37</v>
      </c>
      <c r="F140" s="1">
        <v>5</v>
      </c>
      <c r="G140" s="1"/>
      <c r="H140" s="3"/>
      <c r="I140" s="1"/>
      <c r="J140" s="1"/>
      <c r="K140" s="1"/>
      <c r="L140" s="1"/>
      <c r="M140" s="1"/>
    </row>
    <row r="141" spans="1:13" x14ac:dyDescent="0.15">
      <c r="A141" s="1" t="s">
        <v>33</v>
      </c>
      <c r="B141" s="7">
        <v>38944</v>
      </c>
      <c r="C141" s="1">
        <v>404</v>
      </c>
      <c r="D141" s="1">
        <v>12</v>
      </c>
      <c r="E141" s="1" t="s">
        <v>35</v>
      </c>
      <c r="F141" s="1">
        <v>5</v>
      </c>
      <c r="G141" s="1"/>
      <c r="H141" s="3"/>
      <c r="I141" s="1"/>
      <c r="J141" s="1"/>
      <c r="K141" s="1"/>
      <c r="L141" s="1"/>
      <c r="M141" s="1"/>
    </row>
    <row r="142" spans="1:13" x14ac:dyDescent="0.15">
      <c r="A142" s="1" t="s">
        <v>33</v>
      </c>
      <c r="B142" s="7">
        <v>38944</v>
      </c>
      <c r="C142" s="1">
        <v>404</v>
      </c>
      <c r="D142" s="1">
        <v>13</v>
      </c>
      <c r="E142" s="1" t="s">
        <v>3</v>
      </c>
      <c r="F142" s="1">
        <v>3</v>
      </c>
      <c r="G142" s="1"/>
      <c r="H142" s="3"/>
      <c r="I142" s="1"/>
      <c r="J142" s="1"/>
      <c r="K142" s="1"/>
      <c r="L142" s="1"/>
      <c r="M142" s="1"/>
    </row>
    <row r="143" spans="1:13" x14ac:dyDescent="0.15">
      <c r="A143" s="1" t="s">
        <v>33</v>
      </c>
      <c r="B143" s="7">
        <v>38944</v>
      </c>
      <c r="C143" s="1">
        <v>404</v>
      </c>
      <c r="D143" s="1">
        <v>14</v>
      </c>
      <c r="E143" s="1" t="s">
        <v>4</v>
      </c>
      <c r="F143" s="1">
        <v>3</v>
      </c>
      <c r="G143" s="1"/>
      <c r="H143" s="3"/>
      <c r="I143" s="1"/>
      <c r="J143" s="1"/>
      <c r="K143" s="1"/>
      <c r="L143" s="1"/>
      <c r="M143" s="1"/>
    </row>
    <row r="144" spans="1:13" x14ac:dyDescent="0.15">
      <c r="A144" s="1" t="s">
        <v>33</v>
      </c>
      <c r="B144" s="7">
        <v>38944</v>
      </c>
      <c r="C144" s="1">
        <v>404</v>
      </c>
      <c r="D144" s="1">
        <v>15</v>
      </c>
      <c r="E144" s="13" t="s">
        <v>40</v>
      </c>
      <c r="F144" s="1"/>
      <c r="G144" s="1"/>
      <c r="H144" s="3"/>
      <c r="I144" s="1"/>
      <c r="J144" s="1"/>
      <c r="K144" s="1"/>
      <c r="L144" s="1"/>
      <c r="M144" s="1"/>
    </row>
    <row r="145" spans="1:13" x14ac:dyDescent="0.15">
      <c r="A145" s="1" t="s">
        <v>33</v>
      </c>
      <c r="B145" s="7">
        <v>38944</v>
      </c>
      <c r="C145" s="1">
        <v>404</v>
      </c>
      <c r="D145" s="1">
        <v>16</v>
      </c>
      <c r="E145" s="1" t="s">
        <v>3</v>
      </c>
      <c r="F145" s="1">
        <v>3</v>
      </c>
      <c r="G145" s="1"/>
      <c r="H145" s="3"/>
      <c r="I145" s="1"/>
      <c r="J145" s="1"/>
      <c r="K145" s="1"/>
      <c r="L145" s="1"/>
      <c r="M145" s="1"/>
    </row>
    <row r="146" spans="1:13" x14ac:dyDescent="0.15">
      <c r="A146" s="1" t="s">
        <v>33</v>
      </c>
      <c r="B146" s="7">
        <v>38944</v>
      </c>
      <c r="C146" s="1">
        <v>404</v>
      </c>
      <c r="D146" s="1">
        <v>17</v>
      </c>
      <c r="E146" s="1" t="s">
        <v>3</v>
      </c>
      <c r="F146" s="1">
        <v>3</v>
      </c>
      <c r="G146" s="1"/>
      <c r="H146" s="3"/>
      <c r="I146" s="1"/>
      <c r="J146" s="1"/>
      <c r="K146" s="1"/>
      <c r="L146" s="1"/>
      <c r="M146" s="1"/>
    </row>
    <row r="147" spans="1:13" x14ac:dyDescent="0.15">
      <c r="A147" s="1" t="s">
        <v>33</v>
      </c>
      <c r="B147" s="7">
        <v>38944</v>
      </c>
      <c r="C147" s="1">
        <v>404</v>
      </c>
      <c r="D147" s="1">
        <v>18</v>
      </c>
      <c r="E147" s="1" t="s">
        <v>4</v>
      </c>
      <c r="F147" s="1">
        <v>3</v>
      </c>
      <c r="G147" s="1"/>
      <c r="H147" s="3"/>
      <c r="I147" s="1"/>
      <c r="J147" s="1"/>
      <c r="K147" s="1"/>
      <c r="L147" s="1"/>
      <c r="M147" s="1"/>
    </row>
    <row r="148" spans="1:13" x14ac:dyDescent="0.15">
      <c r="A148" s="1" t="s">
        <v>33</v>
      </c>
      <c r="B148" s="7">
        <v>38944</v>
      </c>
      <c r="C148" s="1">
        <v>404</v>
      </c>
      <c r="D148" s="1">
        <v>19</v>
      </c>
      <c r="E148" s="1" t="s">
        <v>4</v>
      </c>
      <c r="F148" s="1">
        <v>3</v>
      </c>
      <c r="G148" s="1"/>
      <c r="H148" s="3"/>
      <c r="I148" s="1"/>
      <c r="J148" s="1"/>
      <c r="K148" s="1"/>
      <c r="L148" s="1"/>
      <c r="M148" s="1"/>
    </row>
    <row r="149" spans="1:13" x14ac:dyDescent="0.15">
      <c r="A149" s="1" t="s">
        <v>33</v>
      </c>
      <c r="B149" s="7">
        <v>38944</v>
      </c>
      <c r="C149" s="1">
        <v>404</v>
      </c>
      <c r="D149" s="1">
        <v>20</v>
      </c>
      <c r="E149" s="1" t="s">
        <v>4</v>
      </c>
      <c r="F149" s="1">
        <v>3</v>
      </c>
      <c r="G149" s="1"/>
      <c r="H149" s="3"/>
      <c r="I149" s="1"/>
      <c r="J149" s="1"/>
      <c r="K149" s="1"/>
      <c r="L149" s="1"/>
      <c r="M149" s="1"/>
    </row>
    <row r="150" spans="1:13" x14ac:dyDescent="0.15">
      <c r="A150" s="1" t="s">
        <v>33</v>
      </c>
      <c r="B150" s="7">
        <v>38944</v>
      </c>
      <c r="C150" s="1">
        <v>404</v>
      </c>
      <c r="D150" s="1">
        <v>21</v>
      </c>
      <c r="E150" s="1" t="s">
        <v>4</v>
      </c>
      <c r="F150" s="1">
        <v>3</v>
      </c>
      <c r="G150" s="1"/>
      <c r="H150" s="3"/>
      <c r="I150" s="1"/>
      <c r="J150" s="1"/>
      <c r="K150" s="1"/>
      <c r="L150" s="1"/>
      <c r="M150" s="1"/>
    </row>
    <row r="151" spans="1:13" x14ac:dyDescent="0.15">
      <c r="A151" s="1" t="s">
        <v>33</v>
      </c>
      <c r="B151" s="7">
        <v>38944</v>
      </c>
      <c r="C151" s="1">
        <v>404</v>
      </c>
      <c r="D151" s="1">
        <v>22</v>
      </c>
      <c r="E151" s="1" t="s">
        <v>2</v>
      </c>
      <c r="F151" s="1">
        <v>1</v>
      </c>
      <c r="G151" s="1"/>
      <c r="H151" s="3"/>
      <c r="I151" s="1"/>
      <c r="J151" s="1"/>
      <c r="K151" s="1"/>
      <c r="L151" s="1"/>
      <c r="M151" s="1"/>
    </row>
    <row r="152" spans="1:13" x14ac:dyDescent="0.15">
      <c r="A152" s="1" t="s">
        <v>33</v>
      </c>
      <c r="B152" s="7">
        <v>38944</v>
      </c>
      <c r="C152" s="1">
        <v>404</v>
      </c>
      <c r="D152" s="1">
        <v>23</v>
      </c>
      <c r="E152" s="1" t="s">
        <v>2</v>
      </c>
      <c r="F152" s="1">
        <v>1</v>
      </c>
      <c r="G152" s="1"/>
      <c r="H152" s="3"/>
      <c r="I152" s="1"/>
      <c r="J152" s="1"/>
      <c r="K152" s="1"/>
      <c r="L152" s="1"/>
      <c r="M152" s="1"/>
    </row>
    <row r="153" spans="1:13" x14ac:dyDescent="0.15">
      <c r="A153" s="1" t="s">
        <v>33</v>
      </c>
      <c r="B153" s="7">
        <v>38944</v>
      </c>
      <c r="C153" s="1">
        <v>404</v>
      </c>
      <c r="D153" s="1">
        <v>24</v>
      </c>
      <c r="E153" s="1" t="s">
        <v>3</v>
      </c>
      <c r="F153" s="1">
        <v>3</v>
      </c>
      <c r="G153" s="1"/>
      <c r="H153" s="3"/>
      <c r="I153" s="1"/>
      <c r="J153" s="1"/>
      <c r="K153" s="1"/>
      <c r="L153" s="1"/>
      <c r="M153" s="1"/>
    </row>
    <row r="154" spans="1:13" x14ac:dyDescent="0.15">
      <c r="A154" s="1" t="s">
        <v>33</v>
      </c>
      <c r="B154" s="7">
        <v>38944</v>
      </c>
      <c r="C154" s="1">
        <v>404</v>
      </c>
      <c r="D154" s="1">
        <v>25</v>
      </c>
      <c r="E154" s="1" t="s">
        <v>41</v>
      </c>
      <c r="F154" s="1"/>
      <c r="G154" s="1"/>
      <c r="H154" s="3"/>
      <c r="I154" s="1"/>
      <c r="J154" s="1"/>
      <c r="K154" s="1"/>
      <c r="L154" s="1"/>
      <c r="M154" s="1"/>
    </row>
    <row r="155" spans="1:13" x14ac:dyDescent="0.15">
      <c r="A155" s="1" t="s">
        <v>31</v>
      </c>
      <c r="B155" s="7" t="s">
        <v>42</v>
      </c>
      <c r="C155" s="1">
        <v>405</v>
      </c>
      <c r="D155" s="1">
        <v>1</v>
      </c>
      <c r="E155" s="1" t="s">
        <v>4</v>
      </c>
      <c r="F155" s="1">
        <v>3</v>
      </c>
      <c r="G155" s="1"/>
      <c r="H155" s="18">
        <f>(COUNTIF(F155:F179,"&gt;0"))/(COUNTA(F155:F179))</f>
        <v>1</v>
      </c>
      <c r="I155" s="18">
        <f>AVERAGE(F155:F179)</f>
        <v>4.04</v>
      </c>
      <c r="J155" s="1"/>
      <c r="K155" s="1"/>
      <c r="L155" s="1"/>
      <c r="M155" s="1"/>
    </row>
    <row r="156" spans="1:13" x14ac:dyDescent="0.15">
      <c r="A156" s="1" t="s">
        <v>31</v>
      </c>
      <c r="B156" s="7" t="s">
        <v>42</v>
      </c>
      <c r="C156" s="1">
        <v>405</v>
      </c>
      <c r="D156" s="1">
        <v>2</v>
      </c>
      <c r="E156" s="1" t="s">
        <v>35</v>
      </c>
      <c r="F156" s="1">
        <v>5</v>
      </c>
      <c r="G156" s="1"/>
      <c r="H156" s="3"/>
      <c r="I156" s="1"/>
      <c r="J156" s="1"/>
      <c r="K156" s="1"/>
      <c r="L156" s="1"/>
      <c r="M156" s="1"/>
    </row>
    <row r="157" spans="1:13" x14ac:dyDescent="0.15">
      <c r="A157" s="1" t="s">
        <v>31</v>
      </c>
      <c r="B157" s="7" t="s">
        <v>42</v>
      </c>
      <c r="C157" s="1">
        <v>405</v>
      </c>
      <c r="D157" s="1">
        <v>3</v>
      </c>
      <c r="E157" s="1" t="s">
        <v>3</v>
      </c>
      <c r="F157" s="1">
        <v>3</v>
      </c>
      <c r="G157" s="1"/>
      <c r="H157" s="3"/>
      <c r="I157" s="1"/>
      <c r="J157" s="1"/>
      <c r="K157" s="1"/>
      <c r="L157" s="1"/>
      <c r="M157" s="1"/>
    </row>
    <row r="158" spans="1:13" x14ac:dyDescent="0.15">
      <c r="A158" s="1" t="s">
        <v>31</v>
      </c>
      <c r="B158" s="7" t="s">
        <v>42</v>
      </c>
      <c r="C158" s="1">
        <v>405</v>
      </c>
      <c r="D158" s="1">
        <v>4</v>
      </c>
      <c r="E158" s="1" t="s">
        <v>3</v>
      </c>
      <c r="F158" s="1">
        <v>3</v>
      </c>
      <c r="G158" s="1"/>
      <c r="H158" s="25"/>
      <c r="I158" s="1"/>
      <c r="J158" s="1"/>
      <c r="K158" s="1"/>
      <c r="L158" s="1"/>
      <c r="M158" s="1"/>
    </row>
    <row r="159" spans="1:13" x14ac:dyDescent="0.15">
      <c r="A159" s="1" t="s">
        <v>31</v>
      </c>
      <c r="B159" s="7" t="s">
        <v>42</v>
      </c>
      <c r="C159" s="1">
        <v>405</v>
      </c>
      <c r="D159" s="1">
        <v>5</v>
      </c>
      <c r="E159" s="1" t="s">
        <v>37</v>
      </c>
      <c r="F159" s="1">
        <v>5</v>
      </c>
      <c r="G159" s="1"/>
      <c r="H159" s="3"/>
      <c r="I159" s="1"/>
      <c r="J159" s="1"/>
      <c r="K159" s="1"/>
      <c r="L159" s="1"/>
      <c r="M159" s="1"/>
    </row>
    <row r="160" spans="1:13" x14ac:dyDescent="0.15">
      <c r="A160" s="1" t="s">
        <v>31</v>
      </c>
      <c r="B160" s="7" t="s">
        <v>42</v>
      </c>
      <c r="C160" s="1">
        <v>405</v>
      </c>
      <c r="D160" s="1">
        <v>6</v>
      </c>
      <c r="E160" s="1" t="s">
        <v>4</v>
      </c>
      <c r="F160" s="1">
        <v>3</v>
      </c>
      <c r="G160" s="1"/>
      <c r="H160" s="3"/>
      <c r="I160" s="1"/>
      <c r="J160" s="1"/>
      <c r="K160" s="1"/>
      <c r="L160" s="1"/>
      <c r="M160" s="1"/>
    </row>
    <row r="161" spans="1:13" x14ac:dyDescent="0.15">
      <c r="A161" s="1" t="s">
        <v>31</v>
      </c>
      <c r="B161" s="7" t="s">
        <v>42</v>
      </c>
      <c r="C161" s="1">
        <v>405</v>
      </c>
      <c r="D161" s="1">
        <v>7</v>
      </c>
      <c r="E161" s="1" t="s">
        <v>4</v>
      </c>
      <c r="F161" s="1">
        <v>3</v>
      </c>
      <c r="G161" s="1"/>
      <c r="H161" s="3"/>
      <c r="I161" s="1"/>
      <c r="J161" s="1"/>
      <c r="K161" s="1"/>
      <c r="L161" s="1"/>
      <c r="M161" s="1"/>
    </row>
    <row r="162" spans="1:13" x14ac:dyDescent="0.15">
      <c r="A162" s="1" t="s">
        <v>31</v>
      </c>
      <c r="B162" s="7" t="s">
        <v>42</v>
      </c>
      <c r="C162" s="1">
        <v>405</v>
      </c>
      <c r="D162" s="1">
        <v>8</v>
      </c>
      <c r="E162" s="1" t="s">
        <v>35</v>
      </c>
      <c r="F162" s="1">
        <v>5</v>
      </c>
      <c r="G162" s="1"/>
      <c r="H162" s="3"/>
      <c r="I162" s="1"/>
      <c r="J162" s="1"/>
      <c r="K162" s="1"/>
      <c r="L162" s="1"/>
      <c r="M162" s="1"/>
    </row>
    <row r="163" spans="1:13" x14ac:dyDescent="0.15">
      <c r="A163" s="1" t="s">
        <v>31</v>
      </c>
      <c r="B163" s="7" t="s">
        <v>42</v>
      </c>
      <c r="C163" s="1">
        <v>405</v>
      </c>
      <c r="D163" s="1">
        <v>9</v>
      </c>
      <c r="E163" s="1" t="s">
        <v>35</v>
      </c>
      <c r="F163" s="1">
        <v>5</v>
      </c>
      <c r="G163" s="1"/>
      <c r="H163" s="3"/>
      <c r="I163" s="1"/>
      <c r="J163" s="1"/>
      <c r="K163" s="1"/>
      <c r="L163" s="1"/>
      <c r="M163" s="1"/>
    </row>
    <row r="164" spans="1:13" x14ac:dyDescent="0.15">
      <c r="A164" s="1" t="s">
        <v>31</v>
      </c>
      <c r="B164" s="7" t="s">
        <v>42</v>
      </c>
      <c r="C164" s="1">
        <v>405</v>
      </c>
      <c r="D164" s="1">
        <v>10</v>
      </c>
      <c r="E164" s="1" t="s">
        <v>36</v>
      </c>
      <c r="F164" s="1">
        <v>5</v>
      </c>
      <c r="G164" s="1"/>
      <c r="H164" s="3"/>
      <c r="I164" s="1"/>
      <c r="J164" s="1"/>
      <c r="K164" s="1"/>
      <c r="L164" s="1"/>
      <c r="M164" s="1"/>
    </row>
    <row r="165" spans="1:13" x14ac:dyDescent="0.15">
      <c r="A165" s="1" t="s">
        <v>31</v>
      </c>
      <c r="B165" s="7" t="s">
        <v>42</v>
      </c>
      <c r="C165" s="1">
        <v>405</v>
      </c>
      <c r="D165" s="1">
        <v>11</v>
      </c>
      <c r="E165" s="1" t="s">
        <v>36</v>
      </c>
      <c r="F165" s="1">
        <v>5</v>
      </c>
      <c r="G165" s="1"/>
      <c r="H165" s="3"/>
      <c r="I165" s="1"/>
      <c r="J165" s="1"/>
      <c r="K165" s="1"/>
      <c r="L165" s="1"/>
      <c r="M165" s="1"/>
    </row>
    <row r="166" spans="1:13" x14ac:dyDescent="0.15">
      <c r="A166" s="1" t="s">
        <v>31</v>
      </c>
      <c r="B166" s="7" t="s">
        <v>42</v>
      </c>
      <c r="C166" s="1">
        <v>405</v>
      </c>
      <c r="D166" s="1">
        <v>12</v>
      </c>
      <c r="E166" s="1" t="s">
        <v>4</v>
      </c>
      <c r="F166" s="1">
        <v>3</v>
      </c>
      <c r="G166" s="1"/>
      <c r="H166" s="3"/>
      <c r="I166" s="1"/>
      <c r="J166" s="1"/>
      <c r="K166" s="1"/>
      <c r="L166" s="1"/>
      <c r="M166" s="1"/>
    </row>
    <row r="167" spans="1:13" x14ac:dyDescent="0.15">
      <c r="A167" s="1" t="s">
        <v>31</v>
      </c>
      <c r="B167" s="7" t="s">
        <v>42</v>
      </c>
      <c r="C167" s="1">
        <v>405</v>
      </c>
      <c r="D167" s="1">
        <v>13</v>
      </c>
      <c r="E167" s="1" t="s">
        <v>37</v>
      </c>
      <c r="F167" s="1">
        <v>5</v>
      </c>
      <c r="G167" s="1"/>
      <c r="H167" s="3"/>
      <c r="I167" s="1"/>
      <c r="J167" s="1"/>
      <c r="K167" s="1"/>
      <c r="L167" s="1"/>
      <c r="M167" s="1"/>
    </row>
    <row r="168" spans="1:13" x14ac:dyDescent="0.15">
      <c r="A168" s="1" t="s">
        <v>31</v>
      </c>
      <c r="B168" s="7" t="s">
        <v>42</v>
      </c>
      <c r="C168" s="1">
        <v>405</v>
      </c>
      <c r="D168" s="1">
        <v>14</v>
      </c>
      <c r="E168" s="1" t="s">
        <v>3</v>
      </c>
      <c r="F168" s="1">
        <v>3</v>
      </c>
      <c r="G168" s="1"/>
      <c r="H168" s="3"/>
      <c r="I168" s="1"/>
      <c r="J168" s="1"/>
      <c r="K168" s="1"/>
      <c r="L168" s="1"/>
      <c r="M168" s="1"/>
    </row>
    <row r="169" spans="1:13" x14ac:dyDescent="0.15">
      <c r="A169" s="1" t="s">
        <v>31</v>
      </c>
      <c r="B169" s="7" t="s">
        <v>42</v>
      </c>
      <c r="C169" s="1">
        <v>405</v>
      </c>
      <c r="D169" s="1">
        <v>15</v>
      </c>
      <c r="E169" s="1" t="s">
        <v>3</v>
      </c>
      <c r="F169" s="1">
        <v>3</v>
      </c>
      <c r="G169" s="1"/>
      <c r="H169" s="3"/>
      <c r="I169" s="1"/>
      <c r="J169" s="1"/>
      <c r="K169" s="1"/>
      <c r="L169" s="1"/>
      <c r="M169" s="1"/>
    </row>
    <row r="170" spans="1:13" x14ac:dyDescent="0.15">
      <c r="A170" s="1" t="s">
        <v>31</v>
      </c>
      <c r="B170" s="7" t="s">
        <v>42</v>
      </c>
      <c r="C170" s="1">
        <v>405</v>
      </c>
      <c r="D170" s="1">
        <v>16</v>
      </c>
      <c r="E170" s="1" t="s">
        <v>35</v>
      </c>
      <c r="F170" s="1">
        <v>5</v>
      </c>
      <c r="G170" s="1"/>
      <c r="H170" s="3"/>
      <c r="I170" s="1"/>
      <c r="J170" s="1">
        <f>101/25</f>
        <v>4.04</v>
      </c>
      <c r="K170" s="1"/>
      <c r="L170" s="1"/>
      <c r="M170" s="1"/>
    </row>
    <row r="171" spans="1:13" x14ac:dyDescent="0.15">
      <c r="A171" s="1" t="s">
        <v>31</v>
      </c>
      <c r="B171" s="7" t="s">
        <v>42</v>
      </c>
      <c r="C171" s="1">
        <v>405</v>
      </c>
      <c r="D171" s="1">
        <v>17</v>
      </c>
      <c r="E171" s="1" t="s">
        <v>37</v>
      </c>
      <c r="F171" s="1">
        <v>5</v>
      </c>
      <c r="G171" s="1"/>
      <c r="H171" s="3"/>
      <c r="I171" s="1"/>
      <c r="J171" s="1"/>
      <c r="K171" s="1"/>
      <c r="L171" s="1"/>
      <c r="M171" s="1"/>
    </row>
    <row r="172" spans="1:13" x14ac:dyDescent="0.15">
      <c r="A172" s="1" t="s">
        <v>31</v>
      </c>
      <c r="B172" s="7" t="s">
        <v>42</v>
      </c>
      <c r="C172" s="1">
        <v>405</v>
      </c>
      <c r="D172" s="1">
        <v>18</v>
      </c>
      <c r="E172" s="1" t="s">
        <v>36</v>
      </c>
      <c r="F172" s="1">
        <v>5</v>
      </c>
      <c r="G172" s="1"/>
      <c r="H172" s="3"/>
      <c r="I172" s="1"/>
      <c r="J172" s="1"/>
      <c r="K172" s="1"/>
      <c r="L172" s="1"/>
      <c r="M172" s="1"/>
    </row>
    <row r="173" spans="1:13" x14ac:dyDescent="0.15">
      <c r="A173" s="1" t="s">
        <v>31</v>
      </c>
      <c r="B173" s="7" t="s">
        <v>42</v>
      </c>
      <c r="C173" s="1">
        <v>405</v>
      </c>
      <c r="D173" s="1">
        <v>19</v>
      </c>
      <c r="E173" s="1" t="s">
        <v>37</v>
      </c>
      <c r="F173" s="1">
        <v>5</v>
      </c>
      <c r="G173" s="1"/>
      <c r="H173" s="3"/>
      <c r="I173" s="1"/>
      <c r="J173" s="1"/>
      <c r="K173" s="1"/>
      <c r="L173" s="1"/>
      <c r="M173" s="1"/>
    </row>
    <row r="174" spans="1:13" x14ac:dyDescent="0.15">
      <c r="A174" s="1" t="s">
        <v>31</v>
      </c>
      <c r="B174" s="7" t="s">
        <v>42</v>
      </c>
      <c r="C174" s="1">
        <v>405</v>
      </c>
      <c r="D174" s="1">
        <v>20</v>
      </c>
      <c r="E174" s="1" t="s">
        <v>35</v>
      </c>
      <c r="F174" s="1">
        <v>5</v>
      </c>
      <c r="G174" s="1"/>
      <c r="H174" s="3"/>
      <c r="I174" s="1"/>
      <c r="J174" s="1"/>
      <c r="K174" s="1"/>
      <c r="L174" s="1"/>
      <c r="M174" s="1"/>
    </row>
    <row r="175" spans="1:13" x14ac:dyDescent="0.15">
      <c r="A175" s="1" t="s">
        <v>31</v>
      </c>
      <c r="B175" s="7" t="s">
        <v>42</v>
      </c>
      <c r="C175" s="1">
        <v>405</v>
      </c>
      <c r="D175" s="1">
        <v>21</v>
      </c>
      <c r="E175" s="1" t="s">
        <v>4</v>
      </c>
      <c r="F175" s="1">
        <v>3</v>
      </c>
      <c r="G175" s="1"/>
      <c r="H175" s="3"/>
      <c r="I175" s="1"/>
      <c r="J175" s="1"/>
      <c r="K175" s="1"/>
      <c r="L175" s="1"/>
      <c r="M175" s="1"/>
    </row>
    <row r="176" spans="1:13" x14ac:dyDescent="0.15">
      <c r="A176" s="1" t="s">
        <v>31</v>
      </c>
      <c r="B176" s="7" t="s">
        <v>42</v>
      </c>
      <c r="C176" s="1">
        <v>405</v>
      </c>
      <c r="D176" s="1">
        <v>22</v>
      </c>
      <c r="E176" s="1" t="s">
        <v>35</v>
      </c>
      <c r="F176" s="1">
        <v>5</v>
      </c>
      <c r="G176" s="1"/>
      <c r="H176" s="3"/>
      <c r="I176" s="1"/>
      <c r="J176" s="1"/>
      <c r="K176" s="1"/>
      <c r="L176" s="1"/>
      <c r="M176" s="1"/>
    </row>
    <row r="177" spans="1:13" x14ac:dyDescent="0.15">
      <c r="A177" s="1" t="s">
        <v>31</v>
      </c>
      <c r="B177" s="7" t="s">
        <v>42</v>
      </c>
      <c r="C177" s="1">
        <v>405</v>
      </c>
      <c r="D177" s="1">
        <v>23</v>
      </c>
      <c r="E177" s="1" t="s">
        <v>4</v>
      </c>
      <c r="F177" s="1">
        <v>3</v>
      </c>
      <c r="G177" s="1"/>
      <c r="H177" s="3"/>
      <c r="I177" s="1"/>
      <c r="J177" s="1"/>
      <c r="K177" s="1"/>
      <c r="L177" s="1"/>
      <c r="M177" s="1"/>
    </row>
    <row r="178" spans="1:13" x14ac:dyDescent="0.15">
      <c r="A178" s="1" t="s">
        <v>31</v>
      </c>
      <c r="B178" s="7" t="s">
        <v>42</v>
      </c>
      <c r="C178" s="1">
        <v>405</v>
      </c>
      <c r="D178" s="1">
        <v>24</v>
      </c>
      <c r="E178" s="1" t="s">
        <v>2</v>
      </c>
      <c r="F178" s="1">
        <v>1</v>
      </c>
      <c r="G178" s="1"/>
      <c r="H178" s="3"/>
      <c r="I178" s="1"/>
      <c r="J178" s="1"/>
      <c r="K178" s="1"/>
      <c r="L178" s="1"/>
      <c r="M178" s="1"/>
    </row>
    <row r="179" spans="1:13" x14ac:dyDescent="0.15">
      <c r="A179" s="1" t="s">
        <v>31</v>
      </c>
      <c r="B179" s="7" t="s">
        <v>42</v>
      </c>
      <c r="C179" s="1">
        <v>405</v>
      </c>
      <c r="D179" s="1">
        <v>25</v>
      </c>
      <c r="E179" s="1" t="s">
        <v>37</v>
      </c>
      <c r="F179" s="1">
        <v>5</v>
      </c>
      <c r="G179" s="1"/>
      <c r="H179" s="3"/>
      <c r="I179" s="1"/>
      <c r="J179" s="1"/>
      <c r="K179" s="1"/>
      <c r="L179" s="1"/>
      <c r="M179" s="1"/>
    </row>
    <row r="180" spans="1:13" x14ac:dyDescent="0.15">
      <c r="A180" s="1" t="s">
        <v>32</v>
      </c>
      <c r="B180" s="7">
        <v>38972</v>
      </c>
      <c r="C180" s="1">
        <v>406</v>
      </c>
      <c r="D180" s="1">
        <v>1</v>
      </c>
      <c r="E180" s="1" t="s">
        <v>3</v>
      </c>
      <c r="F180" s="1">
        <v>3</v>
      </c>
      <c r="G180" s="1"/>
      <c r="H180" s="18">
        <f>(COUNTIF(F180:F204,"&gt;0"))/(COUNTA(F180:F204))</f>
        <v>0.72</v>
      </c>
      <c r="I180" s="18">
        <f>AVERAGE(F180:F204)</f>
        <v>1.68</v>
      </c>
      <c r="J180" s="1"/>
      <c r="K180" s="1"/>
      <c r="L180" s="1"/>
      <c r="M180" s="1"/>
    </row>
    <row r="181" spans="1:13" x14ac:dyDescent="0.15">
      <c r="A181" s="1" t="s">
        <v>32</v>
      </c>
      <c r="B181" s="7">
        <v>38972</v>
      </c>
      <c r="C181" s="1">
        <v>406</v>
      </c>
      <c r="D181" s="1">
        <v>2</v>
      </c>
      <c r="E181" s="1" t="s">
        <v>3</v>
      </c>
      <c r="F181" s="1">
        <v>3</v>
      </c>
      <c r="G181" s="1"/>
      <c r="H181" s="3"/>
      <c r="I181" s="1"/>
      <c r="J181" s="1"/>
      <c r="K181" s="1"/>
      <c r="L181" s="1"/>
      <c r="M181" s="1"/>
    </row>
    <row r="182" spans="1:13" x14ac:dyDescent="0.15">
      <c r="A182" s="1" t="s">
        <v>32</v>
      </c>
      <c r="B182" s="7">
        <v>38972</v>
      </c>
      <c r="C182" s="1">
        <v>406</v>
      </c>
      <c r="D182" s="1">
        <v>3</v>
      </c>
      <c r="E182" s="1" t="s">
        <v>4</v>
      </c>
      <c r="F182" s="1">
        <v>3</v>
      </c>
      <c r="G182" s="1"/>
      <c r="H182" s="3"/>
      <c r="I182" s="1"/>
      <c r="J182" s="1"/>
      <c r="K182" s="1"/>
      <c r="L182" s="1"/>
      <c r="M182" s="1"/>
    </row>
    <row r="183" spans="1:13" x14ac:dyDescent="0.15">
      <c r="A183" s="1" t="s">
        <v>32</v>
      </c>
      <c r="B183" s="7">
        <v>38972</v>
      </c>
      <c r="C183" s="1">
        <v>406</v>
      </c>
      <c r="D183" s="1">
        <v>4</v>
      </c>
      <c r="E183" s="1" t="s">
        <v>4</v>
      </c>
      <c r="F183" s="1">
        <v>3</v>
      </c>
      <c r="G183" s="1"/>
      <c r="H183" s="25"/>
      <c r="I183" s="1"/>
      <c r="J183" s="1"/>
      <c r="K183" s="1"/>
      <c r="L183" s="1"/>
      <c r="M183" s="1"/>
    </row>
    <row r="184" spans="1:13" x14ac:dyDescent="0.15">
      <c r="A184" s="1" t="s">
        <v>32</v>
      </c>
      <c r="B184" s="7">
        <v>38972</v>
      </c>
      <c r="C184" s="1">
        <v>406</v>
      </c>
      <c r="D184" s="1">
        <v>5</v>
      </c>
      <c r="E184" s="1" t="s">
        <v>0</v>
      </c>
      <c r="F184" s="1">
        <v>0</v>
      </c>
      <c r="G184" s="1"/>
      <c r="H184" s="3"/>
      <c r="I184" s="1"/>
      <c r="J184" s="1"/>
      <c r="K184" s="1"/>
      <c r="L184" s="1"/>
      <c r="M184" s="1"/>
    </row>
    <row r="185" spans="1:13" x14ac:dyDescent="0.15">
      <c r="A185" s="1" t="s">
        <v>32</v>
      </c>
      <c r="B185" s="7">
        <v>38972</v>
      </c>
      <c r="C185" s="1">
        <v>406</v>
      </c>
      <c r="D185" s="1">
        <v>6</v>
      </c>
      <c r="E185" s="1" t="s">
        <v>15</v>
      </c>
      <c r="F185" s="1">
        <v>1</v>
      </c>
      <c r="G185" s="1"/>
      <c r="H185" s="3"/>
      <c r="I185" s="1"/>
      <c r="J185" s="1"/>
      <c r="K185" s="1"/>
      <c r="L185" s="1"/>
      <c r="M185" s="1"/>
    </row>
    <row r="186" spans="1:13" x14ac:dyDescent="0.15">
      <c r="A186" s="1" t="s">
        <v>32</v>
      </c>
      <c r="B186" s="7">
        <v>38972</v>
      </c>
      <c r="C186" s="1">
        <v>406</v>
      </c>
      <c r="D186" s="1">
        <v>7</v>
      </c>
      <c r="E186" s="1" t="s">
        <v>4</v>
      </c>
      <c r="F186" s="1">
        <v>3</v>
      </c>
      <c r="G186" s="1"/>
      <c r="H186" s="3"/>
      <c r="I186" s="1"/>
      <c r="J186" s="1"/>
      <c r="K186" s="1"/>
      <c r="L186" s="1"/>
      <c r="M186" s="1"/>
    </row>
    <row r="187" spans="1:13" x14ac:dyDescent="0.15">
      <c r="A187" s="1" t="s">
        <v>32</v>
      </c>
      <c r="B187" s="7">
        <v>38972</v>
      </c>
      <c r="C187" s="1">
        <v>406</v>
      </c>
      <c r="D187" s="1">
        <v>8</v>
      </c>
      <c r="E187" s="1" t="s">
        <v>2</v>
      </c>
      <c r="F187" s="1">
        <v>1</v>
      </c>
      <c r="G187" s="1"/>
      <c r="H187" s="3"/>
      <c r="I187" s="1"/>
      <c r="J187" s="1"/>
      <c r="K187" s="1"/>
      <c r="L187" s="1"/>
      <c r="M187" s="1"/>
    </row>
    <row r="188" spans="1:13" x14ac:dyDescent="0.15">
      <c r="A188" s="1" t="s">
        <v>32</v>
      </c>
      <c r="B188" s="7">
        <v>38972</v>
      </c>
      <c r="C188" s="1">
        <v>406</v>
      </c>
      <c r="D188" s="1">
        <v>9</v>
      </c>
      <c r="E188" s="1" t="s">
        <v>2</v>
      </c>
      <c r="F188" s="1">
        <v>1</v>
      </c>
      <c r="G188" s="1"/>
      <c r="H188" s="3"/>
      <c r="I188" s="1"/>
      <c r="J188" s="1"/>
      <c r="K188" s="1"/>
      <c r="L188" s="1"/>
      <c r="M188" s="1"/>
    </row>
    <row r="189" spans="1:13" x14ac:dyDescent="0.15">
      <c r="A189" s="1" t="s">
        <v>32</v>
      </c>
      <c r="B189" s="7">
        <v>38972</v>
      </c>
      <c r="C189" s="1">
        <v>406</v>
      </c>
      <c r="D189" s="1">
        <v>10</v>
      </c>
      <c r="E189" s="1" t="s">
        <v>0</v>
      </c>
      <c r="F189" s="1">
        <v>0</v>
      </c>
      <c r="G189" s="1"/>
      <c r="H189" s="3"/>
      <c r="I189" s="1"/>
      <c r="J189" s="1"/>
      <c r="K189" s="1"/>
      <c r="L189" s="1"/>
      <c r="M189" s="1"/>
    </row>
    <row r="190" spans="1:13" x14ac:dyDescent="0.15">
      <c r="A190" s="1" t="s">
        <v>32</v>
      </c>
      <c r="B190" s="7">
        <v>38972</v>
      </c>
      <c r="C190" s="1">
        <v>406</v>
      </c>
      <c r="D190" s="1">
        <v>11</v>
      </c>
      <c r="E190" s="1" t="s">
        <v>0</v>
      </c>
      <c r="F190" s="1">
        <v>0</v>
      </c>
      <c r="G190" s="1"/>
      <c r="H190" s="3"/>
      <c r="I190" s="1"/>
      <c r="J190" s="1"/>
      <c r="K190" s="1"/>
      <c r="L190" s="1"/>
      <c r="M190" s="1"/>
    </row>
    <row r="191" spans="1:13" x14ac:dyDescent="0.15">
      <c r="A191" s="1" t="s">
        <v>32</v>
      </c>
      <c r="B191" s="7">
        <v>38972</v>
      </c>
      <c r="C191" s="1">
        <v>406</v>
      </c>
      <c r="D191" s="1">
        <v>12</v>
      </c>
      <c r="E191" s="1" t="s">
        <v>4</v>
      </c>
      <c r="F191" s="1">
        <v>3</v>
      </c>
      <c r="G191" s="1"/>
      <c r="H191" s="3"/>
      <c r="I191" s="1"/>
      <c r="J191" s="1"/>
      <c r="K191" s="1"/>
      <c r="L191" s="1"/>
      <c r="M191" s="1"/>
    </row>
    <row r="192" spans="1:13" x14ac:dyDescent="0.15">
      <c r="A192" s="1" t="s">
        <v>32</v>
      </c>
      <c r="B192" s="7">
        <v>38972</v>
      </c>
      <c r="C192" s="1">
        <v>406</v>
      </c>
      <c r="D192" s="1">
        <v>13</v>
      </c>
      <c r="E192" s="1" t="s">
        <v>3</v>
      </c>
      <c r="F192" s="1">
        <v>3</v>
      </c>
      <c r="G192" s="1"/>
      <c r="H192" s="3"/>
      <c r="I192" s="1"/>
      <c r="J192" s="1"/>
      <c r="K192" s="1"/>
      <c r="L192" s="1"/>
      <c r="M192" s="1"/>
    </row>
    <row r="193" spans="1:13" x14ac:dyDescent="0.15">
      <c r="A193" s="1" t="s">
        <v>32</v>
      </c>
      <c r="B193" s="7">
        <v>38972</v>
      </c>
      <c r="C193" s="1">
        <v>406</v>
      </c>
      <c r="D193" s="1">
        <v>14</v>
      </c>
      <c r="E193" s="1" t="s">
        <v>3</v>
      </c>
      <c r="F193" s="1">
        <v>3</v>
      </c>
      <c r="G193" s="1"/>
      <c r="H193" s="3"/>
      <c r="I193" s="1"/>
      <c r="J193" s="1"/>
      <c r="K193" s="1"/>
      <c r="L193" s="1"/>
      <c r="M193" s="1"/>
    </row>
    <row r="194" spans="1:13" x14ac:dyDescent="0.15">
      <c r="A194" s="1" t="s">
        <v>32</v>
      </c>
      <c r="B194" s="7">
        <v>38972</v>
      </c>
      <c r="C194" s="1">
        <v>406</v>
      </c>
      <c r="D194" s="1">
        <v>15</v>
      </c>
      <c r="E194" s="1" t="s">
        <v>2</v>
      </c>
      <c r="F194" s="1">
        <v>1</v>
      </c>
      <c r="G194" s="1"/>
      <c r="H194" s="3"/>
      <c r="I194" s="1"/>
      <c r="J194" s="1"/>
      <c r="K194" s="1"/>
      <c r="L194" s="1"/>
      <c r="M194" s="1"/>
    </row>
    <row r="195" spans="1:13" x14ac:dyDescent="0.15">
      <c r="A195" s="1" t="s">
        <v>32</v>
      </c>
      <c r="B195" s="7">
        <v>38972</v>
      </c>
      <c r="C195" s="1">
        <v>406</v>
      </c>
      <c r="D195" s="1">
        <v>16</v>
      </c>
      <c r="E195" s="1" t="s">
        <v>0</v>
      </c>
      <c r="F195" s="1">
        <v>0</v>
      </c>
      <c r="G195" s="1"/>
      <c r="H195" s="3"/>
      <c r="I195" s="1"/>
      <c r="J195" s="1"/>
      <c r="K195" s="1"/>
      <c r="L195" s="1"/>
      <c r="M195" s="1"/>
    </row>
    <row r="196" spans="1:13" x14ac:dyDescent="0.15">
      <c r="A196" s="1" t="s">
        <v>32</v>
      </c>
      <c r="B196" s="7">
        <v>38972</v>
      </c>
      <c r="C196" s="1">
        <v>406</v>
      </c>
      <c r="D196" s="1">
        <v>17</v>
      </c>
      <c r="E196" s="1" t="s">
        <v>0</v>
      </c>
      <c r="F196" s="1">
        <v>0</v>
      </c>
      <c r="G196" s="1"/>
      <c r="H196" s="3"/>
      <c r="I196" s="1"/>
      <c r="J196" s="1"/>
      <c r="K196" s="1"/>
      <c r="L196" s="1"/>
      <c r="M196" s="1"/>
    </row>
    <row r="197" spans="1:13" x14ac:dyDescent="0.15">
      <c r="A197" s="1" t="s">
        <v>32</v>
      </c>
      <c r="B197" s="7">
        <v>38972</v>
      </c>
      <c r="C197" s="1">
        <v>406</v>
      </c>
      <c r="D197" s="1">
        <v>18</v>
      </c>
      <c r="E197" s="1" t="s">
        <v>0</v>
      </c>
      <c r="F197" s="1">
        <v>0</v>
      </c>
      <c r="G197" s="1"/>
      <c r="H197" s="3"/>
      <c r="I197" s="1"/>
      <c r="J197" s="1"/>
      <c r="K197" s="1"/>
      <c r="L197" s="1"/>
      <c r="M197" s="1"/>
    </row>
    <row r="198" spans="1:13" x14ac:dyDescent="0.15">
      <c r="A198" s="1" t="s">
        <v>32</v>
      </c>
      <c r="B198" s="7">
        <v>38972</v>
      </c>
      <c r="C198" s="1">
        <v>406</v>
      </c>
      <c r="D198" s="1">
        <v>19</v>
      </c>
      <c r="E198" s="1" t="s">
        <v>15</v>
      </c>
      <c r="F198" s="1">
        <v>1</v>
      </c>
      <c r="G198" s="1"/>
      <c r="H198" s="3"/>
      <c r="I198" s="1"/>
      <c r="J198" s="1"/>
      <c r="K198" s="1"/>
      <c r="L198" s="1"/>
      <c r="M198" s="1"/>
    </row>
    <row r="199" spans="1:13" x14ac:dyDescent="0.15">
      <c r="A199" s="1" t="s">
        <v>32</v>
      </c>
      <c r="B199" s="7">
        <v>38972</v>
      </c>
      <c r="C199" s="1">
        <v>406</v>
      </c>
      <c r="D199" s="1">
        <v>20</v>
      </c>
      <c r="E199" s="1" t="s">
        <v>2</v>
      </c>
      <c r="F199" s="1">
        <v>1</v>
      </c>
      <c r="G199" s="1"/>
      <c r="H199" s="3"/>
      <c r="I199" s="1"/>
      <c r="J199" s="1"/>
      <c r="K199" s="1"/>
      <c r="L199" s="1"/>
      <c r="M199" s="1"/>
    </row>
    <row r="200" spans="1:13" x14ac:dyDescent="0.15">
      <c r="A200" s="1" t="s">
        <v>32</v>
      </c>
      <c r="B200" s="7">
        <v>38972</v>
      </c>
      <c r="C200" s="1">
        <v>406</v>
      </c>
      <c r="D200" s="1">
        <v>21</v>
      </c>
      <c r="E200" s="1" t="s">
        <v>4</v>
      </c>
      <c r="F200" s="26">
        <v>3</v>
      </c>
      <c r="G200" s="1"/>
      <c r="H200" s="3"/>
      <c r="I200" s="1"/>
      <c r="J200" s="1"/>
      <c r="K200" s="1"/>
      <c r="L200" s="1"/>
      <c r="M200" s="1"/>
    </row>
    <row r="201" spans="1:13" x14ac:dyDescent="0.15">
      <c r="A201" s="1" t="s">
        <v>32</v>
      </c>
      <c r="B201" s="7">
        <v>38972</v>
      </c>
      <c r="C201" s="1">
        <v>406</v>
      </c>
      <c r="D201" s="1">
        <v>22</v>
      </c>
      <c r="E201" s="1" t="s">
        <v>4</v>
      </c>
      <c r="F201" s="26">
        <v>3</v>
      </c>
      <c r="G201" s="1"/>
      <c r="H201" s="3"/>
      <c r="I201" s="1"/>
      <c r="J201" s="1"/>
      <c r="K201" s="1"/>
      <c r="L201" s="1"/>
      <c r="M201" s="1"/>
    </row>
    <row r="202" spans="1:13" x14ac:dyDescent="0.15">
      <c r="A202" s="1" t="s">
        <v>32</v>
      </c>
      <c r="B202" s="7">
        <v>38972</v>
      </c>
      <c r="C202" s="1">
        <v>406</v>
      </c>
      <c r="D202" s="1">
        <v>23</v>
      </c>
      <c r="E202" s="1" t="s">
        <v>3</v>
      </c>
      <c r="F202" s="26">
        <v>3</v>
      </c>
      <c r="G202" s="1"/>
      <c r="H202" s="3"/>
      <c r="I202" s="1"/>
      <c r="J202" s="1"/>
      <c r="K202" s="1"/>
      <c r="L202" s="1"/>
      <c r="M202" s="1"/>
    </row>
    <row r="203" spans="1:13" x14ac:dyDescent="0.15">
      <c r="A203" s="1" t="s">
        <v>32</v>
      </c>
      <c r="B203" s="7">
        <v>38972</v>
      </c>
      <c r="C203" s="1">
        <v>406</v>
      </c>
      <c r="D203" s="1">
        <v>24</v>
      </c>
      <c r="E203" s="1" t="s">
        <v>3</v>
      </c>
      <c r="F203" s="26">
        <v>3</v>
      </c>
      <c r="G203" s="1"/>
      <c r="H203" s="3"/>
      <c r="I203" s="1"/>
      <c r="J203" s="1"/>
      <c r="K203" s="1"/>
      <c r="L203" s="1"/>
      <c r="M203" s="1"/>
    </row>
    <row r="204" spans="1:13" x14ac:dyDescent="0.15">
      <c r="A204" s="1" t="s">
        <v>32</v>
      </c>
      <c r="B204" s="7">
        <v>38972</v>
      </c>
      <c r="C204" s="1">
        <v>406</v>
      </c>
      <c r="D204" s="1">
        <v>25</v>
      </c>
      <c r="E204" s="1" t="s">
        <v>0</v>
      </c>
      <c r="F204" s="26">
        <v>0</v>
      </c>
      <c r="G204" s="1"/>
      <c r="H204" s="3"/>
      <c r="I204" s="1"/>
      <c r="J204" s="1"/>
      <c r="K204" s="1"/>
      <c r="L204" s="1"/>
      <c r="M204" s="1"/>
    </row>
    <row r="205" spans="1:13" x14ac:dyDescent="0.15">
      <c r="A205" s="1" t="s">
        <v>33</v>
      </c>
      <c r="B205" s="7">
        <v>38994</v>
      </c>
      <c r="C205" s="1">
        <v>415</v>
      </c>
      <c r="D205" s="1">
        <v>1</v>
      </c>
      <c r="E205" s="1" t="s">
        <v>36</v>
      </c>
      <c r="F205" s="1">
        <v>5</v>
      </c>
      <c r="G205" s="1"/>
      <c r="H205" s="18">
        <f>(COUNTIF(F205:F225,"&gt;0"))/(COUNTA(F205:F225))</f>
        <v>1</v>
      </c>
      <c r="I205" s="18">
        <f>AVERAGE(F205:F225)</f>
        <v>3</v>
      </c>
      <c r="J205" s="1"/>
      <c r="K205" s="1"/>
      <c r="L205" s="1"/>
      <c r="M205" s="1"/>
    </row>
    <row r="206" spans="1:13" x14ac:dyDescent="0.15">
      <c r="A206" s="1" t="s">
        <v>33</v>
      </c>
      <c r="B206" s="7">
        <v>38994</v>
      </c>
      <c r="C206" s="1">
        <v>415</v>
      </c>
      <c r="D206" s="1">
        <v>2</v>
      </c>
      <c r="E206" s="1" t="s">
        <v>2</v>
      </c>
      <c r="F206" s="1">
        <v>1</v>
      </c>
      <c r="G206" s="1"/>
      <c r="H206" s="3"/>
      <c r="I206" s="1"/>
      <c r="J206" s="1"/>
      <c r="K206" s="1"/>
      <c r="L206" s="1"/>
      <c r="M206" s="1"/>
    </row>
    <row r="207" spans="1:13" x14ac:dyDescent="0.15">
      <c r="A207" s="1" t="s">
        <v>33</v>
      </c>
      <c r="B207" s="7">
        <v>38994</v>
      </c>
      <c r="C207" s="1">
        <v>415</v>
      </c>
      <c r="D207" s="1">
        <v>3</v>
      </c>
      <c r="E207" s="1" t="s">
        <v>4</v>
      </c>
      <c r="F207" s="1">
        <v>3</v>
      </c>
      <c r="G207" s="1"/>
      <c r="H207" s="3"/>
      <c r="I207" s="1"/>
      <c r="J207" s="1"/>
      <c r="K207" s="1"/>
      <c r="L207" s="1"/>
      <c r="M207" s="1"/>
    </row>
    <row r="208" spans="1:13" x14ac:dyDescent="0.15">
      <c r="A208" s="1" t="s">
        <v>33</v>
      </c>
      <c r="B208" s="7">
        <v>38994</v>
      </c>
      <c r="C208" s="1">
        <v>415</v>
      </c>
      <c r="D208" s="1">
        <v>4</v>
      </c>
      <c r="E208" s="1" t="s">
        <v>4</v>
      </c>
      <c r="F208" s="1">
        <v>3</v>
      </c>
      <c r="G208" s="1"/>
      <c r="H208" s="25"/>
      <c r="I208" s="1"/>
      <c r="J208" s="1"/>
      <c r="K208" s="1"/>
      <c r="L208" s="1"/>
      <c r="M208" s="1"/>
    </row>
    <row r="209" spans="1:13" x14ac:dyDescent="0.15">
      <c r="A209" s="1" t="s">
        <v>33</v>
      </c>
      <c r="B209" s="7">
        <v>38994</v>
      </c>
      <c r="C209" s="1">
        <v>415</v>
      </c>
      <c r="D209" s="1">
        <v>5</v>
      </c>
      <c r="E209" s="1" t="s">
        <v>4</v>
      </c>
      <c r="F209" s="1">
        <v>3</v>
      </c>
      <c r="G209" s="1"/>
      <c r="H209" s="3"/>
      <c r="I209" s="1"/>
      <c r="J209" s="1"/>
      <c r="K209" s="1"/>
      <c r="L209" s="1"/>
      <c r="M209" s="1"/>
    </row>
    <row r="210" spans="1:13" x14ac:dyDescent="0.15">
      <c r="A210" s="1" t="s">
        <v>33</v>
      </c>
      <c r="B210" s="7">
        <v>38994</v>
      </c>
      <c r="C210" s="1">
        <v>415</v>
      </c>
      <c r="D210" s="1">
        <v>6</v>
      </c>
      <c r="E210" s="1" t="s">
        <v>4</v>
      </c>
      <c r="F210" s="1">
        <v>3</v>
      </c>
      <c r="G210" s="1"/>
      <c r="H210" s="3"/>
      <c r="I210" s="1"/>
      <c r="J210" s="1"/>
      <c r="K210" s="1"/>
      <c r="L210" s="1"/>
      <c r="M210" s="1"/>
    </row>
    <row r="211" spans="1:13" x14ac:dyDescent="0.15">
      <c r="A211" s="1" t="s">
        <v>33</v>
      </c>
      <c r="B211" s="7">
        <v>38994</v>
      </c>
      <c r="C211" s="1">
        <v>415</v>
      </c>
      <c r="D211" s="1">
        <v>7</v>
      </c>
      <c r="E211" s="1" t="s">
        <v>3</v>
      </c>
      <c r="F211" s="1">
        <v>3</v>
      </c>
      <c r="G211" s="1"/>
      <c r="H211" s="3"/>
      <c r="I211" s="1"/>
      <c r="J211" s="1"/>
      <c r="K211" s="1"/>
      <c r="L211" s="1"/>
      <c r="M211" s="1"/>
    </row>
    <row r="212" spans="1:13" x14ac:dyDescent="0.15">
      <c r="A212" s="1" t="s">
        <v>33</v>
      </c>
      <c r="B212" s="7">
        <v>38994</v>
      </c>
      <c r="C212" s="1">
        <v>415</v>
      </c>
      <c r="D212" s="1">
        <v>8</v>
      </c>
      <c r="E212" s="1" t="s">
        <v>3</v>
      </c>
      <c r="F212" s="1">
        <v>3</v>
      </c>
      <c r="G212" s="1"/>
      <c r="H212" s="3"/>
      <c r="I212" s="1"/>
      <c r="J212" s="1"/>
      <c r="K212" s="1"/>
      <c r="L212" s="1"/>
      <c r="M212" s="1"/>
    </row>
    <row r="213" spans="1:13" x14ac:dyDescent="0.15">
      <c r="A213" s="1" t="s">
        <v>33</v>
      </c>
      <c r="B213" s="7">
        <v>38994</v>
      </c>
      <c r="C213" s="1">
        <v>415</v>
      </c>
      <c r="D213" s="1">
        <v>9</v>
      </c>
      <c r="E213" s="1" t="s">
        <v>4</v>
      </c>
      <c r="F213" s="1">
        <v>3</v>
      </c>
      <c r="G213" s="1"/>
      <c r="H213" s="3"/>
      <c r="I213" s="1"/>
      <c r="J213" s="1"/>
      <c r="K213" s="1"/>
      <c r="L213" s="1"/>
      <c r="M213" s="1"/>
    </row>
    <row r="214" spans="1:13" x14ac:dyDescent="0.15">
      <c r="A214" s="1" t="s">
        <v>33</v>
      </c>
      <c r="B214" s="7">
        <v>38994</v>
      </c>
      <c r="C214" s="1">
        <v>415</v>
      </c>
      <c r="D214" s="1">
        <v>10</v>
      </c>
      <c r="E214" s="1" t="s">
        <v>4</v>
      </c>
      <c r="F214" s="1">
        <v>3</v>
      </c>
      <c r="G214" s="1"/>
      <c r="H214" s="3"/>
      <c r="I214" s="1"/>
      <c r="J214" s="1"/>
      <c r="K214" s="1"/>
      <c r="L214" s="1"/>
      <c r="M214" s="1"/>
    </row>
    <row r="215" spans="1:13" x14ac:dyDescent="0.15">
      <c r="A215" s="1" t="s">
        <v>33</v>
      </c>
      <c r="B215" s="7">
        <v>38994</v>
      </c>
      <c r="C215" s="1">
        <v>415</v>
      </c>
      <c r="D215" s="1">
        <v>11</v>
      </c>
      <c r="E215" s="1" t="s">
        <v>35</v>
      </c>
      <c r="F215" s="1">
        <v>5</v>
      </c>
      <c r="G215" s="1"/>
      <c r="H215" s="3"/>
      <c r="I215" s="1"/>
      <c r="J215" s="1"/>
      <c r="K215" s="1"/>
      <c r="L215" s="1"/>
      <c r="M215" s="1"/>
    </row>
    <row r="216" spans="1:13" x14ac:dyDescent="0.15">
      <c r="A216" s="1" t="s">
        <v>33</v>
      </c>
      <c r="B216" s="7">
        <v>38994</v>
      </c>
      <c r="C216" s="1">
        <v>415</v>
      </c>
      <c r="D216" s="1">
        <v>12</v>
      </c>
      <c r="E216" s="1" t="s">
        <v>3</v>
      </c>
      <c r="F216" s="1">
        <v>3</v>
      </c>
      <c r="G216" s="1"/>
      <c r="H216" s="3"/>
      <c r="I216" s="1"/>
      <c r="J216" s="1"/>
      <c r="K216" s="1"/>
      <c r="L216" s="1"/>
      <c r="M216" s="1"/>
    </row>
    <row r="217" spans="1:13" x14ac:dyDescent="0.15">
      <c r="A217" s="1" t="s">
        <v>33</v>
      </c>
      <c r="B217" s="7">
        <v>38994</v>
      </c>
      <c r="C217" s="1">
        <v>415</v>
      </c>
      <c r="D217" s="1">
        <v>13</v>
      </c>
      <c r="E217" s="1" t="s">
        <v>4</v>
      </c>
      <c r="F217" s="1">
        <v>3</v>
      </c>
      <c r="G217" s="1"/>
      <c r="H217" s="3"/>
      <c r="I217" s="1"/>
      <c r="J217" s="1"/>
      <c r="K217" s="1"/>
      <c r="L217" s="1"/>
      <c r="M217" s="1"/>
    </row>
    <row r="218" spans="1:13" x14ac:dyDescent="0.15">
      <c r="A218" s="1" t="s">
        <v>33</v>
      </c>
      <c r="B218" s="7">
        <v>38994</v>
      </c>
      <c r="C218" s="1">
        <v>415</v>
      </c>
      <c r="D218" s="1">
        <v>14</v>
      </c>
      <c r="E218" s="1" t="s">
        <v>4</v>
      </c>
      <c r="F218" s="1">
        <v>3</v>
      </c>
      <c r="G218" s="1"/>
      <c r="H218" s="3"/>
      <c r="I218" s="1"/>
      <c r="J218" s="1"/>
      <c r="K218" s="1"/>
      <c r="L218" s="1"/>
      <c r="M218" s="1"/>
    </row>
    <row r="219" spans="1:13" x14ac:dyDescent="0.15">
      <c r="A219" s="1" t="s">
        <v>33</v>
      </c>
      <c r="B219" s="7">
        <v>38994</v>
      </c>
      <c r="C219" s="1">
        <v>415</v>
      </c>
      <c r="D219" s="1">
        <v>15</v>
      </c>
      <c r="E219" s="1" t="s">
        <v>3</v>
      </c>
      <c r="F219" s="1">
        <v>3</v>
      </c>
      <c r="G219" s="1"/>
      <c r="H219" s="3"/>
      <c r="I219" s="1"/>
      <c r="J219" s="1"/>
      <c r="K219" s="1"/>
      <c r="L219" s="1"/>
      <c r="M219" s="1"/>
    </row>
    <row r="220" spans="1:13" x14ac:dyDescent="0.15">
      <c r="A220" s="1" t="s">
        <v>33</v>
      </c>
      <c r="B220" s="7">
        <v>38994</v>
      </c>
      <c r="C220" s="1">
        <v>415</v>
      </c>
      <c r="D220" s="1">
        <v>16</v>
      </c>
      <c r="E220" s="1" t="s">
        <v>15</v>
      </c>
      <c r="F220" s="1">
        <v>1</v>
      </c>
      <c r="G220" s="1"/>
      <c r="H220" s="3"/>
      <c r="I220" s="1"/>
      <c r="J220" s="1"/>
      <c r="K220" s="1"/>
      <c r="L220" s="1"/>
      <c r="M220" s="1"/>
    </row>
    <row r="221" spans="1:13" x14ac:dyDescent="0.15">
      <c r="A221" s="1" t="s">
        <v>33</v>
      </c>
      <c r="B221" s="7">
        <v>38994</v>
      </c>
      <c r="C221" s="1">
        <v>415</v>
      </c>
      <c r="D221" s="1">
        <v>17</v>
      </c>
      <c r="E221" s="1" t="s">
        <v>3</v>
      </c>
      <c r="F221" s="1">
        <v>3</v>
      </c>
      <c r="G221" s="1"/>
      <c r="H221" s="3"/>
      <c r="I221" s="1"/>
      <c r="J221" s="1"/>
      <c r="K221" s="1"/>
      <c r="L221" s="1"/>
      <c r="M221" s="1"/>
    </row>
    <row r="222" spans="1:13" x14ac:dyDescent="0.15">
      <c r="A222" s="1" t="s">
        <v>33</v>
      </c>
      <c r="B222" s="7">
        <v>38994</v>
      </c>
      <c r="C222" s="1">
        <v>415</v>
      </c>
      <c r="D222" s="1">
        <v>18</v>
      </c>
      <c r="E222" s="1" t="s">
        <v>3</v>
      </c>
      <c r="F222" s="1">
        <v>3</v>
      </c>
      <c r="G222" s="1"/>
      <c r="H222" s="3"/>
      <c r="I222" s="1"/>
      <c r="J222" s="1"/>
      <c r="K222" s="1"/>
      <c r="L222" s="1"/>
      <c r="M222" s="1"/>
    </row>
    <row r="223" spans="1:13" x14ac:dyDescent="0.15">
      <c r="A223" s="1" t="s">
        <v>33</v>
      </c>
      <c r="B223" s="7">
        <v>38994</v>
      </c>
      <c r="C223" s="1">
        <v>415</v>
      </c>
      <c r="D223" s="1">
        <v>19</v>
      </c>
      <c r="E223" s="1" t="s">
        <v>3</v>
      </c>
      <c r="F223" s="1">
        <v>3</v>
      </c>
      <c r="G223" s="1"/>
      <c r="H223" s="3"/>
      <c r="I223" s="1"/>
      <c r="J223" s="1"/>
      <c r="K223" s="1"/>
      <c r="L223" s="1"/>
      <c r="M223" s="1"/>
    </row>
    <row r="224" spans="1:13" x14ac:dyDescent="0.15">
      <c r="A224" s="1" t="s">
        <v>33</v>
      </c>
      <c r="B224" s="7">
        <v>38994</v>
      </c>
      <c r="C224" s="1">
        <v>415</v>
      </c>
      <c r="D224" s="1">
        <v>20</v>
      </c>
      <c r="E224" s="1" t="s">
        <v>3</v>
      </c>
      <c r="F224" s="1">
        <v>3</v>
      </c>
      <c r="G224" s="1"/>
      <c r="H224" s="3"/>
      <c r="I224" s="1"/>
      <c r="J224" s="1"/>
      <c r="K224" s="1"/>
      <c r="L224" s="1"/>
      <c r="M224" s="1"/>
    </row>
    <row r="225" spans="1:13" x14ac:dyDescent="0.15">
      <c r="A225" s="1" t="s">
        <v>33</v>
      </c>
      <c r="B225" s="7">
        <v>38994</v>
      </c>
      <c r="C225" s="1">
        <v>415</v>
      </c>
      <c r="D225" s="1">
        <v>21</v>
      </c>
      <c r="E225" s="1" t="s">
        <v>3</v>
      </c>
      <c r="F225" s="1">
        <v>3</v>
      </c>
      <c r="G225" s="1"/>
      <c r="H225" s="3"/>
      <c r="I225" s="1"/>
      <c r="J225" s="1"/>
      <c r="K225" s="1"/>
      <c r="L225" s="1"/>
      <c r="M225" s="1"/>
    </row>
    <row r="226" spans="1:13" x14ac:dyDescent="0.15">
      <c r="A226" s="1" t="s">
        <v>32</v>
      </c>
      <c r="B226" s="7">
        <v>39001</v>
      </c>
      <c r="C226" s="1">
        <v>416</v>
      </c>
      <c r="D226" s="1">
        <v>1</v>
      </c>
      <c r="E226" s="1" t="s">
        <v>0</v>
      </c>
      <c r="F226" s="1">
        <v>0</v>
      </c>
      <c r="G226" s="1"/>
      <c r="H226" s="18">
        <f>(COUNTIF(F226:F250,"&gt;0"))/(COUNTA(F226:F250))</f>
        <v>0.68</v>
      </c>
      <c r="I226" s="18">
        <f>AVERAGE(F226:F250)</f>
        <v>1.8</v>
      </c>
      <c r="J226" s="1"/>
      <c r="K226" s="1"/>
      <c r="L226" s="1"/>
      <c r="M226" s="1"/>
    </row>
    <row r="227" spans="1:13" x14ac:dyDescent="0.15">
      <c r="A227" s="1" t="s">
        <v>32</v>
      </c>
      <c r="B227" s="7">
        <v>39001</v>
      </c>
      <c r="C227" s="1">
        <v>416</v>
      </c>
      <c r="D227" s="1">
        <v>2</v>
      </c>
      <c r="E227" s="1" t="s">
        <v>0</v>
      </c>
      <c r="F227" s="1">
        <v>0</v>
      </c>
      <c r="G227" s="1"/>
      <c r="H227" s="3"/>
      <c r="I227" s="1"/>
      <c r="J227" s="1"/>
      <c r="K227" s="1"/>
      <c r="L227" s="1"/>
      <c r="M227" s="1"/>
    </row>
    <row r="228" spans="1:13" x14ac:dyDescent="0.15">
      <c r="A228" s="1" t="s">
        <v>32</v>
      </c>
      <c r="B228" s="7">
        <v>39001</v>
      </c>
      <c r="C228" s="1">
        <v>416</v>
      </c>
      <c r="D228" s="1">
        <v>3</v>
      </c>
      <c r="E228" s="1" t="s">
        <v>0</v>
      </c>
      <c r="F228" s="1">
        <v>0</v>
      </c>
      <c r="G228" s="1"/>
      <c r="H228" s="3"/>
      <c r="I228" s="1"/>
      <c r="J228" s="1"/>
      <c r="K228" s="1"/>
      <c r="L228" s="1"/>
      <c r="M228" s="1"/>
    </row>
    <row r="229" spans="1:13" x14ac:dyDescent="0.15">
      <c r="A229" s="1" t="s">
        <v>32</v>
      </c>
      <c r="B229" s="7">
        <v>39001</v>
      </c>
      <c r="C229" s="1">
        <v>416</v>
      </c>
      <c r="D229" s="1">
        <v>4</v>
      </c>
      <c r="E229" s="12" t="s">
        <v>4</v>
      </c>
      <c r="F229" s="1">
        <v>3</v>
      </c>
      <c r="G229" s="1"/>
      <c r="H229" s="3"/>
      <c r="I229" s="1"/>
      <c r="J229" s="1"/>
      <c r="K229" s="1"/>
      <c r="L229" s="1"/>
      <c r="M229" s="1"/>
    </row>
    <row r="230" spans="1:13" x14ac:dyDescent="0.15">
      <c r="A230" s="1" t="s">
        <v>32</v>
      </c>
      <c r="B230" s="7">
        <v>39001</v>
      </c>
      <c r="C230" s="1">
        <v>416</v>
      </c>
      <c r="D230" s="1">
        <v>5</v>
      </c>
      <c r="E230" s="12" t="s">
        <v>3</v>
      </c>
      <c r="F230" s="1">
        <v>3</v>
      </c>
      <c r="G230" s="1"/>
      <c r="H230" s="3"/>
      <c r="I230" s="3"/>
      <c r="J230" s="1"/>
      <c r="K230" s="1"/>
      <c r="L230" s="1"/>
      <c r="M230" s="1"/>
    </row>
    <row r="231" spans="1:13" x14ac:dyDescent="0.15">
      <c r="A231" s="1" t="s">
        <v>32</v>
      </c>
      <c r="B231" s="7">
        <v>39001</v>
      </c>
      <c r="C231" s="1">
        <v>416</v>
      </c>
      <c r="D231" s="1">
        <v>6</v>
      </c>
      <c r="E231" s="12" t="s">
        <v>0</v>
      </c>
      <c r="F231" s="1">
        <v>0</v>
      </c>
      <c r="G231" s="1"/>
      <c r="H231" s="3"/>
      <c r="I231" s="1"/>
      <c r="J231" s="1"/>
      <c r="K231" s="1"/>
      <c r="L231" s="1"/>
      <c r="M231" s="1"/>
    </row>
    <row r="232" spans="1:13" x14ac:dyDescent="0.15">
      <c r="A232" s="1" t="s">
        <v>32</v>
      </c>
      <c r="B232" s="7">
        <v>39001</v>
      </c>
      <c r="C232" s="1">
        <v>416</v>
      </c>
      <c r="D232" s="1">
        <v>7</v>
      </c>
      <c r="E232" s="12" t="s">
        <v>0</v>
      </c>
      <c r="F232" s="1">
        <v>0</v>
      </c>
      <c r="G232" s="1"/>
      <c r="H232" s="3"/>
      <c r="I232" s="1"/>
      <c r="J232" s="1"/>
      <c r="K232" s="1"/>
      <c r="L232" s="1"/>
      <c r="M232" s="1"/>
    </row>
    <row r="233" spans="1:13" x14ac:dyDescent="0.15">
      <c r="A233" s="1" t="s">
        <v>32</v>
      </c>
      <c r="B233" s="7">
        <v>39001</v>
      </c>
      <c r="C233" s="1">
        <v>416</v>
      </c>
      <c r="D233" s="1">
        <v>8</v>
      </c>
      <c r="E233" s="12" t="s">
        <v>1</v>
      </c>
      <c r="F233" s="1">
        <v>1</v>
      </c>
      <c r="G233" s="1"/>
      <c r="H233" s="25"/>
      <c r="I233" s="1"/>
      <c r="J233" s="1"/>
      <c r="K233" s="1"/>
      <c r="L233" s="1"/>
      <c r="M233" s="1"/>
    </row>
    <row r="234" spans="1:13" x14ac:dyDescent="0.15">
      <c r="A234" s="1" t="s">
        <v>32</v>
      </c>
      <c r="B234" s="7">
        <v>39001</v>
      </c>
      <c r="C234" s="1">
        <v>416</v>
      </c>
      <c r="D234" s="1">
        <v>9</v>
      </c>
      <c r="E234" s="12" t="s">
        <v>4</v>
      </c>
      <c r="F234" s="1">
        <v>3</v>
      </c>
      <c r="G234" s="1"/>
      <c r="H234" s="3"/>
      <c r="I234" s="1"/>
      <c r="J234" s="1"/>
      <c r="K234" s="1"/>
      <c r="L234" s="1"/>
      <c r="M234" s="1"/>
    </row>
    <row r="235" spans="1:13" x14ac:dyDescent="0.15">
      <c r="A235" s="1" t="s">
        <v>32</v>
      </c>
      <c r="B235" s="7">
        <v>39001</v>
      </c>
      <c r="C235" s="1">
        <v>416</v>
      </c>
      <c r="D235" s="1">
        <v>10</v>
      </c>
      <c r="E235" s="12" t="s">
        <v>35</v>
      </c>
      <c r="F235" s="1">
        <v>5</v>
      </c>
      <c r="G235" s="1"/>
      <c r="H235" s="3"/>
      <c r="I235" s="1"/>
      <c r="J235" s="1"/>
      <c r="K235" s="1"/>
      <c r="L235" s="1"/>
      <c r="M235" s="1"/>
    </row>
    <row r="236" spans="1:13" x14ac:dyDescent="0.15">
      <c r="A236" s="1" t="s">
        <v>32</v>
      </c>
      <c r="B236" s="7">
        <v>39001</v>
      </c>
      <c r="C236" s="1">
        <v>416</v>
      </c>
      <c r="D236" s="1">
        <v>11</v>
      </c>
      <c r="E236" s="12" t="s">
        <v>4</v>
      </c>
      <c r="F236" s="1">
        <v>3</v>
      </c>
      <c r="G236" s="1"/>
      <c r="H236" s="3"/>
      <c r="I236" s="1"/>
      <c r="J236" s="1"/>
      <c r="K236" s="1"/>
      <c r="L236" s="1"/>
      <c r="M236" s="1"/>
    </row>
    <row r="237" spans="1:13" x14ac:dyDescent="0.15">
      <c r="A237" s="1" t="s">
        <v>32</v>
      </c>
      <c r="B237" s="7">
        <v>39001</v>
      </c>
      <c r="C237" s="1">
        <v>416</v>
      </c>
      <c r="D237" s="1">
        <v>12</v>
      </c>
      <c r="E237" s="12" t="s">
        <v>0</v>
      </c>
      <c r="F237" s="1">
        <v>0</v>
      </c>
      <c r="G237" s="1"/>
      <c r="H237" s="3"/>
      <c r="I237" s="1"/>
      <c r="J237" s="1"/>
      <c r="K237" s="1"/>
      <c r="L237" s="1"/>
      <c r="M237" s="1"/>
    </row>
    <row r="238" spans="1:13" x14ac:dyDescent="0.15">
      <c r="A238" s="1" t="s">
        <v>32</v>
      </c>
      <c r="B238" s="7">
        <v>39001</v>
      </c>
      <c r="C238" s="1">
        <v>416</v>
      </c>
      <c r="D238" s="1">
        <v>13</v>
      </c>
      <c r="E238" s="12" t="s">
        <v>3</v>
      </c>
      <c r="F238" s="1">
        <v>3</v>
      </c>
      <c r="G238" s="1"/>
      <c r="H238" s="3"/>
      <c r="I238" s="1"/>
      <c r="J238" s="1"/>
      <c r="K238" s="1"/>
      <c r="L238" s="1"/>
      <c r="M238" s="1"/>
    </row>
    <row r="239" spans="1:13" x14ac:dyDescent="0.15">
      <c r="A239" s="1" t="s">
        <v>32</v>
      </c>
      <c r="B239" s="7">
        <v>39001</v>
      </c>
      <c r="C239" s="1">
        <v>416</v>
      </c>
      <c r="D239" s="1">
        <v>14</v>
      </c>
      <c r="E239" s="12" t="s">
        <v>3</v>
      </c>
      <c r="F239" s="1">
        <v>3</v>
      </c>
      <c r="G239" s="1"/>
      <c r="H239" s="3"/>
      <c r="I239" s="1"/>
      <c r="J239" s="1"/>
      <c r="K239" s="1"/>
      <c r="L239" s="1"/>
      <c r="M239" s="1"/>
    </row>
    <row r="240" spans="1:13" x14ac:dyDescent="0.15">
      <c r="A240" s="1" t="s">
        <v>32</v>
      </c>
      <c r="B240" s="7">
        <v>39001</v>
      </c>
      <c r="C240" s="1">
        <v>416</v>
      </c>
      <c r="D240" s="1">
        <v>15</v>
      </c>
      <c r="E240" s="12" t="s">
        <v>4</v>
      </c>
      <c r="F240" s="1">
        <v>3</v>
      </c>
      <c r="G240" s="1"/>
      <c r="H240" s="3"/>
      <c r="I240" s="1"/>
      <c r="J240" s="1"/>
      <c r="K240" s="1"/>
      <c r="L240" s="1"/>
      <c r="M240" s="1"/>
    </row>
    <row r="241" spans="1:13" x14ac:dyDescent="0.15">
      <c r="A241" s="1" t="s">
        <v>32</v>
      </c>
      <c r="B241" s="7">
        <v>39001</v>
      </c>
      <c r="C241" s="1">
        <v>416</v>
      </c>
      <c r="D241" s="1">
        <v>16</v>
      </c>
      <c r="E241" s="12" t="s">
        <v>0</v>
      </c>
      <c r="F241" s="1">
        <v>0</v>
      </c>
      <c r="G241" s="1"/>
      <c r="H241" s="3"/>
      <c r="I241" s="1"/>
      <c r="J241" s="1"/>
      <c r="K241" s="1"/>
      <c r="L241" s="1"/>
      <c r="M241" s="1"/>
    </row>
    <row r="242" spans="1:13" x14ac:dyDescent="0.15">
      <c r="A242" s="1" t="s">
        <v>32</v>
      </c>
      <c r="B242" s="7">
        <v>39001</v>
      </c>
      <c r="C242" s="1">
        <v>416</v>
      </c>
      <c r="D242" s="1">
        <v>17</v>
      </c>
      <c r="E242" s="12" t="s">
        <v>4</v>
      </c>
      <c r="F242" s="1">
        <v>3</v>
      </c>
      <c r="G242" s="1"/>
      <c r="H242" s="3"/>
      <c r="I242" s="1"/>
      <c r="J242" s="1"/>
      <c r="K242" s="1"/>
      <c r="L242" s="1"/>
      <c r="M242" s="1"/>
    </row>
    <row r="243" spans="1:13" x14ac:dyDescent="0.15">
      <c r="A243" s="1" t="s">
        <v>32</v>
      </c>
      <c r="B243" s="7">
        <v>39001</v>
      </c>
      <c r="C243" s="1">
        <v>416</v>
      </c>
      <c r="D243" s="1">
        <v>18</v>
      </c>
      <c r="E243" s="12" t="s">
        <v>1</v>
      </c>
      <c r="F243" s="1">
        <v>1</v>
      </c>
      <c r="G243" s="1"/>
      <c r="H243" s="3"/>
      <c r="I243" s="1"/>
      <c r="J243" s="1"/>
      <c r="K243" s="1"/>
      <c r="L243" s="1"/>
      <c r="M243" s="1"/>
    </row>
    <row r="244" spans="1:13" x14ac:dyDescent="0.15">
      <c r="A244" s="1" t="s">
        <v>32</v>
      </c>
      <c r="B244" s="7">
        <v>39001</v>
      </c>
      <c r="C244" s="1">
        <v>416</v>
      </c>
      <c r="D244" s="1">
        <v>19</v>
      </c>
      <c r="E244" s="12" t="s">
        <v>2</v>
      </c>
      <c r="F244" s="1">
        <v>1</v>
      </c>
      <c r="G244" s="1"/>
      <c r="H244" s="3"/>
      <c r="I244" s="1"/>
      <c r="J244" s="1"/>
      <c r="K244" s="1"/>
      <c r="L244" s="1"/>
      <c r="M244" s="1"/>
    </row>
    <row r="245" spans="1:13" x14ac:dyDescent="0.15">
      <c r="A245" s="1" t="s">
        <v>32</v>
      </c>
      <c r="B245" s="7">
        <v>39001</v>
      </c>
      <c r="C245" s="1">
        <v>416</v>
      </c>
      <c r="D245" s="1">
        <v>20</v>
      </c>
      <c r="E245" s="12" t="s">
        <v>15</v>
      </c>
      <c r="F245" s="1">
        <v>1</v>
      </c>
      <c r="G245" s="1"/>
      <c r="H245" s="3"/>
      <c r="I245" s="1"/>
      <c r="J245" s="1"/>
      <c r="K245" s="1"/>
      <c r="L245" s="1"/>
      <c r="M245" s="1"/>
    </row>
    <row r="246" spans="1:13" x14ac:dyDescent="0.15">
      <c r="A246" s="1" t="s">
        <v>32</v>
      </c>
      <c r="B246" s="7">
        <v>39001</v>
      </c>
      <c r="C246" s="1">
        <v>416</v>
      </c>
      <c r="D246" s="1">
        <v>21</v>
      </c>
      <c r="E246" s="12" t="s">
        <v>3</v>
      </c>
      <c r="F246" s="1">
        <v>3</v>
      </c>
      <c r="G246" s="1"/>
      <c r="H246" s="3"/>
      <c r="I246" s="1"/>
      <c r="J246" s="1"/>
      <c r="K246" s="1"/>
      <c r="L246" s="1"/>
      <c r="M246" s="1"/>
    </row>
    <row r="247" spans="1:13" x14ac:dyDescent="0.15">
      <c r="A247" s="1" t="s">
        <v>32</v>
      </c>
      <c r="B247" s="7">
        <v>39001</v>
      </c>
      <c r="C247" s="1">
        <v>416</v>
      </c>
      <c r="D247" s="1">
        <v>22</v>
      </c>
      <c r="E247" s="12" t="s">
        <v>3</v>
      </c>
      <c r="F247" s="1">
        <v>3</v>
      </c>
      <c r="G247" s="1"/>
      <c r="H247" s="3"/>
      <c r="I247" s="1"/>
      <c r="J247" s="1"/>
      <c r="K247" s="1"/>
      <c r="L247" s="1"/>
      <c r="M247" s="1"/>
    </row>
    <row r="248" spans="1:13" x14ac:dyDescent="0.15">
      <c r="A248" s="1" t="s">
        <v>32</v>
      </c>
      <c r="B248" s="7">
        <v>39001</v>
      </c>
      <c r="C248" s="1">
        <v>416</v>
      </c>
      <c r="D248" s="1">
        <v>23</v>
      </c>
      <c r="E248" s="12" t="s">
        <v>0</v>
      </c>
      <c r="F248" s="1">
        <v>0</v>
      </c>
      <c r="G248" s="1"/>
      <c r="H248" s="3"/>
      <c r="I248" s="1"/>
      <c r="J248" s="1"/>
      <c r="K248" s="1"/>
      <c r="L248" s="1"/>
      <c r="M248" s="1"/>
    </row>
    <row r="249" spans="1:13" x14ac:dyDescent="0.15">
      <c r="A249" s="1" t="s">
        <v>32</v>
      </c>
      <c r="B249" s="7">
        <v>39001</v>
      </c>
      <c r="C249" s="1">
        <v>416</v>
      </c>
      <c r="D249" s="1">
        <v>24</v>
      </c>
      <c r="E249" s="12" t="s">
        <v>4</v>
      </c>
      <c r="F249" s="1">
        <v>3</v>
      </c>
      <c r="G249" s="1"/>
      <c r="H249" s="3"/>
      <c r="I249" s="1"/>
      <c r="J249" s="1"/>
      <c r="K249" s="1"/>
      <c r="L249" s="1"/>
      <c r="M249" s="1"/>
    </row>
    <row r="250" spans="1:13" x14ac:dyDescent="0.15">
      <c r="A250" s="1" t="s">
        <v>32</v>
      </c>
      <c r="B250" s="7">
        <v>39001</v>
      </c>
      <c r="C250" s="1">
        <v>416</v>
      </c>
      <c r="D250" s="1">
        <v>25</v>
      </c>
      <c r="E250" s="12" t="s">
        <v>3</v>
      </c>
      <c r="F250" s="1">
        <v>3</v>
      </c>
      <c r="G250" s="1"/>
      <c r="H250" s="3"/>
      <c r="I250" s="1"/>
      <c r="J250" s="1"/>
      <c r="K250" s="1"/>
      <c r="L250" s="1"/>
      <c r="M250" s="1"/>
    </row>
    <row r="251" spans="1:13" x14ac:dyDescent="0.15">
      <c r="A251" s="1" t="s">
        <v>31</v>
      </c>
      <c r="B251" s="7">
        <v>39007</v>
      </c>
      <c r="C251" s="1">
        <v>417</v>
      </c>
      <c r="D251" s="1">
        <v>1</v>
      </c>
      <c r="E251" s="1" t="s">
        <v>35</v>
      </c>
      <c r="F251" s="1">
        <v>5</v>
      </c>
      <c r="G251" s="1"/>
      <c r="H251" s="18">
        <f>(COUNTIF(F251:F269,"&gt;0"))/(COUNTA(F251:F269))</f>
        <v>1</v>
      </c>
      <c r="I251" s="18">
        <f>AVERAGE(F251:F269)</f>
        <v>4.0526315789473681</v>
      </c>
      <c r="J251" s="1"/>
      <c r="K251" s="1"/>
      <c r="L251" s="1"/>
      <c r="M251" s="1"/>
    </row>
    <row r="252" spans="1:13" x14ac:dyDescent="0.15">
      <c r="A252" s="1" t="s">
        <v>31</v>
      </c>
      <c r="B252" s="7">
        <v>39007</v>
      </c>
      <c r="C252" s="1">
        <v>417</v>
      </c>
      <c r="D252" s="1">
        <v>2</v>
      </c>
      <c r="E252" s="1" t="s">
        <v>37</v>
      </c>
      <c r="F252" s="1">
        <v>5</v>
      </c>
      <c r="G252" s="1"/>
      <c r="H252" s="3"/>
      <c r="I252" s="1"/>
      <c r="J252" s="1"/>
      <c r="K252" s="1"/>
      <c r="L252" s="1"/>
      <c r="M252" s="1"/>
    </row>
    <row r="253" spans="1:13" x14ac:dyDescent="0.15">
      <c r="A253" s="1" t="s">
        <v>31</v>
      </c>
      <c r="B253" s="7">
        <v>39007</v>
      </c>
      <c r="C253" s="1">
        <v>417</v>
      </c>
      <c r="D253" s="1">
        <v>3</v>
      </c>
      <c r="E253" s="1" t="s">
        <v>2</v>
      </c>
      <c r="F253" s="1">
        <v>1</v>
      </c>
      <c r="G253" s="1"/>
      <c r="H253" s="3"/>
      <c r="I253" s="1"/>
      <c r="J253" s="1"/>
      <c r="K253" s="1"/>
      <c r="L253" s="1"/>
      <c r="M253" s="1"/>
    </row>
    <row r="254" spans="1:13" x14ac:dyDescent="0.15">
      <c r="A254" s="1" t="s">
        <v>31</v>
      </c>
      <c r="B254" s="7">
        <v>39007</v>
      </c>
      <c r="C254" s="1">
        <v>417</v>
      </c>
      <c r="D254" s="1">
        <v>4</v>
      </c>
      <c r="E254" s="1" t="s">
        <v>4</v>
      </c>
      <c r="F254" s="1">
        <v>3</v>
      </c>
      <c r="G254" s="1"/>
      <c r="H254" s="3"/>
      <c r="I254" s="1"/>
      <c r="J254" s="1"/>
      <c r="K254" s="1"/>
      <c r="L254" s="1"/>
      <c r="M254" s="1"/>
    </row>
    <row r="255" spans="1:13" x14ac:dyDescent="0.15">
      <c r="A255" s="1" t="s">
        <v>31</v>
      </c>
      <c r="B255" s="7">
        <v>39007</v>
      </c>
      <c r="C255" s="1">
        <v>417</v>
      </c>
      <c r="D255" s="1">
        <v>5</v>
      </c>
      <c r="E255" s="1" t="s">
        <v>36</v>
      </c>
      <c r="F255" s="1">
        <v>5</v>
      </c>
      <c r="G255" s="1"/>
      <c r="H255" s="3"/>
      <c r="I255" s="3"/>
      <c r="J255" s="1"/>
      <c r="K255" s="1"/>
      <c r="L255" s="1"/>
      <c r="M255" s="1"/>
    </row>
    <row r="256" spans="1:13" x14ac:dyDescent="0.15">
      <c r="A256" s="1" t="s">
        <v>31</v>
      </c>
      <c r="B256" s="7">
        <v>39007</v>
      </c>
      <c r="C256" s="1">
        <v>417</v>
      </c>
      <c r="D256" s="1">
        <v>6</v>
      </c>
      <c r="E256" s="1" t="s">
        <v>35</v>
      </c>
      <c r="F256" s="1">
        <v>5</v>
      </c>
      <c r="G256" s="1"/>
      <c r="H256" s="3"/>
      <c r="I256" s="1"/>
      <c r="J256" s="1"/>
      <c r="K256" s="1"/>
      <c r="L256" s="1"/>
      <c r="M256" s="1"/>
    </row>
    <row r="257" spans="1:13" x14ac:dyDescent="0.15">
      <c r="A257" s="1" t="s">
        <v>31</v>
      </c>
      <c r="B257" s="7">
        <v>39007</v>
      </c>
      <c r="C257" s="1">
        <v>417</v>
      </c>
      <c r="D257" s="1">
        <v>7</v>
      </c>
      <c r="E257" s="1" t="s">
        <v>4</v>
      </c>
      <c r="F257" s="1">
        <v>3</v>
      </c>
      <c r="G257" s="1"/>
      <c r="H257" s="3"/>
      <c r="I257" s="1"/>
      <c r="J257" s="1"/>
      <c r="K257" s="1"/>
      <c r="L257" s="1"/>
      <c r="M257" s="1"/>
    </row>
    <row r="258" spans="1:13" x14ac:dyDescent="0.15">
      <c r="A258" s="1" t="s">
        <v>31</v>
      </c>
      <c r="B258" s="7">
        <v>39007</v>
      </c>
      <c r="C258" s="1">
        <v>417</v>
      </c>
      <c r="D258" s="1">
        <v>8</v>
      </c>
      <c r="E258" s="1" t="s">
        <v>4</v>
      </c>
      <c r="F258" s="1">
        <v>3</v>
      </c>
      <c r="G258" s="1"/>
      <c r="H258" s="25"/>
      <c r="I258" s="1"/>
      <c r="J258" s="1"/>
      <c r="K258" s="1"/>
      <c r="L258" s="1"/>
      <c r="M258" s="1"/>
    </row>
    <row r="259" spans="1:13" x14ac:dyDescent="0.15">
      <c r="A259" s="1" t="s">
        <v>31</v>
      </c>
      <c r="B259" s="7">
        <v>39007</v>
      </c>
      <c r="C259" s="1">
        <v>417</v>
      </c>
      <c r="D259" s="1">
        <v>9</v>
      </c>
      <c r="E259" s="1" t="s">
        <v>35</v>
      </c>
      <c r="F259" s="1">
        <v>5</v>
      </c>
      <c r="G259" s="1"/>
      <c r="H259" s="3"/>
      <c r="I259" s="1"/>
      <c r="J259" s="1"/>
      <c r="K259" s="1"/>
      <c r="L259" s="1"/>
      <c r="M259" s="1"/>
    </row>
    <row r="260" spans="1:13" x14ac:dyDescent="0.15">
      <c r="A260" s="1" t="s">
        <v>31</v>
      </c>
      <c r="B260" s="7">
        <v>39007</v>
      </c>
      <c r="C260" s="1">
        <v>417</v>
      </c>
      <c r="D260" s="1">
        <v>10</v>
      </c>
      <c r="E260" s="1" t="s">
        <v>35</v>
      </c>
      <c r="F260" s="1">
        <v>5</v>
      </c>
      <c r="G260" s="1"/>
      <c r="H260" s="3"/>
      <c r="I260" s="1"/>
      <c r="J260" s="1"/>
      <c r="K260" s="1"/>
      <c r="L260" s="1"/>
      <c r="M260" s="1"/>
    </row>
    <row r="261" spans="1:13" x14ac:dyDescent="0.15">
      <c r="A261" s="1" t="s">
        <v>31</v>
      </c>
      <c r="B261" s="7">
        <v>39007</v>
      </c>
      <c r="C261" s="1">
        <v>417</v>
      </c>
      <c r="D261" s="1">
        <v>11</v>
      </c>
      <c r="E261" s="1" t="s">
        <v>35</v>
      </c>
      <c r="F261" s="1">
        <v>5</v>
      </c>
      <c r="G261" s="1"/>
      <c r="H261" s="3"/>
      <c r="I261" s="1"/>
      <c r="J261" s="1"/>
      <c r="K261" s="1"/>
      <c r="L261" s="1"/>
      <c r="M261" s="1"/>
    </row>
    <row r="262" spans="1:13" x14ac:dyDescent="0.15">
      <c r="A262" s="1" t="s">
        <v>31</v>
      </c>
      <c r="B262" s="7">
        <v>39007</v>
      </c>
      <c r="C262" s="1">
        <v>417</v>
      </c>
      <c r="D262" s="1">
        <v>12</v>
      </c>
      <c r="E262" s="1" t="s">
        <v>35</v>
      </c>
      <c r="F262" s="1">
        <v>5</v>
      </c>
      <c r="G262" s="1"/>
      <c r="H262" s="3"/>
      <c r="I262" s="1"/>
      <c r="J262" s="1"/>
      <c r="K262" s="1"/>
      <c r="L262" s="1"/>
      <c r="M262" s="1"/>
    </row>
    <row r="263" spans="1:13" x14ac:dyDescent="0.15">
      <c r="A263" s="1" t="s">
        <v>31</v>
      </c>
      <c r="B263" s="7">
        <v>39007</v>
      </c>
      <c r="C263" s="1">
        <v>417</v>
      </c>
      <c r="D263" s="1">
        <v>13</v>
      </c>
      <c r="E263" s="1" t="s">
        <v>35</v>
      </c>
      <c r="F263" s="1">
        <v>5</v>
      </c>
      <c r="G263" s="1"/>
      <c r="H263" s="3"/>
      <c r="I263" s="1"/>
      <c r="J263" s="1"/>
      <c r="K263" s="1"/>
      <c r="L263" s="1"/>
      <c r="M263" s="1"/>
    </row>
    <row r="264" spans="1:13" x14ac:dyDescent="0.15">
      <c r="A264" s="1" t="s">
        <v>31</v>
      </c>
      <c r="B264" s="7">
        <v>39007</v>
      </c>
      <c r="C264" s="1">
        <v>417</v>
      </c>
      <c r="D264" s="1">
        <v>14</v>
      </c>
      <c r="E264" s="1" t="s">
        <v>4</v>
      </c>
      <c r="F264" s="1">
        <v>3</v>
      </c>
      <c r="G264" s="1"/>
      <c r="H264" s="3"/>
      <c r="I264" s="1"/>
      <c r="J264" s="1"/>
      <c r="K264" s="1"/>
      <c r="L264" s="1"/>
      <c r="M264" s="1"/>
    </row>
    <row r="265" spans="1:13" x14ac:dyDescent="0.15">
      <c r="A265" s="1" t="s">
        <v>31</v>
      </c>
      <c r="B265" s="7">
        <v>39007</v>
      </c>
      <c r="C265" s="1">
        <v>417</v>
      </c>
      <c r="D265" s="1">
        <v>15</v>
      </c>
      <c r="E265" s="1" t="s">
        <v>3</v>
      </c>
      <c r="F265" s="1">
        <v>3</v>
      </c>
      <c r="G265" s="1"/>
      <c r="H265" s="3"/>
      <c r="I265" s="1"/>
      <c r="J265" s="1"/>
      <c r="K265" s="1"/>
      <c r="L265" s="1"/>
      <c r="M265" s="1"/>
    </row>
    <row r="266" spans="1:13" x14ac:dyDescent="0.15">
      <c r="A266" s="1" t="s">
        <v>31</v>
      </c>
      <c r="B266" s="7">
        <v>39007</v>
      </c>
      <c r="C266" s="1">
        <v>417</v>
      </c>
      <c r="D266" s="1">
        <v>16</v>
      </c>
      <c r="E266" s="1" t="s">
        <v>35</v>
      </c>
      <c r="F266" s="1">
        <v>5</v>
      </c>
      <c r="G266" s="1"/>
      <c r="H266" s="3"/>
      <c r="I266" s="1"/>
      <c r="J266" s="1"/>
      <c r="K266" s="1"/>
      <c r="L266" s="1"/>
      <c r="M266" s="1"/>
    </row>
    <row r="267" spans="1:13" x14ac:dyDescent="0.15">
      <c r="A267" s="1" t="s">
        <v>31</v>
      </c>
      <c r="B267" s="7">
        <v>39007</v>
      </c>
      <c r="C267" s="1">
        <v>417</v>
      </c>
      <c r="D267" s="1">
        <v>17</v>
      </c>
      <c r="E267" s="1" t="s">
        <v>3</v>
      </c>
      <c r="F267" s="1">
        <v>3</v>
      </c>
      <c r="G267" s="1"/>
      <c r="H267" s="3"/>
      <c r="I267" s="1"/>
      <c r="J267" s="1"/>
      <c r="K267" s="1"/>
      <c r="L267" s="1"/>
      <c r="M267" s="1"/>
    </row>
    <row r="268" spans="1:13" x14ac:dyDescent="0.15">
      <c r="A268" s="1" t="s">
        <v>31</v>
      </c>
      <c r="B268" s="7">
        <v>39007</v>
      </c>
      <c r="C268" s="1">
        <v>417</v>
      </c>
      <c r="D268" s="1">
        <v>18</v>
      </c>
      <c r="E268" s="1" t="s">
        <v>3</v>
      </c>
      <c r="F268" s="1">
        <v>3</v>
      </c>
      <c r="G268" s="1"/>
      <c r="H268" s="3"/>
      <c r="I268" s="1"/>
      <c r="J268" s="1"/>
      <c r="K268" s="1"/>
      <c r="L268" s="1"/>
      <c r="M268" s="1"/>
    </row>
    <row r="269" spans="1:13" x14ac:dyDescent="0.15">
      <c r="A269" s="1" t="s">
        <v>31</v>
      </c>
      <c r="B269" s="7">
        <v>39007</v>
      </c>
      <c r="C269" s="1">
        <v>417</v>
      </c>
      <c r="D269" s="1">
        <v>19</v>
      </c>
      <c r="E269" s="1" t="s">
        <v>37</v>
      </c>
      <c r="F269" s="1">
        <v>5</v>
      </c>
      <c r="G269" s="1"/>
      <c r="H269" s="3"/>
      <c r="I269" s="1"/>
      <c r="J269" s="1"/>
      <c r="K269" s="1"/>
      <c r="L269" s="1"/>
      <c r="M269" s="1"/>
    </row>
    <row r="270" spans="1:13" x14ac:dyDescent="0.15">
      <c r="A270" s="1"/>
      <c r="B270" s="1"/>
      <c r="C270" s="1"/>
      <c r="D270" s="1"/>
      <c r="E270" s="1"/>
      <c r="F270" s="1"/>
      <c r="G270" s="1"/>
      <c r="H270" s="3"/>
      <c r="I270" s="1"/>
      <c r="J270" s="1"/>
      <c r="K270" s="1"/>
      <c r="L270" s="1"/>
      <c r="M270" s="1"/>
    </row>
    <row r="271" spans="1:13" x14ac:dyDescent="0.15">
      <c r="A271" s="1"/>
      <c r="B271" s="1"/>
      <c r="C271" s="1"/>
      <c r="D271" s="1"/>
      <c r="E271" s="1"/>
      <c r="F271" s="1"/>
      <c r="G271" s="1"/>
      <c r="H271" s="3"/>
      <c r="I271" s="1"/>
      <c r="J271" s="1"/>
      <c r="K271" s="1"/>
      <c r="L271" s="1"/>
      <c r="M27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66"/>
  <sheetViews>
    <sheetView view="pageBreakPreview" zoomScale="75" zoomScaleNormal="100" zoomScaleSheetLayoutView="75" workbookViewId="0">
      <selection activeCell="A2" sqref="A2"/>
    </sheetView>
  </sheetViews>
  <sheetFormatPr baseColWidth="10" defaultColWidth="10.6640625" defaultRowHeight="13" x14ac:dyDescent="0.15"/>
  <cols>
    <col min="1" max="1" width="10.6640625" style="1" bestFit="1" customWidth="1"/>
    <col min="2" max="2" width="11.5" style="1" bestFit="1" customWidth="1"/>
    <col min="3" max="3" width="8" style="1" bestFit="1" customWidth="1"/>
    <col min="4" max="4" width="8.83203125" style="1" bestFit="1" customWidth="1"/>
    <col min="5" max="6" width="10.6640625" style="1" customWidth="1"/>
    <col min="7" max="7" width="10.1640625" style="1" bestFit="1" customWidth="1"/>
    <col min="8" max="8" width="11.1640625" style="1" bestFit="1" customWidth="1"/>
    <col min="9" max="16384" width="10.6640625" style="1"/>
  </cols>
  <sheetData>
    <row r="1" spans="1:13" x14ac:dyDescent="0.15">
      <c r="A1" s="22" t="s">
        <v>99</v>
      </c>
      <c r="D1" s="10" t="s">
        <v>16</v>
      </c>
      <c r="F1" s="11">
        <v>39315</v>
      </c>
      <c r="G1" s="13" t="s">
        <v>22</v>
      </c>
      <c r="I1" s="13"/>
      <c r="J1" s="13"/>
      <c r="K1" s="13"/>
      <c r="L1" s="13"/>
    </row>
    <row r="2" spans="1:13" ht="14" thickBot="1" x14ac:dyDescent="0.2">
      <c r="A2" s="9"/>
      <c r="D2" s="10"/>
      <c r="G2" s="11"/>
    </row>
    <row r="3" spans="1:13" ht="14" thickBot="1" x14ac:dyDescent="0.2">
      <c r="A3" s="9"/>
      <c r="D3" s="10"/>
      <c r="E3" s="14" t="s">
        <v>17</v>
      </c>
      <c r="F3" s="15" t="s">
        <v>18</v>
      </c>
      <c r="G3" s="15" t="s">
        <v>19</v>
      </c>
      <c r="H3" s="15" t="s">
        <v>20</v>
      </c>
      <c r="I3" s="16" t="s">
        <v>21</v>
      </c>
    </row>
    <row r="4" spans="1:13" s="2" customFormat="1" x14ac:dyDescent="0.15">
      <c r="A4" s="2" t="s">
        <v>12</v>
      </c>
      <c r="B4" s="2" t="s">
        <v>11</v>
      </c>
      <c r="C4" s="2" t="s">
        <v>8</v>
      </c>
      <c r="D4" s="2" t="s">
        <v>9</v>
      </c>
      <c r="E4" s="2" t="s">
        <v>5</v>
      </c>
      <c r="F4" s="2" t="s">
        <v>6</v>
      </c>
      <c r="H4" s="2" t="s">
        <v>14</v>
      </c>
      <c r="I4" s="2" t="s">
        <v>7</v>
      </c>
      <c r="J4" s="1"/>
    </row>
    <row r="5" spans="1:13" x14ac:dyDescent="0.15">
      <c r="A5" s="1" t="s">
        <v>32</v>
      </c>
      <c r="B5" s="7">
        <v>39267</v>
      </c>
      <c r="C5" s="1">
        <v>420</v>
      </c>
      <c r="D5" s="1">
        <v>1</v>
      </c>
      <c r="E5" s="1" t="s">
        <v>0</v>
      </c>
      <c r="F5" s="1">
        <v>0</v>
      </c>
      <c r="H5" s="18">
        <f>(COUNTIF(F5:F29,"&gt;0"))/(COUNTA(F5:F29))</f>
        <v>0</v>
      </c>
      <c r="I5" s="18">
        <f>AVERAGE(F5:F29)</f>
        <v>0</v>
      </c>
    </row>
    <row r="6" spans="1:13" x14ac:dyDescent="0.15">
      <c r="A6" s="1" t="s">
        <v>32</v>
      </c>
      <c r="B6" s="7">
        <v>39267</v>
      </c>
      <c r="C6" s="1">
        <v>420</v>
      </c>
      <c r="D6" s="1">
        <v>2</v>
      </c>
      <c r="E6" s="1" t="s">
        <v>0</v>
      </c>
      <c r="F6" s="1">
        <v>0</v>
      </c>
      <c r="H6" s="3"/>
    </row>
    <row r="7" spans="1:13" x14ac:dyDescent="0.15">
      <c r="A7" s="1" t="s">
        <v>32</v>
      </c>
      <c r="B7" s="7">
        <v>39267</v>
      </c>
      <c r="C7" s="1">
        <v>420</v>
      </c>
      <c r="D7" s="1">
        <v>3</v>
      </c>
      <c r="E7" s="1" t="s">
        <v>0</v>
      </c>
      <c r="F7" s="1">
        <v>0</v>
      </c>
      <c r="H7" s="3"/>
    </row>
    <row r="8" spans="1:13" x14ac:dyDescent="0.15">
      <c r="A8" s="1" t="s">
        <v>32</v>
      </c>
      <c r="B8" s="7">
        <v>39267</v>
      </c>
      <c r="C8" s="1">
        <v>420</v>
      </c>
      <c r="D8" s="1">
        <v>4</v>
      </c>
      <c r="E8" s="1" t="s">
        <v>0</v>
      </c>
      <c r="F8" s="1">
        <v>0</v>
      </c>
      <c r="H8" s="8"/>
      <c r="K8" s="28" t="s">
        <v>13</v>
      </c>
      <c r="L8" s="29"/>
      <c r="M8" s="30"/>
    </row>
    <row r="9" spans="1:13" x14ac:dyDescent="0.15">
      <c r="A9" s="1" t="s">
        <v>32</v>
      </c>
      <c r="B9" s="7">
        <v>39267</v>
      </c>
      <c r="C9" s="1">
        <v>420</v>
      </c>
      <c r="D9" s="1">
        <v>5</v>
      </c>
      <c r="E9" s="1" t="s">
        <v>0</v>
      </c>
      <c r="F9" s="1">
        <v>0</v>
      </c>
      <c r="H9" s="3"/>
      <c r="K9" s="31" t="s">
        <v>23</v>
      </c>
      <c r="L9" s="1" t="s">
        <v>24</v>
      </c>
      <c r="M9" s="35" t="s">
        <v>34</v>
      </c>
    </row>
    <row r="10" spans="1:13" x14ac:dyDescent="0.15">
      <c r="A10" s="1" t="s">
        <v>32</v>
      </c>
      <c r="B10" s="7">
        <v>39267</v>
      </c>
      <c r="C10" s="1">
        <v>420</v>
      </c>
      <c r="D10" s="1">
        <v>6</v>
      </c>
      <c r="E10" s="1" t="s">
        <v>0</v>
      </c>
      <c r="F10" s="1">
        <v>0</v>
      </c>
      <c r="H10" s="3"/>
      <c r="K10" s="31" t="s">
        <v>26</v>
      </c>
      <c r="L10" s="18">
        <f>H57</f>
        <v>0.56000000000000005</v>
      </c>
      <c r="M10" s="36">
        <f>I57</f>
        <v>0.64</v>
      </c>
    </row>
    <row r="11" spans="1:13" x14ac:dyDescent="0.15">
      <c r="A11" s="1" t="s">
        <v>32</v>
      </c>
      <c r="B11" s="7">
        <v>39267</v>
      </c>
      <c r="C11" s="1">
        <v>420</v>
      </c>
      <c r="D11" s="1">
        <v>7</v>
      </c>
      <c r="E11" s="1" t="s">
        <v>0</v>
      </c>
      <c r="F11" s="1">
        <v>0</v>
      </c>
      <c r="H11" s="3"/>
      <c r="K11" s="31" t="s">
        <v>27</v>
      </c>
      <c r="L11" s="18">
        <f>H109</f>
        <v>1</v>
      </c>
      <c r="M11" s="36">
        <f>I109</f>
        <v>2.6</v>
      </c>
    </row>
    <row r="12" spans="1:13" x14ac:dyDescent="0.15">
      <c r="A12" s="1" t="s">
        <v>32</v>
      </c>
      <c r="B12" s="7">
        <v>39267</v>
      </c>
      <c r="C12" s="1">
        <v>420</v>
      </c>
      <c r="D12" s="1">
        <v>8</v>
      </c>
      <c r="E12" s="1" t="s">
        <v>0</v>
      </c>
      <c r="F12" s="1">
        <v>0</v>
      </c>
      <c r="H12" s="3"/>
      <c r="K12" s="31" t="s">
        <v>28</v>
      </c>
      <c r="L12" s="18">
        <f>H161</f>
        <v>1</v>
      </c>
      <c r="M12" s="36">
        <f>I161</f>
        <v>2.8695652173913042</v>
      </c>
    </row>
    <row r="13" spans="1:13" x14ac:dyDescent="0.15">
      <c r="A13" s="1" t="s">
        <v>32</v>
      </c>
      <c r="B13" s="7">
        <v>39267</v>
      </c>
      <c r="C13" s="1">
        <v>420</v>
      </c>
      <c r="D13" s="1">
        <v>9</v>
      </c>
      <c r="E13" s="1" t="s">
        <v>0</v>
      </c>
      <c r="F13" s="1">
        <v>0</v>
      </c>
      <c r="H13" s="3"/>
      <c r="K13" s="31" t="s">
        <v>29</v>
      </c>
      <c r="L13" s="18">
        <f>(H265)</f>
        <v>1</v>
      </c>
      <c r="M13" s="36">
        <f>(I265)</f>
        <v>2.5</v>
      </c>
    </row>
    <row r="14" spans="1:13" x14ac:dyDescent="0.15">
      <c r="A14" s="1" t="s">
        <v>32</v>
      </c>
      <c r="B14" s="7">
        <v>39267</v>
      </c>
      <c r="C14" s="1">
        <v>420</v>
      </c>
      <c r="D14" s="1">
        <v>10</v>
      </c>
      <c r="E14" s="1" t="s">
        <v>0</v>
      </c>
      <c r="F14" s="1">
        <v>0</v>
      </c>
      <c r="H14" s="3"/>
      <c r="K14" s="31"/>
      <c r="L14" s="18"/>
      <c r="M14" s="36"/>
    </row>
    <row r="15" spans="1:13" x14ac:dyDescent="0.15">
      <c r="A15" s="1" t="s">
        <v>32</v>
      </c>
      <c r="B15" s="7">
        <v>39267</v>
      </c>
      <c r="C15" s="1">
        <v>420</v>
      </c>
      <c r="D15" s="1">
        <v>11</v>
      </c>
      <c r="E15" s="1" t="s">
        <v>0</v>
      </c>
      <c r="F15" s="1">
        <v>0</v>
      </c>
      <c r="H15" s="3"/>
      <c r="K15" s="31"/>
      <c r="L15" s="18"/>
      <c r="M15" s="36"/>
    </row>
    <row r="16" spans="1:13" x14ac:dyDescent="0.15">
      <c r="A16" s="1" t="s">
        <v>32</v>
      </c>
      <c r="B16" s="7">
        <v>39267</v>
      </c>
      <c r="C16" s="1">
        <v>420</v>
      </c>
      <c r="D16" s="1">
        <v>12</v>
      </c>
      <c r="E16" s="1" t="s">
        <v>0</v>
      </c>
      <c r="F16" s="1">
        <v>0</v>
      </c>
      <c r="H16" s="3"/>
      <c r="K16" s="31" t="s">
        <v>10</v>
      </c>
      <c r="L16" s="18"/>
      <c r="M16" s="36"/>
    </row>
    <row r="17" spans="1:13" x14ac:dyDescent="0.15">
      <c r="A17" s="1" t="s">
        <v>32</v>
      </c>
      <c r="B17" s="7">
        <v>39267</v>
      </c>
      <c r="C17" s="1">
        <v>420</v>
      </c>
      <c r="D17" s="1">
        <v>13</v>
      </c>
      <c r="E17" s="1" t="s">
        <v>0</v>
      </c>
      <c r="F17" s="1">
        <v>0</v>
      </c>
      <c r="H17" s="3"/>
      <c r="K17" s="31" t="s">
        <v>23</v>
      </c>
      <c r="L17" s="18" t="s">
        <v>24</v>
      </c>
      <c r="M17" s="36" t="s">
        <v>25</v>
      </c>
    </row>
    <row r="18" spans="1:13" x14ac:dyDescent="0.15">
      <c r="A18" s="1" t="s">
        <v>32</v>
      </c>
      <c r="B18" s="7">
        <v>39267</v>
      </c>
      <c r="C18" s="1">
        <v>420</v>
      </c>
      <c r="D18" s="1">
        <v>14</v>
      </c>
      <c r="E18" s="1" t="s">
        <v>0</v>
      </c>
      <c r="F18" s="1">
        <v>0</v>
      </c>
      <c r="H18" s="3"/>
      <c r="K18" s="31" t="s">
        <v>26</v>
      </c>
      <c r="L18" s="18">
        <f>H5</f>
        <v>0</v>
      </c>
      <c r="M18" s="36">
        <f>I5</f>
        <v>0</v>
      </c>
    </row>
    <row r="19" spans="1:13" x14ac:dyDescent="0.15">
      <c r="A19" s="1" t="s">
        <v>32</v>
      </c>
      <c r="B19" s="7">
        <v>39267</v>
      </c>
      <c r="C19" s="1">
        <v>420</v>
      </c>
      <c r="D19" s="1">
        <v>15</v>
      </c>
      <c r="E19" s="1" t="s">
        <v>0</v>
      </c>
      <c r="F19" s="1">
        <v>0</v>
      </c>
      <c r="H19" s="3"/>
      <c r="K19" s="31" t="s">
        <v>27</v>
      </c>
      <c r="L19" s="18">
        <f>H83</f>
        <v>0.16</v>
      </c>
      <c r="M19" s="36">
        <f>I83</f>
        <v>0.1</v>
      </c>
    </row>
    <row r="20" spans="1:13" x14ac:dyDescent="0.15">
      <c r="A20" s="1" t="s">
        <v>32</v>
      </c>
      <c r="B20" s="7">
        <v>39267</v>
      </c>
      <c r="C20" s="1">
        <v>420</v>
      </c>
      <c r="D20" s="1">
        <v>16</v>
      </c>
      <c r="E20" s="1" t="s">
        <v>0</v>
      </c>
      <c r="F20" s="1">
        <v>0</v>
      </c>
      <c r="H20" s="3"/>
      <c r="K20" s="31" t="s">
        <v>28</v>
      </c>
      <c r="L20" s="18">
        <f>H213</f>
        <v>0.56000000000000005</v>
      </c>
      <c r="M20" s="36">
        <f>I213</f>
        <v>0.76</v>
      </c>
    </row>
    <row r="21" spans="1:13" x14ac:dyDescent="0.15">
      <c r="A21" s="1" t="s">
        <v>32</v>
      </c>
      <c r="B21" s="7">
        <v>39267</v>
      </c>
      <c r="C21" s="1">
        <v>420</v>
      </c>
      <c r="D21" s="1">
        <v>17</v>
      </c>
      <c r="E21" s="1" t="s">
        <v>0</v>
      </c>
      <c r="F21" s="1">
        <v>0</v>
      </c>
      <c r="H21" s="3"/>
      <c r="K21" s="31" t="s">
        <v>29</v>
      </c>
      <c r="L21" s="18">
        <f>(H291)</f>
        <v>0.92</v>
      </c>
      <c r="M21" s="36">
        <f>(I291)</f>
        <v>1.8</v>
      </c>
    </row>
    <row r="22" spans="1:13" x14ac:dyDescent="0.15">
      <c r="A22" s="1" t="s">
        <v>32</v>
      </c>
      <c r="B22" s="7">
        <v>39267</v>
      </c>
      <c r="C22" s="1">
        <v>420</v>
      </c>
      <c r="D22" s="1">
        <v>18</v>
      </c>
      <c r="E22" s="1" t="s">
        <v>0</v>
      </c>
      <c r="F22" s="1">
        <v>0</v>
      </c>
      <c r="H22" s="3"/>
      <c r="K22" s="31"/>
      <c r="L22" s="18"/>
      <c r="M22" s="36"/>
    </row>
    <row r="23" spans="1:13" x14ac:dyDescent="0.15">
      <c r="A23" s="1" t="s">
        <v>32</v>
      </c>
      <c r="B23" s="7">
        <v>39267</v>
      </c>
      <c r="C23" s="1">
        <v>420</v>
      </c>
      <c r="D23" s="1">
        <v>19</v>
      </c>
      <c r="E23" s="1" t="s">
        <v>0</v>
      </c>
      <c r="F23" s="1">
        <v>0</v>
      </c>
      <c r="H23" s="3"/>
      <c r="K23" s="34" t="s">
        <v>70</v>
      </c>
      <c r="L23" s="18"/>
      <c r="M23" s="36"/>
    </row>
    <row r="24" spans="1:13" x14ac:dyDescent="0.15">
      <c r="A24" s="1" t="s">
        <v>32</v>
      </c>
      <c r="B24" s="7">
        <v>39267</v>
      </c>
      <c r="C24" s="1">
        <v>420</v>
      </c>
      <c r="D24" s="1">
        <v>20</v>
      </c>
      <c r="E24" s="1" t="s">
        <v>0</v>
      </c>
      <c r="F24" s="1">
        <v>0</v>
      </c>
      <c r="H24" s="3"/>
      <c r="K24" s="31" t="s">
        <v>23</v>
      </c>
      <c r="L24" s="18" t="s">
        <v>24</v>
      </c>
      <c r="M24" s="36" t="s">
        <v>25</v>
      </c>
    </row>
    <row r="25" spans="1:13" x14ac:dyDescent="0.15">
      <c r="A25" s="1" t="s">
        <v>32</v>
      </c>
      <c r="B25" s="7">
        <v>39267</v>
      </c>
      <c r="C25" s="1">
        <v>420</v>
      </c>
      <c r="D25" s="1">
        <v>21</v>
      </c>
      <c r="E25" s="1" t="s">
        <v>0</v>
      </c>
      <c r="F25" s="1">
        <v>0</v>
      </c>
      <c r="H25" s="3"/>
      <c r="K25" s="31" t="s">
        <v>26</v>
      </c>
      <c r="L25" s="18">
        <f>H31</f>
        <v>0.48</v>
      </c>
      <c r="M25" s="36">
        <f>I31</f>
        <v>0.57999999999999996</v>
      </c>
    </row>
    <row r="26" spans="1:13" x14ac:dyDescent="0.15">
      <c r="A26" s="1" t="s">
        <v>32</v>
      </c>
      <c r="B26" s="7">
        <v>39267</v>
      </c>
      <c r="C26" s="1">
        <v>420</v>
      </c>
      <c r="D26" s="1">
        <v>22</v>
      </c>
      <c r="E26" s="1" t="s">
        <v>0</v>
      </c>
      <c r="F26" s="1">
        <v>0</v>
      </c>
      <c r="H26" s="3"/>
      <c r="K26" s="31" t="s">
        <v>27</v>
      </c>
      <c r="L26" s="18">
        <f>H135</f>
        <v>0.96</v>
      </c>
      <c r="M26" s="36">
        <f>I135</f>
        <v>2.76</v>
      </c>
    </row>
    <row r="27" spans="1:13" x14ac:dyDescent="0.15">
      <c r="A27" s="1" t="s">
        <v>32</v>
      </c>
      <c r="B27" s="7">
        <v>39267</v>
      </c>
      <c r="C27" s="1">
        <v>420</v>
      </c>
      <c r="D27" s="1">
        <v>23</v>
      </c>
      <c r="E27" s="1" t="s">
        <v>0</v>
      </c>
      <c r="F27" s="1">
        <v>0</v>
      </c>
      <c r="H27" s="3"/>
      <c r="K27" s="31" t="s">
        <v>28</v>
      </c>
      <c r="L27" s="18">
        <f>H187</f>
        <v>1</v>
      </c>
      <c r="M27" s="36">
        <f>I187</f>
        <v>3.12</v>
      </c>
    </row>
    <row r="28" spans="1:13" x14ac:dyDescent="0.15">
      <c r="A28" s="1" t="s">
        <v>32</v>
      </c>
      <c r="B28" s="7">
        <v>39267</v>
      </c>
      <c r="C28" s="1">
        <v>420</v>
      </c>
      <c r="D28" s="1">
        <v>24</v>
      </c>
      <c r="E28" s="1" t="s">
        <v>0</v>
      </c>
      <c r="F28" s="1">
        <v>0</v>
      </c>
      <c r="H28" s="3"/>
      <c r="K28" s="32" t="s">
        <v>29</v>
      </c>
      <c r="L28" s="37">
        <f>(H239)</f>
        <v>1</v>
      </c>
      <c r="M28" s="38">
        <f>(I239)</f>
        <v>2.8888888888888888</v>
      </c>
    </row>
    <row r="29" spans="1:13" x14ac:dyDescent="0.15">
      <c r="A29" s="1" t="s">
        <v>32</v>
      </c>
      <c r="B29" s="7">
        <v>39267</v>
      </c>
      <c r="C29" s="1">
        <v>420</v>
      </c>
      <c r="D29" s="1">
        <v>25</v>
      </c>
      <c r="E29" s="1" t="s">
        <v>0</v>
      </c>
      <c r="F29" s="1">
        <v>0</v>
      </c>
      <c r="H29" s="3"/>
    </row>
    <row r="30" spans="1:13" x14ac:dyDescent="0.15">
      <c r="B30" s="7"/>
      <c r="H30" s="3"/>
    </row>
    <row r="31" spans="1:13" x14ac:dyDescent="0.15">
      <c r="A31" s="1" t="s">
        <v>31</v>
      </c>
      <c r="B31" s="7">
        <v>39268</v>
      </c>
      <c r="C31" s="1">
        <v>421</v>
      </c>
      <c r="D31" s="1">
        <v>1</v>
      </c>
      <c r="E31" s="1" t="s">
        <v>4</v>
      </c>
      <c r="F31" s="1">
        <v>2</v>
      </c>
      <c r="H31" s="18">
        <f>(COUNTIF(F31:F55,"&gt;0"))/(COUNTA(F31:F55))</f>
        <v>0.48</v>
      </c>
      <c r="I31" s="18">
        <f>AVERAGE(F31:F55)</f>
        <v>0.57999999999999996</v>
      </c>
    </row>
    <row r="32" spans="1:13" x14ac:dyDescent="0.15">
      <c r="A32" s="1" t="s">
        <v>31</v>
      </c>
      <c r="B32" s="7">
        <v>39268</v>
      </c>
      <c r="C32" s="1">
        <v>421</v>
      </c>
      <c r="D32" s="1">
        <v>2</v>
      </c>
      <c r="E32" s="1" t="s">
        <v>0</v>
      </c>
      <c r="F32" s="1">
        <v>0</v>
      </c>
      <c r="H32" s="3"/>
    </row>
    <row r="33" spans="1:12" x14ac:dyDescent="0.15">
      <c r="A33" s="1" t="s">
        <v>31</v>
      </c>
      <c r="B33" s="7">
        <v>39268</v>
      </c>
      <c r="C33" s="1">
        <v>421</v>
      </c>
      <c r="D33" s="1">
        <v>3</v>
      </c>
      <c r="E33" s="1" t="s">
        <v>0</v>
      </c>
      <c r="F33" s="1">
        <v>0</v>
      </c>
      <c r="H33" s="3"/>
    </row>
    <row r="34" spans="1:12" x14ac:dyDescent="0.15">
      <c r="A34" s="1" t="s">
        <v>31</v>
      </c>
      <c r="B34" s="7">
        <v>39268</v>
      </c>
      <c r="C34" s="1">
        <v>421</v>
      </c>
      <c r="D34" s="1">
        <v>4</v>
      </c>
      <c r="E34" s="1" t="s">
        <v>1</v>
      </c>
      <c r="F34" s="1">
        <v>0.5</v>
      </c>
      <c r="H34" s="8"/>
    </row>
    <row r="35" spans="1:12" x14ac:dyDescent="0.15">
      <c r="A35" s="1" t="s">
        <v>31</v>
      </c>
      <c r="B35" s="7">
        <v>39268</v>
      </c>
      <c r="C35" s="1">
        <v>421</v>
      </c>
      <c r="D35" s="1">
        <v>5</v>
      </c>
      <c r="E35" s="1" t="s">
        <v>0</v>
      </c>
      <c r="F35" s="1">
        <v>0</v>
      </c>
      <c r="H35" s="3"/>
    </row>
    <row r="36" spans="1:12" x14ac:dyDescent="0.15">
      <c r="A36" s="1" t="s">
        <v>31</v>
      </c>
      <c r="B36" s="7">
        <v>39268</v>
      </c>
      <c r="C36" s="1">
        <v>421</v>
      </c>
      <c r="D36" s="1">
        <v>6</v>
      </c>
      <c r="E36" s="1" t="s">
        <v>1</v>
      </c>
      <c r="F36" s="1">
        <v>0.5</v>
      </c>
      <c r="H36" s="3"/>
    </row>
    <row r="37" spans="1:12" x14ac:dyDescent="0.15">
      <c r="A37" s="1" t="s">
        <v>31</v>
      </c>
      <c r="B37" s="7">
        <v>39268</v>
      </c>
      <c r="C37" s="1">
        <v>421</v>
      </c>
      <c r="D37" s="1">
        <v>7</v>
      </c>
      <c r="E37" s="1" t="s">
        <v>4</v>
      </c>
      <c r="F37" s="1">
        <v>2</v>
      </c>
      <c r="H37" s="3"/>
      <c r="K37" s="2"/>
      <c r="L37" s="2"/>
    </row>
    <row r="38" spans="1:12" x14ac:dyDescent="0.15">
      <c r="A38" s="1" t="s">
        <v>31</v>
      </c>
      <c r="B38" s="7">
        <v>39268</v>
      </c>
      <c r="C38" s="1">
        <v>421</v>
      </c>
      <c r="D38" s="1">
        <v>8</v>
      </c>
      <c r="E38" s="1" t="s">
        <v>0</v>
      </c>
      <c r="F38" s="1">
        <v>0</v>
      </c>
      <c r="H38" s="3"/>
    </row>
    <row r="39" spans="1:12" x14ac:dyDescent="0.15">
      <c r="A39" s="1" t="s">
        <v>31</v>
      </c>
      <c r="B39" s="7">
        <v>39268</v>
      </c>
      <c r="C39" s="1">
        <v>421</v>
      </c>
      <c r="D39" s="1">
        <v>9</v>
      </c>
      <c r="E39" s="1" t="s">
        <v>0</v>
      </c>
      <c r="F39" s="1">
        <v>0</v>
      </c>
      <c r="H39" s="3"/>
    </row>
    <row r="40" spans="1:12" x14ac:dyDescent="0.15">
      <c r="A40" s="1" t="s">
        <v>31</v>
      </c>
      <c r="B40" s="7">
        <v>39268</v>
      </c>
      <c r="C40" s="1">
        <v>421</v>
      </c>
      <c r="D40" s="1">
        <v>10</v>
      </c>
      <c r="E40" s="1" t="s">
        <v>4</v>
      </c>
      <c r="F40" s="1">
        <v>0.5</v>
      </c>
      <c r="H40" s="3"/>
    </row>
    <row r="41" spans="1:12" x14ac:dyDescent="0.15">
      <c r="A41" s="1" t="s">
        <v>31</v>
      </c>
      <c r="B41" s="7">
        <v>39268</v>
      </c>
      <c r="C41" s="1">
        <v>421</v>
      </c>
      <c r="D41" s="1">
        <v>11</v>
      </c>
      <c r="E41" s="1" t="s">
        <v>0</v>
      </c>
      <c r="F41" s="1">
        <v>0</v>
      </c>
      <c r="H41" s="3"/>
    </row>
    <row r="42" spans="1:12" x14ac:dyDescent="0.15">
      <c r="A42" s="1" t="s">
        <v>31</v>
      </c>
      <c r="B42" s="7">
        <v>39268</v>
      </c>
      <c r="C42" s="1">
        <v>421</v>
      </c>
      <c r="D42" s="1">
        <v>12</v>
      </c>
      <c r="E42" s="1" t="s">
        <v>0</v>
      </c>
      <c r="F42" s="1">
        <v>0</v>
      </c>
      <c r="H42" s="3"/>
    </row>
    <row r="43" spans="1:12" x14ac:dyDescent="0.15">
      <c r="A43" s="1" t="s">
        <v>31</v>
      </c>
      <c r="B43" s="7">
        <v>39268</v>
      </c>
      <c r="C43" s="1">
        <v>421</v>
      </c>
      <c r="D43" s="1">
        <v>13</v>
      </c>
      <c r="E43" s="1" t="s">
        <v>0</v>
      </c>
      <c r="F43" s="1">
        <v>0</v>
      </c>
      <c r="H43" s="3"/>
    </row>
    <row r="44" spans="1:12" x14ac:dyDescent="0.15">
      <c r="A44" s="1" t="s">
        <v>31</v>
      </c>
      <c r="B44" s="7">
        <v>39268</v>
      </c>
      <c r="C44" s="1">
        <v>421</v>
      </c>
      <c r="D44" s="1">
        <v>14</v>
      </c>
      <c r="E44" s="1" t="s">
        <v>0</v>
      </c>
      <c r="F44" s="1">
        <v>0</v>
      </c>
      <c r="H44" s="3"/>
    </row>
    <row r="45" spans="1:12" x14ac:dyDescent="0.15">
      <c r="A45" s="1" t="s">
        <v>31</v>
      </c>
      <c r="B45" s="7">
        <v>39268</v>
      </c>
      <c r="C45" s="1">
        <v>421</v>
      </c>
      <c r="D45" s="1">
        <v>15</v>
      </c>
      <c r="E45" s="1" t="s">
        <v>0</v>
      </c>
      <c r="F45" s="1">
        <v>0</v>
      </c>
      <c r="H45" s="3"/>
    </row>
    <row r="46" spans="1:12" x14ac:dyDescent="0.15">
      <c r="A46" s="1" t="s">
        <v>31</v>
      </c>
      <c r="B46" s="7">
        <v>39268</v>
      </c>
      <c r="C46" s="1">
        <v>421</v>
      </c>
      <c r="D46" s="1">
        <v>16</v>
      </c>
      <c r="E46" s="1" t="s">
        <v>0</v>
      </c>
      <c r="F46" s="1">
        <v>0</v>
      </c>
      <c r="H46" s="3"/>
    </row>
    <row r="47" spans="1:12" x14ac:dyDescent="0.15">
      <c r="A47" s="1" t="s">
        <v>31</v>
      </c>
      <c r="B47" s="7">
        <v>39268</v>
      </c>
      <c r="C47" s="1">
        <v>421</v>
      </c>
      <c r="D47" s="1">
        <v>17</v>
      </c>
      <c r="E47" s="1" t="s">
        <v>4</v>
      </c>
      <c r="F47" s="1">
        <v>2</v>
      </c>
      <c r="H47" s="3"/>
    </row>
    <row r="48" spans="1:12" x14ac:dyDescent="0.15">
      <c r="A48" s="1" t="s">
        <v>31</v>
      </c>
      <c r="B48" s="7">
        <v>39268</v>
      </c>
      <c r="C48" s="1">
        <v>421</v>
      </c>
      <c r="D48" s="1">
        <v>18</v>
      </c>
      <c r="E48" s="1" t="s">
        <v>4</v>
      </c>
      <c r="F48" s="1">
        <v>2</v>
      </c>
      <c r="H48" s="3"/>
      <c r="I48" s="1" t="s">
        <v>66</v>
      </c>
    </row>
    <row r="49" spans="1:9" x14ac:dyDescent="0.15">
      <c r="A49" s="1" t="s">
        <v>31</v>
      </c>
      <c r="B49" s="7">
        <v>39268</v>
      </c>
      <c r="C49" s="1">
        <v>421</v>
      </c>
      <c r="D49" s="1">
        <v>19</v>
      </c>
      <c r="E49" s="1" t="s">
        <v>0</v>
      </c>
      <c r="F49" s="1">
        <v>0</v>
      </c>
      <c r="H49" s="3"/>
    </row>
    <row r="50" spans="1:9" x14ac:dyDescent="0.15">
      <c r="A50" s="1" t="s">
        <v>31</v>
      </c>
      <c r="B50" s="7">
        <v>39268</v>
      </c>
      <c r="C50" s="1">
        <v>421</v>
      </c>
      <c r="D50" s="1">
        <v>20</v>
      </c>
      <c r="E50" s="1" t="s">
        <v>0</v>
      </c>
      <c r="F50" s="1">
        <v>0</v>
      </c>
      <c r="H50" s="3"/>
    </row>
    <row r="51" spans="1:9" x14ac:dyDescent="0.15">
      <c r="A51" s="1" t="s">
        <v>31</v>
      </c>
      <c r="B51" s="7">
        <v>39268</v>
      </c>
      <c r="C51" s="1">
        <v>421</v>
      </c>
      <c r="D51" s="1">
        <v>21</v>
      </c>
      <c r="E51" s="1" t="s">
        <v>1</v>
      </c>
      <c r="F51" s="1">
        <v>0.5</v>
      </c>
      <c r="H51" s="3"/>
    </row>
    <row r="52" spans="1:9" x14ac:dyDescent="0.15">
      <c r="A52" s="1" t="s">
        <v>31</v>
      </c>
      <c r="B52" s="7">
        <v>39268</v>
      </c>
      <c r="C52" s="1">
        <v>421</v>
      </c>
      <c r="D52" s="1">
        <v>22</v>
      </c>
      <c r="E52" s="1" t="s">
        <v>1</v>
      </c>
      <c r="F52" s="1">
        <v>0.5</v>
      </c>
      <c r="H52" s="3"/>
    </row>
    <row r="53" spans="1:9" x14ac:dyDescent="0.15">
      <c r="A53" s="1" t="s">
        <v>31</v>
      </c>
      <c r="B53" s="7">
        <v>39268</v>
      </c>
      <c r="C53" s="1">
        <v>421</v>
      </c>
      <c r="D53" s="1">
        <v>23</v>
      </c>
      <c r="E53" s="1" t="s">
        <v>4</v>
      </c>
      <c r="F53" s="1">
        <v>2</v>
      </c>
      <c r="H53" s="3"/>
    </row>
    <row r="54" spans="1:9" x14ac:dyDescent="0.15">
      <c r="A54" s="1" t="s">
        <v>31</v>
      </c>
      <c r="B54" s="7">
        <v>39268</v>
      </c>
      <c r="C54" s="1">
        <v>421</v>
      </c>
      <c r="D54" s="1">
        <v>24</v>
      </c>
      <c r="E54" s="1" t="s">
        <v>2</v>
      </c>
      <c r="F54" s="1">
        <v>1</v>
      </c>
      <c r="H54" s="3"/>
    </row>
    <row r="55" spans="1:9" x14ac:dyDescent="0.15">
      <c r="A55" s="1" t="s">
        <v>31</v>
      </c>
      <c r="B55" s="7">
        <v>39268</v>
      </c>
      <c r="C55" s="1">
        <v>421</v>
      </c>
      <c r="D55" s="1">
        <v>25</v>
      </c>
      <c r="E55" s="1" t="s">
        <v>15</v>
      </c>
      <c r="F55" s="1">
        <v>1</v>
      </c>
      <c r="H55" s="3"/>
    </row>
    <row r="56" spans="1:9" x14ac:dyDescent="0.15">
      <c r="B56" s="7"/>
      <c r="H56" s="3"/>
    </row>
    <row r="57" spans="1:9" x14ac:dyDescent="0.15">
      <c r="A57" s="1" t="s">
        <v>33</v>
      </c>
      <c r="B57" s="7">
        <v>39269</v>
      </c>
      <c r="C57" s="1">
        <v>422</v>
      </c>
      <c r="D57" s="1">
        <v>1</v>
      </c>
      <c r="E57" s="1" t="s">
        <v>0</v>
      </c>
      <c r="F57" s="1">
        <v>0</v>
      </c>
      <c r="H57" s="18">
        <f>(COUNTIF(F57:F81,"&gt;0"))/(COUNTA(F57:F81))</f>
        <v>0.56000000000000005</v>
      </c>
      <c r="I57" s="18">
        <f>AVERAGE(F57:F81)</f>
        <v>0.64</v>
      </c>
    </row>
    <row r="58" spans="1:9" x14ac:dyDescent="0.15">
      <c r="A58" s="1" t="s">
        <v>33</v>
      </c>
      <c r="B58" s="7">
        <v>39269</v>
      </c>
      <c r="C58" s="1">
        <v>422</v>
      </c>
      <c r="D58" s="1">
        <v>2</v>
      </c>
      <c r="E58" s="1" t="s">
        <v>0</v>
      </c>
      <c r="F58" s="1">
        <v>0</v>
      </c>
      <c r="H58" s="3"/>
    </row>
    <row r="59" spans="1:9" x14ac:dyDescent="0.15">
      <c r="A59" s="1" t="s">
        <v>33</v>
      </c>
      <c r="B59" s="7">
        <v>39269</v>
      </c>
      <c r="C59" s="1">
        <v>422</v>
      </c>
      <c r="D59" s="1">
        <v>3</v>
      </c>
      <c r="E59" s="1" t="s">
        <v>0</v>
      </c>
      <c r="F59" s="1">
        <v>0</v>
      </c>
      <c r="H59" s="3"/>
    </row>
    <row r="60" spans="1:9" x14ac:dyDescent="0.15">
      <c r="A60" s="1" t="s">
        <v>33</v>
      </c>
      <c r="B60" s="7">
        <v>39269</v>
      </c>
      <c r="C60" s="1">
        <v>422</v>
      </c>
      <c r="D60" s="1">
        <v>4</v>
      </c>
      <c r="E60" s="1" t="s">
        <v>2</v>
      </c>
      <c r="F60" s="1">
        <v>1</v>
      </c>
      <c r="H60" s="8"/>
    </row>
    <row r="61" spans="1:9" x14ac:dyDescent="0.15">
      <c r="A61" s="1" t="s">
        <v>33</v>
      </c>
      <c r="B61" s="7">
        <v>39269</v>
      </c>
      <c r="C61" s="1">
        <v>422</v>
      </c>
      <c r="D61" s="1">
        <v>5</v>
      </c>
      <c r="E61" s="1" t="s">
        <v>0</v>
      </c>
      <c r="F61" s="1">
        <v>0</v>
      </c>
      <c r="H61" s="3"/>
    </row>
    <row r="62" spans="1:9" x14ac:dyDescent="0.15">
      <c r="A62" s="1" t="s">
        <v>33</v>
      </c>
      <c r="B62" s="7">
        <v>39269</v>
      </c>
      <c r="C62" s="1">
        <v>422</v>
      </c>
      <c r="D62" s="1">
        <v>6</v>
      </c>
      <c r="E62" s="1" t="s">
        <v>2</v>
      </c>
      <c r="F62" s="1">
        <v>1</v>
      </c>
      <c r="H62" s="3"/>
    </row>
    <row r="63" spans="1:9" x14ac:dyDescent="0.15">
      <c r="A63" s="1" t="s">
        <v>33</v>
      </c>
      <c r="B63" s="7">
        <v>39269</v>
      </c>
      <c r="C63" s="1">
        <v>422</v>
      </c>
      <c r="D63" s="1">
        <v>7</v>
      </c>
      <c r="E63" s="1" t="s">
        <v>1</v>
      </c>
      <c r="F63" s="1">
        <v>0.5</v>
      </c>
      <c r="H63" s="3"/>
    </row>
    <row r="64" spans="1:9" x14ac:dyDescent="0.15">
      <c r="A64" s="1" t="s">
        <v>33</v>
      </c>
      <c r="B64" s="7">
        <v>39269</v>
      </c>
      <c r="C64" s="1">
        <v>422</v>
      </c>
      <c r="D64" s="1">
        <v>8</v>
      </c>
      <c r="E64" s="1" t="s">
        <v>2</v>
      </c>
      <c r="F64" s="1">
        <v>1</v>
      </c>
      <c r="H64" s="3"/>
    </row>
    <row r="65" spans="1:8" x14ac:dyDescent="0.15">
      <c r="A65" s="1" t="s">
        <v>33</v>
      </c>
      <c r="B65" s="7">
        <v>39269</v>
      </c>
      <c r="C65" s="1">
        <v>422</v>
      </c>
      <c r="D65" s="1">
        <v>9</v>
      </c>
      <c r="E65" s="1" t="s">
        <v>0</v>
      </c>
      <c r="F65" s="1">
        <v>0</v>
      </c>
      <c r="H65" s="3"/>
    </row>
    <row r="66" spans="1:8" x14ac:dyDescent="0.15">
      <c r="A66" s="1" t="s">
        <v>33</v>
      </c>
      <c r="B66" s="7">
        <v>39269</v>
      </c>
      <c r="C66" s="1">
        <v>422</v>
      </c>
      <c r="D66" s="1">
        <v>10</v>
      </c>
      <c r="E66" s="1" t="s">
        <v>0</v>
      </c>
      <c r="F66" s="1">
        <v>0</v>
      </c>
      <c r="H66" s="3"/>
    </row>
    <row r="67" spans="1:8" x14ac:dyDescent="0.15">
      <c r="A67" s="1" t="s">
        <v>33</v>
      </c>
      <c r="B67" s="7">
        <v>39269</v>
      </c>
      <c r="C67" s="1">
        <v>422</v>
      </c>
      <c r="D67" s="1">
        <v>11</v>
      </c>
      <c r="E67" s="1" t="s">
        <v>0</v>
      </c>
      <c r="F67" s="1">
        <v>0</v>
      </c>
      <c r="H67" s="3"/>
    </row>
    <row r="68" spans="1:8" x14ac:dyDescent="0.15">
      <c r="A68" s="1" t="s">
        <v>33</v>
      </c>
      <c r="B68" s="7">
        <v>39269</v>
      </c>
      <c r="C68" s="1">
        <v>422</v>
      </c>
      <c r="D68" s="1">
        <v>12</v>
      </c>
      <c r="E68" s="1" t="s">
        <v>1</v>
      </c>
      <c r="F68" s="1">
        <v>0.5</v>
      </c>
      <c r="H68" s="3"/>
    </row>
    <row r="69" spans="1:8" x14ac:dyDescent="0.15">
      <c r="A69" s="1" t="s">
        <v>33</v>
      </c>
      <c r="B69" s="7">
        <v>39269</v>
      </c>
      <c r="C69" s="1">
        <v>422</v>
      </c>
      <c r="D69" s="1">
        <v>13</v>
      </c>
      <c r="E69" s="1" t="s">
        <v>2</v>
      </c>
      <c r="F69" s="1">
        <v>1</v>
      </c>
      <c r="H69" s="3"/>
    </row>
    <row r="70" spans="1:8" x14ac:dyDescent="0.15">
      <c r="A70" s="1" t="s">
        <v>33</v>
      </c>
      <c r="B70" s="7">
        <v>39269</v>
      </c>
      <c r="C70" s="1">
        <v>422</v>
      </c>
      <c r="D70" s="1">
        <v>14</v>
      </c>
      <c r="E70" s="1" t="s">
        <v>0</v>
      </c>
      <c r="F70" s="1">
        <v>0</v>
      </c>
      <c r="H70" s="3"/>
    </row>
    <row r="71" spans="1:8" x14ac:dyDescent="0.15">
      <c r="A71" s="1" t="s">
        <v>33</v>
      </c>
      <c r="B71" s="7">
        <v>39269</v>
      </c>
      <c r="C71" s="1">
        <v>422</v>
      </c>
      <c r="D71" s="1">
        <v>15</v>
      </c>
      <c r="E71" s="1" t="s">
        <v>1</v>
      </c>
      <c r="F71" s="1">
        <v>0.5</v>
      </c>
      <c r="H71" s="3"/>
    </row>
    <row r="72" spans="1:8" x14ac:dyDescent="0.15">
      <c r="A72" s="1" t="s">
        <v>33</v>
      </c>
      <c r="B72" s="7">
        <v>39269</v>
      </c>
      <c r="C72" s="1">
        <v>422</v>
      </c>
      <c r="D72" s="1">
        <v>16</v>
      </c>
      <c r="E72" s="1" t="s">
        <v>4</v>
      </c>
      <c r="F72" s="1">
        <v>2</v>
      </c>
      <c r="H72" s="3"/>
    </row>
    <row r="73" spans="1:8" x14ac:dyDescent="0.15">
      <c r="A73" s="1" t="s">
        <v>33</v>
      </c>
      <c r="B73" s="7">
        <v>39269</v>
      </c>
      <c r="C73" s="1">
        <v>422</v>
      </c>
      <c r="D73" s="1">
        <v>17</v>
      </c>
      <c r="E73" s="1" t="s">
        <v>0</v>
      </c>
      <c r="F73" s="1">
        <v>0</v>
      </c>
      <c r="H73" s="3"/>
    </row>
    <row r="74" spans="1:8" x14ac:dyDescent="0.15">
      <c r="A74" s="1" t="s">
        <v>33</v>
      </c>
      <c r="B74" s="7">
        <v>39269</v>
      </c>
      <c r="C74" s="1">
        <v>422</v>
      </c>
      <c r="D74" s="1">
        <v>18</v>
      </c>
      <c r="E74" s="1" t="s">
        <v>0</v>
      </c>
      <c r="F74" s="1">
        <v>0</v>
      </c>
      <c r="H74" s="3"/>
    </row>
    <row r="75" spans="1:8" x14ac:dyDescent="0.15">
      <c r="A75" s="1" t="s">
        <v>33</v>
      </c>
      <c r="B75" s="7">
        <v>39269</v>
      </c>
      <c r="C75" s="1">
        <v>422</v>
      </c>
      <c r="D75" s="1">
        <v>19</v>
      </c>
      <c r="E75" s="1" t="s">
        <v>4</v>
      </c>
      <c r="F75" s="1">
        <v>2</v>
      </c>
      <c r="H75" s="3"/>
    </row>
    <row r="76" spans="1:8" x14ac:dyDescent="0.15">
      <c r="A76" s="1" t="s">
        <v>33</v>
      </c>
      <c r="B76" s="7">
        <v>39269</v>
      </c>
      <c r="C76" s="1">
        <v>422</v>
      </c>
      <c r="D76" s="1">
        <v>20</v>
      </c>
      <c r="E76" s="1" t="s">
        <v>0</v>
      </c>
      <c r="F76" s="1">
        <v>0</v>
      </c>
      <c r="H76" s="3"/>
    </row>
    <row r="77" spans="1:8" x14ac:dyDescent="0.15">
      <c r="A77" s="1" t="s">
        <v>33</v>
      </c>
      <c r="B77" s="7">
        <v>39269</v>
      </c>
      <c r="C77" s="1">
        <v>422</v>
      </c>
      <c r="D77" s="1">
        <v>21</v>
      </c>
      <c r="E77" s="1" t="s">
        <v>15</v>
      </c>
      <c r="F77" s="1">
        <v>1</v>
      </c>
      <c r="H77" s="3"/>
    </row>
    <row r="78" spans="1:8" x14ac:dyDescent="0.15">
      <c r="A78" s="1" t="s">
        <v>33</v>
      </c>
      <c r="B78" s="7">
        <v>39269</v>
      </c>
      <c r="C78" s="1">
        <v>422</v>
      </c>
      <c r="D78" s="1">
        <v>22</v>
      </c>
      <c r="E78" s="1" t="s">
        <v>1</v>
      </c>
      <c r="F78" s="1">
        <v>0.5</v>
      </c>
      <c r="H78" s="3"/>
    </row>
    <row r="79" spans="1:8" x14ac:dyDescent="0.15">
      <c r="A79" s="1" t="s">
        <v>33</v>
      </c>
      <c r="B79" s="7">
        <v>39269</v>
      </c>
      <c r="C79" s="1">
        <v>422</v>
      </c>
      <c r="D79" s="1">
        <v>23</v>
      </c>
      <c r="E79" s="1" t="s">
        <v>2</v>
      </c>
      <c r="F79" s="1">
        <v>1</v>
      </c>
      <c r="H79" s="3"/>
    </row>
    <row r="80" spans="1:8" x14ac:dyDescent="0.15">
      <c r="A80" s="1" t="s">
        <v>33</v>
      </c>
      <c r="B80" s="7">
        <v>39269</v>
      </c>
      <c r="C80" s="1">
        <v>422</v>
      </c>
      <c r="D80" s="1">
        <v>24</v>
      </c>
      <c r="E80" s="1" t="s">
        <v>2</v>
      </c>
      <c r="F80" s="1">
        <v>1</v>
      </c>
      <c r="H80" s="3"/>
    </row>
    <row r="81" spans="1:9" x14ac:dyDescent="0.15">
      <c r="A81" s="1" t="s">
        <v>33</v>
      </c>
      <c r="B81" s="7">
        <v>39269</v>
      </c>
      <c r="C81" s="1">
        <v>422</v>
      </c>
      <c r="D81" s="1">
        <v>25</v>
      </c>
      <c r="E81" s="1" t="s">
        <v>3</v>
      </c>
      <c r="F81" s="1">
        <v>3</v>
      </c>
      <c r="H81" s="3"/>
    </row>
    <row r="82" spans="1:9" x14ac:dyDescent="0.15">
      <c r="B82" s="7"/>
      <c r="H82" s="3"/>
    </row>
    <row r="83" spans="1:9" x14ac:dyDescent="0.15">
      <c r="A83" s="12" t="s">
        <v>32</v>
      </c>
      <c r="B83" s="7">
        <v>39298</v>
      </c>
      <c r="C83" s="1">
        <v>423</v>
      </c>
      <c r="D83" s="1">
        <v>1</v>
      </c>
      <c r="E83" s="12" t="s">
        <v>1</v>
      </c>
      <c r="F83" s="1">
        <v>0.5</v>
      </c>
      <c r="H83" s="18">
        <f>(COUNTIF(F83:F107,"&gt;0"))/(COUNTA(F83:F107))</f>
        <v>0.16</v>
      </c>
      <c r="I83" s="18">
        <f>AVERAGE(F83:F107)</f>
        <v>0.1</v>
      </c>
    </row>
    <row r="84" spans="1:9" x14ac:dyDescent="0.15">
      <c r="A84" s="12" t="s">
        <v>32</v>
      </c>
      <c r="B84" s="7">
        <v>39298</v>
      </c>
      <c r="C84" s="1">
        <v>423</v>
      </c>
      <c r="D84" s="1">
        <v>2</v>
      </c>
      <c r="E84" s="12" t="s">
        <v>0</v>
      </c>
      <c r="F84" s="1">
        <v>0</v>
      </c>
      <c r="H84" s="3"/>
    </row>
    <row r="85" spans="1:9" x14ac:dyDescent="0.15">
      <c r="A85" s="12" t="s">
        <v>32</v>
      </c>
      <c r="B85" s="7">
        <v>39298</v>
      </c>
      <c r="C85" s="1">
        <v>423</v>
      </c>
      <c r="D85" s="1">
        <v>3</v>
      </c>
      <c r="E85" s="12" t="s">
        <v>0</v>
      </c>
      <c r="F85" s="1">
        <v>0</v>
      </c>
      <c r="H85" s="3"/>
    </row>
    <row r="86" spans="1:9" x14ac:dyDescent="0.15">
      <c r="A86" s="12" t="s">
        <v>32</v>
      </c>
      <c r="B86" s="7">
        <v>39298</v>
      </c>
      <c r="C86" s="1">
        <v>423</v>
      </c>
      <c r="D86" s="1">
        <v>4</v>
      </c>
      <c r="E86" s="12" t="s">
        <v>0</v>
      </c>
      <c r="F86" s="1">
        <v>0</v>
      </c>
      <c r="H86" s="8"/>
    </row>
    <row r="87" spans="1:9" x14ac:dyDescent="0.15">
      <c r="A87" s="12" t="s">
        <v>32</v>
      </c>
      <c r="B87" s="7">
        <v>39298</v>
      </c>
      <c r="C87" s="1">
        <v>423</v>
      </c>
      <c r="D87" s="1">
        <v>5</v>
      </c>
      <c r="E87" s="12" t="s">
        <v>0</v>
      </c>
      <c r="F87" s="1">
        <v>0</v>
      </c>
      <c r="H87" s="3"/>
    </row>
    <row r="88" spans="1:9" x14ac:dyDescent="0.15">
      <c r="A88" s="12" t="s">
        <v>32</v>
      </c>
      <c r="B88" s="7">
        <v>39298</v>
      </c>
      <c r="C88" s="1">
        <v>423</v>
      </c>
      <c r="D88" s="1">
        <v>6</v>
      </c>
      <c r="E88" s="12" t="s">
        <v>0</v>
      </c>
      <c r="F88" s="1">
        <v>0</v>
      </c>
      <c r="H88" s="3"/>
    </row>
    <row r="89" spans="1:9" x14ac:dyDescent="0.15">
      <c r="A89" s="12" t="s">
        <v>32</v>
      </c>
      <c r="B89" s="7">
        <v>39298</v>
      </c>
      <c r="C89" s="1">
        <v>423</v>
      </c>
      <c r="D89" s="1">
        <v>7</v>
      </c>
      <c r="E89" s="12" t="s">
        <v>0</v>
      </c>
      <c r="F89" s="1">
        <v>0</v>
      </c>
      <c r="H89" s="3"/>
    </row>
    <row r="90" spans="1:9" x14ac:dyDescent="0.15">
      <c r="A90" s="12" t="s">
        <v>32</v>
      </c>
      <c r="B90" s="7">
        <v>39298</v>
      </c>
      <c r="C90" s="1">
        <v>423</v>
      </c>
      <c r="D90" s="1">
        <v>8</v>
      </c>
      <c r="E90" s="12" t="s">
        <v>0</v>
      </c>
      <c r="F90" s="1">
        <v>0</v>
      </c>
      <c r="H90" s="3"/>
    </row>
    <row r="91" spans="1:9" x14ac:dyDescent="0.15">
      <c r="A91" s="12" t="s">
        <v>32</v>
      </c>
      <c r="B91" s="7">
        <v>39298</v>
      </c>
      <c r="C91" s="1">
        <v>423</v>
      </c>
      <c r="D91" s="1">
        <v>9</v>
      </c>
      <c r="E91" s="12" t="s">
        <v>0</v>
      </c>
      <c r="F91" s="1">
        <v>0</v>
      </c>
      <c r="H91" s="3"/>
    </row>
    <row r="92" spans="1:9" x14ac:dyDescent="0.15">
      <c r="A92" s="12" t="s">
        <v>32</v>
      </c>
      <c r="B92" s="7">
        <v>39298</v>
      </c>
      <c r="C92" s="1">
        <v>423</v>
      </c>
      <c r="D92" s="1">
        <v>10</v>
      </c>
      <c r="E92" s="12" t="s">
        <v>1</v>
      </c>
      <c r="F92" s="1">
        <v>0.5</v>
      </c>
      <c r="H92" s="3"/>
    </row>
    <row r="93" spans="1:9" x14ac:dyDescent="0.15">
      <c r="A93" s="12" t="s">
        <v>32</v>
      </c>
      <c r="B93" s="7">
        <v>39298</v>
      </c>
      <c r="C93" s="1">
        <v>423</v>
      </c>
      <c r="D93" s="1">
        <v>11</v>
      </c>
      <c r="E93" s="12" t="s">
        <v>0</v>
      </c>
      <c r="F93" s="1">
        <v>0</v>
      </c>
      <c r="H93" s="3"/>
    </row>
    <row r="94" spans="1:9" x14ac:dyDescent="0.15">
      <c r="A94" s="12" t="s">
        <v>32</v>
      </c>
      <c r="B94" s="7">
        <v>39298</v>
      </c>
      <c r="C94" s="1">
        <v>423</v>
      </c>
      <c r="D94" s="1">
        <v>12</v>
      </c>
      <c r="E94" s="12" t="s">
        <v>0</v>
      </c>
      <c r="F94" s="1">
        <v>0</v>
      </c>
      <c r="H94" s="3"/>
    </row>
    <row r="95" spans="1:9" x14ac:dyDescent="0.15">
      <c r="A95" s="12" t="s">
        <v>32</v>
      </c>
      <c r="B95" s="7">
        <v>39298</v>
      </c>
      <c r="C95" s="1">
        <v>423</v>
      </c>
      <c r="D95" s="1">
        <v>13</v>
      </c>
      <c r="E95" s="12" t="s">
        <v>0</v>
      </c>
      <c r="F95" s="1">
        <v>0</v>
      </c>
      <c r="H95" s="3"/>
    </row>
    <row r="96" spans="1:9" x14ac:dyDescent="0.15">
      <c r="A96" s="12" t="s">
        <v>32</v>
      </c>
      <c r="B96" s="7">
        <v>39298</v>
      </c>
      <c r="C96" s="1">
        <v>423</v>
      </c>
      <c r="D96" s="1">
        <v>14</v>
      </c>
      <c r="E96" s="12" t="s">
        <v>0</v>
      </c>
      <c r="F96" s="1">
        <v>0</v>
      </c>
      <c r="H96" s="3"/>
    </row>
    <row r="97" spans="1:9" x14ac:dyDescent="0.15">
      <c r="A97" s="12" t="s">
        <v>32</v>
      </c>
      <c r="B97" s="7">
        <v>39298</v>
      </c>
      <c r="C97" s="1">
        <v>423</v>
      </c>
      <c r="D97" s="1">
        <v>15</v>
      </c>
      <c r="E97" s="12" t="s">
        <v>0</v>
      </c>
      <c r="F97" s="1">
        <v>0</v>
      </c>
      <c r="H97" s="3"/>
    </row>
    <row r="98" spans="1:9" x14ac:dyDescent="0.15">
      <c r="A98" s="12" t="s">
        <v>32</v>
      </c>
      <c r="B98" s="7">
        <v>39298</v>
      </c>
      <c r="C98" s="1">
        <v>423</v>
      </c>
      <c r="D98" s="1">
        <v>16</v>
      </c>
      <c r="E98" s="12" t="s">
        <v>0</v>
      </c>
      <c r="F98" s="1">
        <v>0</v>
      </c>
      <c r="H98" s="3"/>
    </row>
    <row r="99" spans="1:9" x14ac:dyDescent="0.15">
      <c r="A99" s="12" t="s">
        <v>32</v>
      </c>
      <c r="B99" s="7">
        <v>39298</v>
      </c>
      <c r="C99" s="1">
        <v>423</v>
      </c>
      <c r="D99" s="1">
        <v>17</v>
      </c>
      <c r="E99" s="12" t="s">
        <v>0</v>
      </c>
      <c r="F99" s="1">
        <v>0</v>
      </c>
      <c r="H99" s="3"/>
    </row>
    <row r="100" spans="1:9" x14ac:dyDescent="0.15">
      <c r="A100" s="12" t="s">
        <v>32</v>
      </c>
      <c r="B100" s="7">
        <v>39298</v>
      </c>
      <c r="C100" s="1">
        <v>423</v>
      </c>
      <c r="D100" s="1">
        <v>18</v>
      </c>
      <c r="E100" s="12" t="s">
        <v>1</v>
      </c>
      <c r="F100" s="1">
        <v>0.5</v>
      </c>
      <c r="H100" s="3"/>
    </row>
    <row r="101" spans="1:9" x14ac:dyDescent="0.15">
      <c r="A101" s="12" t="s">
        <v>32</v>
      </c>
      <c r="B101" s="7">
        <v>39298</v>
      </c>
      <c r="C101" s="1">
        <v>423</v>
      </c>
      <c r="D101" s="1">
        <v>19</v>
      </c>
      <c r="E101" s="12" t="s">
        <v>0</v>
      </c>
      <c r="F101" s="1">
        <v>0</v>
      </c>
      <c r="H101" s="3"/>
    </row>
    <row r="102" spans="1:9" x14ac:dyDescent="0.15">
      <c r="A102" s="12" t="s">
        <v>32</v>
      </c>
      <c r="B102" s="7">
        <v>39298</v>
      </c>
      <c r="C102" s="1">
        <v>423</v>
      </c>
      <c r="D102" s="1">
        <v>20</v>
      </c>
      <c r="E102" s="12" t="s">
        <v>0</v>
      </c>
      <c r="F102" s="1">
        <v>0</v>
      </c>
      <c r="H102" s="3"/>
    </row>
    <row r="103" spans="1:9" x14ac:dyDescent="0.15">
      <c r="A103" s="12" t="s">
        <v>32</v>
      </c>
      <c r="B103" s="7">
        <v>39298</v>
      </c>
      <c r="C103" s="1">
        <v>423</v>
      </c>
      <c r="D103" s="1">
        <v>21</v>
      </c>
      <c r="E103" s="12" t="s">
        <v>0</v>
      </c>
      <c r="F103" s="1">
        <v>0</v>
      </c>
      <c r="H103" s="3"/>
    </row>
    <row r="104" spans="1:9" x14ac:dyDescent="0.15">
      <c r="A104" s="12" t="s">
        <v>32</v>
      </c>
      <c r="B104" s="7">
        <v>39298</v>
      </c>
      <c r="C104" s="1">
        <v>423</v>
      </c>
      <c r="D104" s="1">
        <v>22</v>
      </c>
      <c r="E104" s="12" t="s">
        <v>15</v>
      </c>
      <c r="F104" s="1">
        <v>1</v>
      </c>
      <c r="H104" s="3"/>
    </row>
    <row r="105" spans="1:9" x14ac:dyDescent="0.15">
      <c r="A105" s="12" t="s">
        <v>32</v>
      </c>
      <c r="B105" s="7">
        <v>39298</v>
      </c>
      <c r="C105" s="1">
        <v>423</v>
      </c>
      <c r="D105" s="1">
        <v>23</v>
      </c>
      <c r="E105" s="12" t="s">
        <v>0</v>
      </c>
      <c r="F105" s="1">
        <v>0</v>
      </c>
      <c r="H105" s="3"/>
    </row>
    <row r="106" spans="1:9" x14ac:dyDescent="0.15">
      <c r="A106" s="12" t="s">
        <v>32</v>
      </c>
      <c r="B106" s="7">
        <v>39298</v>
      </c>
      <c r="C106" s="1">
        <v>423</v>
      </c>
      <c r="D106" s="1">
        <v>24</v>
      </c>
      <c r="E106" s="12" t="s">
        <v>0</v>
      </c>
      <c r="F106" s="1">
        <v>0</v>
      </c>
      <c r="H106" s="3"/>
    </row>
    <row r="107" spans="1:9" x14ac:dyDescent="0.15">
      <c r="A107" s="12" t="s">
        <v>32</v>
      </c>
      <c r="B107" s="7">
        <v>39298</v>
      </c>
      <c r="C107" s="1">
        <v>423</v>
      </c>
      <c r="D107" s="1">
        <v>25</v>
      </c>
      <c r="E107" s="12" t="s">
        <v>0</v>
      </c>
      <c r="F107" s="1">
        <v>0</v>
      </c>
      <c r="H107" s="3"/>
    </row>
    <row r="108" spans="1:9" x14ac:dyDescent="0.15">
      <c r="A108" s="12"/>
      <c r="B108" s="7"/>
      <c r="E108" s="12"/>
      <c r="H108" s="3"/>
    </row>
    <row r="109" spans="1:9" x14ac:dyDescent="0.15">
      <c r="A109" s="12" t="s">
        <v>33</v>
      </c>
      <c r="B109" s="7">
        <v>39302</v>
      </c>
      <c r="C109" s="1">
        <v>424</v>
      </c>
      <c r="D109" s="1">
        <v>1</v>
      </c>
      <c r="E109" s="12" t="s">
        <v>4</v>
      </c>
      <c r="F109" s="1">
        <v>2</v>
      </c>
      <c r="H109" s="18">
        <f>(COUNTIF(F109:F133,"&gt;0"))/(COUNTA(F109:F133))</f>
        <v>1</v>
      </c>
      <c r="I109" s="18">
        <f>AVERAGE(F109:F133)</f>
        <v>2.6</v>
      </c>
    </row>
    <row r="110" spans="1:9" x14ac:dyDescent="0.15">
      <c r="A110" s="12" t="s">
        <v>33</v>
      </c>
      <c r="B110" s="7">
        <v>39302</v>
      </c>
      <c r="C110" s="1">
        <v>424</v>
      </c>
      <c r="D110" s="1">
        <v>2</v>
      </c>
      <c r="E110" s="12" t="s">
        <v>4</v>
      </c>
      <c r="F110" s="1">
        <v>2</v>
      </c>
      <c r="H110" s="19"/>
    </row>
    <row r="111" spans="1:9" x14ac:dyDescent="0.15">
      <c r="A111" s="12" t="s">
        <v>33</v>
      </c>
      <c r="B111" s="7">
        <v>39302</v>
      </c>
      <c r="C111" s="1">
        <v>424</v>
      </c>
      <c r="D111" s="1">
        <v>3</v>
      </c>
      <c r="E111" s="12" t="s">
        <v>4</v>
      </c>
      <c r="F111" s="1">
        <v>2</v>
      </c>
      <c r="H111" s="3"/>
    </row>
    <row r="112" spans="1:9" x14ac:dyDescent="0.15">
      <c r="A112" s="12" t="s">
        <v>33</v>
      </c>
      <c r="B112" s="7">
        <v>39302</v>
      </c>
      <c r="C112" s="1">
        <v>424</v>
      </c>
      <c r="D112" s="1">
        <v>4</v>
      </c>
      <c r="E112" s="12" t="s">
        <v>3</v>
      </c>
      <c r="F112" s="1">
        <v>3</v>
      </c>
      <c r="H112" s="8"/>
    </row>
    <row r="113" spans="1:8" x14ac:dyDescent="0.15">
      <c r="A113" s="12" t="s">
        <v>33</v>
      </c>
      <c r="B113" s="7">
        <v>39302</v>
      </c>
      <c r="C113" s="1">
        <v>424</v>
      </c>
      <c r="D113" s="1">
        <v>5</v>
      </c>
      <c r="E113" s="12" t="s">
        <v>35</v>
      </c>
      <c r="F113" s="1">
        <v>4</v>
      </c>
      <c r="H113" s="3"/>
    </row>
    <row r="114" spans="1:8" x14ac:dyDescent="0.15">
      <c r="A114" s="12" t="s">
        <v>33</v>
      </c>
      <c r="B114" s="7">
        <v>39302</v>
      </c>
      <c r="C114" s="1">
        <v>424</v>
      </c>
      <c r="D114" s="1">
        <v>6</v>
      </c>
      <c r="E114" s="12" t="s">
        <v>3</v>
      </c>
      <c r="F114" s="1">
        <v>3</v>
      </c>
      <c r="H114" s="3"/>
    </row>
    <row r="115" spans="1:8" x14ac:dyDescent="0.15">
      <c r="A115" s="12" t="s">
        <v>33</v>
      </c>
      <c r="B115" s="7">
        <v>39302</v>
      </c>
      <c r="C115" s="1">
        <v>424</v>
      </c>
      <c r="D115" s="1">
        <v>7</v>
      </c>
      <c r="E115" s="12" t="s">
        <v>4</v>
      </c>
      <c r="F115" s="1">
        <v>2</v>
      </c>
      <c r="H115" s="3"/>
    </row>
    <row r="116" spans="1:8" x14ac:dyDescent="0.15">
      <c r="A116" s="12" t="s">
        <v>33</v>
      </c>
      <c r="B116" s="7">
        <v>39302</v>
      </c>
      <c r="C116" s="1">
        <v>424</v>
      </c>
      <c r="D116" s="1">
        <v>8</v>
      </c>
      <c r="E116" s="12" t="s">
        <v>15</v>
      </c>
      <c r="F116" s="1">
        <v>1</v>
      </c>
      <c r="H116" s="3"/>
    </row>
    <row r="117" spans="1:8" x14ac:dyDescent="0.15">
      <c r="A117" s="12" t="s">
        <v>33</v>
      </c>
      <c r="B117" s="7">
        <v>39302</v>
      </c>
      <c r="C117" s="1">
        <v>424</v>
      </c>
      <c r="D117" s="1">
        <v>9</v>
      </c>
      <c r="E117" s="12" t="s">
        <v>3</v>
      </c>
      <c r="F117" s="1">
        <v>3</v>
      </c>
      <c r="H117" s="3"/>
    </row>
    <row r="118" spans="1:8" x14ac:dyDescent="0.15">
      <c r="A118" s="12" t="s">
        <v>33</v>
      </c>
      <c r="B118" s="7">
        <v>39302</v>
      </c>
      <c r="C118" s="1">
        <v>424</v>
      </c>
      <c r="D118" s="1">
        <v>10</v>
      </c>
      <c r="E118" s="12" t="s">
        <v>3</v>
      </c>
      <c r="F118" s="1">
        <v>3</v>
      </c>
      <c r="H118" s="3"/>
    </row>
    <row r="119" spans="1:8" x14ac:dyDescent="0.15">
      <c r="A119" s="12" t="s">
        <v>33</v>
      </c>
      <c r="B119" s="7">
        <v>39302</v>
      </c>
      <c r="C119" s="1">
        <v>424</v>
      </c>
      <c r="D119" s="1">
        <v>11</v>
      </c>
      <c r="E119" s="12" t="s">
        <v>4</v>
      </c>
      <c r="F119" s="1">
        <v>2</v>
      </c>
      <c r="H119" s="3"/>
    </row>
    <row r="120" spans="1:8" x14ac:dyDescent="0.15">
      <c r="A120" s="12" t="s">
        <v>33</v>
      </c>
      <c r="B120" s="7">
        <v>39302</v>
      </c>
      <c r="C120" s="1">
        <v>424</v>
      </c>
      <c r="D120" s="1">
        <v>12</v>
      </c>
      <c r="E120" s="12" t="s">
        <v>3</v>
      </c>
      <c r="F120" s="1">
        <v>3</v>
      </c>
      <c r="H120" s="3"/>
    </row>
    <row r="121" spans="1:8" x14ac:dyDescent="0.15">
      <c r="A121" s="12" t="s">
        <v>33</v>
      </c>
      <c r="B121" s="7">
        <v>39302</v>
      </c>
      <c r="C121" s="1">
        <v>424</v>
      </c>
      <c r="D121" s="1">
        <v>13</v>
      </c>
      <c r="E121" s="12" t="s">
        <v>3</v>
      </c>
      <c r="F121" s="1">
        <v>3</v>
      </c>
      <c r="H121" s="3"/>
    </row>
    <row r="122" spans="1:8" x14ac:dyDescent="0.15">
      <c r="A122" s="12" t="s">
        <v>33</v>
      </c>
      <c r="B122" s="7">
        <v>39302</v>
      </c>
      <c r="C122" s="1">
        <v>424</v>
      </c>
      <c r="D122" s="1">
        <v>14</v>
      </c>
      <c r="E122" s="12" t="s">
        <v>4</v>
      </c>
      <c r="F122" s="1">
        <v>2</v>
      </c>
      <c r="H122" s="3"/>
    </row>
    <row r="123" spans="1:8" x14ac:dyDescent="0.15">
      <c r="A123" s="12" t="s">
        <v>33</v>
      </c>
      <c r="B123" s="7">
        <v>39302</v>
      </c>
      <c r="C123" s="1">
        <v>424</v>
      </c>
      <c r="D123" s="1">
        <v>15</v>
      </c>
      <c r="E123" s="12" t="s">
        <v>4</v>
      </c>
      <c r="F123" s="1">
        <v>2</v>
      </c>
      <c r="H123" s="3"/>
    </row>
    <row r="124" spans="1:8" x14ac:dyDescent="0.15">
      <c r="A124" s="12" t="s">
        <v>33</v>
      </c>
      <c r="B124" s="7">
        <v>39302</v>
      </c>
      <c r="C124" s="1">
        <v>424</v>
      </c>
      <c r="D124" s="1">
        <v>16</v>
      </c>
      <c r="E124" s="12" t="s">
        <v>35</v>
      </c>
      <c r="F124" s="1">
        <v>4</v>
      </c>
      <c r="H124" s="3"/>
    </row>
    <row r="125" spans="1:8" x14ac:dyDescent="0.15">
      <c r="A125" s="12" t="s">
        <v>33</v>
      </c>
      <c r="B125" s="7">
        <v>39302</v>
      </c>
      <c r="C125" s="1">
        <v>424</v>
      </c>
      <c r="D125" s="1">
        <v>17</v>
      </c>
      <c r="E125" s="12" t="s">
        <v>36</v>
      </c>
      <c r="F125" s="1">
        <v>5</v>
      </c>
      <c r="H125" s="3"/>
    </row>
    <row r="126" spans="1:8" x14ac:dyDescent="0.15">
      <c r="A126" s="12" t="s">
        <v>33</v>
      </c>
      <c r="B126" s="7">
        <v>39302</v>
      </c>
      <c r="C126" s="1">
        <v>424</v>
      </c>
      <c r="D126" s="1">
        <v>18</v>
      </c>
      <c r="E126" s="12" t="s">
        <v>2</v>
      </c>
      <c r="F126" s="1">
        <v>1</v>
      </c>
      <c r="H126" s="3"/>
    </row>
    <row r="127" spans="1:8" x14ac:dyDescent="0.15">
      <c r="A127" s="12" t="s">
        <v>33</v>
      </c>
      <c r="B127" s="7">
        <v>39302</v>
      </c>
      <c r="C127" s="1">
        <v>424</v>
      </c>
      <c r="D127" s="1">
        <v>19</v>
      </c>
      <c r="E127" s="12" t="s">
        <v>4</v>
      </c>
      <c r="F127" s="1">
        <v>2</v>
      </c>
      <c r="H127" s="3"/>
    </row>
    <row r="128" spans="1:8" x14ac:dyDescent="0.15">
      <c r="A128" s="12" t="s">
        <v>33</v>
      </c>
      <c r="B128" s="7">
        <v>39302</v>
      </c>
      <c r="C128" s="1">
        <v>424</v>
      </c>
      <c r="D128" s="1">
        <v>20</v>
      </c>
      <c r="E128" s="12" t="s">
        <v>3</v>
      </c>
      <c r="F128" s="1">
        <v>3</v>
      </c>
      <c r="H128" s="3"/>
    </row>
    <row r="129" spans="1:9" x14ac:dyDescent="0.15">
      <c r="A129" s="12" t="s">
        <v>33</v>
      </c>
      <c r="B129" s="7">
        <v>39302</v>
      </c>
      <c r="C129" s="1">
        <v>424</v>
      </c>
      <c r="D129" s="1">
        <v>21</v>
      </c>
      <c r="E129" s="12" t="s">
        <v>35</v>
      </c>
      <c r="F129" s="1">
        <v>4</v>
      </c>
      <c r="H129" s="3"/>
    </row>
    <row r="130" spans="1:9" x14ac:dyDescent="0.15">
      <c r="A130" s="12" t="s">
        <v>33</v>
      </c>
      <c r="B130" s="7">
        <v>39302</v>
      </c>
      <c r="C130" s="1">
        <v>424</v>
      </c>
      <c r="D130" s="1">
        <v>22</v>
      </c>
      <c r="E130" s="12" t="s">
        <v>4</v>
      </c>
      <c r="F130" s="1">
        <v>2</v>
      </c>
      <c r="H130" s="3"/>
    </row>
    <row r="131" spans="1:9" x14ac:dyDescent="0.15">
      <c r="A131" s="12" t="s">
        <v>33</v>
      </c>
      <c r="B131" s="7">
        <v>39302</v>
      </c>
      <c r="C131" s="1">
        <v>424</v>
      </c>
      <c r="D131" s="1">
        <v>23</v>
      </c>
      <c r="E131" s="12" t="s">
        <v>4</v>
      </c>
      <c r="F131" s="1">
        <v>2</v>
      </c>
      <c r="H131" s="3"/>
    </row>
    <row r="132" spans="1:9" x14ac:dyDescent="0.15">
      <c r="A132" s="12" t="s">
        <v>33</v>
      </c>
      <c r="B132" s="7">
        <v>39302</v>
      </c>
      <c r="C132" s="1">
        <v>424</v>
      </c>
      <c r="D132" s="1">
        <v>24</v>
      </c>
      <c r="E132" s="12" t="s">
        <v>2</v>
      </c>
      <c r="F132" s="1">
        <v>1</v>
      </c>
      <c r="H132" s="3"/>
    </row>
    <row r="133" spans="1:9" x14ac:dyDescent="0.15">
      <c r="A133" s="12" t="s">
        <v>33</v>
      </c>
      <c r="B133" s="7">
        <v>39302</v>
      </c>
      <c r="C133" s="1">
        <v>424</v>
      </c>
      <c r="D133" s="1">
        <v>25</v>
      </c>
      <c r="E133" s="12" t="s">
        <v>35</v>
      </c>
      <c r="F133" s="1">
        <v>4</v>
      </c>
      <c r="H133" s="3"/>
    </row>
    <row r="134" spans="1:9" x14ac:dyDescent="0.15">
      <c r="A134" s="12"/>
      <c r="B134" s="7"/>
      <c r="E134" s="12"/>
      <c r="H134" s="3"/>
    </row>
    <row r="135" spans="1:9" x14ac:dyDescent="0.15">
      <c r="A135" s="12" t="s">
        <v>31</v>
      </c>
      <c r="B135" s="7">
        <v>39304</v>
      </c>
      <c r="C135" s="1">
        <v>425</v>
      </c>
      <c r="D135" s="1">
        <v>1</v>
      </c>
      <c r="E135" s="12" t="s">
        <v>2</v>
      </c>
      <c r="F135" s="1">
        <v>1</v>
      </c>
      <c r="H135" s="18">
        <f>(COUNTIF(F135:F159,"&gt;0"))/(COUNTA(F135:F159))</f>
        <v>0.96</v>
      </c>
      <c r="I135" s="18">
        <f>AVERAGE(F135:F159)</f>
        <v>2.76</v>
      </c>
    </row>
    <row r="136" spans="1:9" x14ac:dyDescent="0.15">
      <c r="A136" s="12" t="s">
        <v>31</v>
      </c>
      <c r="B136" s="7">
        <v>39304</v>
      </c>
      <c r="C136" s="1">
        <v>425</v>
      </c>
      <c r="D136" s="1">
        <v>2</v>
      </c>
      <c r="E136" s="12" t="s">
        <v>35</v>
      </c>
      <c r="F136" s="1">
        <v>4</v>
      </c>
      <c r="H136" s="3"/>
    </row>
    <row r="137" spans="1:9" x14ac:dyDescent="0.15">
      <c r="A137" s="12" t="s">
        <v>31</v>
      </c>
      <c r="B137" s="7">
        <v>39304</v>
      </c>
      <c r="C137" s="1">
        <v>425</v>
      </c>
      <c r="D137" s="1">
        <v>3</v>
      </c>
      <c r="E137" s="12" t="s">
        <v>3</v>
      </c>
      <c r="F137" s="1">
        <v>3</v>
      </c>
      <c r="H137" s="3"/>
    </row>
    <row r="138" spans="1:9" x14ac:dyDescent="0.15">
      <c r="A138" s="12" t="s">
        <v>31</v>
      </c>
      <c r="B138" s="7">
        <v>39304</v>
      </c>
      <c r="C138" s="1">
        <v>425</v>
      </c>
      <c r="D138" s="1">
        <v>4</v>
      </c>
      <c r="E138" s="12" t="s">
        <v>36</v>
      </c>
      <c r="F138" s="1">
        <v>5</v>
      </c>
      <c r="H138" s="8"/>
    </row>
    <row r="139" spans="1:9" x14ac:dyDescent="0.15">
      <c r="A139" s="12" t="s">
        <v>31</v>
      </c>
      <c r="B139" s="7">
        <v>39304</v>
      </c>
      <c r="C139" s="1">
        <v>425</v>
      </c>
      <c r="D139" s="1">
        <v>5</v>
      </c>
      <c r="E139" s="12" t="s">
        <v>4</v>
      </c>
      <c r="F139" s="1">
        <v>2</v>
      </c>
      <c r="H139" s="3"/>
    </row>
    <row r="140" spans="1:9" x14ac:dyDescent="0.15">
      <c r="A140" s="12" t="s">
        <v>31</v>
      </c>
      <c r="B140" s="7">
        <v>39304</v>
      </c>
      <c r="C140" s="1">
        <v>425</v>
      </c>
      <c r="D140" s="1">
        <v>6</v>
      </c>
      <c r="E140" s="12" t="s">
        <v>3</v>
      </c>
      <c r="F140" s="1">
        <v>3</v>
      </c>
      <c r="H140" s="3"/>
    </row>
    <row r="141" spans="1:9" x14ac:dyDescent="0.15">
      <c r="A141" s="12" t="s">
        <v>31</v>
      </c>
      <c r="B141" s="7">
        <v>39304</v>
      </c>
      <c r="C141" s="1">
        <v>425</v>
      </c>
      <c r="D141" s="1">
        <v>7</v>
      </c>
      <c r="E141" s="12" t="s">
        <v>36</v>
      </c>
      <c r="F141" s="1">
        <v>5</v>
      </c>
      <c r="H141" s="3"/>
    </row>
    <row r="142" spans="1:9" x14ac:dyDescent="0.15">
      <c r="A142" s="12" t="s">
        <v>31</v>
      </c>
      <c r="B142" s="7">
        <v>39304</v>
      </c>
      <c r="C142" s="1">
        <v>425</v>
      </c>
      <c r="D142" s="1">
        <v>8</v>
      </c>
      <c r="E142" s="12" t="s">
        <v>35</v>
      </c>
      <c r="F142" s="1">
        <v>4</v>
      </c>
      <c r="H142" s="3"/>
    </row>
    <row r="143" spans="1:9" x14ac:dyDescent="0.15">
      <c r="A143" s="12" t="s">
        <v>31</v>
      </c>
      <c r="B143" s="7">
        <v>39304</v>
      </c>
      <c r="C143" s="1">
        <v>425</v>
      </c>
      <c r="D143" s="1">
        <v>9</v>
      </c>
      <c r="E143" s="12" t="s">
        <v>2</v>
      </c>
      <c r="F143" s="1">
        <v>1</v>
      </c>
      <c r="H143" s="3"/>
    </row>
    <row r="144" spans="1:9" x14ac:dyDescent="0.15">
      <c r="A144" s="12" t="s">
        <v>31</v>
      </c>
      <c r="B144" s="7">
        <v>39304</v>
      </c>
      <c r="C144" s="1">
        <v>425</v>
      </c>
      <c r="D144" s="1">
        <v>10</v>
      </c>
      <c r="E144" s="12" t="s">
        <v>3</v>
      </c>
      <c r="F144" s="1">
        <v>3</v>
      </c>
      <c r="H144" s="3"/>
    </row>
    <row r="145" spans="1:8" x14ac:dyDescent="0.15">
      <c r="A145" s="12" t="s">
        <v>31</v>
      </c>
      <c r="B145" s="7">
        <v>39304</v>
      </c>
      <c r="C145" s="1">
        <v>425</v>
      </c>
      <c r="D145" s="1">
        <v>11</v>
      </c>
      <c r="E145" s="12" t="s">
        <v>4</v>
      </c>
      <c r="F145" s="1">
        <v>2</v>
      </c>
      <c r="H145" s="3"/>
    </row>
    <row r="146" spans="1:8" x14ac:dyDescent="0.15">
      <c r="A146" s="12" t="s">
        <v>31</v>
      </c>
      <c r="B146" s="7">
        <v>39304</v>
      </c>
      <c r="C146" s="1">
        <v>425</v>
      </c>
      <c r="D146" s="1">
        <v>12</v>
      </c>
      <c r="E146" s="12" t="s">
        <v>2</v>
      </c>
      <c r="F146" s="1">
        <v>1</v>
      </c>
      <c r="H146" s="3"/>
    </row>
    <row r="147" spans="1:8" x14ac:dyDescent="0.15">
      <c r="A147" s="12" t="s">
        <v>31</v>
      </c>
      <c r="B147" s="7">
        <v>39304</v>
      </c>
      <c r="C147" s="1">
        <v>425</v>
      </c>
      <c r="D147" s="1">
        <v>13</v>
      </c>
      <c r="E147" s="12" t="s">
        <v>2</v>
      </c>
      <c r="F147" s="1">
        <v>1</v>
      </c>
      <c r="H147" s="3"/>
    </row>
    <row r="148" spans="1:8" x14ac:dyDescent="0.15">
      <c r="A148" s="12" t="s">
        <v>31</v>
      </c>
      <c r="B148" s="7">
        <v>39304</v>
      </c>
      <c r="C148" s="1">
        <v>425</v>
      </c>
      <c r="D148" s="1">
        <v>14</v>
      </c>
      <c r="E148" s="12" t="s">
        <v>3</v>
      </c>
      <c r="F148" s="1">
        <v>3</v>
      </c>
      <c r="H148" s="3"/>
    </row>
    <row r="149" spans="1:8" x14ac:dyDescent="0.15">
      <c r="A149" s="12" t="s">
        <v>31</v>
      </c>
      <c r="B149" s="7">
        <v>39304</v>
      </c>
      <c r="C149" s="1">
        <v>425</v>
      </c>
      <c r="D149" s="1">
        <v>15</v>
      </c>
      <c r="E149" s="12" t="s">
        <v>4</v>
      </c>
      <c r="F149" s="1">
        <v>2</v>
      </c>
      <c r="H149" s="3"/>
    </row>
    <row r="150" spans="1:8" x14ac:dyDescent="0.15">
      <c r="A150" s="12" t="s">
        <v>31</v>
      </c>
      <c r="B150" s="7">
        <v>39304</v>
      </c>
      <c r="C150" s="1">
        <v>425</v>
      </c>
      <c r="D150" s="1">
        <v>16</v>
      </c>
      <c r="E150" s="12" t="s">
        <v>3</v>
      </c>
      <c r="F150" s="1">
        <v>3</v>
      </c>
      <c r="H150" s="3"/>
    </row>
    <row r="151" spans="1:8" x14ac:dyDescent="0.15">
      <c r="A151" s="12" t="s">
        <v>31</v>
      </c>
      <c r="B151" s="7">
        <v>39304</v>
      </c>
      <c r="C151" s="1">
        <v>425</v>
      </c>
      <c r="D151" s="1">
        <v>17</v>
      </c>
      <c r="E151" s="12" t="s">
        <v>36</v>
      </c>
      <c r="F151" s="1">
        <v>5</v>
      </c>
      <c r="H151" s="3"/>
    </row>
    <row r="152" spans="1:8" x14ac:dyDescent="0.15">
      <c r="A152" s="12" t="s">
        <v>31</v>
      </c>
      <c r="B152" s="7">
        <v>39304</v>
      </c>
      <c r="C152" s="1">
        <v>425</v>
      </c>
      <c r="D152" s="1">
        <v>18</v>
      </c>
      <c r="E152" s="12" t="s">
        <v>35</v>
      </c>
      <c r="F152" s="1">
        <v>4</v>
      </c>
      <c r="H152" s="3"/>
    </row>
    <row r="153" spans="1:8" x14ac:dyDescent="0.15">
      <c r="A153" s="12" t="s">
        <v>31</v>
      </c>
      <c r="B153" s="7">
        <v>39304</v>
      </c>
      <c r="C153" s="1">
        <v>425</v>
      </c>
      <c r="D153" s="1">
        <v>19</v>
      </c>
      <c r="E153" s="12" t="s">
        <v>4</v>
      </c>
      <c r="F153" s="1">
        <v>2</v>
      </c>
      <c r="H153" s="3"/>
    </row>
    <row r="154" spans="1:8" x14ac:dyDescent="0.15">
      <c r="A154" s="12" t="s">
        <v>31</v>
      </c>
      <c r="B154" s="7">
        <v>39304</v>
      </c>
      <c r="C154" s="1">
        <v>425</v>
      </c>
      <c r="D154" s="1">
        <v>20</v>
      </c>
      <c r="E154" s="12" t="s">
        <v>35</v>
      </c>
      <c r="F154" s="1">
        <v>4</v>
      </c>
      <c r="H154" s="3"/>
    </row>
    <row r="155" spans="1:8" x14ac:dyDescent="0.15">
      <c r="A155" s="12" t="s">
        <v>31</v>
      </c>
      <c r="B155" s="7">
        <v>39304</v>
      </c>
      <c r="C155" s="1">
        <v>425</v>
      </c>
      <c r="D155" s="1">
        <v>21</v>
      </c>
      <c r="E155" s="12" t="s">
        <v>3</v>
      </c>
      <c r="F155" s="1">
        <v>3</v>
      </c>
      <c r="H155" s="3"/>
    </row>
    <row r="156" spans="1:8" x14ac:dyDescent="0.15">
      <c r="A156" s="12" t="s">
        <v>31</v>
      </c>
      <c r="B156" s="7">
        <v>39304</v>
      </c>
      <c r="C156" s="1">
        <v>425</v>
      </c>
      <c r="D156" s="1">
        <v>22</v>
      </c>
      <c r="E156" s="12" t="s">
        <v>3</v>
      </c>
      <c r="F156" s="1">
        <v>3</v>
      </c>
      <c r="H156" s="3"/>
    </row>
    <row r="157" spans="1:8" x14ac:dyDescent="0.15">
      <c r="A157" s="12" t="s">
        <v>31</v>
      </c>
      <c r="B157" s="7">
        <v>39304</v>
      </c>
      <c r="C157" s="1">
        <v>425</v>
      </c>
      <c r="D157" s="1">
        <v>23</v>
      </c>
      <c r="E157" s="12" t="s">
        <v>0</v>
      </c>
      <c r="F157" s="1">
        <v>0</v>
      </c>
      <c r="H157" s="3"/>
    </row>
    <row r="158" spans="1:8" x14ac:dyDescent="0.15">
      <c r="A158" s="12" t="s">
        <v>31</v>
      </c>
      <c r="B158" s="7">
        <v>39304</v>
      </c>
      <c r="C158" s="1">
        <v>425</v>
      </c>
      <c r="D158" s="1">
        <v>24</v>
      </c>
      <c r="E158" s="12" t="s">
        <v>2</v>
      </c>
      <c r="F158" s="1">
        <v>1</v>
      </c>
      <c r="H158" s="3"/>
    </row>
    <row r="159" spans="1:8" x14ac:dyDescent="0.15">
      <c r="A159" s="12" t="s">
        <v>31</v>
      </c>
      <c r="B159" s="7">
        <v>39304</v>
      </c>
      <c r="C159" s="1">
        <v>425</v>
      </c>
      <c r="D159" s="1">
        <v>25</v>
      </c>
      <c r="E159" s="12" t="s">
        <v>35</v>
      </c>
      <c r="F159" s="1">
        <v>4</v>
      </c>
      <c r="H159" s="3"/>
    </row>
    <row r="160" spans="1:8" x14ac:dyDescent="0.15">
      <c r="A160" s="12"/>
      <c r="B160" s="7"/>
      <c r="E160" s="12"/>
      <c r="H160" s="3"/>
    </row>
    <row r="161" spans="1:10" x14ac:dyDescent="0.15">
      <c r="A161" s="1" t="s">
        <v>33</v>
      </c>
      <c r="B161" s="7">
        <v>39324</v>
      </c>
      <c r="C161" s="1">
        <v>426</v>
      </c>
      <c r="D161" s="1">
        <v>1</v>
      </c>
      <c r="E161" s="1" t="s">
        <v>3</v>
      </c>
      <c r="F161" s="1">
        <v>3</v>
      </c>
      <c r="H161" s="18">
        <f>(COUNTIF(F161:F185,"&gt;0"))/(COUNTA(F161:F185))</f>
        <v>1</v>
      </c>
      <c r="I161" s="18">
        <f>AVERAGE(F161:F185)</f>
        <v>2.8695652173913042</v>
      </c>
    </row>
    <row r="162" spans="1:10" x14ac:dyDescent="0.15">
      <c r="A162" s="1" t="s">
        <v>33</v>
      </c>
      <c r="B162" s="7">
        <v>39324</v>
      </c>
      <c r="C162" s="1">
        <v>426</v>
      </c>
      <c r="D162" s="1">
        <v>2</v>
      </c>
      <c r="E162" s="1" t="s">
        <v>35</v>
      </c>
      <c r="F162" s="1">
        <v>4</v>
      </c>
      <c r="H162" s="3"/>
    </row>
    <row r="163" spans="1:10" x14ac:dyDescent="0.15">
      <c r="A163" s="1" t="s">
        <v>33</v>
      </c>
      <c r="B163" s="7">
        <v>39324</v>
      </c>
      <c r="C163" s="1">
        <v>426</v>
      </c>
      <c r="D163" s="1">
        <v>3</v>
      </c>
      <c r="E163" s="1" t="s">
        <v>3</v>
      </c>
      <c r="F163" s="1">
        <v>3</v>
      </c>
      <c r="H163" s="3"/>
    </row>
    <row r="164" spans="1:10" x14ac:dyDescent="0.15">
      <c r="A164" s="1" t="s">
        <v>33</v>
      </c>
      <c r="B164" s="7">
        <v>39324</v>
      </c>
      <c r="C164" s="1">
        <v>426</v>
      </c>
      <c r="D164" s="1">
        <v>4</v>
      </c>
      <c r="E164" s="1" t="s">
        <v>3</v>
      </c>
      <c r="F164" s="1">
        <v>3</v>
      </c>
      <c r="H164" s="8"/>
    </row>
    <row r="165" spans="1:10" x14ac:dyDescent="0.15">
      <c r="A165" s="1" t="s">
        <v>33</v>
      </c>
      <c r="B165" s="7">
        <v>39324</v>
      </c>
      <c r="C165" s="1">
        <v>426</v>
      </c>
      <c r="D165" s="1">
        <v>5</v>
      </c>
      <c r="E165" s="1" t="s">
        <v>4</v>
      </c>
      <c r="F165" s="1">
        <v>2</v>
      </c>
      <c r="H165" s="3"/>
    </row>
    <row r="166" spans="1:10" x14ac:dyDescent="0.15">
      <c r="A166" s="1" t="s">
        <v>33</v>
      </c>
      <c r="B166" s="7">
        <v>39324</v>
      </c>
      <c r="C166" s="1">
        <v>426</v>
      </c>
      <c r="D166" s="1">
        <v>6</v>
      </c>
      <c r="E166" s="1" t="s">
        <v>3</v>
      </c>
      <c r="F166" s="1">
        <v>3</v>
      </c>
      <c r="H166" s="3"/>
    </row>
    <row r="167" spans="1:10" x14ac:dyDescent="0.15">
      <c r="A167" s="1" t="s">
        <v>33</v>
      </c>
      <c r="B167" s="7">
        <v>39324</v>
      </c>
      <c r="C167" s="1">
        <v>426</v>
      </c>
      <c r="D167" s="1">
        <v>7</v>
      </c>
      <c r="E167" s="1" t="s">
        <v>3</v>
      </c>
      <c r="F167" s="1">
        <v>3</v>
      </c>
      <c r="H167" s="3"/>
    </row>
    <row r="168" spans="1:10" x14ac:dyDescent="0.15">
      <c r="A168" s="1" t="s">
        <v>33</v>
      </c>
      <c r="B168" s="7">
        <v>39324</v>
      </c>
      <c r="C168" s="1">
        <v>426</v>
      </c>
      <c r="D168" s="1">
        <v>8</v>
      </c>
      <c r="E168" s="1" t="s">
        <v>4</v>
      </c>
      <c r="F168" s="1">
        <v>2</v>
      </c>
      <c r="H168" s="3"/>
    </row>
    <row r="169" spans="1:10" x14ac:dyDescent="0.15">
      <c r="A169" s="1" t="s">
        <v>33</v>
      </c>
      <c r="B169" s="7">
        <v>39324</v>
      </c>
      <c r="C169" s="1">
        <v>426</v>
      </c>
      <c r="D169" s="1">
        <v>9</v>
      </c>
      <c r="E169" s="1" t="s">
        <v>4</v>
      </c>
      <c r="F169" s="1">
        <v>2</v>
      </c>
      <c r="H169" s="3"/>
    </row>
    <row r="170" spans="1:10" x14ac:dyDescent="0.15">
      <c r="A170" s="1" t="s">
        <v>33</v>
      </c>
      <c r="B170" s="7">
        <v>39324</v>
      </c>
      <c r="C170" s="1">
        <v>426</v>
      </c>
      <c r="D170" s="1">
        <v>10</v>
      </c>
      <c r="H170" s="3"/>
    </row>
    <row r="171" spans="1:10" x14ac:dyDescent="0.15">
      <c r="A171" s="1" t="s">
        <v>33</v>
      </c>
      <c r="B171" s="7">
        <v>39324</v>
      </c>
      <c r="C171" s="1">
        <v>426</v>
      </c>
      <c r="D171" s="1">
        <v>11</v>
      </c>
      <c r="E171" s="1" t="s">
        <v>35</v>
      </c>
      <c r="F171" s="1">
        <v>4</v>
      </c>
      <c r="H171" s="3"/>
    </row>
    <row r="172" spans="1:10" x14ac:dyDescent="0.15">
      <c r="A172" s="1" t="s">
        <v>33</v>
      </c>
      <c r="B172" s="7">
        <v>39324</v>
      </c>
      <c r="C172" s="1">
        <v>426</v>
      </c>
      <c r="D172" s="1">
        <v>12</v>
      </c>
      <c r="E172" s="1" t="s">
        <v>2</v>
      </c>
      <c r="F172" s="1">
        <v>1</v>
      </c>
      <c r="H172" s="3"/>
    </row>
    <row r="173" spans="1:10" x14ac:dyDescent="0.15">
      <c r="A173" s="1" t="s">
        <v>33</v>
      </c>
      <c r="B173" s="7">
        <v>39324</v>
      </c>
      <c r="C173" s="1">
        <v>426</v>
      </c>
      <c r="D173" s="1">
        <v>13</v>
      </c>
      <c r="E173" s="1" t="s">
        <v>4</v>
      </c>
      <c r="F173" s="1">
        <v>2</v>
      </c>
      <c r="H173" s="3"/>
    </row>
    <row r="174" spans="1:10" x14ac:dyDescent="0.15">
      <c r="A174" s="1" t="s">
        <v>33</v>
      </c>
      <c r="B174" s="7">
        <v>39324</v>
      </c>
      <c r="C174" s="1">
        <v>426</v>
      </c>
      <c r="D174" s="1">
        <v>14</v>
      </c>
      <c r="E174" s="1" t="s">
        <v>3</v>
      </c>
      <c r="F174" s="1">
        <v>3</v>
      </c>
      <c r="H174" s="3"/>
    </row>
    <row r="175" spans="1:10" x14ac:dyDescent="0.15">
      <c r="A175" s="1" t="s">
        <v>33</v>
      </c>
      <c r="B175" s="7">
        <v>39324</v>
      </c>
      <c r="C175" s="1">
        <v>426</v>
      </c>
      <c r="D175" s="1">
        <v>15</v>
      </c>
      <c r="H175" s="3"/>
    </row>
    <row r="176" spans="1:10" x14ac:dyDescent="0.15">
      <c r="A176" s="1" t="s">
        <v>33</v>
      </c>
      <c r="B176" s="7">
        <v>39324</v>
      </c>
      <c r="C176" s="1">
        <v>426</v>
      </c>
      <c r="D176" s="1">
        <v>16</v>
      </c>
      <c r="E176" s="1" t="s">
        <v>3</v>
      </c>
      <c r="F176" s="1">
        <v>3</v>
      </c>
      <c r="H176" s="3"/>
      <c r="J176" s="1">
        <f>101/25</f>
        <v>4.04</v>
      </c>
    </row>
    <row r="177" spans="1:9" x14ac:dyDescent="0.15">
      <c r="A177" s="1" t="s">
        <v>33</v>
      </c>
      <c r="B177" s="7">
        <v>39324</v>
      </c>
      <c r="C177" s="1">
        <v>426</v>
      </c>
      <c r="D177" s="1">
        <v>17</v>
      </c>
      <c r="E177" s="1" t="s">
        <v>35</v>
      </c>
      <c r="F177" s="1">
        <v>4</v>
      </c>
      <c r="H177" s="3"/>
    </row>
    <row r="178" spans="1:9" x14ac:dyDescent="0.15">
      <c r="A178" s="1" t="s">
        <v>33</v>
      </c>
      <c r="B178" s="7">
        <v>39324</v>
      </c>
      <c r="C178" s="1">
        <v>426</v>
      </c>
      <c r="D178" s="1">
        <v>18</v>
      </c>
      <c r="E178" s="1" t="s">
        <v>4</v>
      </c>
      <c r="F178" s="1">
        <v>2</v>
      </c>
      <c r="H178" s="3"/>
    </row>
    <row r="179" spans="1:9" x14ac:dyDescent="0.15">
      <c r="A179" s="1" t="s">
        <v>33</v>
      </c>
      <c r="B179" s="7">
        <v>39324</v>
      </c>
      <c r="C179" s="1">
        <v>426</v>
      </c>
      <c r="D179" s="1">
        <v>19</v>
      </c>
      <c r="E179" s="1" t="s">
        <v>4</v>
      </c>
      <c r="F179" s="1">
        <v>2</v>
      </c>
      <c r="H179" s="3"/>
    </row>
    <row r="180" spans="1:9" x14ac:dyDescent="0.15">
      <c r="A180" s="1" t="s">
        <v>33</v>
      </c>
      <c r="B180" s="7">
        <v>39324</v>
      </c>
      <c r="C180" s="1">
        <v>426</v>
      </c>
      <c r="D180" s="1">
        <v>20</v>
      </c>
      <c r="E180" s="1" t="s">
        <v>4</v>
      </c>
      <c r="F180" s="1">
        <v>2</v>
      </c>
      <c r="H180" s="3"/>
    </row>
    <row r="181" spans="1:9" x14ac:dyDescent="0.15">
      <c r="A181" s="1" t="s">
        <v>33</v>
      </c>
      <c r="B181" s="7">
        <v>39324</v>
      </c>
      <c r="C181" s="1">
        <v>426</v>
      </c>
      <c r="D181" s="1">
        <v>21</v>
      </c>
      <c r="E181" s="1" t="s">
        <v>36</v>
      </c>
      <c r="F181" s="1">
        <v>5</v>
      </c>
      <c r="H181" s="3"/>
    </row>
    <row r="182" spans="1:9" x14ac:dyDescent="0.15">
      <c r="A182" s="1" t="s">
        <v>33</v>
      </c>
      <c r="B182" s="7">
        <v>39324</v>
      </c>
      <c r="C182" s="1">
        <v>426</v>
      </c>
      <c r="D182" s="1">
        <v>22</v>
      </c>
      <c r="E182" s="1" t="s">
        <v>4</v>
      </c>
      <c r="F182" s="1">
        <v>2</v>
      </c>
      <c r="H182" s="3"/>
    </row>
    <row r="183" spans="1:9" x14ac:dyDescent="0.15">
      <c r="A183" s="1" t="s">
        <v>33</v>
      </c>
      <c r="B183" s="7">
        <v>39324</v>
      </c>
      <c r="C183" s="1">
        <v>426</v>
      </c>
      <c r="D183" s="1">
        <v>23</v>
      </c>
      <c r="E183" s="1" t="s">
        <v>36</v>
      </c>
      <c r="F183" s="1">
        <v>5</v>
      </c>
      <c r="H183" s="3"/>
    </row>
    <row r="184" spans="1:9" x14ac:dyDescent="0.15">
      <c r="A184" s="1" t="s">
        <v>33</v>
      </c>
      <c r="B184" s="7">
        <v>39324</v>
      </c>
      <c r="C184" s="1">
        <v>426</v>
      </c>
      <c r="D184" s="1">
        <v>24</v>
      </c>
      <c r="E184" s="1" t="s">
        <v>4</v>
      </c>
      <c r="F184" s="1">
        <v>2</v>
      </c>
      <c r="H184" s="3"/>
    </row>
    <row r="185" spans="1:9" x14ac:dyDescent="0.15">
      <c r="A185" s="1" t="s">
        <v>33</v>
      </c>
      <c r="B185" s="7">
        <v>39324</v>
      </c>
      <c r="C185" s="1">
        <v>426</v>
      </c>
      <c r="D185" s="1">
        <v>25</v>
      </c>
      <c r="E185" s="1" t="s">
        <v>35</v>
      </c>
      <c r="F185" s="1">
        <v>4</v>
      </c>
      <c r="H185" s="3"/>
    </row>
    <row r="186" spans="1:9" x14ac:dyDescent="0.15">
      <c r="B186" s="7"/>
      <c r="H186" s="3"/>
    </row>
    <row r="187" spans="1:9" x14ac:dyDescent="0.15">
      <c r="A187" s="12" t="s">
        <v>31</v>
      </c>
      <c r="B187" s="7">
        <v>39332</v>
      </c>
      <c r="C187" s="1">
        <v>427</v>
      </c>
      <c r="D187" s="1">
        <v>1</v>
      </c>
      <c r="E187" s="12" t="s">
        <v>35</v>
      </c>
      <c r="F187" s="1">
        <v>4</v>
      </c>
      <c r="H187" s="18">
        <f>(COUNTIF(F187:F211,"&gt;0"))/(COUNTA(F187:F211))</f>
        <v>1</v>
      </c>
      <c r="I187" s="18">
        <f>AVERAGE(F187:F211)</f>
        <v>3.12</v>
      </c>
    </row>
    <row r="188" spans="1:9" x14ac:dyDescent="0.15">
      <c r="A188" s="12" t="s">
        <v>31</v>
      </c>
      <c r="B188" s="7">
        <v>39332</v>
      </c>
      <c r="C188" s="1">
        <v>427</v>
      </c>
      <c r="D188" s="1">
        <v>2</v>
      </c>
      <c r="E188" s="12" t="s">
        <v>35</v>
      </c>
      <c r="F188" s="1">
        <v>4</v>
      </c>
      <c r="H188" s="3"/>
    </row>
    <row r="189" spans="1:9" x14ac:dyDescent="0.15">
      <c r="A189" s="12" t="s">
        <v>31</v>
      </c>
      <c r="B189" s="7">
        <v>39332</v>
      </c>
      <c r="C189" s="1">
        <v>427</v>
      </c>
      <c r="D189" s="1">
        <v>3</v>
      </c>
      <c r="E189" s="12" t="s">
        <v>3</v>
      </c>
      <c r="F189" s="1">
        <v>3</v>
      </c>
      <c r="H189" s="3"/>
    </row>
    <row r="190" spans="1:9" x14ac:dyDescent="0.15">
      <c r="A190" s="12" t="s">
        <v>31</v>
      </c>
      <c r="B190" s="7">
        <v>39332</v>
      </c>
      <c r="C190" s="1">
        <v>427</v>
      </c>
      <c r="D190" s="1">
        <v>4</v>
      </c>
      <c r="E190" s="12" t="s">
        <v>4</v>
      </c>
      <c r="F190" s="1">
        <v>2</v>
      </c>
      <c r="H190" s="8"/>
    </row>
    <row r="191" spans="1:9" x14ac:dyDescent="0.15">
      <c r="A191" s="12" t="s">
        <v>31</v>
      </c>
      <c r="B191" s="7">
        <v>39332</v>
      </c>
      <c r="C191" s="1">
        <v>427</v>
      </c>
      <c r="D191" s="1">
        <v>5</v>
      </c>
      <c r="E191" s="12" t="s">
        <v>4</v>
      </c>
      <c r="F191" s="1">
        <v>2</v>
      </c>
      <c r="H191" s="3"/>
    </row>
    <row r="192" spans="1:9" x14ac:dyDescent="0.15">
      <c r="A192" s="12" t="s">
        <v>31</v>
      </c>
      <c r="B192" s="7">
        <v>39332</v>
      </c>
      <c r="C192" s="1">
        <v>427</v>
      </c>
      <c r="D192" s="1">
        <v>6</v>
      </c>
      <c r="E192" s="12" t="s">
        <v>4</v>
      </c>
      <c r="F192" s="1">
        <v>2</v>
      </c>
      <c r="H192" s="3"/>
    </row>
    <row r="193" spans="1:8" x14ac:dyDescent="0.15">
      <c r="A193" s="12" t="s">
        <v>31</v>
      </c>
      <c r="B193" s="7">
        <v>39332</v>
      </c>
      <c r="C193" s="1">
        <v>427</v>
      </c>
      <c r="D193" s="1">
        <v>7</v>
      </c>
      <c r="E193" s="12" t="s">
        <v>3</v>
      </c>
      <c r="F193" s="1">
        <v>3</v>
      </c>
      <c r="H193" s="3"/>
    </row>
    <row r="194" spans="1:8" x14ac:dyDescent="0.15">
      <c r="A194" s="12" t="s">
        <v>31</v>
      </c>
      <c r="B194" s="7">
        <v>39332</v>
      </c>
      <c r="C194" s="1">
        <v>427</v>
      </c>
      <c r="D194" s="1">
        <v>8</v>
      </c>
      <c r="E194" s="12" t="s">
        <v>35</v>
      </c>
      <c r="F194" s="1">
        <v>4</v>
      </c>
      <c r="H194" s="3"/>
    </row>
    <row r="195" spans="1:8" x14ac:dyDescent="0.15">
      <c r="A195" s="12" t="s">
        <v>31</v>
      </c>
      <c r="B195" s="7">
        <v>39332</v>
      </c>
      <c r="C195" s="1">
        <v>427</v>
      </c>
      <c r="D195" s="1">
        <v>9</v>
      </c>
      <c r="E195" s="12" t="s">
        <v>35</v>
      </c>
      <c r="F195" s="1">
        <v>4</v>
      </c>
      <c r="H195" s="3"/>
    </row>
    <row r="196" spans="1:8" x14ac:dyDescent="0.15">
      <c r="A196" s="12" t="s">
        <v>31</v>
      </c>
      <c r="B196" s="7">
        <v>39332</v>
      </c>
      <c r="C196" s="1">
        <v>427</v>
      </c>
      <c r="D196" s="1">
        <v>10</v>
      </c>
      <c r="E196" s="12" t="s">
        <v>4</v>
      </c>
      <c r="F196" s="1">
        <v>3</v>
      </c>
      <c r="H196" s="3"/>
    </row>
    <row r="197" spans="1:8" x14ac:dyDescent="0.15">
      <c r="A197" s="12" t="s">
        <v>31</v>
      </c>
      <c r="B197" s="7">
        <v>39332</v>
      </c>
      <c r="C197" s="1">
        <v>427</v>
      </c>
      <c r="D197" s="1">
        <v>11</v>
      </c>
      <c r="E197" s="12" t="s">
        <v>35</v>
      </c>
      <c r="F197" s="1">
        <v>4</v>
      </c>
      <c r="H197" s="3"/>
    </row>
    <row r="198" spans="1:8" x14ac:dyDescent="0.15">
      <c r="A198" s="12" t="s">
        <v>31</v>
      </c>
      <c r="B198" s="7">
        <v>39332</v>
      </c>
      <c r="C198" s="1">
        <v>427</v>
      </c>
      <c r="D198" s="1">
        <v>12</v>
      </c>
      <c r="E198" s="12" t="s">
        <v>4</v>
      </c>
      <c r="F198" s="1">
        <v>2</v>
      </c>
      <c r="H198" s="3"/>
    </row>
    <row r="199" spans="1:8" x14ac:dyDescent="0.15">
      <c r="A199" s="12" t="s">
        <v>31</v>
      </c>
      <c r="B199" s="7">
        <v>39332</v>
      </c>
      <c r="C199" s="1">
        <v>427</v>
      </c>
      <c r="D199" s="1">
        <v>13</v>
      </c>
      <c r="E199" s="12" t="s">
        <v>3</v>
      </c>
      <c r="F199" s="1">
        <v>3</v>
      </c>
      <c r="H199" s="3"/>
    </row>
    <row r="200" spans="1:8" x14ac:dyDescent="0.15">
      <c r="A200" s="12" t="s">
        <v>31</v>
      </c>
      <c r="B200" s="7">
        <v>39332</v>
      </c>
      <c r="C200" s="1">
        <v>427</v>
      </c>
      <c r="D200" s="1">
        <v>14</v>
      </c>
      <c r="E200" s="12" t="s">
        <v>3</v>
      </c>
      <c r="F200" s="1">
        <v>3</v>
      </c>
      <c r="H200" s="3"/>
    </row>
    <row r="201" spans="1:8" x14ac:dyDescent="0.15">
      <c r="A201" s="12" t="s">
        <v>31</v>
      </c>
      <c r="B201" s="7">
        <v>39332</v>
      </c>
      <c r="C201" s="1">
        <v>427</v>
      </c>
      <c r="D201" s="1">
        <v>15</v>
      </c>
      <c r="E201" s="12" t="s">
        <v>37</v>
      </c>
      <c r="F201" s="1">
        <v>5</v>
      </c>
      <c r="H201" s="3"/>
    </row>
    <row r="202" spans="1:8" x14ac:dyDescent="0.15">
      <c r="A202" s="12" t="s">
        <v>31</v>
      </c>
      <c r="B202" s="7">
        <v>39332</v>
      </c>
      <c r="C202" s="1">
        <v>427</v>
      </c>
      <c r="D202" s="1">
        <v>16</v>
      </c>
      <c r="E202" s="12" t="s">
        <v>3</v>
      </c>
      <c r="F202" s="1">
        <v>3</v>
      </c>
      <c r="H202" s="3"/>
    </row>
    <row r="203" spans="1:8" x14ac:dyDescent="0.15">
      <c r="A203" s="12" t="s">
        <v>31</v>
      </c>
      <c r="B203" s="7">
        <v>39332</v>
      </c>
      <c r="C203" s="1">
        <v>427</v>
      </c>
      <c r="D203" s="1">
        <v>17</v>
      </c>
      <c r="E203" s="12" t="s">
        <v>35</v>
      </c>
      <c r="F203" s="1">
        <v>4</v>
      </c>
      <c r="H203" s="3"/>
    </row>
    <row r="204" spans="1:8" x14ac:dyDescent="0.15">
      <c r="A204" s="12" t="s">
        <v>31</v>
      </c>
      <c r="B204" s="7">
        <v>39332</v>
      </c>
      <c r="C204" s="1">
        <v>427</v>
      </c>
      <c r="D204" s="1">
        <v>18</v>
      </c>
      <c r="E204" s="12" t="s">
        <v>4</v>
      </c>
      <c r="F204" s="1">
        <v>2</v>
      </c>
      <c r="H204" s="3"/>
    </row>
    <row r="205" spans="1:8" x14ac:dyDescent="0.15">
      <c r="A205" s="12" t="s">
        <v>31</v>
      </c>
      <c r="B205" s="7">
        <v>39332</v>
      </c>
      <c r="C205" s="1">
        <v>427</v>
      </c>
      <c r="D205" s="1">
        <v>19</v>
      </c>
      <c r="E205" s="12" t="s">
        <v>4</v>
      </c>
      <c r="F205" s="1">
        <v>2</v>
      </c>
      <c r="H205" s="3"/>
    </row>
    <row r="206" spans="1:8" x14ac:dyDescent="0.15">
      <c r="A206" s="12" t="s">
        <v>31</v>
      </c>
      <c r="B206" s="7">
        <v>39332</v>
      </c>
      <c r="C206" s="1">
        <v>427</v>
      </c>
      <c r="D206" s="1">
        <v>20</v>
      </c>
      <c r="E206" s="12" t="s">
        <v>36</v>
      </c>
      <c r="F206" s="1">
        <v>5</v>
      </c>
      <c r="H206" s="3"/>
    </row>
    <row r="207" spans="1:8" x14ac:dyDescent="0.15">
      <c r="A207" s="12" t="s">
        <v>31</v>
      </c>
      <c r="B207" s="7">
        <v>39332</v>
      </c>
      <c r="C207" s="1">
        <v>427</v>
      </c>
      <c r="D207" s="1">
        <v>21</v>
      </c>
      <c r="E207" s="12" t="s">
        <v>3</v>
      </c>
      <c r="F207" s="1">
        <v>3</v>
      </c>
      <c r="H207" s="3"/>
    </row>
    <row r="208" spans="1:8" x14ac:dyDescent="0.15">
      <c r="A208" s="12" t="s">
        <v>31</v>
      </c>
      <c r="B208" s="7">
        <v>39332</v>
      </c>
      <c r="C208" s="1">
        <v>427</v>
      </c>
      <c r="D208" s="1">
        <v>22</v>
      </c>
      <c r="E208" s="12" t="s">
        <v>3</v>
      </c>
      <c r="F208" s="1">
        <v>3</v>
      </c>
      <c r="H208" s="3"/>
    </row>
    <row r="209" spans="1:9" x14ac:dyDescent="0.15">
      <c r="A209" s="12" t="s">
        <v>31</v>
      </c>
      <c r="B209" s="7">
        <v>39332</v>
      </c>
      <c r="C209" s="1">
        <v>427</v>
      </c>
      <c r="D209" s="1">
        <v>23</v>
      </c>
      <c r="E209" s="12" t="s">
        <v>4</v>
      </c>
      <c r="F209" s="1">
        <v>2</v>
      </c>
      <c r="H209" s="3"/>
    </row>
    <row r="210" spans="1:9" x14ac:dyDescent="0.15">
      <c r="A210" s="12" t="s">
        <v>31</v>
      </c>
      <c r="B210" s="7">
        <v>39332</v>
      </c>
      <c r="C210" s="1">
        <v>427</v>
      </c>
      <c r="D210" s="1">
        <v>24</v>
      </c>
      <c r="E210" s="12" t="s">
        <v>4</v>
      </c>
      <c r="F210" s="1">
        <v>2</v>
      </c>
      <c r="H210" s="3"/>
    </row>
    <row r="211" spans="1:9" x14ac:dyDescent="0.15">
      <c r="A211" s="12" t="s">
        <v>31</v>
      </c>
      <c r="B211" s="7">
        <v>39332</v>
      </c>
      <c r="C211" s="1">
        <v>427</v>
      </c>
      <c r="D211" s="1">
        <v>25</v>
      </c>
      <c r="E211" s="12" t="s">
        <v>35</v>
      </c>
      <c r="F211" s="1">
        <v>4</v>
      </c>
      <c r="H211" s="3"/>
    </row>
    <row r="212" spans="1:9" x14ac:dyDescent="0.15">
      <c r="A212" s="12"/>
      <c r="B212" s="7"/>
      <c r="E212" s="12"/>
      <c r="H212" s="3"/>
    </row>
    <row r="213" spans="1:9" x14ac:dyDescent="0.15">
      <c r="A213" s="1" t="s">
        <v>32</v>
      </c>
      <c r="B213" s="7">
        <v>39338</v>
      </c>
      <c r="C213" s="1">
        <v>428</v>
      </c>
      <c r="D213" s="1">
        <v>1</v>
      </c>
      <c r="E213" s="1" t="s">
        <v>4</v>
      </c>
      <c r="F213" s="1">
        <v>2</v>
      </c>
      <c r="H213" s="18">
        <f>(COUNTIF(F213:F237,"&gt;0"))/(COUNTA(F213:F237))</f>
        <v>0.56000000000000005</v>
      </c>
      <c r="I213" s="18">
        <f>AVERAGE(F213:F237)</f>
        <v>0.76</v>
      </c>
    </row>
    <row r="214" spans="1:9" x14ac:dyDescent="0.15">
      <c r="A214" s="1" t="s">
        <v>32</v>
      </c>
      <c r="B214" s="7">
        <v>39338</v>
      </c>
      <c r="C214" s="1">
        <v>428</v>
      </c>
      <c r="D214" s="1">
        <v>2</v>
      </c>
      <c r="E214" s="1" t="s">
        <v>15</v>
      </c>
      <c r="F214" s="1">
        <v>1</v>
      </c>
      <c r="H214" s="3"/>
    </row>
    <row r="215" spans="1:9" x14ac:dyDescent="0.15">
      <c r="A215" s="1" t="s">
        <v>32</v>
      </c>
      <c r="B215" s="7">
        <v>39338</v>
      </c>
      <c r="C215" s="1">
        <v>428</v>
      </c>
      <c r="D215" s="1">
        <v>3</v>
      </c>
      <c r="E215" s="1" t="s">
        <v>0</v>
      </c>
      <c r="F215" s="1">
        <v>0</v>
      </c>
      <c r="H215" s="3"/>
    </row>
    <row r="216" spans="1:9" x14ac:dyDescent="0.15">
      <c r="A216" s="1" t="s">
        <v>32</v>
      </c>
      <c r="B216" s="7">
        <v>39338</v>
      </c>
      <c r="C216" s="1">
        <v>428</v>
      </c>
      <c r="D216" s="1">
        <v>4</v>
      </c>
      <c r="E216" s="1" t="s">
        <v>0</v>
      </c>
      <c r="F216" s="1">
        <v>0</v>
      </c>
      <c r="H216" s="8"/>
    </row>
    <row r="217" spans="1:9" x14ac:dyDescent="0.15">
      <c r="A217" s="1" t="s">
        <v>32</v>
      </c>
      <c r="B217" s="7">
        <v>39338</v>
      </c>
      <c r="C217" s="1">
        <v>428</v>
      </c>
      <c r="D217" s="1">
        <v>5</v>
      </c>
      <c r="E217" s="1" t="s">
        <v>4</v>
      </c>
      <c r="F217" s="1">
        <v>2</v>
      </c>
      <c r="H217" s="3"/>
    </row>
    <row r="218" spans="1:9" x14ac:dyDescent="0.15">
      <c r="A218" s="1" t="s">
        <v>32</v>
      </c>
      <c r="B218" s="7">
        <v>39338</v>
      </c>
      <c r="C218" s="1">
        <v>428</v>
      </c>
      <c r="D218" s="1">
        <v>6</v>
      </c>
      <c r="E218" s="1" t="s">
        <v>2</v>
      </c>
      <c r="F218" s="1">
        <v>1</v>
      </c>
      <c r="H218" s="3"/>
    </row>
    <row r="219" spans="1:9" x14ac:dyDescent="0.15">
      <c r="A219" s="1" t="s">
        <v>32</v>
      </c>
      <c r="B219" s="7">
        <v>39338</v>
      </c>
      <c r="C219" s="1">
        <v>428</v>
      </c>
      <c r="D219" s="1">
        <v>7</v>
      </c>
      <c r="E219" s="1" t="s">
        <v>35</v>
      </c>
      <c r="F219" s="1">
        <v>4</v>
      </c>
      <c r="H219" s="3"/>
    </row>
    <row r="220" spans="1:9" x14ac:dyDescent="0.15">
      <c r="A220" s="1" t="s">
        <v>32</v>
      </c>
      <c r="B220" s="7">
        <v>39338</v>
      </c>
      <c r="C220" s="1">
        <v>428</v>
      </c>
      <c r="D220" s="1">
        <v>8</v>
      </c>
      <c r="E220" s="1" t="s">
        <v>2</v>
      </c>
      <c r="F220" s="1">
        <v>1</v>
      </c>
      <c r="H220" s="3"/>
    </row>
    <row r="221" spans="1:9" x14ac:dyDescent="0.15">
      <c r="A221" s="1" t="s">
        <v>32</v>
      </c>
      <c r="B221" s="7">
        <v>39338</v>
      </c>
      <c r="C221" s="1">
        <v>428</v>
      </c>
      <c r="D221" s="1">
        <v>9</v>
      </c>
      <c r="E221" s="1" t="s">
        <v>0</v>
      </c>
      <c r="F221" s="1">
        <v>0</v>
      </c>
      <c r="H221" s="3"/>
    </row>
    <row r="222" spans="1:9" x14ac:dyDescent="0.15">
      <c r="A222" s="1" t="s">
        <v>32</v>
      </c>
      <c r="B222" s="7">
        <v>39338</v>
      </c>
      <c r="C222" s="1">
        <v>428</v>
      </c>
      <c r="D222" s="1">
        <v>10</v>
      </c>
      <c r="E222" s="1" t="s">
        <v>2</v>
      </c>
      <c r="F222" s="1">
        <v>1</v>
      </c>
      <c r="H222" s="3"/>
    </row>
    <row r="223" spans="1:9" x14ac:dyDescent="0.15">
      <c r="A223" s="1" t="s">
        <v>32</v>
      </c>
      <c r="B223" s="7">
        <v>39338</v>
      </c>
      <c r="C223" s="1">
        <v>428</v>
      </c>
      <c r="D223" s="1">
        <v>11</v>
      </c>
      <c r="E223" s="1" t="s">
        <v>1</v>
      </c>
      <c r="F223" s="1">
        <v>0.5</v>
      </c>
      <c r="H223" s="3"/>
    </row>
    <row r="224" spans="1:9" x14ac:dyDescent="0.15">
      <c r="A224" s="1" t="s">
        <v>32</v>
      </c>
      <c r="B224" s="7">
        <v>39338</v>
      </c>
      <c r="C224" s="1">
        <v>428</v>
      </c>
      <c r="D224" s="1">
        <v>12</v>
      </c>
      <c r="E224" s="1" t="s">
        <v>0</v>
      </c>
      <c r="F224" s="1">
        <v>0</v>
      </c>
      <c r="H224" s="3"/>
    </row>
    <row r="225" spans="1:9" x14ac:dyDescent="0.15">
      <c r="A225" s="1" t="s">
        <v>32</v>
      </c>
      <c r="B225" s="7">
        <v>39338</v>
      </c>
      <c r="C225" s="1">
        <v>428</v>
      </c>
      <c r="D225" s="1">
        <v>13</v>
      </c>
      <c r="E225" s="1" t="s">
        <v>2</v>
      </c>
      <c r="F225" s="1">
        <v>1</v>
      </c>
      <c r="H225" s="3"/>
    </row>
    <row r="226" spans="1:9" x14ac:dyDescent="0.15">
      <c r="A226" s="1" t="s">
        <v>32</v>
      </c>
      <c r="B226" s="7">
        <v>39338</v>
      </c>
      <c r="C226" s="1">
        <v>428</v>
      </c>
      <c r="D226" s="1">
        <v>14</v>
      </c>
      <c r="E226" s="1" t="s">
        <v>0</v>
      </c>
      <c r="F226" s="1">
        <v>0</v>
      </c>
      <c r="H226" s="3"/>
    </row>
    <row r="227" spans="1:9" x14ac:dyDescent="0.15">
      <c r="A227" s="1" t="s">
        <v>32</v>
      </c>
      <c r="B227" s="7">
        <v>39338</v>
      </c>
      <c r="C227" s="1">
        <v>428</v>
      </c>
      <c r="D227" s="1">
        <v>15</v>
      </c>
      <c r="E227" s="1" t="s">
        <v>15</v>
      </c>
      <c r="F227" s="1">
        <v>1</v>
      </c>
      <c r="H227" s="3"/>
    </row>
    <row r="228" spans="1:9" x14ac:dyDescent="0.15">
      <c r="A228" s="1" t="s">
        <v>32</v>
      </c>
      <c r="B228" s="7">
        <v>39338</v>
      </c>
      <c r="C228" s="1">
        <v>428</v>
      </c>
      <c r="D228" s="1">
        <v>16</v>
      </c>
      <c r="E228" s="1" t="s">
        <v>0</v>
      </c>
      <c r="F228" s="1">
        <v>0</v>
      </c>
      <c r="H228" s="3"/>
    </row>
    <row r="229" spans="1:9" x14ac:dyDescent="0.15">
      <c r="A229" s="1" t="s">
        <v>32</v>
      </c>
      <c r="B229" s="7">
        <v>39338</v>
      </c>
      <c r="C229" s="1">
        <v>428</v>
      </c>
      <c r="D229" s="1">
        <v>17</v>
      </c>
      <c r="E229" s="1" t="s">
        <v>0</v>
      </c>
      <c r="F229" s="1">
        <v>0</v>
      </c>
      <c r="H229" s="3"/>
    </row>
    <row r="230" spans="1:9" x14ac:dyDescent="0.15">
      <c r="A230" s="1" t="s">
        <v>32</v>
      </c>
      <c r="B230" s="7">
        <v>39338</v>
      </c>
      <c r="C230" s="1">
        <v>428</v>
      </c>
      <c r="D230" s="1">
        <v>18</v>
      </c>
      <c r="E230" s="1" t="s">
        <v>0</v>
      </c>
      <c r="F230" s="1">
        <v>0</v>
      </c>
      <c r="H230" s="3"/>
    </row>
    <row r="231" spans="1:9" x14ac:dyDescent="0.15">
      <c r="A231" s="1" t="s">
        <v>32</v>
      </c>
      <c r="B231" s="7">
        <v>39338</v>
      </c>
      <c r="C231" s="1">
        <v>428</v>
      </c>
      <c r="D231" s="1">
        <v>19</v>
      </c>
      <c r="E231" s="1" t="s">
        <v>2</v>
      </c>
      <c r="F231" s="1">
        <v>1</v>
      </c>
      <c r="H231" s="3"/>
    </row>
    <row r="232" spans="1:9" x14ac:dyDescent="0.15">
      <c r="A232" s="1" t="s">
        <v>32</v>
      </c>
      <c r="B232" s="7">
        <v>39338</v>
      </c>
      <c r="C232" s="1">
        <v>428</v>
      </c>
      <c r="D232" s="1">
        <v>20</v>
      </c>
      <c r="E232" s="1" t="s">
        <v>4</v>
      </c>
      <c r="F232" s="1">
        <v>2</v>
      </c>
      <c r="H232" s="3"/>
    </row>
    <row r="233" spans="1:9" x14ac:dyDescent="0.15">
      <c r="A233" s="1" t="s">
        <v>32</v>
      </c>
      <c r="B233" s="7">
        <v>39338</v>
      </c>
      <c r="C233" s="1">
        <v>428</v>
      </c>
      <c r="D233" s="1">
        <v>21</v>
      </c>
      <c r="E233" s="1" t="s">
        <v>0</v>
      </c>
      <c r="F233" s="1">
        <v>0</v>
      </c>
      <c r="H233" s="3"/>
    </row>
    <row r="234" spans="1:9" x14ac:dyDescent="0.15">
      <c r="A234" s="1" t="s">
        <v>32</v>
      </c>
      <c r="B234" s="7">
        <v>39338</v>
      </c>
      <c r="C234" s="1">
        <v>428</v>
      </c>
      <c r="D234" s="1">
        <v>22</v>
      </c>
      <c r="E234" s="1" t="s">
        <v>1</v>
      </c>
      <c r="F234" s="1">
        <v>0.5</v>
      </c>
      <c r="H234" s="18"/>
      <c r="I234" s="18"/>
    </row>
    <row r="235" spans="1:9" x14ac:dyDescent="0.15">
      <c r="A235" s="1" t="s">
        <v>32</v>
      </c>
      <c r="B235" s="7">
        <v>39338</v>
      </c>
      <c r="C235" s="1">
        <v>428</v>
      </c>
      <c r="D235" s="1">
        <v>23</v>
      </c>
      <c r="E235" s="1" t="s">
        <v>15</v>
      </c>
      <c r="F235" s="1">
        <v>1</v>
      </c>
      <c r="H235" s="3"/>
    </row>
    <row r="236" spans="1:9" x14ac:dyDescent="0.15">
      <c r="A236" s="1" t="s">
        <v>32</v>
      </c>
      <c r="B236" s="7">
        <v>39338</v>
      </c>
      <c r="C236" s="1">
        <v>428</v>
      </c>
      <c r="D236" s="1">
        <v>24</v>
      </c>
      <c r="E236" s="1" t="s">
        <v>0</v>
      </c>
      <c r="F236" s="1">
        <v>0</v>
      </c>
      <c r="H236" s="3"/>
    </row>
    <row r="237" spans="1:9" x14ac:dyDescent="0.15">
      <c r="A237" s="1" t="s">
        <v>32</v>
      </c>
      <c r="B237" s="7">
        <v>39338</v>
      </c>
      <c r="C237" s="1">
        <v>428</v>
      </c>
      <c r="D237" s="1">
        <v>25</v>
      </c>
      <c r="E237" s="12" t="s">
        <v>0</v>
      </c>
      <c r="F237" s="1">
        <v>0</v>
      </c>
      <c r="H237" s="3"/>
    </row>
    <row r="238" spans="1:9" x14ac:dyDescent="0.15">
      <c r="B238" s="7"/>
      <c r="E238" s="17"/>
      <c r="H238" s="3"/>
      <c r="I238" s="3"/>
    </row>
    <row r="239" spans="1:9" x14ac:dyDescent="0.15">
      <c r="A239" s="20" t="s">
        <v>38</v>
      </c>
      <c r="B239" s="21">
        <v>39360</v>
      </c>
      <c r="C239" s="20">
        <v>429</v>
      </c>
      <c r="D239" s="20">
        <v>1</v>
      </c>
      <c r="E239" s="20" t="s">
        <v>2</v>
      </c>
      <c r="F239" s="20">
        <v>1</v>
      </c>
      <c r="H239" s="18">
        <f>(COUNTIF(F239:F263,"&gt;0"))/(COUNTA(F239:F263))</f>
        <v>1</v>
      </c>
      <c r="I239" s="18">
        <f>AVERAGE(F259:F277)</f>
        <v>2.8888888888888888</v>
      </c>
    </row>
    <row r="240" spans="1:9" x14ac:dyDescent="0.15">
      <c r="A240" s="20" t="s">
        <v>38</v>
      </c>
      <c r="B240" s="21">
        <v>39360</v>
      </c>
      <c r="C240" s="20">
        <v>429</v>
      </c>
      <c r="D240" s="20">
        <v>2</v>
      </c>
      <c r="E240" s="20" t="s">
        <v>35</v>
      </c>
      <c r="F240" s="20">
        <v>5</v>
      </c>
      <c r="H240" s="3"/>
    </row>
    <row r="241" spans="1:8" x14ac:dyDescent="0.15">
      <c r="A241" s="20" t="s">
        <v>38</v>
      </c>
      <c r="B241" s="21">
        <v>39360</v>
      </c>
      <c r="C241" s="20">
        <v>429</v>
      </c>
      <c r="D241" s="20">
        <v>3</v>
      </c>
      <c r="E241" s="20" t="s">
        <v>2</v>
      </c>
      <c r="F241" s="20">
        <v>1</v>
      </c>
      <c r="H241" s="8"/>
    </row>
    <row r="242" spans="1:8" x14ac:dyDescent="0.15">
      <c r="A242" s="20" t="s">
        <v>38</v>
      </c>
      <c r="B242" s="21">
        <v>39360</v>
      </c>
      <c r="C242" s="20">
        <v>429</v>
      </c>
      <c r="D242" s="20">
        <v>4</v>
      </c>
      <c r="E242" s="20" t="s">
        <v>39</v>
      </c>
      <c r="F242" s="20">
        <v>3</v>
      </c>
      <c r="H242" s="3"/>
    </row>
    <row r="243" spans="1:8" x14ac:dyDescent="0.15">
      <c r="A243" s="20" t="s">
        <v>38</v>
      </c>
      <c r="B243" s="21">
        <v>39360</v>
      </c>
      <c r="C243" s="20">
        <v>429</v>
      </c>
      <c r="D243" s="20">
        <v>5</v>
      </c>
      <c r="E243" s="20" t="s">
        <v>35</v>
      </c>
      <c r="F243" s="20">
        <v>5</v>
      </c>
      <c r="H243" s="3"/>
    </row>
    <row r="244" spans="1:8" x14ac:dyDescent="0.15">
      <c r="A244" s="20" t="s">
        <v>38</v>
      </c>
      <c r="B244" s="21">
        <v>39360</v>
      </c>
      <c r="C244" s="20">
        <v>429</v>
      </c>
      <c r="D244" s="20">
        <v>6</v>
      </c>
      <c r="E244" s="20" t="s">
        <v>39</v>
      </c>
      <c r="F244" s="20">
        <v>3</v>
      </c>
      <c r="H244" s="3"/>
    </row>
    <row r="245" spans="1:8" x14ac:dyDescent="0.15">
      <c r="A245" s="20" t="s">
        <v>38</v>
      </c>
      <c r="B245" s="21">
        <v>39360</v>
      </c>
      <c r="C245" s="20">
        <v>429</v>
      </c>
      <c r="D245" s="20">
        <v>7</v>
      </c>
      <c r="E245" s="20" t="s">
        <v>3</v>
      </c>
      <c r="F245" s="20">
        <v>3</v>
      </c>
      <c r="H245" s="3"/>
    </row>
    <row r="246" spans="1:8" x14ac:dyDescent="0.15">
      <c r="A246" s="20" t="s">
        <v>38</v>
      </c>
      <c r="B246" s="21">
        <v>39360</v>
      </c>
      <c r="C246" s="20">
        <v>429</v>
      </c>
      <c r="D246" s="20">
        <v>8</v>
      </c>
      <c r="E246" s="20" t="s">
        <v>2</v>
      </c>
      <c r="F246" s="20">
        <v>1</v>
      </c>
      <c r="H246" s="3"/>
    </row>
    <row r="247" spans="1:8" x14ac:dyDescent="0.15">
      <c r="A247" s="20" t="s">
        <v>38</v>
      </c>
      <c r="B247" s="21">
        <v>39360</v>
      </c>
      <c r="C247" s="20">
        <v>429</v>
      </c>
      <c r="D247" s="20">
        <v>9</v>
      </c>
      <c r="E247" s="20" t="s">
        <v>35</v>
      </c>
      <c r="F247" s="20">
        <v>5</v>
      </c>
      <c r="H247" s="3"/>
    </row>
    <row r="248" spans="1:8" x14ac:dyDescent="0.15">
      <c r="A248" s="20" t="s">
        <v>38</v>
      </c>
      <c r="B248" s="21">
        <v>39360</v>
      </c>
      <c r="C248" s="20">
        <v>429</v>
      </c>
      <c r="D248" s="20">
        <v>10</v>
      </c>
      <c r="E248" s="20" t="s">
        <v>3</v>
      </c>
      <c r="F248" s="20">
        <v>3</v>
      </c>
      <c r="H248" s="3"/>
    </row>
    <row r="249" spans="1:8" x14ac:dyDescent="0.15">
      <c r="A249" s="20" t="s">
        <v>38</v>
      </c>
      <c r="B249" s="21">
        <v>39360</v>
      </c>
      <c r="C249" s="20">
        <v>429</v>
      </c>
      <c r="D249" s="20">
        <v>11</v>
      </c>
      <c r="E249" s="20" t="s">
        <v>3</v>
      </c>
      <c r="F249" s="20">
        <v>3</v>
      </c>
      <c r="H249" s="3"/>
    </row>
    <row r="250" spans="1:8" x14ac:dyDescent="0.15">
      <c r="A250" s="20" t="s">
        <v>38</v>
      </c>
      <c r="B250" s="21">
        <v>39360</v>
      </c>
      <c r="C250" s="20">
        <v>429</v>
      </c>
      <c r="D250" s="20">
        <v>12</v>
      </c>
      <c r="E250" s="20" t="s">
        <v>2</v>
      </c>
      <c r="F250" s="20">
        <v>1</v>
      </c>
      <c r="H250" s="3"/>
    </row>
    <row r="251" spans="1:8" x14ac:dyDescent="0.15">
      <c r="A251" s="20" t="s">
        <v>38</v>
      </c>
      <c r="B251" s="21">
        <v>39360</v>
      </c>
      <c r="C251" s="20">
        <v>429</v>
      </c>
      <c r="D251" s="20">
        <v>13</v>
      </c>
      <c r="E251" s="20" t="s">
        <v>35</v>
      </c>
      <c r="F251" s="20">
        <v>5</v>
      </c>
      <c r="H251" s="3"/>
    </row>
    <row r="252" spans="1:8" x14ac:dyDescent="0.15">
      <c r="A252" s="20" t="s">
        <v>38</v>
      </c>
      <c r="B252" s="21">
        <v>39360</v>
      </c>
      <c r="C252" s="20">
        <v>429</v>
      </c>
      <c r="D252" s="20">
        <v>14</v>
      </c>
      <c r="E252" s="20" t="s">
        <v>35</v>
      </c>
      <c r="F252" s="20">
        <v>5</v>
      </c>
      <c r="H252" s="3"/>
    </row>
    <row r="253" spans="1:8" x14ac:dyDescent="0.15">
      <c r="A253" s="20" t="s">
        <v>38</v>
      </c>
      <c r="B253" s="21">
        <v>39360</v>
      </c>
      <c r="C253" s="20">
        <v>429</v>
      </c>
      <c r="D253" s="20">
        <v>15</v>
      </c>
      <c r="E253" s="20" t="s">
        <v>35</v>
      </c>
      <c r="F253" s="20">
        <v>5</v>
      </c>
      <c r="H253" s="3"/>
    </row>
    <row r="254" spans="1:8" x14ac:dyDescent="0.15">
      <c r="A254" s="20" t="s">
        <v>38</v>
      </c>
      <c r="B254" s="21">
        <v>39360</v>
      </c>
      <c r="C254" s="20">
        <v>429</v>
      </c>
      <c r="D254" s="20">
        <v>16</v>
      </c>
      <c r="E254" s="20" t="s">
        <v>3</v>
      </c>
      <c r="F254" s="20">
        <v>3</v>
      </c>
      <c r="H254" s="3"/>
    </row>
    <row r="255" spans="1:8" x14ac:dyDescent="0.15">
      <c r="A255" s="20" t="s">
        <v>38</v>
      </c>
      <c r="B255" s="21">
        <v>39360</v>
      </c>
      <c r="C255" s="20">
        <v>429</v>
      </c>
      <c r="D255" s="20">
        <v>17</v>
      </c>
      <c r="E255" s="20" t="s">
        <v>4</v>
      </c>
      <c r="F255" s="20">
        <v>3</v>
      </c>
      <c r="H255" s="3"/>
    </row>
    <row r="256" spans="1:8" x14ac:dyDescent="0.15">
      <c r="A256" s="20" t="s">
        <v>38</v>
      </c>
      <c r="B256" s="21">
        <v>39360</v>
      </c>
      <c r="C256" s="20">
        <v>429</v>
      </c>
      <c r="D256" s="20">
        <v>18</v>
      </c>
      <c r="E256" s="20" t="s">
        <v>35</v>
      </c>
      <c r="F256" s="20">
        <v>5</v>
      </c>
      <c r="H256" s="3"/>
    </row>
    <row r="257" spans="1:9" x14ac:dyDescent="0.15">
      <c r="A257" s="20" t="s">
        <v>38</v>
      </c>
      <c r="B257" s="21">
        <v>39360</v>
      </c>
      <c r="C257" s="20">
        <v>429</v>
      </c>
      <c r="D257" s="20">
        <v>19</v>
      </c>
      <c r="E257" s="20" t="s">
        <v>35</v>
      </c>
      <c r="F257" s="20">
        <v>5</v>
      </c>
      <c r="H257" s="3"/>
    </row>
    <row r="258" spans="1:9" x14ac:dyDescent="0.15">
      <c r="A258" s="20" t="s">
        <v>38</v>
      </c>
      <c r="B258" s="21">
        <v>39360</v>
      </c>
      <c r="C258" s="20">
        <v>429</v>
      </c>
      <c r="D258" s="20">
        <v>20</v>
      </c>
      <c r="E258" s="20" t="s">
        <v>35</v>
      </c>
      <c r="F258" s="20">
        <v>5</v>
      </c>
      <c r="H258" s="3"/>
    </row>
    <row r="259" spans="1:9" x14ac:dyDescent="0.15">
      <c r="A259" s="20" t="s">
        <v>38</v>
      </c>
      <c r="B259" s="21">
        <v>39360</v>
      </c>
      <c r="C259" s="20">
        <v>429</v>
      </c>
      <c r="D259" s="20">
        <v>21</v>
      </c>
      <c r="E259" s="20" t="s">
        <v>4</v>
      </c>
      <c r="F259" s="20">
        <v>3</v>
      </c>
    </row>
    <row r="260" spans="1:9" x14ac:dyDescent="0.15">
      <c r="A260" s="20" t="s">
        <v>38</v>
      </c>
      <c r="B260" s="21">
        <v>39360</v>
      </c>
      <c r="C260" s="20">
        <v>429</v>
      </c>
      <c r="D260" s="20">
        <v>22</v>
      </c>
      <c r="E260" s="20" t="s">
        <v>4</v>
      </c>
      <c r="F260" s="20">
        <v>3</v>
      </c>
      <c r="H260" s="3"/>
    </row>
    <row r="261" spans="1:9" x14ac:dyDescent="0.15">
      <c r="A261" s="20" t="s">
        <v>38</v>
      </c>
      <c r="B261" s="21">
        <v>39360</v>
      </c>
      <c r="C261" s="20">
        <v>429</v>
      </c>
      <c r="D261" s="20">
        <v>23</v>
      </c>
      <c r="E261" s="20" t="s">
        <v>2</v>
      </c>
      <c r="F261" s="20">
        <v>1</v>
      </c>
      <c r="H261" s="3"/>
    </row>
    <row r="262" spans="1:9" x14ac:dyDescent="0.15">
      <c r="A262" s="20" t="s">
        <v>38</v>
      </c>
      <c r="B262" s="21">
        <v>39360</v>
      </c>
      <c r="C262" s="20">
        <v>429</v>
      </c>
      <c r="D262" s="20">
        <v>24</v>
      </c>
      <c r="E262" s="20" t="s">
        <v>2</v>
      </c>
      <c r="F262" s="20">
        <v>1</v>
      </c>
      <c r="H262" s="3"/>
    </row>
    <row r="263" spans="1:9" x14ac:dyDescent="0.15">
      <c r="A263" s="20" t="s">
        <v>38</v>
      </c>
      <c r="B263" s="21">
        <v>39360</v>
      </c>
      <c r="C263" s="20">
        <v>429</v>
      </c>
      <c r="D263" s="20">
        <v>25</v>
      </c>
      <c r="E263" s="20" t="s">
        <v>35</v>
      </c>
      <c r="F263" s="20">
        <v>5</v>
      </c>
      <c r="H263" s="3"/>
      <c r="I263" s="3"/>
    </row>
    <row r="264" spans="1:9" x14ac:dyDescent="0.15">
      <c r="B264" s="7"/>
      <c r="H264" s="3"/>
    </row>
    <row r="265" spans="1:9" x14ac:dyDescent="0.15">
      <c r="A265" s="20" t="s">
        <v>33</v>
      </c>
      <c r="B265" s="21">
        <v>39361</v>
      </c>
      <c r="C265" s="20">
        <v>430</v>
      </c>
      <c r="D265" s="20">
        <v>1</v>
      </c>
      <c r="E265" s="20" t="s">
        <v>4</v>
      </c>
      <c r="F265" s="20">
        <v>3</v>
      </c>
      <c r="H265" s="18">
        <f>(COUNTIF(F265:F289,"&gt;0"))/(COUNTA(F265:F289))</f>
        <v>1</v>
      </c>
      <c r="I265" s="18">
        <f>AVERAGE(F285:F303)</f>
        <v>2.5</v>
      </c>
    </row>
    <row r="266" spans="1:9" x14ac:dyDescent="0.15">
      <c r="A266" s="20" t="s">
        <v>33</v>
      </c>
      <c r="B266" s="21">
        <v>39361</v>
      </c>
      <c r="C266" s="20">
        <v>430</v>
      </c>
      <c r="D266" s="20">
        <v>2</v>
      </c>
      <c r="E266" s="20" t="s">
        <v>3</v>
      </c>
      <c r="F266" s="20">
        <v>3</v>
      </c>
      <c r="H266" s="8"/>
    </row>
    <row r="267" spans="1:9" x14ac:dyDescent="0.15">
      <c r="A267" s="20" t="s">
        <v>33</v>
      </c>
      <c r="B267" s="21">
        <v>39361</v>
      </c>
      <c r="C267" s="20">
        <v>430</v>
      </c>
      <c r="D267" s="20">
        <v>3</v>
      </c>
      <c r="E267" s="20" t="s">
        <v>3</v>
      </c>
      <c r="F267" s="20">
        <v>3</v>
      </c>
      <c r="H267" s="3"/>
    </row>
    <row r="268" spans="1:9" x14ac:dyDescent="0.15">
      <c r="A268" s="20" t="s">
        <v>33</v>
      </c>
      <c r="B268" s="21">
        <v>39361</v>
      </c>
      <c r="C268" s="20">
        <v>430</v>
      </c>
      <c r="D268" s="20">
        <v>4</v>
      </c>
      <c r="E268" s="20" t="s">
        <v>3</v>
      </c>
      <c r="F268" s="20">
        <v>3</v>
      </c>
      <c r="H268" s="3"/>
    </row>
    <row r="269" spans="1:9" x14ac:dyDescent="0.15">
      <c r="A269" s="20" t="s">
        <v>33</v>
      </c>
      <c r="B269" s="21">
        <v>39361</v>
      </c>
      <c r="C269" s="20">
        <v>430</v>
      </c>
      <c r="D269" s="20">
        <v>5</v>
      </c>
      <c r="E269" s="20" t="s">
        <v>2</v>
      </c>
      <c r="F269" s="20">
        <v>1</v>
      </c>
      <c r="H269" s="3"/>
    </row>
    <row r="270" spans="1:9" x14ac:dyDescent="0.15">
      <c r="A270" s="20" t="s">
        <v>33</v>
      </c>
      <c r="B270" s="21">
        <v>39361</v>
      </c>
      <c r="C270" s="20">
        <v>430</v>
      </c>
      <c r="D270" s="20">
        <v>6</v>
      </c>
      <c r="E270" s="20" t="s">
        <v>3</v>
      </c>
      <c r="F270" s="20">
        <v>3</v>
      </c>
      <c r="H270" s="3"/>
    </row>
    <row r="271" spans="1:9" x14ac:dyDescent="0.15">
      <c r="A271" s="20" t="s">
        <v>33</v>
      </c>
      <c r="B271" s="21">
        <v>39361</v>
      </c>
      <c r="C271" s="20">
        <v>430</v>
      </c>
      <c r="D271" s="20">
        <v>7</v>
      </c>
      <c r="E271" s="20" t="s">
        <v>3</v>
      </c>
      <c r="F271" s="20">
        <v>3</v>
      </c>
      <c r="H271" s="3"/>
    </row>
    <row r="272" spans="1:9" x14ac:dyDescent="0.15">
      <c r="A272" s="20" t="s">
        <v>33</v>
      </c>
      <c r="B272" s="21">
        <v>39361</v>
      </c>
      <c r="C272" s="20">
        <v>430</v>
      </c>
      <c r="D272" s="20">
        <v>8</v>
      </c>
      <c r="E272" s="20" t="s">
        <v>2</v>
      </c>
      <c r="F272" s="20">
        <v>1</v>
      </c>
      <c r="H272" s="3"/>
    </row>
    <row r="273" spans="1:9" x14ac:dyDescent="0.15">
      <c r="A273" s="20" t="s">
        <v>33</v>
      </c>
      <c r="B273" s="21">
        <v>39361</v>
      </c>
      <c r="C273" s="20">
        <v>430</v>
      </c>
      <c r="D273" s="20">
        <v>9</v>
      </c>
      <c r="E273" s="20" t="s">
        <v>3</v>
      </c>
      <c r="F273" s="20">
        <v>3</v>
      </c>
      <c r="H273" s="3"/>
    </row>
    <row r="274" spans="1:9" x14ac:dyDescent="0.15">
      <c r="A274" s="20" t="s">
        <v>33</v>
      </c>
      <c r="B274" s="21">
        <v>39361</v>
      </c>
      <c r="C274" s="20">
        <v>430</v>
      </c>
      <c r="D274" s="20">
        <v>10</v>
      </c>
      <c r="E274" s="20" t="s">
        <v>3</v>
      </c>
      <c r="F274" s="20">
        <v>3</v>
      </c>
      <c r="H274" s="3"/>
    </row>
    <row r="275" spans="1:9" x14ac:dyDescent="0.15">
      <c r="A275" s="20" t="s">
        <v>33</v>
      </c>
      <c r="B275" s="21">
        <v>39361</v>
      </c>
      <c r="C275" s="20">
        <v>430</v>
      </c>
      <c r="D275" s="20">
        <v>11</v>
      </c>
      <c r="E275" s="20" t="s">
        <v>35</v>
      </c>
      <c r="F275" s="20">
        <v>5</v>
      </c>
      <c r="H275" s="3"/>
    </row>
    <row r="276" spans="1:9" x14ac:dyDescent="0.15">
      <c r="A276" s="20" t="s">
        <v>33</v>
      </c>
      <c r="B276" s="21">
        <v>39361</v>
      </c>
      <c r="C276" s="20">
        <v>430</v>
      </c>
      <c r="D276" s="20">
        <v>12</v>
      </c>
      <c r="E276" s="20" t="s">
        <v>3</v>
      </c>
      <c r="F276" s="20">
        <v>3</v>
      </c>
      <c r="H276" s="3"/>
    </row>
    <row r="277" spans="1:9" x14ac:dyDescent="0.15">
      <c r="A277" s="20" t="s">
        <v>33</v>
      </c>
      <c r="B277" s="21">
        <v>39361</v>
      </c>
      <c r="C277" s="20">
        <v>430</v>
      </c>
      <c r="D277" s="20">
        <v>13</v>
      </c>
      <c r="E277" s="20" t="s">
        <v>35</v>
      </c>
      <c r="F277" s="20">
        <v>5</v>
      </c>
      <c r="H277" s="3"/>
    </row>
    <row r="278" spans="1:9" x14ac:dyDescent="0.15">
      <c r="A278" s="20" t="s">
        <v>33</v>
      </c>
      <c r="B278" s="21">
        <v>39361</v>
      </c>
      <c r="C278" s="20">
        <v>430</v>
      </c>
      <c r="D278" s="20">
        <v>14</v>
      </c>
      <c r="E278" s="20" t="s">
        <v>3</v>
      </c>
      <c r="F278" s="20">
        <v>3</v>
      </c>
      <c r="H278" s="3"/>
    </row>
    <row r="279" spans="1:9" x14ac:dyDescent="0.15">
      <c r="A279" s="20" t="s">
        <v>33</v>
      </c>
      <c r="B279" s="21">
        <v>39361</v>
      </c>
      <c r="C279" s="20">
        <v>430</v>
      </c>
      <c r="D279" s="20">
        <v>15</v>
      </c>
      <c r="E279" s="20" t="s">
        <v>3</v>
      </c>
      <c r="F279" s="20">
        <v>3</v>
      </c>
      <c r="H279" s="3"/>
    </row>
    <row r="280" spans="1:9" x14ac:dyDescent="0.15">
      <c r="A280" s="20" t="s">
        <v>33</v>
      </c>
      <c r="B280" s="21">
        <v>39361</v>
      </c>
      <c r="C280" s="20">
        <v>430</v>
      </c>
      <c r="D280" s="20">
        <v>16</v>
      </c>
      <c r="E280" s="20" t="s">
        <v>2</v>
      </c>
      <c r="F280" s="20">
        <v>1</v>
      </c>
      <c r="H280" s="3"/>
    </row>
    <row r="281" spans="1:9" x14ac:dyDescent="0.15">
      <c r="A281" s="20" t="s">
        <v>33</v>
      </c>
      <c r="B281" s="21">
        <v>39361</v>
      </c>
      <c r="C281" s="20">
        <v>430</v>
      </c>
      <c r="D281" s="20">
        <v>17</v>
      </c>
      <c r="E281" s="20" t="s">
        <v>2</v>
      </c>
      <c r="F281" s="20">
        <v>1</v>
      </c>
      <c r="H281" s="3"/>
    </row>
    <row r="282" spans="1:9" x14ac:dyDescent="0.15">
      <c r="A282" s="20" t="s">
        <v>33</v>
      </c>
      <c r="B282" s="21">
        <v>39361</v>
      </c>
      <c r="C282" s="20">
        <v>430</v>
      </c>
      <c r="D282" s="20">
        <v>18</v>
      </c>
      <c r="E282" s="20" t="s">
        <v>35</v>
      </c>
      <c r="F282" s="20">
        <v>5</v>
      </c>
      <c r="H282" s="3"/>
    </row>
    <row r="283" spans="1:9" x14ac:dyDescent="0.15">
      <c r="A283" s="20" t="s">
        <v>33</v>
      </c>
      <c r="B283" s="21">
        <v>39361</v>
      </c>
      <c r="C283" s="20">
        <v>430</v>
      </c>
      <c r="D283" s="20">
        <v>19</v>
      </c>
      <c r="E283" s="20" t="s">
        <v>3</v>
      </c>
      <c r="F283" s="20">
        <v>3</v>
      </c>
      <c r="H283" s="3"/>
    </row>
    <row r="284" spans="1:9" x14ac:dyDescent="0.15">
      <c r="A284" s="20" t="s">
        <v>33</v>
      </c>
      <c r="B284" s="21">
        <v>39361</v>
      </c>
      <c r="C284" s="20">
        <v>430</v>
      </c>
      <c r="D284" s="20">
        <v>20</v>
      </c>
      <c r="E284" s="20" t="s">
        <v>35</v>
      </c>
      <c r="F284" s="20">
        <v>5</v>
      </c>
      <c r="H284" s="3"/>
    </row>
    <row r="285" spans="1:9" x14ac:dyDescent="0.15">
      <c r="A285" s="20" t="s">
        <v>33</v>
      </c>
      <c r="B285" s="21">
        <v>39361</v>
      </c>
      <c r="C285" s="20">
        <v>430</v>
      </c>
      <c r="D285" s="20">
        <v>21</v>
      </c>
      <c r="E285" s="20" t="s">
        <v>3</v>
      </c>
      <c r="F285" s="20">
        <v>3</v>
      </c>
      <c r="H285" s="3"/>
    </row>
    <row r="286" spans="1:9" x14ac:dyDescent="0.15">
      <c r="A286" s="20" t="s">
        <v>33</v>
      </c>
      <c r="B286" s="21">
        <v>39361</v>
      </c>
      <c r="C286" s="20">
        <v>430</v>
      </c>
      <c r="D286" s="20">
        <v>22</v>
      </c>
      <c r="E286" s="20" t="s">
        <v>4</v>
      </c>
      <c r="F286" s="20">
        <v>3</v>
      </c>
      <c r="H286" s="3"/>
    </row>
    <row r="287" spans="1:9" x14ac:dyDescent="0.15">
      <c r="A287" s="20" t="s">
        <v>33</v>
      </c>
      <c r="B287" s="21">
        <v>39361</v>
      </c>
      <c r="C287" s="20">
        <v>430</v>
      </c>
      <c r="D287" s="20">
        <v>23</v>
      </c>
      <c r="E287" s="20" t="s">
        <v>3</v>
      </c>
      <c r="F287" s="20">
        <v>3</v>
      </c>
      <c r="H287" s="3"/>
    </row>
    <row r="288" spans="1:9" x14ac:dyDescent="0.15">
      <c r="A288" s="20" t="s">
        <v>33</v>
      </c>
      <c r="B288" s="21">
        <v>39361</v>
      </c>
      <c r="C288" s="20">
        <v>430</v>
      </c>
      <c r="D288" s="20">
        <v>24</v>
      </c>
      <c r="E288" s="20" t="s">
        <v>3</v>
      </c>
      <c r="F288" s="20">
        <v>3</v>
      </c>
      <c r="H288" s="3"/>
      <c r="I288" s="3"/>
    </row>
    <row r="289" spans="1:9" x14ac:dyDescent="0.15">
      <c r="A289" s="20" t="s">
        <v>33</v>
      </c>
      <c r="B289" s="21">
        <v>39361</v>
      </c>
      <c r="C289" s="20">
        <v>430</v>
      </c>
      <c r="D289" s="20">
        <v>25</v>
      </c>
      <c r="E289" s="20" t="s">
        <v>3</v>
      </c>
      <c r="F289" s="20">
        <v>3</v>
      </c>
      <c r="H289" s="3"/>
    </row>
    <row r="290" spans="1:9" x14ac:dyDescent="0.15">
      <c r="H290" s="3"/>
    </row>
    <row r="291" spans="1:9" x14ac:dyDescent="0.15">
      <c r="A291" s="20" t="s">
        <v>32</v>
      </c>
      <c r="B291" s="21">
        <v>39376</v>
      </c>
      <c r="C291" s="20">
        <v>431</v>
      </c>
      <c r="D291" s="20">
        <v>1</v>
      </c>
      <c r="E291" s="20" t="s">
        <v>4</v>
      </c>
      <c r="F291" s="20">
        <v>3</v>
      </c>
      <c r="H291" s="18">
        <f>(COUNTIF(F291:F315,"&gt;0"))/(COUNTA(F291:F315))</f>
        <v>0.92</v>
      </c>
      <c r="I291" s="18">
        <f>AVERAGE(F311:F329)</f>
        <v>1.8</v>
      </c>
    </row>
    <row r="292" spans="1:9" x14ac:dyDescent="0.15">
      <c r="A292" s="20" t="s">
        <v>32</v>
      </c>
      <c r="B292" s="21">
        <v>39376</v>
      </c>
      <c r="C292" s="20">
        <v>431</v>
      </c>
      <c r="D292" s="20">
        <v>2</v>
      </c>
      <c r="E292" s="20" t="s">
        <v>3</v>
      </c>
      <c r="F292" s="20">
        <v>3</v>
      </c>
      <c r="H292" s="3"/>
    </row>
    <row r="293" spans="1:9" x14ac:dyDescent="0.15">
      <c r="A293" s="20" t="s">
        <v>32</v>
      </c>
      <c r="B293" s="21">
        <v>39376</v>
      </c>
      <c r="C293" s="20">
        <v>431</v>
      </c>
      <c r="D293" s="20">
        <v>3</v>
      </c>
      <c r="E293" s="20" t="s">
        <v>0</v>
      </c>
      <c r="F293" s="20">
        <v>0</v>
      </c>
      <c r="H293" s="3"/>
    </row>
    <row r="294" spans="1:9" x14ac:dyDescent="0.15">
      <c r="A294" s="20" t="s">
        <v>32</v>
      </c>
      <c r="B294" s="21">
        <v>39376</v>
      </c>
      <c r="C294" s="20">
        <v>431</v>
      </c>
      <c r="D294" s="20">
        <v>4</v>
      </c>
      <c r="E294" s="20" t="s">
        <v>15</v>
      </c>
      <c r="F294" s="20">
        <v>1</v>
      </c>
      <c r="H294" s="3"/>
    </row>
    <row r="295" spans="1:9" x14ac:dyDescent="0.15">
      <c r="A295" s="20" t="s">
        <v>32</v>
      </c>
      <c r="B295" s="21">
        <v>39376</v>
      </c>
      <c r="C295" s="20">
        <v>431</v>
      </c>
      <c r="D295" s="20">
        <v>5</v>
      </c>
      <c r="E295" s="20" t="s">
        <v>3</v>
      </c>
      <c r="F295" s="20">
        <v>3</v>
      </c>
      <c r="H295" s="3"/>
    </row>
    <row r="296" spans="1:9" x14ac:dyDescent="0.15">
      <c r="A296" s="20" t="s">
        <v>32</v>
      </c>
      <c r="B296" s="21">
        <v>39376</v>
      </c>
      <c r="C296" s="20">
        <v>431</v>
      </c>
      <c r="D296" s="20">
        <v>6</v>
      </c>
      <c r="E296" s="20" t="s">
        <v>2</v>
      </c>
      <c r="F296" s="20">
        <v>1</v>
      </c>
      <c r="H296" s="3"/>
    </row>
    <row r="297" spans="1:9" x14ac:dyDescent="0.15">
      <c r="A297" s="20" t="s">
        <v>32</v>
      </c>
      <c r="B297" s="21">
        <v>39376</v>
      </c>
      <c r="C297" s="20">
        <v>431</v>
      </c>
      <c r="D297" s="20">
        <v>7</v>
      </c>
      <c r="E297" s="20" t="s">
        <v>3</v>
      </c>
      <c r="F297" s="20">
        <v>3</v>
      </c>
      <c r="H297" s="3"/>
    </row>
    <row r="298" spans="1:9" x14ac:dyDescent="0.15">
      <c r="A298" s="20" t="s">
        <v>32</v>
      </c>
      <c r="B298" s="21">
        <v>39376</v>
      </c>
      <c r="C298" s="20">
        <v>431</v>
      </c>
      <c r="D298" s="20">
        <v>8</v>
      </c>
      <c r="E298" s="20" t="s">
        <v>4</v>
      </c>
      <c r="F298" s="20">
        <v>3</v>
      </c>
      <c r="H298" s="3"/>
    </row>
    <row r="299" spans="1:9" x14ac:dyDescent="0.15">
      <c r="A299" s="20" t="s">
        <v>32</v>
      </c>
      <c r="B299" s="21">
        <v>39376</v>
      </c>
      <c r="C299" s="20">
        <v>431</v>
      </c>
      <c r="D299" s="20">
        <v>9</v>
      </c>
      <c r="E299" s="20" t="s">
        <v>15</v>
      </c>
      <c r="F299" s="20">
        <v>1</v>
      </c>
      <c r="H299" s="3"/>
    </row>
    <row r="300" spans="1:9" x14ac:dyDescent="0.15">
      <c r="A300" s="20" t="s">
        <v>32</v>
      </c>
      <c r="B300" s="21">
        <v>39376</v>
      </c>
      <c r="C300" s="20">
        <v>431</v>
      </c>
      <c r="D300" s="20">
        <v>10</v>
      </c>
      <c r="E300" s="20" t="s">
        <v>3</v>
      </c>
      <c r="F300" s="20">
        <v>3</v>
      </c>
      <c r="H300" s="3"/>
    </row>
    <row r="301" spans="1:9" x14ac:dyDescent="0.15">
      <c r="A301" s="20" t="s">
        <v>32</v>
      </c>
      <c r="B301" s="21">
        <v>39376</v>
      </c>
      <c r="C301" s="20">
        <v>431</v>
      </c>
      <c r="D301" s="20">
        <v>11</v>
      </c>
      <c r="E301" s="20" t="s">
        <v>3</v>
      </c>
      <c r="F301" s="20">
        <v>3</v>
      </c>
      <c r="H301" s="3"/>
    </row>
    <row r="302" spans="1:9" x14ac:dyDescent="0.15">
      <c r="A302" s="20" t="s">
        <v>32</v>
      </c>
      <c r="B302" s="21">
        <v>39376</v>
      </c>
      <c r="C302" s="20">
        <v>431</v>
      </c>
      <c r="D302" s="20">
        <v>12</v>
      </c>
      <c r="E302" s="20" t="s">
        <v>3</v>
      </c>
      <c r="F302" s="20">
        <v>3</v>
      </c>
      <c r="H302" s="3"/>
    </row>
    <row r="303" spans="1:9" x14ac:dyDescent="0.15">
      <c r="A303" s="20" t="s">
        <v>32</v>
      </c>
      <c r="B303" s="21">
        <v>39376</v>
      </c>
      <c r="C303" s="20">
        <v>431</v>
      </c>
      <c r="D303" s="20">
        <v>13</v>
      </c>
      <c r="E303" s="20" t="s">
        <v>3</v>
      </c>
      <c r="F303" s="20">
        <v>3</v>
      </c>
      <c r="H303" s="3"/>
    </row>
    <row r="304" spans="1:9" x14ac:dyDescent="0.15">
      <c r="A304" s="20" t="s">
        <v>32</v>
      </c>
      <c r="B304" s="21">
        <v>39376</v>
      </c>
      <c r="C304" s="20">
        <v>431</v>
      </c>
      <c r="D304" s="20">
        <v>14</v>
      </c>
      <c r="E304" s="20" t="s">
        <v>3</v>
      </c>
      <c r="F304" s="20">
        <v>3</v>
      </c>
      <c r="H304" s="3"/>
    </row>
    <row r="305" spans="1:9" x14ac:dyDescent="0.15">
      <c r="A305" s="20" t="s">
        <v>32</v>
      </c>
      <c r="B305" s="21">
        <v>39376</v>
      </c>
      <c r="C305" s="20">
        <v>431</v>
      </c>
      <c r="D305" s="20">
        <v>15</v>
      </c>
      <c r="E305" s="20" t="s">
        <v>0</v>
      </c>
      <c r="F305" s="20">
        <v>0</v>
      </c>
      <c r="H305" s="3"/>
    </row>
    <row r="306" spans="1:9" x14ac:dyDescent="0.15">
      <c r="A306" s="20" t="s">
        <v>32</v>
      </c>
      <c r="B306" s="21">
        <v>39376</v>
      </c>
      <c r="C306" s="20">
        <v>431</v>
      </c>
      <c r="D306" s="20">
        <v>16</v>
      </c>
      <c r="E306" s="20" t="s">
        <v>1</v>
      </c>
      <c r="F306" s="20">
        <v>1</v>
      </c>
      <c r="H306" s="3"/>
    </row>
    <row r="307" spans="1:9" x14ac:dyDescent="0.15">
      <c r="A307" s="20" t="s">
        <v>32</v>
      </c>
      <c r="B307" s="21">
        <v>39376</v>
      </c>
      <c r="C307" s="20">
        <v>431</v>
      </c>
      <c r="D307" s="20">
        <v>17</v>
      </c>
      <c r="E307" s="20" t="s">
        <v>3</v>
      </c>
      <c r="F307" s="20">
        <v>3</v>
      </c>
      <c r="H307" s="3"/>
    </row>
    <row r="308" spans="1:9" x14ac:dyDescent="0.15">
      <c r="A308" s="20" t="s">
        <v>32</v>
      </c>
      <c r="B308" s="21">
        <v>39376</v>
      </c>
      <c r="C308" s="20">
        <v>431</v>
      </c>
      <c r="D308" s="20">
        <v>18</v>
      </c>
      <c r="E308" s="20" t="s">
        <v>35</v>
      </c>
      <c r="F308" s="20">
        <v>5</v>
      </c>
      <c r="H308" s="3"/>
    </row>
    <row r="309" spans="1:9" x14ac:dyDescent="0.15">
      <c r="A309" s="20" t="s">
        <v>32</v>
      </c>
      <c r="B309" s="21">
        <v>39376</v>
      </c>
      <c r="C309" s="20">
        <v>431</v>
      </c>
      <c r="D309" s="20">
        <v>19</v>
      </c>
      <c r="E309" s="20" t="s">
        <v>3</v>
      </c>
      <c r="F309" s="20">
        <v>3</v>
      </c>
      <c r="H309" s="3"/>
    </row>
    <row r="310" spans="1:9" x14ac:dyDescent="0.15">
      <c r="A310" s="20" t="s">
        <v>32</v>
      </c>
      <c r="B310" s="21">
        <v>39376</v>
      </c>
      <c r="C310" s="20">
        <v>431</v>
      </c>
      <c r="D310" s="20">
        <v>20</v>
      </c>
      <c r="E310" s="20" t="s">
        <v>1</v>
      </c>
      <c r="F310" s="20">
        <v>1</v>
      </c>
      <c r="H310" s="3"/>
    </row>
    <row r="311" spans="1:9" x14ac:dyDescent="0.15">
      <c r="A311" s="20" t="s">
        <v>32</v>
      </c>
      <c r="B311" s="21">
        <v>39376</v>
      </c>
      <c r="C311" s="20">
        <v>431</v>
      </c>
      <c r="D311" s="20">
        <v>21</v>
      </c>
      <c r="E311" s="20" t="s">
        <v>15</v>
      </c>
      <c r="F311" s="20">
        <v>1</v>
      </c>
      <c r="H311" s="3"/>
    </row>
    <row r="312" spans="1:9" x14ac:dyDescent="0.15">
      <c r="A312" s="20" t="s">
        <v>32</v>
      </c>
      <c r="B312" s="21">
        <v>39376</v>
      </c>
      <c r="C312" s="20">
        <v>431</v>
      </c>
      <c r="D312" s="20">
        <v>22</v>
      </c>
      <c r="E312" s="20" t="s">
        <v>1</v>
      </c>
      <c r="F312" s="20">
        <v>1</v>
      </c>
      <c r="H312" s="3"/>
    </row>
    <row r="313" spans="1:9" x14ac:dyDescent="0.15">
      <c r="A313" s="20" t="s">
        <v>32</v>
      </c>
      <c r="B313" s="21">
        <v>39376</v>
      </c>
      <c r="C313" s="20">
        <v>431</v>
      </c>
      <c r="D313" s="20">
        <v>23</v>
      </c>
      <c r="E313" s="20" t="s">
        <v>15</v>
      </c>
      <c r="F313" s="20">
        <v>1</v>
      </c>
      <c r="H313" s="3"/>
      <c r="I313" s="3"/>
    </row>
    <row r="314" spans="1:9" x14ac:dyDescent="0.15">
      <c r="A314" s="20" t="s">
        <v>32</v>
      </c>
      <c r="B314" s="21">
        <v>39376</v>
      </c>
      <c r="C314" s="20">
        <v>431</v>
      </c>
      <c r="D314" s="20">
        <v>24</v>
      </c>
      <c r="E314" s="20" t="s">
        <v>2</v>
      </c>
      <c r="F314" s="20">
        <v>1</v>
      </c>
      <c r="H314" s="3"/>
    </row>
    <row r="315" spans="1:9" x14ac:dyDescent="0.15">
      <c r="A315" s="20" t="s">
        <v>32</v>
      </c>
      <c r="B315" s="21">
        <v>39376</v>
      </c>
      <c r="C315" s="20">
        <v>431</v>
      </c>
      <c r="D315" s="20">
        <v>25</v>
      </c>
      <c r="E315" s="20" t="s">
        <v>35</v>
      </c>
      <c r="F315" s="20">
        <v>5</v>
      </c>
      <c r="H315" s="3"/>
    </row>
    <row r="316" spans="1:9" x14ac:dyDescent="0.15">
      <c r="H316" s="8"/>
    </row>
    <row r="317" spans="1:9" x14ac:dyDescent="0.15">
      <c r="H317" s="3"/>
    </row>
    <row r="318" spans="1:9" x14ac:dyDescent="0.15">
      <c r="H318" s="3"/>
    </row>
    <row r="319" spans="1:9" x14ac:dyDescent="0.15">
      <c r="H319" s="3"/>
    </row>
    <row r="320" spans="1:9" x14ac:dyDescent="0.15">
      <c r="H320" s="3"/>
    </row>
    <row r="321" spans="8:8" x14ac:dyDescent="0.15">
      <c r="H321" s="3"/>
    </row>
    <row r="322" spans="8:8" x14ac:dyDescent="0.15">
      <c r="H322" s="3"/>
    </row>
    <row r="323" spans="8:8" x14ac:dyDescent="0.15">
      <c r="H323" s="3"/>
    </row>
    <row r="324" spans="8:8" x14ac:dyDescent="0.15">
      <c r="H324" s="3"/>
    </row>
    <row r="325" spans="8:8" x14ac:dyDescent="0.15">
      <c r="H325" s="3"/>
    </row>
    <row r="326" spans="8:8" x14ac:dyDescent="0.15">
      <c r="H326" s="3"/>
    </row>
    <row r="327" spans="8:8" x14ac:dyDescent="0.15">
      <c r="H327" s="3"/>
    </row>
    <row r="328" spans="8:8" x14ac:dyDescent="0.15">
      <c r="H328" s="3"/>
    </row>
    <row r="329" spans="8:8" x14ac:dyDescent="0.15">
      <c r="H329" s="3"/>
    </row>
    <row r="330" spans="8:8" x14ac:dyDescent="0.15">
      <c r="H330" s="3"/>
    </row>
    <row r="331" spans="8:8" x14ac:dyDescent="0.15">
      <c r="H331" s="3"/>
    </row>
    <row r="332" spans="8:8" x14ac:dyDescent="0.15">
      <c r="H332" s="3"/>
    </row>
    <row r="333" spans="8:8" x14ac:dyDescent="0.15">
      <c r="H333" s="3"/>
    </row>
    <row r="334" spans="8:8" x14ac:dyDescent="0.15">
      <c r="H334" s="3"/>
    </row>
    <row r="335" spans="8:8" x14ac:dyDescent="0.15">
      <c r="H335" s="3"/>
    </row>
    <row r="336" spans="8:8" x14ac:dyDescent="0.15">
      <c r="H336" s="3"/>
    </row>
    <row r="337" spans="5:9" x14ac:dyDescent="0.15">
      <c r="H337" s="3"/>
    </row>
    <row r="338" spans="5:9" x14ac:dyDescent="0.15">
      <c r="H338" s="3"/>
      <c r="I338" s="3"/>
    </row>
    <row r="339" spans="5:9" x14ac:dyDescent="0.15">
      <c r="H339" s="3"/>
    </row>
    <row r="340" spans="5:9" x14ac:dyDescent="0.15">
      <c r="H340" s="3"/>
    </row>
    <row r="341" spans="5:9" x14ac:dyDescent="0.15">
      <c r="H341" s="8"/>
    </row>
    <row r="342" spans="5:9" x14ac:dyDescent="0.15">
      <c r="E342" s="4"/>
      <c r="H342" s="3"/>
    </row>
    <row r="343" spans="5:9" x14ac:dyDescent="0.15">
      <c r="H343" s="3"/>
    </row>
    <row r="344" spans="5:9" x14ac:dyDescent="0.15">
      <c r="H344" s="3"/>
    </row>
    <row r="345" spans="5:9" x14ac:dyDescent="0.15">
      <c r="H345" s="3"/>
    </row>
    <row r="346" spans="5:9" x14ac:dyDescent="0.15">
      <c r="H346" s="3"/>
    </row>
    <row r="347" spans="5:9" x14ac:dyDescent="0.15">
      <c r="H347" s="3"/>
    </row>
    <row r="348" spans="5:9" x14ac:dyDescent="0.15">
      <c r="H348" s="3"/>
    </row>
    <row r="349" spans="5:9" x14ac:dyDescent="0.15">
      <c r="H349" s="3"/>
    </row>
    <row r="350" spans="5:9" x14ac:dyDescent="0.15">
      <c r="H350" s="3"/>
    </row>
    <row r="351" spans="5:9" x14ac:dyDescent="0.15">
      <c r="H351" s="3"/>
    </row>
    <row r="352" spans="5:9" x14ac:dyDescent="0.15">
      <c r="H352" s="3"/>
    </row>
    <row r="353" spans="5:9" x14ac:dyDescent="0.15">
      <c r="H353" s="3"/>
    </row>
    <row r="354" spans="5:9" x14ac:dyDescent="0.15">
      <c r="H354" s="3"/>
    </row>
    <row r="355" spans="5:9" x14ac:dyDescent="0.15">
      <c r="H355" s="3"/>
    </row>
    <row r="356" spans="5:9" x14ac:dyDescent="0.15">
      <c r="H356" s="3"/>
    </row>
    <row r="357" spans="5:9" x14ac:dyDescent="0.15">
      <c r="H357" s="3"/>
    </row>
    <row r="358" spans="5:9" x14ac:dyDescent="0.15">
      <c r="H358" s="3"/>
    </row>
    <row r="359" spans="5:9" x14ac:dyDescent="0.15">
      <c r="H359" s="3"/>
    </row>
    <row r="360" spans="5:9" x14ac:dyDescent="0.15">
      <c r="H360" s="3"/>
    </row>
    <row r="361" spans="5:9" x14ac:dyDescent="0.15">
      <c r="H361" s="3"/>
    </row>
    <row r="362" spans="5:9" x14ac:dyDescent="0.15">
      <c r="H362" s="3"/>
    </row>
    <row r="363" spans="5:9" x14ac:dyDescent="0.15">
      <c r="H363" s="3"/>
      <c r="I363" s="3"/>
    </row>
    <row r="364" spans="5:9" x14ac:dyDescent="0.15">
      <c r="H364" s="3"/>
    </row>
    <row r="365" spans="5:9" x14ac:dyDescent="0.15">
      <c r="H365" s="3"/>
    </row>
    <row r="366" spans="5:9" x14ac:dyDescent="0.15">
      <c r="E366" s="4"/>
      <c r="H366" s="8"/>
    </row>
    <row r="367" spans="5:9" x14ac:dyDescent="0.15">
      <c r="H367" s="3"/>
    </row>
    <row r="368" spans="5:9" x14ac:dyDescent="0.15">
      <c r="H368" s="3"/>
    </row>
    <row r="369" spans="8:9" x14ac:dyDescent="0.15">
      <c r="H369" s="3"/>
    </row>
    <row r="370" spans="8:9" x14ac:dyDescent="0.15">
      <c r="H370" s="3"/>
    </row>
    <row r="371" spans="8:9" x14ac:dyDescent="0.15">
      <c r="H371" s="3"/>
    </row>
    <row r="372" spans="8:9" x14ac:dyDescent="0.15">
      <c r="H372" s="3"/>
    </row>
    <row r="373" spans="8:9" x14ac:dyDescent="0.15">
      <c r="H373" s="3"/>
    </row>
    <row r="374" spans="8:9" x14ac:dyDescent="0.15">
      <c r="H374" s="3"/>
    </row>
    <row r="375" spans="8:9" x14ac:dyDescent="0.15">
      <c r="H375" s="3"/>
    </row>
    <row r="376" spans="8:9" x14ac:dyDescent="0.15">
      <c r="H376" s="3"/>
    </row>
    <row r="377" spans="8:9" x14ac:dyDescent="0.15">
      <c r="H377" s="3"/>
    </row>
    <row r="378" spans="8:9" x14ac:dyDescent="0.15">
      <c r="H378" s="3"/>
    </row>
    <row r="379" spans="8:9" x14ac:dyDescent="0.15">
      <c r="H379" s="3"/>
    </row>
    <row r="380" spans="8:9" x14ac:dyDescent="0.15">
      <c r="H380" s="3"/>
    </row>
    <row r="383" spans="8:9" x14ac:dyDescent="0.15">
      <c r="I383" s="3"/>
    </row>
    <row r="398" spans="9:9" x14ac:dyDescent="0.15">
      <c r="I398" s="3"/>
    </row>
    <row r="413" spans="9:9" x14ac:dyDescent="0.15">
      <c r="I413" s="3"/>
    </row>
    <row r="428" spans="5:9" x14ac:dyDescent="0.15">
      <c r="I428" s="3"/>
    </row>
    <row r="432" spans="5:9" x14ac:dyDescent="0.15">
      <c r="E432" s="6"/>
    </row>
    <row r="440" spans="5:9" x14ac:dyDescent="0.15">
      <c r="E440" s="5"/>
    </row>
    <row r="441" spans="5:9" x14ac:dyDescent="0.15">
      <c r="E441" s="5"/>
    </row>
    <row r="442" spans="5:9" x14ac:dyDescent="0.15">
      <c r="E442" s="5"/>
    </row>
    <row r="443" spans="5:9" x14ac:dyDescent="0.15">
      <c r="I443" s="3"/>
    </row>
    <row r="458" spans="9:9" x14ac:dyDescent="0.15">
      <c r="I458" s="3"/>
    </row>
    <row r="466" spans="5:5" x14ac:dyDescent="0.15">
      <c r="E466" s="5"/>
    </row>
  </sheetData>
  <phoneticPr fontId="0" type="noConversion"/>
  <pageMargins left="0.75" right="0.75" top="1" bottom="1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5"/>
  <sheetViews>
    <sheetView zoomScale="85" zoomScaleNormal="85" workbookViewId="0">
      <selection activeCell="L24" sqref="L24"/>
    </sheetView>
  </sheetViews>
  <sheetFormatPr baseColWidth="10" defaultColWidth="8.83203125" defaultRowHeight="13" x14ac:dyDescent="0.15"/>
  <cols>
    <col min="1" max="1" width="10.1640625" customWidth="1"/>
    <col min="2" max="2" width="12.1640625" style="1" customWidth="1"/>
    <col min="8" max="8" width="10.5" customWidth="1"/>
    <col min="9" max="9" width="12.5" customWidth="1"/>
    <col min="10" max="10" width="9.83203125" customWidth="1"/>
    <col min="11" max="11" width="6.5" customWidth="1"/>
    <col min="12" max="12" width="7" customWidth="1"/>
    <col min="13" max="13" width="7.1640625" customWidth="1"/>
    <col min="14" max="14" width="9.1640625" customWidth="1"/>
  </cols>
  <sheetData>
    <row r="1" spans="1:14" x14ac:dyDescent="0.15">
      <c r="A1" s="22" t="s">
        <v>52</v>
      </c>
      <c r="C1" s="1"/>
      <c r="D1" s="10" t="s">
        <v>16</v>
      </c>
      <c r="E1" s="1"/>
      <c r="F1" s="11"/>
      <c r="G1" s="13" t="s">
        <v>22</v>
      </c>
      <c r="H1" s="1"/>
      <c r="I1" s="13"/>
      <c r="J1" s="13"/>
      <c r="K1" s="13"/>
      <c r="L1" s="1"/>
      <c r="M1" s="1"/>
    </row>
    <row r="2" spans="1:14" ht="14" thickBot="1" x14ac:dyDescent="0.2">
      <c r="A2" s="9"/>
      <c r="C2" s="1"/>
      <c r="D2" s="10"/>
      <c r="E2" s="1"/>
      <c r="F2" s="1"/>
      <c r="G2" s="11"/>
      <c r="H2" s="1"/>
      <c r="I2" s="1"/>
      <c r="J2" s="1"/>
      <c r="K2" s="1"/>
      <c r="L2" s="1"/>
      <c r="M2" s="1"/>
    </row>
    <row r="3" spans="1:14" ht="14" thickBot="1" x14ac:dyDescent="0.2">
      <c r="A3" s="9"/>
      <c r="C3" s="1"/>
      <c r="D3" s="10"/>
      <c r="E3" s="14" t="s">
        <v>17</v>
      </c>
      <c r="F3" s="15" t="s">
        <v>18</v>
      </c>
      <c r="G3" s="15" t="s">
        <v>19</v>
      </c>
      <c r="H3" s="15" t="s">
        <v>20</v>
      </c>
      <c r="I3" s="16" t="s">
        <v>21</v>
      </c>
      <c r="J3" s="1"/>
      <c r="K3" s="1"/>
      <c r="L3" s="1"/>
      <c r="M3" s="1"/>
    </row>
    <row r="4" spans="1:14" x14ac:dyDescent="0.15">
      <c r="A4" s="2" t="s">
        <v>12</v>
      </c>
      <c r="B4" s="2" t="s">
        <v>11</v>
      </c>
      <c r="C4" s="2" t="s">
        <v>8</v>
      </c>
      <c r="D4" s="2" t="s">
        <v>9</v>
      </c>
      <c r="E4" s="2" t="s">
        <v>5</v>
      </c>
      <c r="F4" s="2" t="s">
        <v>6</v>
      </c>
      <c r="G4" s="2"/>
      <c r="H4" s="2" t="s">
        <v>14</v>
      </c>
      <c r="I4" s="2" t="s">
        <v>7</v>
      </c>
      <c r="J4" s="2"/>
      <c r="K4" s="2"/>
      <c r="L4" s="2"/>
      <c r="M4" s="2"/>
    </row>
    <row r="5" spans="1:14" x14ac:dyDescent="0.15">
      <c r="A5" s="1" t="s">
        <v>31</v>
      </c>
      <c r="B5" s="7">
        <v>39630</v>
      </c>
      <c r="C5" s="1">
        <v>435</v>
      </c>
      <c r="D5" s="1">
        <v>1</v>
      </c>
      <c r="E5" s="1" t="s">
        <v>4</v>
      </c>
      <c r="F5" s="1">
        <v>3</v>
      </c>
      <c r="G5" s="1"/>
      <c r="H5" s="3">
        <f>(COUNTIF(F5:F29,"&gt;0"))/(COUNTA(F5:F29))</f>
        <v>0.44</v>
      </c>
      <c r="I5" s="3">
        <f>AVERAGE(F5:F29)</f>
        <v>0.6</v>
      </c>
      <c r="J5" s="1"/>
      <c r="K5" s="1"/>
      <c r="L5" s="1"/>
      <c r="M5" s="1"/>
    </row>
    <row r="6" spans="1:14" x14ac:dyDescent="0.15">
      <c r="A6" s="1" t="s">
        <v>31</v>
      </c>
      <c r="B6" s="7">
        <v>39630</v>
      </c>
      <c r="C6" s="1">
        <v>435</v>
      </c>
      <c r="D6" s="1">
        <v>2</v>
      </c>
      <c r="E6" s="1" t="s">
        <v>4</v>
      </c>
      <c r="F6" s="1">
        <v>1</v>
      </c>
      <c r="J6" s="1"/>
      <c r="K6" s="1"/>
      <c r="L6" s="1"/>
      <c r="M6" s="1"/>
    </row>
    <row r="7" spans="1:14" x14ac:dyDescent="0.15">
      <c r="A7" s="1" t="s">
        <v>31</v>
      </c>
      <c r="B7" s="7">
        <v>39630</v>
      </c>
      <c r="C7" s="1">
        <v>435</v>
      </c>
      <c r="D7" s="1">
        <v>3</v>
      </c>
      <c r="E7" s="1" t="s">
        <v>15</v>
      </c>
      <c r="F7" s="1">
        <v>1</v>
      </c>
      <c r="G7" s="3" t="s">
        <v>53</v>
      </c>
      <c r="H7" s="1" t="s">
        <v>59</v>
      </c>
      <c r="I7" s="1" t="s">
        <v>60</v>
      </c>
      <c r="J7" s="1"/>
      <c r="K7" s="1"/>
      <c r="L7" s="1"/>
      <c r="M7" s="1"/>
    </row>
    <row r="8" spans="1:14" x14ac:dyDescent="0.15">
      <c r="A8" s="1" t="s">
        <v>31</v>
      </c>
      <c r="B8" s="7">
        <v>39630</v>
      </c>
      <c r="C8" s="1">
        <v>435</v>
      </c>
      <c r="D8" s="1">
        <v>4</v>
      </c>
      <c r="E8" s="1" t="s">
        <v>1</v>
      </c>
      <c r="F8" s="1">
        <v>1</v>
      </c>
      <c r="G8" s="3" t="s">
        <v>54</v>
      </c>
      <c r="H8" s="1">
        <v>93</v>
      </c>
      <c r="I8" s="1">
        <v>10</v>
      </c>
      <c r="J8" s="28" t="s">
        <v>13</v>
      </c>
      <c r="K8" s="29"/>
      <c r="L8" s="29"/>
      <c r="M8" s="29"/>
      <c r="N8" s="51"/>
    </row>
    <row r="9" spans="1:14" x14ac:dyDescent="0.15">
      <c r="A9" s="1" t="s">
        <v>31</v>
      </c>
      <c r="B9" s="7">
        <v>39630</v>
      </c>
      <c r="C9" s="1">
        <v>435</v>
      </c>
      <c r="D9" s="1">
        <v>5</v>
      </c>
      <c r="E9" s="1" t="s">
        <v>0</v>
      </c>
      <c r="F9" s="1">
        <v>0</v>
      </c>
      <c r="G9" s="3" t="s">
        <v>55</v>
      </c>
      <c r="H9" s="1">
        <v>88</v>
      </c>
      <c r="I9" s="1">
        <v>12</v>
      </c>
      <c r="J9" s="31" t="s">
        <v>23</v>
      </c>
      <c r="K9" s="1" t="s">
        <v>24</v>
      </c>
      <c r="L9" s="17" t="s">
        <v>34</v>
      </c>
      <c r="M9" s="1" t="s">
        <v>61</v>
      </c>
      <c r="N9" s="53" t="s">
        <v>82</v>
      </c>
    </row>
    <row r="10" spans="1:14" x14ac:dyDescent="0.15">
      <c r="A10" s="1" t="s">
        <v>31</v>
      </c>
      <c r="B10" s="7">
        <v>39630</v>
      </c>
      <c r="C10" s="1">
        <v>435</v>
      </c>
      <c r="D10" s="1">
        <v>6</v>
      </c>
      <c r="E10" s="1" t="s">
        <v>1</v>
      </c>
      <c r="F10" s="1">
        <v>1</v>
      </c>
      <c r="G10" s="3" t="s">
        <v>56</v>
      </c>
      <c r="H10" s="1">
        <v>83</v>
      </c>
      <c r="I10" s="1">
        <v>17</v>
      </c>
      <c r="J10" s="31" t="s">
        <v>26</v>
      </c>
      <c r="K10" s="3">
        <f>H31</f>
        <v>0.84</v>
      </c>
      <c r="L10" s="3">
        <f>I31</f>
        <v>1.24</v>
      </c>
      <c r="M10" s="49">
        <f>(H38/I39)</f>
        <v>0.90666666666666662</v>
      </c>
      <c r="N10" s="53">
        <f>340/375</f>
        <v>0.90666666666666662</v>
      </c>
    </row>
    <row r="11" spans="1:14" x14ac:dyDescent="0.15">
      <c r="A11" s="1" t="s">
        <v>31</v>
      </c>
      <c r="B11" s="7">
        <v>39630</v>
      </c>
      <c r="C11" s="1">
        <v>435</v>
      </c>
      <c r="D11" s="1">
        <v>7</v>
      </c>
      <c r="E11" s="1" t="s">
        <v>0</v>
      </c>
      <c r="F11" s="1">
        <v>0</v>
      </c>
      <c r="G11" s="3" t="s">
        <v>57</v>
      </c>
      <c r="H11" s="1">
        <v>91</v>
      </c>
      <c r="I11" s="1">
        <v>12</v>
      </c>
      <c r="J11" s="31" t="s">
        <v>27</v>
      </c>
      <c r="K11" s="3">
        <f>(H135)</f>
        <v>1</v>
      </c>
      <c r="L11" s="3">
        <f>(I135)</f>
        <v>2.2799999999999998</v>
      </c>
      <c r="M11" s="49">
        <f>(H142/H38)</f>
        <v>0.62352941176470589</v>
      </c>
      <c r="N11" s="53">
        <f>212/375</f>
        <v>0.56533333333333335</v>
      </c>
    </row>
    <row r="12" spans="1:14" x14ac:dyDescent="0.15">
      <c r="A12" s="1" t="s">
        <v>31</v>
      </c>
      <c r="B12" s="7">
        <v>39630</v>
      </c>
      <c r="C12" s="1">
        <v>435</v>
      </c>
      <c r="D12" s="1">
        <v>8</v>
      </c>
      <c r="E12" s="1" t="s">
        <v>0</v>
      </c>
      <c r="F12" s="1">
        <v>0</v>
      </c>
      <c r="G12" s="3" t="s">
        <v>58</v>
      </c>
      <c r="H12" s="1">
        <f>SUM(H8:H11)</f>
        <v>355</v>
      </c>
      <c r="I12" s="1">
        <f>SUM(I8:I11)</f>
        <v>51</v>
      </c>
      <c r="J12" s="31" t="s">
        <v>28</v>
      </c>
      <c r="K12" s="3">
        <f>(H161)</f>
        <v>1</v>
      </c>
      <c r="L12" s="3">
        <f>(I161)</f>
        <v>3</v>
      </c>
      <c r="M12" s="49">
        <f>(H168/H142)</f>
        <v>0.73113207547169812</v>
      </c>
      <c r="N12" s="53">
        <f>155/375</f>
        <v>0.41333333333333333</v>
      </c>
    </row>
    <row r="13" spans="1:14" x14ac:dyDescent="0.15">
      <c r="A13" s="1" t="s">
        <v>31</v>
      </c>
      <c r="B13" s="7">
        <v>39630</v>
      </c>
      <c r="C13" s="1">
        <v>435</v>
      </c>
      <c r="D13" s="1">
        <v>9</v>
      </c>
      <c r="E13" s="1" t="s">
        <v>1</v>
      </c>
      <c r="F13" s="1">
        <v>1</v>
      </c>
      <c r="G13" s="1"/>
      <c r="H13" s="3"/>
      <c r="I13" s="1">
        <f>SUM(H12:I12)</f>
        <v>406</v>
      </c>
      <c r="J13" s="31" t="s">
        <v>29</v>
      </c>
      <c r="K13" s="3">
        <f>(H265)</f>
        <v>1</v>
      </c>
      <c r="L13" s="3">
        <f>(I265)</f>
        <v>2.6</v>
      </c>
      <c r="M13" s="49">
        <f>(H272/H168)</f>
        <v>0.62580645161290327</v>
      </c>
      <c r="N13" s="53">
        <f>97/375</f>
        <v>0.25866666666666666</v>
      </c>
    </row>
    <row r="14" spans="1:14" x14ac:dyDescent="0.15">
      <c r="A14" s="1" t="s">
        <v>31</v>
      </c>
      <c r="B14" s="7">
        <v>39630</v>
      </c>
      <c r="C14" s="1">
        <v>435</v>
      </c>
      <c r="D14" s="1">
        <v>10</v>
      </c>
      <c r="E14" s="1" t="s">
        <v>0</v>
      </c>
      <c r="F14" s="1">
        <v>0</v>
      </c>
      <c r="G14" s="1"/>
      <c r="J14" s="31"/>
      <c r="K14" s="3"/>
      <c r="L14" s="3"/>
      <c r="M14" s="49"/>
      <c r="N14" s="53"/>
    </row>
    <row r="15" spans="1:14" x14ac:dyDescent="0.15">
      <c r="A15" s="1" t="s">
        <v>31</v>
      </c>
      <c r="B15" s="7">
        <v>39630</v>
      </c>
      <c r="C15" s="1">
        <v>435</v>
      </c>
      <c r="D15" s="1">
        <v>11</v>
      </c>
      <c r="E15" s="1" t="s">
        <v>0</v>
      </c>
      <c r="F15" s="1">
        <v>0</v>
      </c>
      <c r="G15" s="1"/>
      <c r="J15" s="31" t="s">
        <v>10</v>
      </c>
      <c r="K15" s="3"/>
      <c r="L15" s="3"/>
      <c r="M15" s="49"/>
      <c r="N15" s="53"/>
    </row>
    <row r="16" spans="1:14" x14ac:dyDescent="0.15">
      <c r="A16" s="1" t="s">
        <v>31</v>
      </c>
      <c r="B16" s="7">
        <v>39630</v>
      </c>
      <c r="C16" s="1">
        <v>435</v>
      </c>
      <c r="D16" s="1">
        <v>12</v>
      </c>
      <c r="E16" s="1" t="s">
        <v>0</v>
      </c>
      <c r="F16" s="1">
        <v>0</v>
      </c>
      <c r="G16" s="1"/>
      <c r="J16" s="31" t="s">
        <v>23</v>
      </c>
      <c r="K16" s="3" t="s">
        <v>24</v>
      </c>
      <c r="L16" s="59" t="s">
        <v>34</v>
      </c>
      <c r="M16" s="49"/>
      <c r="N16" s="53"/>
    </row>
    <row r="17" spans="1:14" x14ac:dyDescent="0.15">
      <c r="A17" s="1" t="s">
        <v>31</v>
      </c>
      <c r="B17" s="7">
        <v>39630</v>
      </c>
      <c r="C17" s="1">
        <v>435</v>
      </c>
      <c r="D17" s="1">
        <v>13</v>
      </c>
      <c r="E17" s="1" t="s">
        <v>0</v>
      </c>
      <c r="F17" s="1">
        <v>0</v>
      </c>
      <c r="G17" s="1"/>
      <c r="J17" s="31" t="s">
        <v>26</v>
      </c>
      <c r="K17" s="3">
        <f>(H57)</f>
        <v>0.28000000000000003</v>
      </c>
      <c r="L17" s="3">
        <f>(I57)</f>
        <v>0.29166666666666669</v>
      </c>
      <c r="M17" s="49">
        <f>(H64/I65)</f>
        <v>0.93349753694581283</v>
      </c>
      <c r="N17" s="53">
        <f>379/406</f>
        <v>0.93349753694581283</v>
      </c>
    </row>
    <row r="18" spans="1:14" x14ac:dyDescent="0.15">
      <c r="A18" s="1" t="s">
        <v>31</v>
      </c>
      <c r="B18" s="7">
        <v>39630</v>
      </c>
      <c r="C18" s="1">
        <v>435</v>
      </c>
      <c r="D18" s="1">
        <v>14</v>
      </c>
      <c r="E18" s="1" t="s">
        <v>0</v>
      </c>
      <c r="F18" s="1">
        <v>0</v>
      </c>
      <c r="J18" s="31" t="s">
        <v>27</v>
      </c>
      <c r="K18" s="3">
        <f>(H109)</f>
        <v>0.64</v>
      </c>
      <c r="L18" s="3">
        <f>(I109)</f>
        <v>0.8</v>
      </c>
      <c r="M18" s="49">
        <f>(H116/H64)</f>
        <v>0.85751978891820579</v>
      </c>
      <c r="N18" s="53">
        <f>325/406</f>
        <v>0.80049261083743839</v>
      </c>
    </row>
    <row r="19" spans="1:14" x14ac:dyDescent="0.15">
      <c r="A19" s="1" t="s">
        <v>31</v>
      </c>
      <c r="B19" s="7">
        <v>39630</v>
      </c>
      <c r="C19" s="1">
        <v>435</v>
      </c>
      <c r="D19" s="1">
        <v>15</v>
      </c>
      <c r="E19" s="1" t="s">
        <v>15</v>
      </c>
      <c r="F19" s="1">
        <v>1</v>
      </c>
      <c r="J19" s="31" t="s">
        <v>28</v>
      </c>
      <c r="K19" s="3">
        <f>(H213)</f>
        <v>1</v>
      </c>
      <c r="L19" s="3">
        <f>(I213)</f>
        <v>2.36</v>
      </c>
      <c r="M19" s="49">
        <f>(H220/H116)</f>
        <v>0.79384615384615387</v>
      </c>
      <c r="N19" s="53">
        <f>258/406</f>
        <v>0.6354679802955665</v>
      </c>
    </row>
    <row r="20" spans="1:14" x14ac:dyDescent="0.15">
      <c r="A20" s="1" t="s">
        <v>31</v>
      </c>
      <c r="B20" s="7">
        <v>39630</v>
      </c>
      <c r="C20" s="1">
        <v>435</v>
      </c>
      <c r="D20" s="1">
        <v>16</v>
      </c>
      <c r="E20" s="1" t="s">
        <v>0</v>
      </c>
      <c r="F20" s="1">
        <v>0</v>
      </c>
      <c r="J20" s="31" t="s">
        <v>29</v>
      </c>
      <c r="K20" s="3">
        <f>(H239)</f>
        <v>0.96</v>
      </c>
      <c r="L20" s="3">
        <f>(I239)</f>
        <v>2</v>
      </c>
      <c r="M20" s="49">
        <f>(H246/H220)</f>
        <v>0.81782945736434109</v>
      </c>
      <c r="N20" s="53">
        <f>211/406</f>
        <v>0.51970443349753692</v>
      </c>
    </row>
    <row r="21" spans="1:14" x14ac:dyDescent="0.15">
      <c r="A21" s="1" t="s">
        <v>31</v>
      </c>
      <c r="B21" s="7">
        <v>39630</v>
      </c>
      <c r="C21" s="1">
        <v>435</v>
      </c>
      <c r="D21" s="1">
        <v>17</v>
      </c>
      <c r="E21" s="1" t="s">
        <v>4</v>
      </c>
      <c r="F21" s="1">
        <v>1</v>
      </c>
      <c r="J21" s="31"/>
      <c r="K21" s="3"/>
      <c r="L21" s="3"/>
      <c r="M21" s="49"/>
      <c r="N21" s="53"/>
    </row>
    <row r="22" spans="1:14" x14ac:dyDescent="0.15">
      <c r="A22" s="1" t="s">
        <v>31</v>
      </c>
      <c r="B22" s="7">
        <v>39630</v>
      </c>
      <c r="C22" s="1">
        <v>435</v>
      </c>
      <c r="D22" s="1">
        <v>18</v>
      </c>
      <c r="E22" s="1" t="s">
        <v>0</v>
      </c>
      <c r="F22" s="1">
        <v>0</v>
      </c>
      <c r="J22" s="34" t="s">
        <v>70</v>
      </c>
      <c r="K22" s="3"/>
      <c r="L22" s="3"/>
      <c r="M22" s="49"/>
      <c r="N22" s="53"/>
    </row>
    <row r="23" spans="1:14" x14ac:dyDescent="0.15">
      <c r="A23" s="1" t="s">
        <v>31</v>
      </c>
      <c r="B23" s="7">
        <v>39630</v>
      </c>
      <c r="C23" s="1">
        <v>435</v>
      </c>
      <c r="D23" s="1">
        <v>19</v>
      </c>
      <c r="E23" s="1" t="s">
        <v>0</v>
      </c>
      <c r="F23" s="1">
        <v>0</v>
      </c>
      <c r="J23" s="31" t="s">
        <v>23</v>
      </c>
      <c r="K23" s="3" t="s">
        <v>24</v>
      </c>
      <c r="L23" s="59" t="s">
        <v>34</v>
      </c>
      <c r="M23" s="49"/>
      <c r="N23" s="53"/>
    </row>
    <row r="24" spans="1:14" x14ac:dyDescent="0.15">
      <c r="A24" s="1" t="s">
        <v>31</v>
      </c>
      <c r="B24" s="7">
        <v>39630</v>
      </c>
      <c r="C24" s="1">
        <v>435</v>
      </c>
      <c r="D24" s="1">
        <v>20</v>
      </c>
      <c r="E24" s="1" t="s">
        <v>4</v>
      </c>
      <c r="F24" s="1">
        <v>1</v>
      </c>
      <c r="J24" s="31" t="s">
        <v>26</v>
      </c>
      <c r="K24" s="3">
        <f>H5</f>
        <v>0.44</v>
      </c>
      <c r="L24" s="3">
        <f>I5</f>
        <v>0.6</v>
      </c>
      <c r="M24" s="49">
        <f>(H12/I13)</f>
        <v>0.87438423645320196</v>
      </c>
      <c r="N24" s="53">
        <f>355/406</f>
        <v>0.87438423645320196</v>
      </c>
    </row>
    <row r="25" spans="1:14" x14ac:dyDescent="0.15">
      <c r="A25" s="1" t="s">
        <v>31</v>
      </c>
      <c r="B25" s="7">
        <v>39630</v>
      </c>
      <c r="C25" s="1">
        <v>435</v>
      </c>
      <c r="D25" s="1">
        <v>21</v>
      </c>
      <c r="E25" s="1" t="s">
        <v>0</v>
      </c>
      <c r="F25" s="1">
        <v>0</v>
      </c>
      <c r="G25" s="1"/>
      <c r="H25" s="3"/>
      <c r="I25" s="1"/>
      <c r="J25" s="31" t="s">
        <v>27</v>
      </c>
      <c r="K25" s="3">
        <f>(H83)</f>
        <v>1</v>
      </c>
      <c r="L25" s="3">
        <f>(I83)</f>
        <v>2.68</v>
      </c>
      <c r="M25" s="49">
        <f>(H90/H12)</f>
        <v>0.86478873239436616</v>
      </c>
      <c r="N25" s="53">
        <f>307/406</f>
        <v>0.75615763546798032</v>
      </c>
    </row>
    <row r="26" spans="1:14" x14ac:dyDescent="0.15">
      <c r="A26" s="1" t="s">
        <v>31</v>
      </c>
      <c r="B26" s="7">
        <v>39630</v>
      </c>
      <c r="C26" s="1">
        <v>435</v>
      </c>
      <c r="D26" s="1">
        <v>22</v>
      </c>
      <c r="E26" s="1" t="s">
        <v>0</v>
      </c>
      <c r="F26" s="1">
        <v>0</v>
      </c>
      <c r="G26" s="1"/>
      <c r="H26" s="3"/>
      <c r="I26" s="1"/>
      <c r="J26" s="31" t="s">
        <v>28</v>
      </c>
      <c r="K26" s="3">
        <f>(H187)</f>
        <v>1</v>
      </c>
      <c r="L26" s="3">
        <f>(I187)</f>
        <v>3.32</v>
      </c>
      <c r="M26" s="49">
        <f>(H194/H90)</f>
        <v>0.38110749185667753</v>
      </c>
      <c r="N26" s="53">
        <f>117/406</f>
        <v>0.28817733990147781</v>
      </c>
    </row>
    <row r="27" spans="1:14" x14ac:dyDescent="0.15">
      <c r="A27" s="1" t="s">
        <v>31</v>
      </c>
      <c r="B27" s="7">
        <v>39630</v>
      </c>
      <c r="C27" s="1">
        <v>435</v>
      </c>
      <c r="D27" s="1">
        <v>23</v>
      </c>
      <c r="E27" s="1" t="s">
        <v>0</v>
      </c>
      <c r="F27" s="1">
        <v>0</v>
      </c>
      <c r="G27" s="1"/>
      <c r="H27" s="3"/>
      <c r="I27" s="1"/>
      <c r="J27" s="32" t="s">
        <v>29</v>
      </c>
      <c r="K27" s="33">
        <f>(H291)</f>
        <v>1</v>
      </c>
      <c r="L27" s="33">
        <f>(I291)</f>
        <v>2.84</v>
      </c>
      <c r="M27" s="50">
        <f>(H298/H194)</f>
        <v>0.50427350427350426</v>
      </c>
      <c r="N27" s="54">
        <f>59/406</f>
        <v>0.14532019704433496</v>
      </c>
    </row>
    <row r="28" spans="1:14" x14ac:dyDescent="0.15">
      <c r="A28" s="1" t="s">
        <v>31</v>
      </c>
      <c r="B28" s="7">
        <v>39630</v>
      </c>
      <c r="C28" s="1">
        <v>435</v>
      </c>
      <c r="D28" s="1">
        <v>24</v>
      </c>
      <c r="E28" s="1" t="s">
        <v>4</v>
      </c>
      <c r="F28" s="1">
        <v>3</v>
      </c>
      <c r="G28" s="1"/>
      <c r="H28" s="3"/>
      <c r="I28" s="1"/>
      <c r="J28" s="1"/>
      <c r="K28" s="1"/>
      <c r="L28" s="1"/>
      <c r="M28" s="1"/>
    </row>
    <row r="29" spans="1:14" x14ac:dyDescent="0.15">
      <c r="A29" s="1" t="s">
        <v>31</v>
      </c>
      <c r="B29" s="7">
        <v>39630</v>
      </c>
      <c r="C29" s="1">
        <v>435</v>
      </c>
      <c r="D29" s="1">
        <v>25</v>
      </c>
      <c r="E29" s="1" t="s">
        <v>1</v>
      </c>
      <c r="F29" s="1">
        <v>1</v>
      </c>
      <c r="G29" s="1"/>
      <c r="H29" s="3"/>
      <c r="I29" s="1"/>
      <c r="M29" s="1"/>
    </row>
    <row r="30" spans="1:14" x14ac:dyDescent="0.15">
      <c r="H30" s="2" t="s">
        <v>14</v>
      </c>
      <c r="I30" s="2" t="s">
        <v>7</v>
      </c>
    </row>
    <row r="31" spans="1:14" x14ac:dyDescent="0.15">
      <c r="A31" s="1" t="s">
        <v>33</v>
      </c>
      <c r="B31" s="7">
        <v>39644</v>
      </c>
      <c r="C31" s="1">
        <v>436</v>
      </c>
      <c r="D31" s="1">
        <v>1</v>
      </c>
      <c r="E31" s="1" t="s">
        <v>1</v>
      </c>
      <c r="F31" s="1">
        <v>1</v>
      </c>
      <c r="G31" s="1"/>
      <c r="H31" s="3">
        <f>(COUNTIF(F31:F55,"&gt;0"))/(COUNTA(F31:F55))</f>
        <v>0.84</v>
      </c>
      <c r="I31" s="3">
        <f>AVERAGE(F31:F55)</f>
        <v>1.24</v>
      </c>
    </row>
    <row r="32" spans="1:14" x14ac:dyDescent="0.15">
      <c r="A32" s="1" t="s">
        <v>33</v>
      </c>
      <c r="B32" s="7">
        <v>39644</v>
      </c>
      <c r="C32" s="1">
        <v>436</v>
      </c>
      <c r="D32" s="1">
        <v>2</v>
      </c>
      <c r="E32" s="1" t="s">
        <v>4</v>
      </c>
      <c r="F32" s="1">
        <v>3</v>
      </c>
    </row>
    <row r="33" spans="1:9" x14ac:dyDescent="0.15">
      <c r="A33" s="1" t="s">
        <v>33</v>
      </c>
      <c r="B33" s="7">
        <v>39644</v>
      </c>
      <c r="C33" s="1">
        <v>436</v>
      </c>
      <c r="D33" s="1">
        <v>3</v>
      </c>
      <c r="E33" s="1" t="s">
        <v>0</v>
      </c>
      <c r="F33" s="1">
        <v>0</v>
      </c>
      <c r="G33" s="3" t="s">
        <v>53</v>
      </c>
      <c r="H33" s="1" t="s">
        <v>59</v>
      </c>
      <c r="I33" s="1" t="s">
        <v>60</v>
      </c>
    </row>
    <row r="34" spans="1:9" x14ac:dyDescent="0.15">
      <c r="A34" s="1" t="s">
        <v>33</v>
      </c>
      <c r="B34" s="7">
        <v>39644</v>
      </c>
      <c r="C34" s="1">
        <v>436</v>
      </c>
      <c r="D34" s="1">
        <v>4</v>
      </c>
      <c r="E34" s="1" t="s">
        <v>15</v>
      </c>
      <c r="F34" s="1">
        <v>1</v>
      </c>
      <c r="G34" s="3" t="s">
        <v>54</v>
      </c>
      <c r="H34" s="1">
        <v>86</v>
      </c>
      <c r="I34" s="1">
        <v>14</v>
      </c>
    </row>
    <row r="35" spans="1:9" x14ac:dyDescent="0.15">
      <c r="A35" s="1" t="s">
        <v>33</v>
      </c>
      <c r="B35" s="7">
        <v>39644</v>
      </c>
      <c r="C35" s="1">
        <v>436</v>
      </c>
      <c r="D35" s="1">
        <v>5</v>
      </c>
      <c r="E35" s="1" t="s">
        <v>62</v>
      </c>
      <c r="F35" s="1">
        <v>1</v>
      </c>
      <c r="G35" s="3" t="s">
        <v>55</v>
      </c>
      <c r="H35" s="1">
        <v>94</v>
      </c>
      <c r="I35" s="1">
        <v>6</v>
      </c>
    </row>
    <row r="36" spans="1:9" x14ac:dyDescent="0.15">
      <c r="A36" s="1" t="s">
        <v>33</v>
      </c>
      <c r="B36" s="7">
        <v>39644</v>
      </c>
      <c r="C36" s="1">
        <v>436</v>
      </c>
      <c r="D36" s="1">
        <v>6</v>
      </c>
      <c r="E36" s="1" t="s">
        <v>2</v>
      </c>
      <c r="F36" s="1">
        <v>1</v>
      </c>
      <c r="G36" s="3" t="s">
        <v>56</v>
      </c>
      <c r="H36" s="1">
        <v>67</v>
      </c>
      <c r="I36" s="1">
        <v>8</v>
      </c>
    </row>
    <row r="37" spans="1:9" x14ac:dyDescent="0.15">
      <c r="A37" s="1" t="s">
        <v>33</v>
      </c>
      <c r="B37" s="7">
        <v>39644</v>
      </c>
      <c r="C37" s="1">
        <v>436</v>
      </c>
      <c r="D37" s="1">
        <v>7</v>
      </c>
      <c r="E37" s="1" t="s">
        <v>3</v>
      </c>
      <c r="F37" s="1">
        <v>3</v>
      </c>
      <c r="G37" s="3" t="s">
        <v>57</v>
      </c>
      <c r="H37" s="1">
        <v>93</v>
      </c>
      <c r="I37" s="1">
        <v>7</v>
      </c>
    </row>
    <row r="38" spans="1:9" x14ac:dyDescent="0.15">
      <c r="A38" s="1" t="s">
        <v>33</v>
      </c>
      <c r="B38" s="7">
        <v>39644</v>
      </c>
      <c r="C38" s="1">
        <v>436</v>
      </c>
      <c r="D38" s="1">
        <v>8</v>
      </c>
      <c r="E38" s="1" t="s">
        <v>3</v>
      </c>
      <c r="F38" s="1">
        <v>3</v>
      </c>
      <c r="G38" s="3" t="s">
        <v>58</v>
      </c>
      <c r="H38" s="1">
        <f>SUM(H34:H37)</f>
        <v>340</v>
      </c>
      <c r="I38" s="1">
        <f>SUM(I34:I37)</f>
        <v>35</v>
      </c>
    </row>
    <row r="39" spans="1:9" x14ac:dyDescent="0.15">
      <c r="A39" s="1" t="s">
        <v>33</v>
      </c>
      <c r="B39" s="7">
        <v>39644</v>
      </c>
      <c r="C39" s="1">
        <v>436</v>
      </c>
      <c r="D39" s="1">
        <v>9</v>
      </c>
      <c r="E39" s="1" t="s">
        <v>0</v>
      </c>
      <c r="F39" s="1">
        <v>0</v>
      </c>
      <c r="G39" s="1"/>
      <c r="H39" s="3"/>
      <c r="I39" s="1">
        <f>SUM(H38:I38)</f>
        <v>375</v>
      </c>
    </row>
    <row r="40" spans="1:9" x14ac:dyDescent="0.15">
      <c r="A40" s="1" t="s">
        <v>33</v>
      </c>
      <c r="B40" s="7">
        <v>39644</v>
      </c>
      <c r="C40" s="1">
        <v>436</v>
      </c>
      <c r="D40" s="1">
        <v>10</v>
      </c>
      <c r="E40" s="1" t="s">
        <v>2</v>
      </c>
      <c r="F40" s="1">
        <v>1</v>
      </c>
      <c r="G40" s="1"/>
    </row>
    <row r="41" spans="1:9" x14ac:dyDescent="0.15">
      <c r="A41" s="1" t="s">
        <v>33</v>
      </c>
      <c r="B41" s="7">
        <v>39644</v>
      </c>
      <c r="C41" s="1">
        <v>436</v>
      </c>
      <c r="D41" s="1">
        <v>11</v>
      </c>
      <c r="E41" s="1" t="s">
        <v>1</v>
      </c>
      <c r="F41" s="1">
        <v>1</v>
      </c>
      <c r="G41" s="1"/>
    </row>
    <row r="42" spans="1:9" x14ac:dyDescent="0.15">
      <c r="A42" s="1" t="s">
        <v>33</v>
      </c>
      <c r="B42" s="7">
        <v>39644</v>
      </c>
      <c r="C42" s="1">
        <v>436</v>
      </c>
      <c r="D42" s="1">
        <v>12</v>
      </c>
      <c r="E42" s="1" t="s">
        <v>0</v>
      </c>
      <c r="F42" s="1">
        <v>0</v>
      </c>
      <c r="G42" s="1"/>
    </row>
    <row r="43" spans="1:9" x14ac:dyDescent="0.15">
      <c r="A43" s="1" t="s">
        <v>33</v>
      </c>
      <c r="B43" s="7">
        <v>39644</v>
      </c>
      <c r="C43" s="1">
        <v>436</v>
      </c>
      <c r="D43" s="1">
        <v>13</v>
      </c>
      <c r="E43" s="1" t="s">
        <v>0</v>
      </c>
      <c r="F43" s="1">
        <v>0</v>
      </c>
      <c r="G43" s="1"/>
    </row>
    <row r="44" spans="1:9" x14ac:dyDescent="0.15">
      <c r="A44" s="1" t="s">
        <v>33</v>
      </c>
      <c r="B44" s="7">
        <v>39644</v>
      </c>
      <c r="C44" s="1">
        <v>436</v>
      </c>
      <c r="D44" s="1">
        <v>14</v>
      </c>
      <c r="E44" s="1" t="s">
        <v>2</v>
      </c>
      <c r="F44" s="1">
        <v>1</v>
      </c>
    </row>
    <row r="45" spans="1:9" x14ac:dyDescent="0.15">
      <c r="A45" s="1" t="s">
        <v>33</v>
      </c>
      <c r="B45" s="7">
        <v>39644</v>
      </c>
      <c r="C45" s="1">
        <v>436</v>
      </c>
      <c r="D45" s="1">
        <v>15</v>
      </c>
      <c r="E45" s="1" t="s">
        <v>3</v>
      </c>
      <c r="F45" s="1">
        <v>3</v>
      </c>
    </row>
    <row r="46" spans="1:9" x14ac:dyDescent="0.15">
      <c r="A46" s="1" t="s">
        <v>33</v>
      </c>
      <c r="B46" s="7">
        <v>39644</v>
      </c>
      <c r="C46" s="1">
        <v>436</v>
      </c>
      <c r="D46" s="1">
        <v>16</v>
      </c>
      <c r="E46" s="1" t="s">
        <v>2</v>
      </c>
      <c r="F46" s="1">
        <v>1</v>
      </c>
    </row>
    <row r="47" spans="1:9" x14ac:dyDescent="0.15">
      <c r="A47" s="1" t="s">
        <v>33</v>
      </c>
      <c r="B47" s="7">
        <v>39644</v>
      </c>
      <c r="C47" s="1">
        <v>436</v>
      </c>
      <c r="D47" s="1">
        <v>17</v>
      </c>
      <c r="E47" s="1" t="s">
        <v>2</v>
      </c>
      <c r="F47" s="1">
        <v>1</v>
      </c>
    </row>
    <row r="48" spans="1:9" x14ac:dyDescent="0.15">
      <c r="A48" s="1" t="s">
        <v>33</v>
      </c>
      <c r="B48" s="7">
        <v>39644</v>
      </c>
      <c r="C48" s="1">
        <v>436</v>
      </c>
      <c r="D48" s="1">
        <v>18</v>
      </c>
      <c r="E48" s="1" t="s">
        <v>15</v>
      </c>
      <c r="F48" s="1">
        <v>1</v>
      </c>
    </row>
    <row r="49" spans="1:9" x14ac:dyDescent="0.15">
      <c r="A49" s="1" t="s">
        <v>33</v>
      </c>
      <c r="B49" s="7">
        <v>39644</v>
      </c>
      <c r="C49" s="1">
        <v>436</v>
      </c>
      <c r="D49" s="1">
        <v>19</v>
      </c>
      <c r="E49" s="1" t="s">
        <v>2</v>
      </c>
      <c r="F49" s="1">
        <v>1</v>
      </c>
    </row>
    <row r="50" spans="1:9" x14ac:dyDescent="0.15">
      <c r="A50" s="1" t="s">
        <v>33</v>
      </c>
      <c r="B50" s="7">
        <v>39644</v>
      </c>
      <c r="C50" s="1">
        <v>436</v>
      </c>
      <c r="D50" s="1">
        <v>20</v>
      </c>
      <c r="E50" s="1" t="s">
        <v>4</v>
      </c>
      <c r="F50" s="1">
        <v>3</v>
      </c>
    </row>
    <row r="51" spans="1:9" x14ac:dyDescent="0.15">
      <c r="A51" s="1" t="s">
        <v>33</v>
      </c>
      <c r="B51" s="7">
        <v>39644</v>
      </c>
      <c r="C51" s="1">
        <v>436</v>
      </c>
      <c r="D51" s="1">
        <v>21</v>
      </c>
      <c r="E51" s="1" t="s">
        <v>1</v>
      </c>
      <c r="F51" s="1">
        <v>1</v>
      </c>
      <c r="G51" s="1"/>
      <c r="H51" s="3"/>
      <c r="I51" s="1"/>
    </row>
    <row r="52" spans="1:9" x14ac:dyDescent="0.15">
      <c r="A52" s="1" t="s">
        <v>33</v>
      </c>
      <c r="B52" s="7">
        <v>39644</v>
      </c>
      <c r="C52" s="1">
        <v>436</v>
      </c>
      <c r="D52" s="1">
        <v>22</v>
      </c>
      <c r="E52" s="1" t="s">
        <v>1</v>
      </c>
      <c r="F52" s="1">
        <v>1</v>
      </c>
      <c r="G52" s="1"/>
      <c r="H52" s="3"/>
      <c r="I52" s="1"/>
    </row>
    <row r="53" spans="1:9" x14ac:dyDescent="0.15">
      <c r="A53" s="1" t="s">
        <v>33</v>
      </c>
      <c r="B53" s="7">
        <v>39644</v>
      </c>
      <c r="C53" s="1">
        <v>436</v>
      </c>
      <c r="D53" s="1">
        <v>23</v>
      </c>
      <c r="E53" s="1" t="s">
        <v>1</v>
      </c>
      <c r="F53" s="1">
        <v>1</v>
      </c>
      <c r="G53" s="1"/>
      <c r="H53" s="3"/>
      <c r="I53" s="1"/>
    </row>
    <row r="54" spans="1:9" x14ac:dyDescent="0.15">
      <c r="A54" s="1" t="s">
        <v>33</v>
      </c>
      <c r="B54" s="7">
        <v>39644</v>
      </c>
      <c r="C54" s="1">
        <v>436</v>
      </c>
      <c r="D54" s="1">
        <v>24</v>
      </c>
      <c r="E54" s="1" t="s">
        <v>2</v>
      </c>
      <c r="F54" s="1">
        <v>1</v>
      </c>
      <c r="G54" s="1"/>
      <c r="H54" s="3"/>
      <c r="I54" s="1"/>
    </row>
    <row r="55" spans="1:9" x14ac:dyDescent="0.15">
      <c r="A55" s="1" t="s">
        <v>33</v>
      </c>
      <c r="B55" s="7">
        <v>39644</v>
      </c>
      <c r="C55" s="1">
        <v>436</v>
      </c>
      <c r="D55" s="1">
        <v>25</v>
      </c>
      <c r="E55" s="1" t="s">
        <v>2</v>
      </c>
      <c r="F55" s="1">
        <v>1</v>
      </c>
      <c r="G55" s="1"/>
      <c r="H55" s="3"/>
      <c r="I55" s="1"/>
    </row>
    <row r="56" spans="1:9" x14ac:dyDescent="0.15">
      <c r="H56" s="2" t="s">
        <v>14</v>
      </c>
      <c r="I56" s="2" t="s">
        <v>7</v>
      </c>
    </row>
    <row r="57" spans="1:9" x14ac:dyDescent="0.15">
      <c r="A57" s="1" t="s">
        <v>32</v>
      </c>
      <c r="B57" s="7">
        <v>39647</v>
      </c>
      <c r="C57" s="1">
        <v>437</v>
      </c>
      <c r="D57" s="1">
        <v>1</v>
      </c>
      <c r="E57" s="1" t="s">
        <v>0</v>
      </c>
      <c r="F57" s="1">
        <v>0</v>
      </c>
      <c r="G57" s="1"/>
      <c r="H57" s="3">
        <f>(COUNTIF(F57:F81,"&gt;0"))/(COUNTA(F57:F81))</f>
        <v>0.28000000000000003</v>
      </c>
      <c r="I57" s="3">
        <f>AVERAGE(F57:F81)</f>
        <v>0.29166666666666669</v>
      </c>
    </row>
    <row r="58" spans="1:9" x14ac:dyDescent="0.15">
      <c r="A58" s="1" t="s">
        <v>32</v>
      </c>
      <c r="B58" s="7">
        <v>39647</v>
      </c>
      <c r="C58" s="1">
        <v>437</v>
      </c>
      <c r="D58" s="1">
        <v>2</v>
      </c>
      <c r="E58" s="1" t="s">
        <v>0</v>
      </c>
      <c r="F58" s="1">
        <v>0</v>
      </c>
    </row>
    <row r="59" spans="1:9" x14ac:dyDescent="0.15">
      <c r="A59" s="1" t="s">
        <v>32</v>
      </c>
      <c r="B59" s="7">
        <v>39647</v>
      </c>
      <c r="C59" s="1">
        <v>437</v>
      </c>
      <c r="D59" s="1">
        <v>3</v>
      </c>
      <c r="E59" s="1" t="s">
        <v>0</v>
      </c>
      <c r="F59" s="1">
        <v>0</v>
      </c>
      <c r="G59" s="3" t="s">
        <v>53</v>
      </c>
      <c r="H59" s="1" t="s">
        <v>59</v>
      </c>
      <c r="I59" s="1" t="s">
        <v>60</v>
      </c>
    </row>
    <row r="60" spans="1:9" x14ac:dyDescent="0.15">
      <c r="A60" s="1" t="s">
        <v>32</v>
      </c>
      <c r="B60" s="7">
        <v>39647</v>
      </c>
      <c r="C60" s="1">
        <v>437</v>
      </c>
      <c r="D60" s="1">
        <v>4</v>
      </c>
      <c r="E60" s="1" t="s">
        <v>0</v>
      </c>
      <c r="F60" s="1">
        <v>0</v>
      </c>
      <c r="G60" s="3" t="s">
        <v>54</v>
      </c>
      <c r="H60" s="1">
        <v>91</v>
      </c>
      <c r="I60" s="1">
        <v>9</v>
      </c>
    </row>
    <row r="61" spans="1:9" x14ac:dyDescent="0.15">
      <c r="A61" s="1" t="s">
        <v>32</v>
      </c>
      <c r="B61" s="7">
        <v>39647</v>
      </c>
      <c r="C61" s="1">
        <v>437</v>
      </c>
      <c r="D61" s="1">
        <v>5</v>
      </c>
      <c r="E61" s="1" t="s">
        <v>1</v>
      </c>
      <c r="F61" s="1">
        <v>1</v>
      </c>
      <c r="G61" s="3" t="s">
        <v>55</v>
      </c>
      <c r="H61" s="1">
        <v>94</v>
      </c>
      <c r="I61" s="1">
        <v>11</v>
      </c>
    </row>
    <row r="62" spans="1:9" x14ac:dyDescent="0.15">
      <c r="A62" s="1" t="s">
        <v>32</v>
      </c>
      <c r="B62" s="7">
        <v>39647</v>
      </c>
      <c r="C62" s="1">
        <v>437</v>
      </c>
      <c r="D62" s="1">
        <v>6</v>
      </c>
      <c r="E62" s="1" t="s">
        <v>0</v>
      </c>
      <c r="F62" s="1">
        <v>0</v>
      </c>
      <c r="G62" s="3" t="s">
        <v>56</v>
      </c>
      <c r="H62" s="1">
        <v>95</v>
      </c>
      <c r="I62" s="1">
        <v>4</v>
      </c>
    </row>
    <row r="63" spans="1:9" x14ac:dyDescent="0.15">
      <c r="A63" s="1" t="s">
        <v>32</v>
      </c>
      <c r="B63" s="7">
        <v>39647</v>
      </c>
      <c r="C63" s="1">
        <v>437</v>
      </c>
      <c r="D63" s="1">
        <v>7</v>
      </c>
      <c r="E63" s="1" t="s">
        <v>1</v>
      </c>
      <c r="F63" s="1">
        <v>1</v>
      </c>
      <c r="G63" s="3" t="s">
        <v>57</v>
      </c>
      <c r="H63" s="1">
        <v>99</v>
      </c>
      <c r="I63" s="1">
        <v>3</v>
      </c>
    </row>
    <row r="64" spans="1:9" x14ac:dyDescent="0.15">
      <c r="A64" s="1" t="s">
        <v>32</v>
      </c>
      <c r="B64" s="7">
        <v>39647</v>
      </c>
      <c r="C64" s="1">
        <v>437</v>
      </c>
      <c r="D64" s="1">
        <v>8</v>
      </c>
      <c r="E64" s="1" t="s">
        <v>2</v>
      </c>
      <c r="F64" s="1">
        <v>1</v>
      </c>
      <c r="G64" s="3" t="s">
        <v>58</v>
      </c>
      <c r="H64" s="1">
        <f>SUM(H60:H63)</f>
        <v>379</v>
      </c>
      <c r="I64" s="1">
        <f>SUM(I60:I63)</f>
        <v>27</v>
      </c>
    </row>
    <row r="65" spans="1:9" x14ac:dyDescent="0.15">
      <c r="A65" s="1" t="s">
        <v>32</v>
      </c>
      <c r="B65" s="7">
        <v>39647</v>
      </c>
      <c r="C65" s="1">
        <v>437</v>
      </c>
      <c r="D65" s="1">
        <v>9</v>
      </c>
      <c r="E65" s="1" t="s">
        <v>0</v>
      </c>
      <c r="F65" s="1">
        <v>0</v>
      </c>
      <c r="G65" s="1"/>
      <c r="H65" s="3"/>
      <c r="I65" s="1">
        <f>SUM(H64:I64)</f>
        <v>406</v>
      </c>
    </row>
    <row r="66" spans="1:9" x14ac:dyDescent="0.15">
      <c r="A66" s="1" t="s">
        <v>32</v>
      </c>
      <c r="B66" s="7">
        <v>39647</v>
      </c>
      <c r="C66" s="1">
        <v>437</v>
      </c>
      <c r="D66" s="1">
        <v>10</v>
      </c>
      <c r="E66" s="1" t="s">
        <v>15</v>
      </c>
      <c r="F66" s="1">
        <v>1</v>
      </c>
      <c r="G66" s="1"/>
    </row>
    <row r="67" spans="1:9" x14ac:dyDescent="0.15">
      <c r="A67" s="1" t="s">
        <v>32</v>
      </c>
      <c r="B67" s="7">
        <v>39647</v>
      </c>
      <c r="C67" s="1">
        <v>437</v>
      </c>
      <c r="D67" s="1">
        <v>11</v>
      </c>
      <c r="E67" s="1" t="s">
        <v>0</v>
      </c>
      <c r="F67" s="1">
        <v>0</v>
      </c>
      <c r="G67" s="1"/>
    </row>
    <row r="68" spans="1:9" x14ac:dyDescent="0.15">
      <c r="A68" s="1" t="s">
        <v>32</v>
      </c>
      <c r="B68" s="7">
        <v>39647</v>
      </c>
      <c r="C68" s="1">
        <v>437</v>
      </c>
      <c r="D68" s="1">
        <v>12</v>
      </c>
      <c r="E68" s="1" t="s">
        <v>0</v>
      </c>
      <c r="F68" s="1">
        <v>0</v>
      </c>
      <c r="G68" s="1"/>
    </row>
    <row r="69" spans="1:9" x14ac:dyDescent="0.15">
      <c r="A69" s="1" t="s">
        <v>32</v>
      </c>
      <c r="B69" s="7">
        <v>39647</v>
      </c>
      <c r="C69" s="1">
        <v>437</v>
      </c>
      <c r="D69" s="1">
        <v>13</v>
      </c>
      <c r="E69" s="1" t="s">
        <v>1</v>
      </c>
      <c r="F69" s="1">
        <v>1</v>
      </c>
      <c r="G69" s="1"/>
    </row>
    <row r="70" spans="1:9" x14ac:dyDescent="0.15">
      <c r="A70" s="1" t="s">
        <v>32</v>
      </c>
      <c r="B70" s="7">
        <v>39647</v>
      </c>
      <c r="C70" s="1">
        <v>437</v>
      </c>
      <c r="D70" s="1">
        <v>14</v>
      </c>
      <c r="E70" s="1" t="s">
        <v>0</v>
      </c>
      <c r="F70" s="1">
        <v>0</v>
      </c>
    </row>
    <row r="71" spans="1:9" x14ac:dyDescent="0.15">
      <c r="A71" s="1" t="s">
        <v>32</v>
      </c>
      <c r="B71" s="7">
        <v>39647</v>
      </c>
      <c r="C71" s="1">
        <v>437</v>
      </c>
      <c r="D71" s="1">
        <v>15</v>
      </c>
      <c r="E71" s="1" t="s">
        <v>0</v>
      </c>
      <c r="F71" s="1">
        <v>0</v>
      </c>
    </row>
    <row r="72" spans="1:9" x14ac:dyDescent="0.15">
      <c r="A72" s="1" t="s">
        <v>32</v>
      </c>
      <c r="B72" s="7">
        <v>39647</v>
      </c>
      <c r="C72" s="1">
        <v>437</v>
      </c>
      <c r="D72" s="1">
        <v>16</v>
      </c>
      <c r="E72" s="1" t="s">
        <v>0</v>
      </c>
      <c r="F72" s="1">
        <v>0</v>
      </c>
    </row>
    <row r="73" spans="1:9" x14ac:dyDescent="0.15">
      <c r="A73" s="1" t="s">
        <v>32</v>
      </c>
      <c r="B73" s="7">
        <v>39647</v>
      </c>
      <c r="C73" s="1">
        <v>437</v>
      </c>
      <c r="D73" s="1">
        <v>17</v>
      </c>
      <c r="E73" s="1" t="s">
        <v>0</v>
      </c>
      <c r="F73" s="1">
        <v>0</v>
      </c>
    </row>
    <row r="74" spans="1:9" x14ac:dyDescent="0.15">
      <c r="A74" s="1" t="s">
        <v>32</v>
      </c>
      <c r="B74" s="7">
        <v>39647</v>
      </c>
      <c r="C74" s="1">
        <v>437</v>
      </c>
      <c r="D74" s="1">
        <v>18</v>
      </c>
      <c r="E74" s="1" t="s">
        <v>0</v>
      </c>
      <c r="F74" s="1">
        <v>0</v>
      </c>
    </row>
    <row r="75" spans="1:9" x14ac:dyDescent="0.15">
      <c r="A75" s="1" t="s">
        <v>32</v>
      </c>
      <c r="B75" s="7">
        <v>39647</v>
      </c>
      <c r="C75" s="1">
        <v>437</v>
      </c>
      <c r="D75" s="1">
        <v>19</v>
      </c>
      <c r="E75" s="1" t="s">
        <v>0</v>
      </c>
      <c r="F75" s="1">
        <v>0</v>
      </c>
    </row>
    <row r="76" spans="1:9" x14ac:dyDescent="0.15">
      <c r="A76" s="1" t="s">
        <v>32</v>
      </c>
      <c r="B76" s="7">
        <v>39647</v>
      </c>
      <c r="C76" s="1">
        <v>437</v>
      </c>
      <c r="D76" s="1">
        <v>20</v>
      </c>
      <c r="E76" s="1" t="s">
        <v>41</v>
      </c>
      <c r="F76" s="1" t="s">
        <v>63</v>
      </c>
    </row>
    <row r="77" spans="1:9" x14ac:dyDescent="0.15">
      <c r="A77" s="1" t="s">
        <v>32</v>
      </c>
      <c r="B77" s="7">
        <v>39647</v>
      </c>
      <c r="C77" s="1">
        <v>437</v>
      </c>
      <c r="D77" s="1">
        <v>21</v>
      </c>
      <c r="E77" s="1" t="s">
        <v>0</v>
      </c>
      <c r="F77" s="1">
        <v>0</v>
      </c>
      <c r="G77" s="1"/>
      <c r="H77" s="3"/>
      <c r="I77" s="1"/>
    </row>
    <row r="78" spans="1:9" x14ac:dyDescent="0.15">
      <c r="A78" s="1" t="s">
        <v>32</v>
      </c>
      <c r="B78" s="7">
        <v>39647</v>
      </c>
      <c r="C78" s="1">
        <v>437</v>
      </c>
      <c r="D78" s="1">
        <v>22</v>
      </c>
      <c r="E78" s="1" t="s">
        <v>0</v>
      </c>
      <c r="F78" s="1">
        <v>0</v>
      </c>
      <c r="G78" s="1"/>
      <c r="H78" s="3"/>
      <c r="I78" s="1"/>
    </row>
    <row r="79" spans="1:9" x14ac:dyDescent="0.15">
      <c r="A79" s="1" t="s">
        <v>32</v>
      </c>
      <c r="B79" s="7">
        <v>39647</v>
      </c>
      <c r="C79" s="1">
        <v>437</v>
      </c>
      <c r="D79" s="1">
        <v>23</v>
      </c>
      <c r="E79" s="1" t="s">
        <v>0</v>
      </c>
      <c r="F79" s="1">
        <v>0</v>
      </c>
      <c r="G79" s="1"/>
      <c r="H79" s="3"/>
      <c r="I79" s="1"/>
    </row>
    <row r="80" spans="1:9" x14ac:dyDescent="0.15">
      <c r="A80" s="1" t="s">
        <v>32</v>
      </c>
      <c r="B80" s="7">
        <v>39647</v>
      </c>
      <c r="C80" s="1">
        <v>437</v>
      </c>
      <c r="D80" s="1">
        <v>24</v>
      </c>
      <c r="E80" s="1" t="s">
        <v>2</v>
      </c>
      <c r="F80" s="1">
        <v>1</v>
      </c>
      <c r="G80" s="1"/>
      <c r="H80" s="3"/>
      <c r="I80" s="1"/>
    </row>
    <row r="81" spans="1:9" x14ac:dyDescent="0.15">
      <c r="A81" s="1" t="s">
        <v>32</v>
      </c>
      <c r="B81" s="7">
        <v>39647</v>
      </c>
      <c r="C81" s="1">
        <v>437</v>
      </c>
      <c r="D81" s="1">
        <v>25</v>
      </c>
      <c r="E81" s="1" t="s">
        <v>1</v>
      </c>
      <c r="F81" s="1">
        <v>1</v>
      </c>
      <c r="G81" s="1"/>
      <c r="H81" s="3"/>
      <c r="I81" s="1"/>
    </row>
    <row r="82" spans="1:9" x14ac:dyDescent="0.15">
      <c r="H82" s="2" t="s">
        <v>14</v>
      </c>
      <c r="I82" s="2" t="s">
        <v>7</v>
      </c>
    </row>
    <row r="83" spans="1:9" x14ac:dyDescent="0.15">
      <c r="A83" s="1" t="s">
        <v>31</v>
      </c>
      <c r="B83" s="7">
        <v>39665</v>
      </c>
      <c r="C83" s="1">
        <v>438</v>
      </c>
      <c r="D83" s="1">
        <v>1</v>
      </c>
      <c r="E83" s="1" t="s">
        <v>3</v>
      </c>
      <c r="F83" s="1">
        <v>3</v>
      </c>
      <c r="G83" s="1"/>
      <c r="H83" s="3">
        <f>(COUNTIF(F83:F107,"&gt;0"))/(COUNTA(F83:F107))</f>
        <v>1</v>
      </c>
      <c r="I83" s="3">
        <f>AVERAGE(F83:F107)</f>
        <v>2.68</v>
      </c>
    </row>
    <row r="84" spans="1:9" x14ac:dyDescent="0.15">
      <c r="A84" s="1" t="s">
        <v>31</v>
      </c>
      <c r="B84" s="7">
        <v>39665</v>
      </c>
      <c r="C84" s="1">
        <v>438</v>
      </c>
      <c r="D84" s="1">
        <v>2</v>
      </c>
      <c r="E84" s="1" t="s">
        <v>4</v>
      </c>
      <c r="F84" s="1">
        <v>3</v>
      </c>
    </row>
    <row r="85" spans="1:9" x14ac:dyDescent="0.15">
      <c r="A85" s="1" t="s">
        <v>31</v>
      </c>
      <c r="B85" s="7">
        <v>39665</v>
      </c>
      <c r="C85" s="1">
        <v>438</v>
      </c>
      <c r="D85" s="1">
        <v>3</v>
      </c>
      <c r="E85" s="1" t="s">
        <v>35</v>
      </c>
      <c r="F85" s="1">
        <v>5</v>
      </c>
      <c r="G85" s="3" t="s">
        <v>53</v>
      </c>
      <c r="H85" s="1" t="s">
        <v>59</v>
      </c>
      <c r="I85" s="1" t="s">
        <v>60</v>
      </c>
    </row>
    <row r="86" spans="1:9" x14ac:dyDescent="0.15">
      <c r="A86" s="1" t="s">
        <v>31</v>
      </c>
      <c r="B86" s="7">
        <v>39665</v>
      </c>
      <c r="C86" s="1">
        <v>438</v>
      </c>
      <c r="D86" s="1">
        <v>4</v>
      </c>
      <c r="E86" s="1" t="s">
        <v>4</v>
      </c>
      <c r="F86" s="1">
        <v>3</v>
      </c>
      <c r="G86" s="3" t="s">
        <v>54</v>
      </c>
      <c r="H86" s="1">
        <v>81</v>
      </c>
      <c r="I86" s="1">
        <v>5</v>
      </c>
    </row>
    <row r="87" spans="1:9" x14ac:dyDescent="0.15">
      <c r="A87" s="1" t="s">
        <v>31</v>
      </c>
      <c r="B87" s="7">
        <v>39665</v>
      </c>
      <c r="C87" s="1">
        <v>438</v>
      </c>
      <c r="D87" s="1">
        <v>5</v>
      </c>
      <c r="E87" s="1" t="s">
        <v>4</v>
      </c>
      <c r="F87" s="1">
        <v>3</v>
      </c>
      <c r="G87" s="3" t="s">
        <v>55</v>
      </c>
      <c r="H87" s="1">
        <v>72</v>
      </c>
      <c r="I87" s="1">
        <v>9</v>
      </c>
    </row>
    <row r="88" spans="1:9" x14ac:dyDescent="0.15">
      <c r="A88" s="1" t="s">
        <v>31</v>
      </c>
      <c r="B88" s="7">
        <v>39665</v>
      </c>
      <c r="C88" s="1">
        <v>438</v>
      </c>
      <c r="D88" s="1">
        <v>6</v>
      </c>
      <c r="E88" s="1" t="s">
        <v>4</v>
      </c>
      <c r="F88" s="1">
        <v>3</v>
      </c>
      <c r="G88" s="3" t="s">
        <v>56</v>
      </c>
      <c r="H88" s="1">
        <v>73</v>
      </c>
      <c r="I88" s="1">
        <v>3</v>
      </c>
    </row>
    <row r="89" spans="1:9" x14ac:dyDescent="0.15">
      <c r="A89" s="1" t="s">
        <v>31</v>
      </c>
      <c r="B89" s="7">
        <v>39665</v>
      </c>
      <c r="C89" s="1">
        <v>438</v>
      </c>
      <c r="D89" s="1">
        <v>7</v>
      </c>
      <c r="E89" s="1" t="s">
        <v>4</v>
      </c>
      <c r="F89" s="1">
        <v>3</v>
      </c>
      <c r="G89" s="3" t="s">
        <v>57</v>
      </c>
      <c r="H89" s="1">
        <v>81</v>
      </c>
      <c r="I89" s="1">
        <v>6</v>
      </c>
    </row>
    <row r="90" spans="1:9" x14ac:dyDescent="0.15">
      <c r="A90" s="1" t="s">
        <v>31</v>
      </c>
      <c r="B90" s="7">
        <v>39665</v>
      </c>
      <c r="C90" s="1">
        <v>438</v>
      </c>
      <c r="D90" s="1">
        <v>8</v>
      </c>
      <c r="E90" s="1" t="s">
        <v>2</v>
      </c>
      <c r="F90" s="1">
        <v>1</v>
      </c>
      <c r="G90" s="3" t="s">
        <v>58</v>
      </c>
      <c r="H90" s="1">
        <f>SUM(H86:H89)</f>
        <v>307</v>
      </c>
      <c r="I90" s="1">
        <f>SUM(I86:I89)</f>
        <v>23</v>
      </c>
    </row>
    <row r="91" spans="1:9" x14ac:dyDescent="0.15">
      <c r="A91" s="1" t="s">
        <v>31</v>
      </c>
      <c r="B91" s="7">
        <v>39665</v>
      </c>
      <c r="C91" s="1">
        <v>438</v>
      </c>
      <c r="D91" s="1">
        <v>9</v>
      </c>
      <c r="E91" s="1" t="s">
        <v>4</v>
      </c>
      <c r="F91" s="1">
        <v>3</v>
      </c>
      <c r="G91" s="1"/>
      <c r="H91" s="3"/>
      <c r="I91" s="1"/>
    </row>
    <row r="92" spans="1:9" x14ac:dyDescent="0.15">
      <c r="A92" s="1" t="s">
        <v>31</v>
      </c>
      <c r="B92" s="7">
        <v>39665</v>
      </c>
      <c r="C92" s="1">
        <v>438</v>
      </c>
      <c r="D92" s="1">
        <v>10</v>
      </c>
      <c r="E92" s="1" t="s">
        <v>3</v>
      </c>
      <c r="F92" s="1">
        <v>3</v>
      </c>
      <c r="G92" s="1"/>
    </row>
    <row r="93" spans="1:9" x14ac:dyDescent="0.15">
      <c r="A93" s="1" t="s">
        <v>31</v>
      </c>
      <c r="B93" s="7">
        <v>39665</v>
      </c>
      <c r="C93" s="1">
        <v>438</v>
      </c>
      <c r="D93" s="1">
        <v>11</v>
      </c>
      <c r="E93" s="1" t="s">
        <v>4</v>
      </c>
      <c r="F93" s="1">
        <v>3</v>
      </c>
      <c r="G93" s="1"/>
    </row>
    <row r="94" spans="1:9" x14ac:dyDescent="0.15">
      <c r="A94" s="1" t="s">
        <v>31</v>
      </c>
      <c r="B94" s="7">
        <v>39665</v>
      </c>
      <c r="C94" s="1">
        <v>438</v>
      </c>
      <c r="D94" s="1">
        <v>12</v>
      </c>
      <c r="E94" s="1" t="s">
        <v>4</v>
      </c>
      <c r="F94" s="1">
        <v>3</v>
      </c>
      <c r="G94" s="1"/>
    </row>
    <row r="95" spans="1:9" x14ac:dyDescent="0.15">
      <c r="A95" s="1" t="s">
        <v>31</v>
      </c>
      <c r="B95" s="7">
        <v>39665</v>
      </c>
      <c r="C95" s="1">
        <v>438</v>
      </c>
      <c r="D95" s="1">
        <v>13</v>
      </c>
      <c r="E95" s="1" t="s">
        <v>4</v>
      </c>
      <c r="F95" s="1">
        <v>3</v>
      </c>
      <c r="G95" s="1"/>
    </row>
    <row r="96" spans="1:9" x14ac:dyDescent="0.15">
      <c r="A96" s="1" t="s">
        <v>31</v>
      </c>
      <c r="B96" s="7">
        <v>39665</v>
      </c>
      <c r="C96" s="1">
        <v>438</v>
      </c>
      <c r="D96" s="1">
        <v>14</v>
      </c>
      <c r="E96" s="1" t="s">
        <v>3</v>
      </c>
      <c r="F96" s="1">
        <v>3</v>
      </c>
    </row>
    <row r="97" spans="1:9" x14ac:dyDescent="0.15">
      <c r="A97" s="1" t="s">
        <v>31</v>
      </c>
      <c r="B97" s="7">
        <v>39665</v>
      </c>
      <c r="C97" s="1">
        <v>438</v>
      </c>
      <c r="D97" s="1">
        <v>15</v>
      </c>
      <c r="E97" s="1" t="s">
        <v>2</v>
      </c>
      <c r="F97" s="1">
        <v>1</v>
      </c>
    </row>
    <row r="98" spans="1:9" x14ac:dyDescent="0.15">
      <c r="A98" s="1" t="s">
        <v>31</v>
      </c>
      <c r="B98" s="7">
        <v>39665</v>
      </c>
      <c r="C98" s="1">
        <v>438</v>
      </c>
      <c r="D98" s="1">
        <v>16</v>
      </c>
      <c r="E98" s="1" t="s">
        <v>2</v>
      </c>
      <c r="F98" s="1">
        <v>1</v>
      </c>
    </row>
    <row r="99" spans="1:9" x14ac:dyDescent="0.15">
      <c r="A99" s="1" t="s">
        <v>31</v>
      </c>
      <c r="B99" s="7">
        <v>39665</v>
      </c>
      <c r="C99" s="1">
        <v>438</v>
      </c>
      <c r="D99" s="1">
        <v>17</v>
      </c>
      <c r="E99" s="1" t="s">
        <v>35</v>
      </c>
      <c r="F99" s="1">
        <v>3</v>
      </c>
    </row>
    <row r="100" spans="1:9" x14ac:dyDescent="0.15">
      <c r="A100" s="1" t="s">
        <v>31</v>
      </c>
      <c r="B100" s="7">
        <v>39665</v>
      </c>
      <c r="C100" s="1">
        <v>438</v>
      </c>
      <c r="D100" s="1">
        <v>18</v>
      </c>
      <c r="E100" s="1" t="s">
        <v>4</v>
      </c>
      <c r="F100" s="1">
        <v>3</v>
      </c>
    </row>
    <row r="101" spans="1:9" x14ac:dyDescent="0.15">
      <c r="A101" s="1" t="s">
        <v>31</v>
      </c>
      <c r="B101" s="7">
        <v>39665</v>
      </c>
      <c r="C101" s="1">
        <v>438</v>
      </c>
      <c r="D101" s="1">
        <v>19</v>
      </c>
      <c r="E101" s="1" t="s">
        <v>2</v>
      </c>
      <c r="F101" s="1">
        <v>1</v>
      </c>
    </row>
    <row r="102" spans="1:9" x14ac:dyDescent="0.15">
      <c r="A102" s="1" t="s">
        <v>31</v>
      </c>
      <c r="B102" s="7">
        <v>39665</v>
      </c>
      <c r="C102" s="1">
        <v>438</v>
      </c>
      <c r="D102" s="1">
        <v>20</v>
      </c>
      <c r="E102" s="1" t="s">
        <v>15</v>
      </c>
      <c r="F102" s="1">
        <v>1</v>
      </c>
    </row>
    <row r="103" spans="1:9" x14ac:dyDescent="0.15">
      <c r="A103" s="1" t="s">
        <v>31</v>
      </c>
      <c r="B103" s="7">
        <v>39665</v>
      </c>
      <c r="C103" s="1">
        <v>438</v>
      </c>
      <c r="D103" s="1">
        <v>21</v>
      </c>
      <c r="E103" s="1" t="s">
        <v>4</v>
      </c>
      <c r="F103" s="1">
        <v>3</v>
      </c>
      <c r="G103" s="1"/>
      <c r="H103" s="3"/>
      <c r="I103" s="1"/>
    </row>
    <row r="104" spans="1:9" x14ac:dyDescent="0.15">
      <c r="A104" s="1" t="s">
        <v>31</v>
      </c>
      <c r="B104" s="7">
        <v>39665</v>
      </c>
      <c r="C104" s="1">
        <v>438</v>
      </c>
      <c r="D104" s="1">
        <v>22</v>
      </c>
      <c r="E104" s="1" t="s">
        <v>3</v>
      </c>
      <c r="F104" s="1">
        <v>3</v>
      </c>
      <c r="G104" s="1"/>
      <c r="H104" s="3"/>
      <c r="I104" s="1"/>
    </row>
    <row r="105" spans="1:9" x14ac:dyDescent="0.15">
      <c r="A105" s="1" t="s">
        <v>31</v>
      </c>
      <c r="B105" s="7">
        <v>39665</v>
      </c>
      <c r="C105" s="1">
        <v>438</v>
      </c>
      <c r="D105" s="1">
        <v>23</v>
      </c>
      <c r="E105" s="1" t="s">
        <v>3</v>
      </c>
      <c r="F105" s="1">
        <v>3</v>
      </c>
      <c r="G105" s="1"/>
      <c r="H105" s="3"/>
      <c r="I105" s="1"/>
    </row>
    <row r="106" spans="1:9" x14ac:dyDescent="0.15">
      <c r="A106" s="1" t="s">
        <v>31</v>
      </c>
      <c r="B106" s="7">
        <v>39665</v>
      </c>
      <c r="C106" s="1">
        <v>438</v>
      </c>
      <c r="D106" s="1">
        <v>24</v>
      </c>
      <c r="E106" s="1" t="s">
        <v>3</v>
      </c>
      <c r="F106" s="1">
        <v>3</v>
      </c>
      <c r="G106" s="1"/>
      <c r="H106" s="3"/>
      <c r="I106" s="1"/>
    </row>
    <row r="107" spans="1:9" x14ac:dyDescent="0.15">
      <c r="A107" s="1" t="s">
        <v>31</v>
      </c>
      <c r="B107" s="7">
        <v>39665</v>
      </c>
      <c r="C107" s="1">
        <v>438</v>
      </c>
      <c r="D107" s="1">
        <v>25</v>
      </c>
      <c r="E107" s="1" t="s">
        <v>3</v>
      </c>
      <c r="F107" s="1">
        <v>3</v>
      </c>
      <c r="G107" s="1"/>
      <c r="H107" s="3"/>
      <c r="I107" s="1"/>
    </row>
    <row r="108" spans="1:9" x14ac:dyDescent="0.15">
      <c r="H108" s="2" t="s">
        <v>14</v>
      </c>
      <c r="I108" s="2" t="s">
        <v>7</v>
      </c>
    </row>
    <row r="109" spans="1:9" x14ac:dyDescent="0.15">
      <c r="A109" s="1" t="s">
        <v>32</v>
      </c>
      <c r="B109" s="7">
        <v>39667</v>
      </c>
      <c r="C109" s="1">
        <v>439</v>
      </c>
      <c r="D109" s="1">
        <v>1</v>
      </c>
      <c r="E109" s="1" t="s">
        <v>1</v>
      </c>
      <c r="F109" s="1">
        <v>1</v>
      </c>
      <c r="G109" s="1"/>
      <c r="H109" s="3">
        <f>(COUNTIF(F109:F133,"&gt;0"))/(COUNTA(F109:F133))</f>
        <v>0.64</v>
      </c>
      <c r="I109" s="3">
        <f>AVERAGE(F109:F133)</f>
        <v>0.8</v>
      </c>
    </row>
    <row r="110" spans="1:9" x14ac:dyDescent="0.15">
      <c r="A110" s="1" t="s">
        <v>32</v>
      </c>
      <c r="B110" s="7">
        <v>39667</v>
      </c>
      <c r="C110" s="1">
        <v>439</v>
      </c>
      <c r="D110" s="1">
        <v>2</v>
      </c>
      <c r="E110" s="1" t="s">
        <v>2</v>
      </c>
      <c r="F110" s="1">
        <v>1</v>
      </c>
    </row>
    <row r="111" spans="1:9" x14ac:dyDescent="0.15">
      <c r="A111" s="1" t="s">
        <v>32</v>
      </c>
      <c r="B111" s="7">
        <v>39667</v>
      </c>
      <c r="C111" s="1">
        <v>439</v>
      </c>
      <c r="D111" s="1">
        <v>3</v>
      </c>
      <c r="E111" s="1" t="s">
        <v>15</v>
      </c>
      <c r="F111" s="1">
        <v>1</v>
      </c>
      <c r="G111" s="3" t="s">
        <v>53</v>
      </c>
      <c r="H111" s="1" t="s">
        <v>59</v>
      </c>
      <c r="I111" s="1" t="s">
        <v>60</v>
      </c>
    </row>
    <row r="112" spans="1:9" x14ac:dyDescent="0.15">
      <c r="A112" s="1" t="s">
        <v>32</v>
      </c>
      <c r="B112" s="7">
        <v>39667</v>
      </c>
      <c r="C112" s="1">
        <v>439</v>
      </c>
      <c r="D112" s="1">
        <v>4</v>
      </c>
      <c r="E112" s="1" t="s">
        <v>15</v>
      </c>
      <c r="F112" s="1">
        <v>1</v>
      </c>
      <c r="G112" s="3" t="s">
        <v>54</v>
      </c>
      <c r="H112" s="1">
        <v>75</v>
      </c>
      <c r="I112" s="1">
        <v>9</v>
      </c>
    </row>
    <row r="113" spans="1:9" x14ac:dyDescent="0.15">
      <c r="A113" s="1" t="s">
        <v>32</v>
      </c>
      <c r="B113" s="7">
        <v>39667</v>
      </c>
      <c r="C113" s="1">
        <v>439</v>
      </c>
      <c r="D113" s="1">
        <v>5</v>
      </c>
      <c r="E113" s="1" t="s">
        <v>0</v>
      </c>
      <c r="F113" s="1">
        <v>0</v>
      </c>
      <c r="G113" s="3" t="s">
        <v>55</v>
      </c>
      <c r="H113" s="1">
        <v>82</v>
      </c>
      <c r="I113" s="1">
        <v>5</v>
      </c>
    </row>
    <row r="114" spans="1:9" x14ac:dyDescent="0.15">
      <c r="A114" s="1" t="s">
        <v>32</v>
      </c>
      <c r="B114" s="7">
        <v>39667</v>
      </c>
      <c r="C114" s="1">
        <v>439</v>
      </c>
      <c r="D114" s="1">
        <v>6</v>
      </c>
      <c r="E114" s="1" t="s">
        <v>0</v>
      </c>
      <c r="F114" s="1">
        <v>0</v>
      </c>
      <c r="G114" s="3" t="s">
        <v>56</v>
      </c>
      <c r="H114" s="1">
        <v>83</v>
      </c>
      <c r="I114" s="1">
        <v>5</v>
      </c>
    </row>
    <row r="115" spans="1:9" x14ac:dyDescent="0.15">
      <c r="A115" s="1" t="s">
        <v>32</v>
      </c>
      <c r="B115" s="7">
        <v>39667</v>
      </c>
      <c r="C115" s="1">
        <v>439</v>
      </c>
      <c r="D115" s="1">
        <v>7</v>
      </c>
      <c r="E115" s="1" t="s">
        <v>1</v>
      </c>
      <c r="F115" s="1">
        <v>1</v>
      </c>
      <c r="G115" s="3" t="s">
        <v>57</v>
      </c>
      <c r="H115" s="1">
        <v>85</v>
      </c>
      <c r="I115" s="1">
        <v>4</v>
      </c>
    </row>
    <row r="116" spans="1:9" x14ac:dyDescent="0.15">
      <c r="A116" s="1" t="s">
        <v>32</v>
      </c>
      <c r="B116" s="7">
        <v>39667</v>
      </c>
      <c r="C116" s="1">
        <v>439</v>
      </c>
      <c r="D116" s="1">
        <v>8</v>
      </c>
      <c r="E116" s="1" t="s">
        <v>2</v>
      </c>
      <c r="F116" s="1">
        <v>1</v>
      </c>
      <c r="G116" s="3" t="s">
        <v>58</v>
      </c>
      <c r="H116" s="1">
        <f>SUM(H112:H115)</f>
        <v>325</v>
      </c>
      <c r="I116" s="1">
        <f>SUM(I112:I115)</f>
        <v>23</v>
      </c>
    </row>
    <row r="117" spans="1:9" x14ac:dyDescent="0.15">
      <c r="A117" s="1" t="s">
        <v>32</v>
      </c>
      <c r="B117" s="7">
        <v>39667</v>
      </c>
      <c r="C117" s="1">
        <v>439</v>
      </c>
      <c r="D117" s="1">
        <v>9</v>
      </c>
      <c r="E117" s="1" t="s">
        <v>2</v>
      </c>
      <c r="F117" s="1">
        <v>1</v>
      </c>
      <c r="G117" s="1"/>
      <c r="H117" s="3"/>
      <c r="I117" s="1"/>
    </row>
    <row r="118" spans="1:9" x14ac:dyDescent="0.15">
      <c r="A118" s="1" t="s">
        <v>32</v>
      </c>
      <c r="B118" s="7">
        <v>39667</v>
      </c>
      <c r="C118" s="1">
        <v>439</v>
      </c>
      <c r="D118" s="1">
        <v>10</v>
      </c>
      <c r="E118" s="1" t="s">
        <v>4</v>
      </c>
      <c r="F118" s="1">
        <v>3</v>
      </c>
      <c r="G118" s="1"/>
    </row>
    <row r="119" spans="1:9" x14ac:dyDescent="0.15">
      <c r="A119" s="1" t="s">
        <v>32</v>
      </c>
      <c r="B119" s="7">
        <v>39667</v>
      </c>
      <c r="C119" s="1">
        <v>439</v>
      </c>
      <c r="D119" s="1">
        <v>11</v>
      </c>
      <c r="E119" s="1" t="s">
        <v>0</v>
      </c>
      <c r="F119" s="1">
        <v>0</v>
      </c>
      <c r="G119" s="1"/>
    </row>
    <row r="120" spans="1:9" x14ac:dyDescent="0.15">
      <c r="A120" s="1" t="s">
        <v>32</v>
      </c>
      <c r="B120" s="7">
        <v>39667</v>
      </c>
      <c r="C120" s="1">
        <v>439</v>
      </c>
      <c r="D120" s="1">
        <v>12</v>
      </c>
      <c r="E120" s="1" t="s">
        <v>0</v>
      </c>
      <c r="F120" s="1">
        <v>0</v>
      </c>
      <c r="G120" s="1"/>
    </row>
    <row r="121" spans="1:9" x14ac:dyDescent="0.15">
      <c r="A121" s="1" t="s">
        <v>32</v>
      </c>
      <c r="B121" s="7">
        <v>39667</v>
      </c>
      <c r="C121" s="1">
        <v>439</v>
      </c>
      <c r="D121" s="1">
        <v>13</v>
      </c>
      <c r="E121" s="1" t="s">
        <v>2</v>
      </c>
      <c r="F121" s="1">
        <v>1</v>
      </c>
      <c r="G121" s="1"/>
    </row>
    <row r="122" spans="1:9" x14ac:dyDescent="0.15">
      <c r="A122" s="1" t="s">
        <v>32</v>
      </c>
      <c r="B122" s="7">
        <v>39667</v>
      </c>
      <c r="C122" s="1">
        <v>439</v>
      </c>
      <c r="D122" s="1">
        <v>14</v>
      </c>
      <c r="E122" s="1" t="s">
        <v>2</v>
      </c>
      <c r="F122" s="1">
        <v>1</v>
      </c>
    </row>
    <row r="123" spans="1:9" x14ac:dyDescent="0.15">
      <c r="A123" s="1" t="s">
        <v>32</v>
      </c>
      <c r="B123" s="7">
        <v>39667</v>
      </c>
      <c r="C123" s="1">
        <v>439</v>
      </c>
      <c r="D123" s="1">
        <v>15</v>
      </c>
      <c r="E123" s="1" t="s">
        <v>1</v>
      </c>
      <c r="F123" s="1">
        <v>1</v>
      </c>
    </row>
    <row r="124" spans="1:9" x14ac:dyDescent="0.15">
      <c r="A124" s="1" t="s">
        <v>32</v>
      </c>
      <c r="B124" s="7">
        <v>39667</v>
      </c>
      <c r="C124" s="1">
        <v>439</v>
      </c>
      <c r="D124" s="1">
        <v>16</v>
      </c>
      <c r="E124" s="1" t="s">
        <v>2</v>
      </c>
      <c r="F124" s="1">
        <v>1</v>
      </c>
    </row>
    <row r="125" spans="1:9" x14ac:dyDescent="0.15">
      <c r="A125" s="1" t="s">
        <v>32</v>
      </c>
      <c r="B125" s="7">
        <v>39667</v>
      </c>
      <c r="C125" s="1">
        <v>439</v>
      </c>
      <c r="D125" s="1">
        <v>17</v>
      </c>
      <c r="E125" s="1" t="s">
        <v>15</v>
      </c>
      <c r="F125" s="1">
        <v>1</v>
      </c>
    </row>
    <row r="126" spans="1:9" x14ac:dyDescent="0.15">
      <c r="A126" s="1" t="s">
        <v>32</v>
      </c>
      <c r="B126" s="7">
        <v>39667</v>
      </c>
      <c r="C126" s="1">
        <v>439</v>
      </c>
      <c r="D126" s="1">
        <v>18</v>
      </c>
      <c r="E126" s="1" t="s">
        <v>0</v>
      </c>
      <c r="F126" s="1">
        <v>0</v>
      </c>
    </row>
    <row r="127" spans="1:9" x14ac:dyDescent="0.15">
      <c r="A127" s="1" t="s">
        <v>32</v>
      </c>
      <c r="B127" s="7">
        <v>39667</v>
      </c>
      <c r="C127" s="1">
        <v>439</v>
      </c>
      <c r="D127" s="1">
        <v>19</v>
      </c>
      <c r="E127" s="1" t="s">
        <v>0</v>
      </c>
      <c r="F127" s="1">
        <v>0</v>
      </c>
    </row>
    <row r="128" spans="1:9" x14ac:dyDescent="0.15">
      <c r="A128" s="1" t="s">
        <v>32</v>
      </c>
      <c r="B128" s="7">
        <v>39667</v>
      </c>
      <c r="C128" s="1">
        <v>439</v>
      </c>
      <c r="D128" s="1">
        <v>20</v>
      </c>
      <c r="E128" s="1" t="s">
        <v>0</v>
      </c>
      <c r="F128" s="1">
        <v>0</v>
      </c>
    </row>
    <row r="129" spans="1:9" x14ac:dyDescent="0.15">
      <c r="A129" s="1" t="s">
        <v>32</v>
      </c>
      <c r="B129" s="7">
        <v>39667</v>
      </c>
      <c r="C129" s="1">
        <v>439</v>
      </c>
      <c r="D129" s="1">
        <v>21</v>
      </c>
      <c r="E129" s="1" t="s">
        <v>0</v>
      </c>
      <c r="F129" s="1">
        <v>0</v>
      </c>
      <c r="G129" s="1"/>
      <c r="H129" s="3"/>
      <c r="I129" s="1"/>
    </row>
    <row r="130" spans="1:9" x14ac:dyDescent="0.15">
      <c r="A130" s="1" t="s">
        <v>32</v>
      </c>
      <c r="B130" s="7">
        <v>39667</v>
      </c>
      <c r="C130" s="1">
        <v>439</v>
      </c>
      <c r="D130" s="1">
        <v>22</v>
      </c>
      <c r="E130" s="1" t="s">
        <v>2</v>
      </c>
      <c r="F130" s="1">
        <v>1</v>
      </c>
      <c r="G130" s="1"/>
      <c r="H130" s="3"/>
      <c r="I130" s="1"/>
    </row>
    <row r="131" spans="1:9" x14ac:dyDescent="0.15">
      <c r="A131" s="1" t="s">
        <v>32</v>
      </c>
      <c r="B131" s="7">
        <v>39667</v>
      </c>
      <c r="C131" s="1">
        <v>439</v>
      </c>
      <c r="D131" s="1">
        <v>23</v>
      </c>
      <c r="E131" s="1" t="s">
        <v>4</v>
      </c>
      <c r="F131" s="1">
        <v>3</v>
      </c>
      <c r="G131" s="1"/>
      <c r="H131" s="3"/>
      <c r="I131" s="1"/>
    </row>
    <row r="132" spans="1:9" x14ac:dyDescent="0.15">
      <c r="A132" s="1" t="s">
        <v>32</v>
      </c>
      <c r="B132" s="7">
        <v>39667</v>
      </c>
      <c r="C132" s="1">
        <v>439</v>
      </c>
      <c r="D132" s="1">
        <v>24</v>
      </c>
      <c r="E132" s="1" t="s">
        <v>1</v>
      </c>
      <c r="F132" s="1">
        <v>1</v>
      </c>
      <c r="G132" s="1"/>
      <c r="H132" s="3"/>
      <c r="I132" s="1"/>
    </row>
    <row r="133" spans="1:9" x14ac:dyDescent="0.15">
      <c r="A133" s="1" t="s">
        <v>32</v>
      </c>
      <c r="B133" s="7">
        <v>39667</v>
      </c>
      <c r="C133" s="1">
        <v>439</v>
      </c>
      <c r="D133" s="1">
        <v>25</v>
      </c>
      <c r="E133" s="1" t="s">
        <v>0</v>
      </c>
      <c r="F133" s="1">
        <v>0</v>
      </c>
      <c r="G133" s="1"/>
      <c r="H133" s="3"/>
      <c r="I133" s="1"/>
    </row>
    <row r="134" spans="1:9" x14ac:dyDescent="0.15">
      <c r="H134" s="2" t="s">
        <v>14</v>
      </c>
      <c r="I134" s="2" t="s">
        <v>7</v>
      </c>
    </row>
    <row r="135" spans="1:9" x14ac:dyDescent="0.15">
      <c r="A135" s="1" t="s">
        <v>33</v>
      </c>
      <c r="B135" s="7">
        <v>39688</v>
      </c>
      <c r="C135" s="1">
        <v>440</v>
      </c>
      <c r="D135" s="1">
        <v>1</v>
      </c>
      <c r="E135" s="1" t="s">
        <v>35</v>
      </c>
      <c r="F135" s="1">
        <v>5</v>
      </c>
      <c r="G135" s="1"/>
      <c r="H135" s="3">
        <f>(COUNTIF(F135:F159,"&gt;0"))/(COUNTA(F135:F159))</f>
        <v>1</v>
      </c>
      <c r="I135" s="3">
        <f>AVERAGE(F135:F159)</f>
        <v>2.2799999999999998</v>
      </c>
    </row>
    <row r="136" spans="1:9" x14ac:dyDescent="0.15">
      <c r="A136" s="1" t="s">
        <v>33</v>
      </c>
      <c r="B136" s="7">
        <v>39688</v>
      </c>
      <c r="C136" s="1">
        <v>440</v>
      </c>
      <c r="D136" s="1">
        <v>2</v>
      </c>
      <c r="E136" s="1" t="s">
        <v>2</v>
      </c>
      <c r="F136" s="1">
        <v>1</v>
      </c>
    </row>
    <row r="137" spans="1:9" x14ac:dyDescent="0.15">
      <c r="A137" s="1" t="s">
        <v>33</v>
      </c>
      <c r="B137" s="7">
        <v>39688</v>
      </c>
      <c r="C137" s="1">
        <v>440</v>
      </c>
      <c r="D137" s="1">
        <v>3</v>
      </c>
      <c r="E137" s="1" t="s">
        <v>2</v>
      </c>
      <c r="F137" s="1">
        <v>1</v>
      </c>
      <c r="G137" s="3" t="s">
        <v>53</v>
      </c>
      <c r="H137" s="1" t="s">
        <v>59</v>
      </c>
      <c r="I137" s="1" t="s">
        <v>60</v>
      </c>
    </row>
    <row r="138" spans="1:9" x14ac:dyDescent="0.15">
      <c r="A138" s="1" t="s">
        <v>33</v>
      </c>
      <c r="B138" s="7">
        <v>39688</v>
      </c>
      <c r="C138" s="1">
        <v>440</v>
      </c>
      <c r="D138" s="1">
        <v>4</v>
      </c>
      <c r="E138" s="1" t="s">
        <v>2</v>
      </c>
      <c r="F138" s="1">
        <v>1</v>
      </c>
      <c r="G138" s="3" t="s">
        <v>54</v>
      </c>
      <c r="H138" s="1">
        <v>56</v>
      </c>
      <c r="I138" s="1">
        <v>25</v>
      </c>
    </row>
    <row r="139" spans="1:9" x14ac:dyDescent="0.15">
      <c r="A139" s="1" t="s">
        <v>33</v>
      </c>
      <c r="B139" s="7">
        <v>39688</v>
      </c>
      <c r="C139" s="1">
        <v>440</v>
      </c>
      <c r="D139" s="1">
        <v>5</v>
      </c>
      <c r="E139" s="1" t="s">
        <v>1</v>
      </c>
      <c r="F139" s="1">
        <v>1</v>
      </c>
      <c r="G139" s="3" t="s">
        <v>55</v>
      </c>
      <c r="H139" s="1">
        <v>59</v>
      </c>
      <c r="I139" s="1">
        <v>26</v>
      </c>
    </row>
    <row r="140" spans="1:9" x14ac:dyDescent="0.15">
      <c r="A140" s="1" t="s">
        <v>33</v>
      </c>
      <c r="B140" s="7">
        <v>39688</v>
      </c>
      <c r="C140" s="1">
        <v>440</v>
      </c>
      <c r="D140" s="1">
        <v>6</v>
      </c>
      <c r="E140" s="1" t="s">
        <v>2</v>
      </c>
      <c r="F140" s="1">
        <v>1</v>
      </c>
      <c r="G140" s="3" t="s">
        <v>56</v>
      </c>
      <c r="H140" s="1">
        <v>40</v>
      </c>
      <c r="I140" s="1">
        <v>19</v>
      </c>
    </row>
    <row r="141" spans="1:9" x14ac:dyDescent="0.15">
      <c r="A141" s="1" t="s">
        <v>33</v>
      </c>
      <c r="B141" s="7">
        <v>39688</v>
      </c>
      <c r="C141" s="1">
        <v>440</v>
      </c>
      <c r="D141" s="1">
        <v>7</v>
      </c>
      <c r="E141" s="1" t="s">
        <v>4</v>
      </c>
      <c r="F141" s="1">
        <v>3</v>
      </c>
      <c r="G141" s="3" t="s">
        <v>57</v>
      </c>
      <c r="H141" s="1">
        <v>57</v>
      </c>
      <c r="I141" s="1">
        <v>25</v>
      </c>
    </row>
    <row r="142" spans="1:9" x14ac:dyDescent="0.15">
      <c r="A142" s="1" t="s">
        <v>33</v>
      </c>
      <c r="B142" s="7">
        <v>39688</v>
      </c>
      <c r="C142" s="1">
        <v>440</v>
      </c>
      <c r="D142" s="1">
        <v>8</v>
      </c>
      <c r="E142" s="1" t="s">
        <v>2</v>
      </c>
      <c r="F142" s="1">
        <v>1</v>
      </c>
      <c r="G142" s="3" t="s">
        <v>58</v>
      </c>
      <c r="H142" s="1">
        <f>SUM(H138:H141)</f>
        <v>212</v>
      </c>
      <c r="I142" s="1">
        <f>SUM(I138:I141)</f>
        <v>95</v>
      </c>
    </row>
    <row r="143" spans="1:9" x14ac:dyDescent="0.15">
      <c r="A143" s="1" t="s">
        <v>33</v>
      </c>
      <c r="B143" s="7">
        <v>39688</v>
      </c>
      <c r="C143" s="1">
        <v>440</v>
      </c>
      <c r="D143" s="1">
        <v>9</v>
      </c>
      <c r="E143" s="1" t="s">
        <v>4</v>
      </c>
      <c r="F143" s="1">
        <v>3</v>
      </c>
      <c r="G143" s="1"/>
      <c r="H143" s="3"/>
      <c r="I143" s="1"/>
    </row>
    <row r="144" spans="1:9" x14ac:dyDescent="0.15">
      <c r="A144" s="1" t="s">
        <v>33</v>
      </c>
      <c r="B144" s="7">
        <v>39688</v>
      </c>
      <c r="C144" s="1">
        <v>440</v>
      </c>
      <c r="D144" s="1">
        <v>10</v>
      </c>
      <c r="E144" s="1" t="s">
        <v>4</v>
      </c>
      <c r="F144" s="1">
        <v>3</v>
      </c>
      <c r="G144" s="1"/>
    </row>
    <row r="145" spans="1:9" x14ac:dyDescent="0.15">
      <c r="A145" s="1" t="s">
        <v>33</v>
      </c>
      <c r="B145" s="7">
        <v>39688</v>
      </c>
      <c r="C145" s="1">
        <v>440</v>
      </c>
      <c r="D145" s="1">
        <v>11</v>
      </c>
      <c r="E145" s="1" t="s">
        <v>4</v>
      </c>
      <c r="F145" s="1">
        <v>3</v>
      </c>
      <c r="G145" s="1"/>
    </row>
    <row r="146" spans="1:9" x14ac:dyDescent="0.15">
      <c r="A146" s="1" t="s">
        <v>33</v>
      </c>
      <c r="B146" s="7">
        <v>39688</v>
      </c>
      <c r="C146" s="1">
        <v>440</v>
      </c>
      <c r="D146" s="1">
        <v>12</v>
      </c>
      <c r="E146" s="1" t="s">
        <v>35</v>
      </c>
      <c r="F146" s="1">
        <v>3</v>
      </c>
      <c r="G146" s="1"/>
    </row>
    <row r="147" spans="1:9" x14ac:dyDescent="0.15">
      <c r="A147" s="1" t="s">
        <v>33</v>
      </c>
      <c r="B147" s="7">
        <v>39688</v>
      </c>
      <c r="C147" s="1">
        <v>440</v>
      </c>
      <c r="D147" s="1">
        <v>13</v>
      </c>
      <c r="E147" s="1" t="s">
        <v>36</v>
      </c>
      <c r="F147" s="1">
        <v>5</v>
      </c>
      <c r="G147" s="1"/>
    </row>
    <row r="148" spans="1:9" x14ac:dyDescent="0.15">
      <c r="A148" s="1" t="s">
        <v>33</v>
      </c>
      <c r="B148" s="7">
        <v>39688</v>
      </c>
      <c r="C148" s="1">
        <v>440</v>
      </c>
      <c r="D148" s="1">
        <v>14</v>
      </c>
      <c r="E148" s="1" t="s">
        <v>2</v>
      </c>
      <c r="F148" s="1">
        <v>1</v>
      </c>
    </row>
    <row r="149" spans="1:9" x14ac:dyDescent="0.15">
      <c r="A149" s="1" t="s">
        <v>33</v>
      </c>
      <c r="B149" s="7">
        <v>39688</v>
      </c>
      <c r="C149" s="1">
        <v>440</v>
      </c>
      <c r="D149" s="1">
        <v>15</v>
      </c>
      <c r="E149" s="1" t="s">
        <v>2</v>
      </c>
      <c r="F149" s="1">
        <v>1</v>
      </c>
    </row>
    <row r="150" spans="1:9" x14ac:dyDescent="0.15">
      <c r="A150" s="1" t="s">
        <v>33</v>
      </c>
      <c r="B150" s="7">
        <v>39688</v>
      </c>
      <c r="C150" s="1">
        <v>440</v>
      </c>
      <c r="D150" s="1">
        <v>16</v>
      </c>
      <c r="E150" s="1" t="s">
        <v>4</v>
      </c>
      <c r="F150" s="1">
        <v>3</v>
      </c>
    </row>
    <row r="151" spans="1:9" x14ac:dyDescent="0.15">
      <c r="A151" s="1" t="s">
        <v>33</v>
      </c>
      <c r="B151" s="7">
        <v>39688</v>
      </c>
      <c r="C151" s="1">
        <v>440</v>
      </c>
      <c r="D151" s="1">
        <v>17</v>
      </c>
      <c r="E151" s="1" t="s">
        <v>4</v>
      </c>
      <c r="F151" s="1">
        <v>3</v>
      </c>
    </row>
    <row r="152" spans="1:9" x14ac:dyDescent="0.15">
      <c r="A152" s="1" t="s">
        <v>33</v>
      </c>
      <c r="B152" s="7">
        <v>39688</v>
      </c>
      <c r="C152" s="1">
        <v>440</v>
      </c>
      <c r="D152" s="1">
        <v>18</v>
      </c>
      <c r="E152" s="1" t="s">
        <v>4</v>
      </c>
      <c r="F152" s="1">
        <v>3</v>
      </c>
    </row>
    <row r="153" spans="1:9" x14ac:dyDescent="0.15">
      <c r="A153" s="1" t="s">
        <v>33</v>
      </c>
      <c r="B153" s="7">
        <v>39688</v>
      </c>
      <c r="C153" s="1">
        <v>440</v>
      </c>
      <c r="D153" s="1">
        <v>19</v>
      </c>
      <c r="E153" s="1" t="s">
        <v>4</v>
      </c>
      <c r="F153" s="1">
        <v>3</v>
      </c>
    </row>
    <row r="154" spans="1:9" x14ac:dyDescent="0.15">
      <c r="A154" s="1" t="s">
        <v>33</v>
      </c>
      <c r="B154" s="7">
        <v>39688</v>
      </c>
      <c r="C154" s="1">
        <v>440</v>
      </c>
      <c r="D154" s="1">
        <v>20</v>
      </c>
      <c r="E154" s="1" t="s">
        <v>2</v>
      </c>
      <c r="F154" s="1">
        <v>1</v>
      </c>
    </row>
    <row r="155" spans="1:9" x14ac:dyDescent="0.15">
      <c r="A155" s="1" t="s">
        <v>33</v>
      </c>
      <c r="B155" s="7">
        <v>39688</v>
      </c>
      <c r="C155" s="1">
        <v>440</v>
      </c>
      <c r="D155" s="1">
        <v>21</v>
      </c>
      <c r="E155" s="1" t="s">
        <v>2</v>
      </c>
      <c r="F155" s="1">
        <v>1</v>
      </c>
      <c r="G155" s="1"/>
      <c r="H155" s="3"/>
      <c r="I155" s="1"/>
    </row>
    <row r="156" spans="1:9" x14ac:dyDescent="0.15">
      <c r="A156" s="1" t="s">
        <v>33</v>
      </c>
      <c r="B156" s="7">
        <v>39688</v>
      </c>
      <c r="C156" s="1">
        <v>440</v>
      </c>
      <c r="D156" s="1">
        <v>22</v>
      </c>
      <c r="E156" s="1" t="s">
        <v>4</v>
      </c>
      <c r="F156" s="1">
        <v>3</v>
      </c>
      <c r="G156" s="1"/>
      <c r="H156" s="3"/>
      <c r="I156" s="1"/>
    </row>
    <row r="157" spans="1:9" x14ac:dyDescent="0.15">
      <c r="A157" s="1" t="s">
        <v>33</v>
      </c>
      <c r="B157" s="7">
        <v>39688</v>
      </c>
      <c r="C157" s="1">
        <v>440</v>
      </c>
      <c r="D157" s="1">
        <v>23</v>
      </c>
      <c r="E157" s="1" t="s">
        <v>2</v>
      </c>
      <c r="F157" s="1">
        <v>1</v>
      </c>
      <c r="G157" s="1"/>
      <c r="H157" s="3"/>
      <c r="I157" s="1"/>
    </row>
    <row r="158" spans="1:9" x14ac:dyDescent="0.15">
      <c r="A158" s="1" t="s">
        <v>33</v>
      </c>
      <c r="B158" s="7">
        <v>39688</v>
      </c>
      <c r="C158" s="1">
        <v>440</v>
      </c>
      <c r="D158" s="1">
        <v>24</v>
      </c>
      <c r="E158" s="1" t="s">
        <v>2</v>
      </c>
      <c r="F158" s="1">
        <v>1</v>
      </c>
      <c r="G158" s="1"/>
      <c r="H158" s="3"/>
      <c r="I158" s="1"/>
    </row>
    <row r="159" spans="1:9" x14ac:dyDescent="0.15">
      <c r="A159" s="1" t="s">
        <v>33</v>
      </c>
      <c r="B159" s="7">
        <v>39688</v>
      </c>
      <c r="C159" s="1">
        <v>440</v>
      </c>
      <c r="D159" s="1">
        <v>25</v>
      </c>
      <c r="E159" s="1" t="s">
        <v>35</v>
      </c>
      <c r="F159" s="1">
        <v>5</v>
      </c>
      <c r="G159" s="1"/>
      <c r="H159" s="3"/>
      <c r="I159" s="1"/>
    </row>
    <row r="160" spans="1:9" x14ac:dyDescent="0.15">
      <c r="H160" s="2" t="s">
        <v>14</v>
      </c>
      <c r="I160" s="2" t="s">
        <v>7</v>
      </c>
    </row>
    <row r="161" spans="1:9" x14ac:dyDescent="0.15">
      <c r="A161" s="1" t="s">
        <v>33</v>
      </c>
      <c r="B161" s="7">
        <v>39710</v>
      </c>
      <c r="C161" s="1">
        <v>441</v>
      </c>
      <c r="D161" s="1">
        <v>1</v>
      </c>
      <c r="E161" s="1" t="s">
        <v>4</v>
      </c>
      <c r="F161" s="1">
        <v>3</v>
      </c>
      <c r="H161" s="27">
        <f>(COUNTIF(F161:F185,"&gt;0"))/(COUNTA(F161:F185))</f>
        <v>1</v>
      </c>
      <c r="I161" s="27">
        <f>AVERAGE(F161:F185)</f>
        <v>3</v>
      </c>
    </row>
    <row r="162" spans="1:9" x14ac:dyDescent="0.15">
      <c r="A162" s="1" t="s">
        <v>33</v>
      </c>
      <c r="B162" s="7">
        <v>39710</v>
      </c>
      <c r="C162" s="1">
        <v>441</v>
      </c>
      <c r="D162" s="1">
        <v>2</v>
      </c>
      <c r="E162" s="1" t="s">
        <v>4</v>
      </c>
      <c r="F162" s="1">
        <v>3</v>
      </c>
    </row>
    <row r="163" spans="1:9" x14ac:dyDescent="0.15">
      <c r="A163" s="1" t="s">
        <v>33</v>
      </c>
      <c r="B163" s="7">
        <v>39710</v>
      </c>
      <c r="C163" s="1">
        <v>441</v>
      </c>
      <c r="D163" s="1">
        <v>3</v>
      </c>
      <c r="E163" s="1" t="s">
        <v>62</v>
      </c>
      <c r="F163" s="1">
        <v>1</v>
      </c>
      <c r="G163" s="3" t="s">
        <v>53</v>
      </c>
      <c r="H163" s="1" t="s">
        <v>59</v>
      </c>
      <c r="I163" s="1" t="s">
        <v>60</v>
      </c>
    </row>
    <row r="164" spans="1:9" x14ac:dyDescent="0.15">
      <c r="A164" s="1" t="s">
        <v>33</v>
      </c>
      <c r="B164" s="7">
        <v>39710</v>
      </c>
      <c r="C164" s="1">
        <v>441</v>
      </c>
      <c r="D164" s="1">
        <v>4</v>
      </c>
      <c r="E164" s="1" t="s">
        <v>4</v>
      </c>
      <c r="F164" s="1">
        <v>3</v>
      </c>
      <c r="G164" s="3" t="s">
        <v>54</v>
      </c>
      <c r="H164" s="1">
        <v>45</v>
      </c>
      <c r="I164" s="1">
        <v>5</v>
      </c>
    </row>
    <row r="165" spans="1:9" x14ac:dyDescent="0.15">
      <c r="A165" s="1" t="s">
        <v>33</v>
      </c>
      <c r="B165" s="7">
        <v>39710</v>
      </c>
      <c r="C165" s="1">
        <v>441</v>
      </c>
      <c r="D165" s="1">
        <v>5</v>
      </c>
      <c r="E165" s="1" t="s">
        <v>3</v>
      </c>
      <c r="F165" s="1">
        <v>3</v>
      </c>
      <c r="G165" s="3" t="s">
        <v>55</v>
      </c>
      <c r="H165" s="1">
        <v>41</v>
      </c>
      <c r="I165" s="1">
        <v>11</v>
      </c>
    </row>
    <row r="166" spans="1:9" x14ac:dyDescent="0.15">
      <c r="A166" s="1" t="s">
        <v>33</v>
      </c>
      <c r="B166" s="7">
        <v>39710</v>
      </c>
      <c r="C166" s="1">
        <v>441</v>
      </c>
      <c r="D166" s="1">
        <v>6</v>
      </c>
      <c r="E166" s="1" t="s">
        <v>4</v>
      </c>
      <c r="F166" s="1">
        <v>3</v>
      </c>
      <c r="G166" s="3" t="s">
        <v>56</v>
      </c>
      <c r="H166" s="1">
        <v>29</v>
      </c>
      <c r="I166" s="1">
        <v>4</v>
      </c>
    </row>
    <row r="167" spans="1:9" x14ac:dyDescent="0.15">
      <c r="A167" s="1" t="s">
        <v>33</v>
      </c>
      <c r="B167" s="7">
        <v>39710</v>
      </c>
      <c r="C167" s="1">
        <v>441</v>
      </c>
      <c r="D167" s="1">
        <v>7</v>
      </c>
      <c r="E167" s="1" t="s">
        <v>4</v>
      </c>
      <c r="F167" s="1">
        <v>3</v>
      </c>
      <c r="G167" s="3" t="s">
        <v>57</v>
      </c>
      <c r="H167" s="1">
        <v>40</v>
      </c>
      <c r="I167" s="1">
        <v>13</v>
      </c>
    </row>
    <row r="168" spans="1:9" x14ac:dyDescent="0.15">
      <c r="A168" s="1" t="s">
        <v>33</v>
      </c>
      <c r="B168" s="7">
        <v>39710</v>
      </c>
      <c r="C168" s="1">
        <v>441</v>
      </c>
      <c r="D168" s="1">
        <v>8</v>
      </c>
      <c r="E168" s="1" t="s">
        <v>3</v>
      </c>
      <c r="F168" s="1">
        <v>3</v>
      </c>
      <c r="G168" s="3" t="s">
        <v>58</v>
      </c>
      <c r="H168" s="1">
        <f>SUM(H164:H167)</f>
        <v>155</v>
      </c>
      <c r="I168" s="1">
        <f>SUM(I164:I167)</f>
        <v>33</v>
      </c>
    </row>
    <row r="169" spans="1:9" x14ac:dyDescent="0.15">
      <c r="A169" s="1" t="s">
        <v>33</v>
      </c>
      <c r="B169" s="7">
        <v>39710</v>
      </c>
      <c r="C169" s="1">
        <v>441</v>
      </c>
      <c r="D169" s="1">
        <v>9</v>
      </c>
      <c r="E169" s="1" t="s">
        <v>62</v>
      </c>
      <c r="F169" s="1">
        <v>1</v>
      </c>
      <c r="G169" s="1"/>
      <c r="H169" s="3"/>
      <c r="I169" s="1"/>
    </row>
    <row r="170" spans="1:9" x14ac:dyDescent="0.15">
      <c r="A170" s="1" t="s">
        <v>33</v>
      </c>
      <c r="B170" s="7">
        <v>39710</v>
      </c>
      <c r="C170" s="1">
        <v>441</v>
      </c>
      <c r="D170" s="1">
        <v>10</v>
      </c>
      <c r="E170" s="1" t="s">
        <v>3</v>
      </c>
      <c r="F170" s="1">
        <v>3</v>
      </c>
    </row>
    <row r="171" spans="1:9" x14ac:dyDescent="0.15">
      <c r="A171" s="1" t="s">
        <v>33</v>
      </c>
      <c r="B171" s="7">
        <v>39710</v>
      </c>
      <c r="C171" s="1">
        <v>441</v>
      </c>
      <c r="D171" s="1">
        <v>11</v>
      </c>
      <c r="E171" s="1" t="s">
        <v>3</v>
      </c>
      <c r="F171" s="1">
        <v>3</v>
      </c>
    </row>
    <row r="172" spans="1:9" x14ac:dyDescent="0.15">
      <c r="A172" s="1" t="s">
        <v>33</v>
      </c>
      <c r="B172" s="7">
        <v>39710</v>
      </c>
      <c r="C172" s="1">
        <v>441</v>
      </c>
      <c r="D172" s="1">
        <v>12</v>
      </c>
      <c r="E172" s="1" t="s">
        <v>3</v>
      </c>
      <c r="F172" s="1">
        <v>3</v>
      </c>
    </row>
    <row r="173" spans="1:9" x14ac:dyDescent="0.15">
      <c r="A173" s="1" t="s">
        <v>33</v>
      </c>
      <c r="B173" s="7">
        <v>39710</v>
      </c>
      <c r="C173" s="1">
        <v>441</v>
      </c>
      <c r="D173" s="1">
        <v>13</v>
      </c>
      <c r="E173" s="1" t="s">
        <v>4</v>
      </c>
      <c r="F173" s="1">
        <v>3</v>
      </c>
    </row>
    <row r="174" spans="1:9" x14ac:dyDescent="0.15">
      <c r="A174" s="1" t="s">
        <v>33</v>
      </c>
      <c r="B174" s="7">
        <v>39710</v>
      </c>
      <c r="C174" s="1">
        <v>441</v>
      </c>
      <c r="D174" s="1">
        <v>14</v>
      </c>
      <c r="E174" s="1" t="s">
        <v>3</v>
      </c>
      <c r="F174" s="1">
        <v>3</v>
      </c>
    </row>
    <row r="175" spans="1:9" x14ac:dyDescent="0.15">
      <c r="A175" s="1" t="s">
        <v>33</v>
      </c>
      <c r="B175" s="7">
        <v>39710</v>
      </c>
      <c r="C175" s="1">
        <v>441</v>
      </c>
      <c r="D175" s="1">
        <v>15</v>
      </c>
      <c r="E175" s="1" t="s">
        <v>35</v>
      </c>
      <c r="F175" s="1">
        <v>5</v>
      </c>
    </row>
    <row r="176" spans="1:9" x14ac:dyDescent="0.15">
      <c r="A176" s="1" t="s">
        <v>33</v>
      </c>
      <c r="B176" s="7">
        <v>39710</v>
      </c>
      <c r="C176" s="1">
        <v>441</v>
      </c>
      <c r="D176" s="1">
        <v>16</v>
      </c>
      <c r="E176" s="1" t="s">
        <v>4</v>
      </c>
      <c r="F176" s="1">
        <v>3</v>
      </c>
    </row>
    <row r="177" spans="1:9" x14ac:dyDescent="0.15">
      <c r="A177" s="1" t="s">
        <v>33</v>
      </c>
      <c r="B177" s="7">
        <v>39710</v>
      </c>
      <c r="C177" s="1">
        <v>441</v>
      </c>
      <c r="D177" s="1">
        <v>17</v>
      </c>
      <c r="E177" s="1" t="s">
        <v>4</v>
      </c>
      <c r="F177" s="1">
        <v>3</v>
      </c>
    </row>
    <row r="178" spans="1:9" x14ac:dyDescent="0.15">
      <c r="A178" s="1" t="s">
        <v>33</v>
      </c>
      <c r="B178" s="7">
        <v>39710</v>
      </c>
      <c r="C178" s="1">
        <v>441</v>
      </c>
      <c r="D178" s="1">
        <v>18</v>
      </c>
      <c r="E178" s="1" t="s">
        <v>35</v>
      </c>
      <c r="F178" s="1">
        <v>5</v>
      </c>
    </row>
    <row r="179" spans="1:9" x14ac:dyDescent="0.15">
      <c r="A179" s="1" t="s">
        <v>33</v>
      </c>
      <c r="B179" s="7">
        <v>39710</v>
      </c>
      <c r="C179" s="1">
        <v>441</v>
      </c>
      <c r="D179" s="1">
        <v>19</v>
      </c>
      <c r="E179" s="1" t="s">
        <v>2</v>
      </c>
      <c r="F179" s="1">
        <v>1</v>
      </c>
    </row>
    <row r="180" spans="1:9" x14ac:dyDescent="0.15">
      <c r="A180" s="1" t="s">
        <v>33</v>
      </c>
      <c r="B180" s="7">
        <v>39710</v>
      </c>
      <c r="C180" s="1">
        <v>441</v>
      </c>
      <c r="D180" s="1">
        <v>20</v>
      </c>
      <c r="E180" s="1" t="s">
        <v>3</v>
      </c>
      <c r="F180" s="1">
        <v>3</v>
      </c>
    </row>
    <row r="181" spans="1:9" x14ac:dyDescent="0.15">
      <c r="A181" s="1" t="s">
        <v>33</v>
      </c>
      <c r="B181" s="7">
        <v>39710</v>
      </c>
      <c r="C181" s="1">
        <v>441</v>
      </c>
      <c r="D181" s="1">
        <v>21</v>
      </c>
      <c r="E181" s="1" t="s">
        <v>4</v>
      </c>
      <c r="F181" s="1">
        <v>3</v>
      </c>
    </row>
    <row r="182" spans="1:9" x14ac:dyDescent="0.15">
      <c r="A182" s="1" t="s">
        <v>33</v>
      </c>
      <c r="B182" s="7">
        <v>39710</v>
      </c>
      <c r="C182" s="1">
        <v>441</v>
      </c>
      <c r="D182" s="1">
        <v>22</v>
      </c>
      <c r="E182" s="1" t="s">
        <v>4</v>
      </c>
      <c r="F182" s="1">
        <v>3</v>
      </c>
    </row>
    <row r="183" spans="1:9" x14ac:dyDescent="0.15">
      <c r="A183" s="1" t="s">
        <v>33</v>
      </c>
      <c r="B183" s="7">
        <v>39710</v>
      </c>
      <c r="C183" s="1">
        <v>441</v>
      </c>
      <c r="D183" s="1">
        <v>23</v>
      </c>
      <c r="E183" s="1" t="s">
        <v>35</v>
      </c>
      <c r="F183" s="1">
        <v>5</v>
      </c>
    </row>
    <row r="184" spans="1:9" x14ac:dyDescent="0.15">
      <c r="A184" s="1" t="s">
        <v>33</v>
      </c>
      <c r="B184" s="7">
        <v>39710</v>
      </c>
      <c r="C184" s="1">
        <v>441</v>
      </c>
      <c r="D184" s="1">
        <v>24</v>
      </c>
      <c r="E184" s="1" t="s">
        <v>3</v>
      </c>
      <c r="F184" s="1">
        <v>3</v>
      </c>
    </row>
    <row r="185" spans="1:9" x14ac:dyDescent="0.15">
      <c r="A185" s="1" t="s">
        <v>33</v>
      </c>
      <c r="B185" s="7">
        <v>39710</v>
      </c>
      <c r="C185" s="1">
        <v>441</v>
      </c>
      <c r="D185" s="1">
        <v>25</v>
      </c>
      <c r="E185" s="1" t="s">
        <v>3</v>
      </c>
      <c r="F185" s="1">
        <v>3</v>
      </c>
    </row>
    <row r="186" spans="1:9" x14ac:dyDescent="0.15">
      <c r="H186" s="2" t="s">
        <v>14</v>
      </c>
      <c r="I186" s="2" t="s">
        <v>7</v>
      </c>
    </row>
    <row r="187" spans="1:9" x14ac:dyDescent="0.15">
      <c r="A187" s="1" t="s">
        <v>64</v>
      </c>
      <c r="B187" s="7">
        <v>39716</v>
      </c>
      <c r="C187" s="1">
        <v>442</v>
      </c>
      <c r="D187" s="1">
        <v>1</v>
      </c>
      <c r="E187" s="1" t="s">
        <v>35</v>
      </c>
      <c r="F187" s="1">
        <v>5</v>
      </c>
      <c r="H187" s="27">
        <f>(COUNTIF(F187:F211,"&gt;0"))/(COUNTA(F187:F211))</f>
        <v>1</v>
      </c>
      <c r="I187" s="27">
        <f>AVERAGE(F187:F211)</f>
        <v>3.32</v>
      </c>
    </row>
    <row r="188" spans="1:9" x14ac:dyDescent="0.15">
      <c r="A188" s="1" t="s">
        <v>64</v>
      </c>
      <c r="B188" s="7">
        <v>39716</v>
      </c>
      <c r="C188" s="1">
        <v>442</v>
      </c>
      <c r="D188" s="1">
        <v>2</v>
      </c>
      <c r="E188" s="1" t="s">
        <v>39</v>
      </c>
      <c r="F188" s="1">
        <v>3</v>
      </c>
    </row>
    <row r="189" spans="1:9" x14ac:dyDescent="0.15">
      <c r="A189" s="1" t="s">
        <v>64</v>
      </c>
      <c r="B189" s="7">
        <v>39716</v>
      </c>
      <c r="C189" s="1">
        <v>442</v>
      </c>
      <c r="D189" s="1">
        <v>3</v>
      </c>
      <c r="E189" s="1" t="s">
        <v>3</v>
      </c>
      <c r="F189" s="1">
        <v>3</v>
      </c>
      <c r="G189" s="3" t="s">
        <v>53</v>
      </c>
      <c r="H189" s="1" t="s">
        <v>59</v>
      </c>
      <c r="I189" s="1" t="s">
        <v>60</v>
      </c>
    </row>
    <row r="190" spans="1:9" x14ac:dyDescent="0.15">
      <c r="A190" s="1" t="s">
        <v>64</v>
      </c>
      <c r="B190" s="7">
        <v>39716</v>
      </c>
      <c r="C190" s="1">
        <v>442</v>
      </c>
      <c r="D190" s="1">
        <v>4</v>
      </c>
      <c r="E190" s="1" t="s">
        <v>4</v>
      </c>
      <c r="F190" s="1">
        <v>3</v>
      </c>
      <c r="G190" s="3" t="s">
        <v>54</v>
      </c>
      <c r="H190" s="1">
        <v>33</v>
      </c>
      <c r="I190" s="1">
        <v>41</v>
      </c>
    </row>
    <row r="191" spans="1:9" x14ac:dyDescent="0.15">
      <c r="A191" s="1" t="s">
        <v>64</v>
      </c>
      <c r="B191" s="7">
        <v>39716</v>
      </c>
      <c r="C191" s="1">
        <v>442</v>
      </c>
      <c r="D191" s="1">
        <v>5</v>
      </c>
      <c r="E191" s="1" t="s">
        <v>3</v>
      </c>
      <c r="F191" s="1">
        <v>3</v>
      </c>
      <c r="G191" s="3" t="s">
        <v>55</v>
      </c>
      <c r="H191" s="1">
        <v>27</v>
      </c>
      <c r="I191" s="1">
        <v>38</v>
      </c>
    </row>
    <row r="192" spans="1:9" x14ac:dyDescent="0.15">
      <c r="A192" s="1" t="s">
        <v>64</v>
      </c>
      <c r="B192" s="7">
        <v>39716</v>
      </c>
      <c r="C192" s="1">
        <v>442</v>
      </c>
      <c r="D192" s="1">
        <v>6</v>
      </c>
      <c r="E192" s="1" t="s">
        <v>3</v>
      </c>
      <c r="F192" s="1">
        <v>3</v>
      </c>
      <c r="G192" s="3" t="s">
        <v>56</v>
      </c>
      <c r="H192" s="1">
        <v>33</v>
      </c>
      <c r="I192" s="1">
        <v>33</v>
      </c>
    </row>
    <row r="193" spans="1:9" x14ac:dyDescent="0.15">
      <c r="A193" s="1" t="s">
        <v>64</v>
      </c>
      <c r="B193" s="7">
        <v>39716</v>
      </c>
      <c r="C193" s="1">
        <v>442</v>
      </c>
      <c r="D193" s="1">
        <v>7</v>
      </c>
      <c r="E193" s="1" t="s">
        <v>4</v>
      </c>
      <c r="F193" s="1">
        <v>3</v>
      </c>
      <c r="G193" s="3" t="s">
        <v>57</v>
      </c>
      <c r="H193" s="1">
        <v>24</v>
      </c>
      <c r="I193" s="1">
        <v>50</v>
      </c>
    </row>
    <row r="194" spans="1:9" x14ac:dyDescent="0.15">
      <c r="A194" s="1" t="s">
        <v>64</v>
      </c>
      <c r="B194" s="7">
        <v>39716</v>
      </c>
      <c r="C194" s="1">
        <v>442</v>
      </c>
      <c r="D194" s="1">
        <v>8</v>
      </c>
      <c r="E194" s="1" t="s">
        <v>3</v>
      </c>
      <c r="F194" s="1">
        <v>3</v>
      </c>
      <c r="G194" s="3" t="s">
        <v>58</v>
      </c>
      <c r="H194" s="1">
        <f>SUM(H190:H193)</f>
        <v>117</v>
      </c>
      <c r="I194" s="1">
        <f>SUM(I190:I193)</f>
        <v>162</v>
      </c>
    </row>
    <row r="195" spans="1:9" x14ac:dyDescent="0.15">
      <c r="A195" s="1" t="s">
        <v>64</v>
      </c>
      <c r="B195" s="7">
        <v>39716</v>
      </c>
      <c r="C195" s="1">
        <v>442</v>
      </c>
      <c r="D195" s="1">
        <v>9</v>
      </c>
      <c r="E195" s="1" t="s">
        <v>3</v>
      </c>
      <c r="F195" s="1">
        <v>3</v>
      </c>
      <c r="G195" s="1"/>
      <c r="H195" s="3"/>
      <c r="I195" s="1"/>
    </row>
    <row r="196" spans="1:9" x14ac:dyDescent="0.15">
      <c r="A196" s="1" t="s">
        <v>64</v>
      </c>
      <c r="B196" s="7">
        <v>39716</v>
      </c>
      <c r="C196" s="1">
        <v>442</v>
      </c>
      <c r="D196" s="1">
        <v>10</v>
      </c>
      <c r="E196" s="1" t="s">
        <v>3</v>
      </c>
      <c r="F196" s="1">
        <v>3</v>
      </c>
    </row>
    <row r="197" spans="1:9" x14ac:dyDescent="0.15">
      <c r="A197" s="1" t="s">
        <v>64</v>
      </c>
      <c r="B197" s="7">
        <v>39716</v>
      </c>
      <c r="C197" s="1">
        <v>442</v>
      </c>
      <c r="D197" s="1">
        <v>11</v>
      </c>
      <c r="E197" s="1" t="s">
        <v>3</v>
      </c>
      <c r="F197" s="1">
        <v>3</v>
      </c>
    </row>
    <row r="198" spans="1:9" x14ac:dyDescent="0.15">
      <c r="A198" s="1" t="s">
        <v>64</v>
      </c>
      <c r="B198" s="7">
        <v>39716</v>
      </c>
      <c r="C198" s="1">
        <v>442</v>
      </c>
      <c r="D198" s="1">
        <v>12</v>
      </c>
      <c r="E198" s="1" t="s">
        <v>35</v>
      </c>
      <c r="F198" s="1">
        <v>5</v>
      </c>
    </row>
    <row r="199" spans="1:9" x14ac:dyDescent="0.15">
      <c r="A199" s="1" t="s">
        <v>64</v>
      </c>
      <c r="B199" s="7">
        <v>39716</v>
      </c>
      <c r="C199" s="1">
        <v>442</v>
      </c>
      <c r="D199" s="1">
        <v>13</v>
      </c>
      <c r="E199" s="1" t="s">
        <v>3</v>
      </c>
      <c r="F199" s="1">
        <v>3</v>
      </c>
    </row>
    <row r="200" spans="1:9" x14ac:dyDescent="0.15">
      <c r="A200" s="1" t="s">
        <v>64</v>
      </c>
      <c r="B200" s="7">
        <v>39716</v>
      </c>
      <c r="C200" s="1">
        <v>442</v>
      </c>
      <c r="D200" s="1">
        <v>14</v>
      </c>
      <c r="E200" s="1" t="s">
        <v>35</v>
      </c>
      <c r="F200" s="1">
        <v>5</v>
      </c>
    </row>
    <row r="201" spans="1:9" x14ac:dyDescent="0.15">
      <c r="A201" s="1" t="s">
        <v>64</v>
      </c>
      <c r="B201" s="7">
        <v>39716</v>
      </c>
      <c r="C201" s="1">
        <v>442</v>
      </c>
      <c r="D201" s="1">
        <v>15</v>
      </c>
      <c r="E201" s="1" t="s">
        <v>4</v>
      </c>
      <c r="F201" s="1">
        <v>3</v>
      </c>
    </row>
    <row r="202" spans="1:9" x14ac:dyDescent="0.15">
      <c r="A202" s="1" t="s">
        <v>64</v>
      </c>
      <c r="B202" s="7">
        <v>39716</v>
      </c>
      <c r="C202" s="1">
        <v>442</v>
      </c>
      <c r="D202" s="1">
        <v>16</v>
      </c>
      <c r="E202" s="1" t="s">
        <v>4</v>
      </c>
      <c r="F202" s="1">
        <v>3</v>
      </c>
    </row>
    <row r="203" spans="1:9" x14ac:dyDescent="0.15">
      <c r="A203" s="1" t="s">
        <v>64</v>
      </c>
      <c r="B203" s="7">
        <v>39716</v>
      </c>
      <c r="C203" s="1">
        <v>442</v>
      </c>
      <c r="D203" s="1">
        <v>17</v>
      </c>
      <c r="E203" s="1" t="s">
        <v>4</v>
      </c>
      <c r="F203" s="1">
        <v>3</v>
      </c>
    </row>
    <row r="204" spans="1:9" x14ac:dyDescent="0.15">
      <c r="A204" s="1" t="s">
        <v>64</v>
      </c>
      <c r="B204" s="7">
        <v>39716</v>
      </c>
      <c r="C204" s="1">
        <v>442</v>
      </c>
      <c r="D204" s="1">
        <v>18</v>
      </c>
      <c r="E204" s="1" t="s">
        <v>35</v>
      </c>
      <c r="F204" s="1">
        <v>5</v>
      </c>
    </row>
    <row r="205" spans="1:9" x14ac:dyDescent="0.15">
      <c r="A205" s="1" t="s">
        <v>64</v>
      </c>
      <c r="B205" s="7">
        <v>39716</v>
      </c>
      <c r="C205" s="1">
        <v>442</v>
      </c>
      <c r="D205" s="1">
        <v>19</v>
      </c>
      <c r="E205" s="1" t="s">
        <v>3</v>
      </c>
      <c r="F205" s="1">
        <v>3</v>
      </c>
    </row>
    <row r="206" spans="1:9" x14ac:dyDescent="0.15">
      <c r="A206" s="1" t="s">
        <v>64</v>
      </c>
      <c r="B206" s="7">
        <v>39716</v>
      </c>
      <c r="C206" s="1">
        <v>442</v>
      </c>
      <c r="D206" s="1">
        <v>20</v>
      </c>
      <c r="E206" s="1" t="s">
        <v>4</v>
      </c>
      <c r="F206" s="1">
        <v>3</v>
      </c>
    </row>
    <row r="207" spans="1:9" x14ac:dyDescent="0.15">
      <c r="A207" s="1" t="s">
        <v>64</v>
      </c>
      <c r="B207" s="7">
        <v>39716</v>
      </c>
      <c r="C207" s="1">
        <v>442</v>
      </c>
      <c r="D207" s="1">
        <v>21</v>
      </c>
      <c r="E207" s="1" t="s">
        <v>62</v>
      </c>
      <c r="F207" s="1">
        <v>1</v>
      </c>
    </row>
    <row r="208" spans="1:9" x14ac:dyDescent="0.15">
      <c r="A208" s="1" t="s">
        <v>64</v>
      </c>
      <c r="B208" s="7">
        <v>39716</v>
      </c>
      <c r="C208" s="1">
        <v>442</v>
      </c>
      <c r="D208" s="1">
        <v>22</v>
      </c>
      <c r="E208" s="1" t="s">
        <v>4</v>
      </c>
      <c r="F208" s="1">
        <v>3</v>
      </c>
    </row>
    <row r="209" spans="1:9" x14ac:dyDescent="0.15">
      <c r="A209" s="1" t="s">
        <v>64</v>
      </c>
      <c r="B209" s="7">
        <v>39716</v>
      </c>
      <c r="C209" s="1">
        <v>442</v>
      </c>
      <c r="D209" s="1">
        <v>23</v>
      </c>
      <c r="E209" s="1" t="s">
        <v>4</v>
      </c>
      <c r="F209" s="1">
        <v>3</v>
      </c>
    </row>
    <row r="210" spans="1:9" x14ac:dyDescent="0.15">
      <c r="A210" s="1" t="s">
        <v>64</v>
      </c>
      <c r="B210" s="7">
        <v>39716</v>
      </c>
      <c r="C210" s="1">
        <v>442</v>
      </c>
      <c r="D210" s="1">
        <v>24</v>
      </c>
      <c r="E210" s="1" t="s">
        <v>3</v>
      </c>
      <c r="F210" s="1">
        <v>3</v>
      </c>
    </row>
    <row r="211" spans="1:9" x14ac:dyDescent="0.15">
      <c r="A211" s="1" t="s">
        <v>64</v>
      </c>
      <c r="B211" s="7">
        <v>39716</v>
      </c>
      <c r="C211" s="1">
        <v>442</v>
      </c>
      <c r="D211" s="1">
        <v>25</v>
      </c>
      <c r="E211" s="1" t="s">
        <v>35</v>
      </c>
      <c r="F211" s="1">
        <v>5</v>
      </c>
    </row>
    <row r="212" spans="1:9" x14ac:dyDescent="0.15">
      <c r="A212" s="1"/>
      <c r="H212" s="2" t="s">
        <v>14</v>
      </c>
      <c r="I212" s="2" t="s">
        <v>7</v>
      </c>
    </row>
    <row r="213" spans="1:9" x14ac:dyDescent="0.15">
      <c r="A213" s="1" t="s">
        <v>32</v>
      </c>
      <c r="B213" s="7">
        <v>39717</v>
      </c>
      <c r="C213" s="1">
        <v>443</v>
      </c>
      <c r="D213" s="1">
        <v>1</v>
      </c>
      <c r="E213" s="1" t="s">
        <v>3</v>
      </c>
      <c r="F213" s="1">
        <v>3</v>
      </c>
      <c r="H213" s="27">
        <f>(COUNTIF(F213:F237,"&gt;0"))/(COUNTA(F213:F237))</f>
        <v>1</v>
      </c>
      <c r="I213" s="27">
        <f>AVERAGE(F213:F237)</f>
        <v>2.36</v>
      </c>
    </row>
    <row r="214" spans="1:9" x14ac:dyDescent="0.15">
      <c r="A214" s="1" t="s">
        <v>32</v>
      </c>
      <c r="B214" s="7">
        <v>39717</v>
      </c>
      <c r="C214" s="1">
        <v>443</v>
      </c>
      <c r="D214" s="1">
        <v>2</v>
      </c>
      <c r="E214" s="1" t="s">
        <v>2</v>
      </c>
      <c r="F214" s="1">
        <v>1</v>
      </c>
    </row>
    <row r="215" spans="1:9" x14ac:dyDescent="0.15">
      <c r="A215" s="1" t="s">
        <v>32</v>
      </c>
      <c r="B215" s="7">
        <v>39717</v>
      </c>
      <c r="C215" s="1">
        <v>443</v>
      </c>
      <c r="D215" s="1">
        <v>3</v>
      </c>
      <c r="E215" s="1" t="s">
        <v>3</v>
      </c>
      <c r="F215" s="1">
        <v>3</v>
      </c>
      <c r="G215" s="3" t="s">
        <v>53</v>
      </c>
      <c r="H215" s="1" t="s">
        <v>59</v>
      </c>
      <c r="I215" s="1" t="s">
        <v>60</v>
      </c>
    </row>
    <row r="216" spans="1:9" x14ac:dyDescent="0.15">
      <c r="A216" s="1" t="s">
        <v>32</v>
      </c>
      <c r="B216" s="7">
        <v>39717</v>
      </c>
      <c r="C216" s="1">
        <v>443</v>
      </c>
      <c r="D216" s="1">
        <v>4</v>
      </c>
      <c r="E216" s="1" t="s">
        <v>3</v>
      </c>
      <c r="F216" s="1">
        <v>3</v>
      </c>
      <c r="G216" s="3" t="s">
        <v>54</v>
      </c>
      <c r="H216" s="1">
        <v>67</v>
      </c>
      <c r="I216" s="1">
        <v>8</v>
      </c>
    </row>
    <row r="217" spans="1:9" x14ac:dyDescent="0.15">
      <c r="A217" s="1" t="s">
        <v>32</v>
      </c>
      <c r="B217" s="7">
        <v>39717</v>
      </c>
      <c r="C217" s="1">
        <v>443</v>
      </c>
      <c r="D217" s="1">
        <v>5</v>
      </c>
      <c r="E217" s="1" t="s">
        <v>15</v>
      </c>
      <c r="F217" s="1">
        <v>1</v>
      </c>
      <c r="G217" s="3" t="s">
        <v>55</v>
      </c>
      <c r="H217" s="1">
        <v>71</v>
      </c>
      <c r="I217" s="1">
        <v>6</v>
      </c>
    </row>
    <row r="218" spans="1:9" x14ac:dyDescent="0.15">
      <c r="A218" s="1" t="s">
        <v>32</v>
      </c>
      <c r="B218" s="7">
        <v>39717</v>
      </c>
      <c r="C218" s="1">
        <v>443</v>
      </c>
      <c r="D218" s="1">
        <v>6</v>
      </c>
      <c r="E218" s="1" t="s">
        <v>4</v>
      </c>
      <c r="F218" s="1">
        <v>3</v>
      </c>
      <c r="G218" s="3" t="s">
        <v>56</v>
      </c>
      <c r="H218" s="1">
        <v>53</v>
      </c>
      <c r="I218" s="1">
        <v>14</v>
      </c>
    </row>
    <row r="219" spans="1:9" x14ac:dyDescent="0.15">
      <c r="A219" s="1" t="s">
        <v>32</v>
      </c>
      <c r="B219" s="7">
        <v>39717</v>
      </c>
      <c r="C219" s="1">
        <v>443</v>
      </c>
      <c r="D219" s="1">
        <v>7</v>
      </c>
      <c r="E219" s="1" t="s">
        <v>4</v>
      </c>
      <c r="F219" s="1">
        <v>3</v>
      </c>
      <c r="G219" s="3" t="s">
        <v>57</v>
      </c>
      <c r="H219" s="1">
        <v>67</v>
      </c>
      <c r="I219" s="1">
        <v>7</v>
      </c>
    </row>
    <row r="220" spans="1:9" x14ac:dyDescent="0.15">
      <c r="A220" s="1" t="s">
        <v>32</v>
      </c>
      <c r="B220" s="7">
        <v>39717</v>
      </c>
      <c r="C220" s="1">
        <v>443</v>
      </c>
      <c r="D220" s="1">
        <v>8</v>
      </c>
      <c r="E220" s="1" t="s">
        <v>3</v>
      </c>
      <c r="F220" s="1">
        <v>3</v>
      </c>
      <c r="G220" s="3" t="s">
        <v>58</v>
      </c>
      <c r="H220" s="1">
        <f>SUM(H216:H219)</f>
        <v>258</v>
      </c>
      <c r="I220" s="1">
        <f>SUM(I216:I219)</f>
        <v>35</v>
      </c>
    </row>
    <row r="221" spans="1:9" x14ac:dyDescent="0.15">
      <c r="A221" s="1" t="s">
        <v>32</v>
      </c>
      <c r="B221" s="7">
        <v>39717</v>
      </c>
      <c r="C221" s="1">
        <v>443</v>
      </c>
      <c r="D221" s="1">
        <v>9</v>
      </c>
      <c r="E221" s="1" t="s">
        <v>1</v>
      </c>
      <c r="F221" s="1">
        <v>1</v>
      </c>
      <c r="G221" s="1"/>
      <c r="H221" s="3"/>
      <c r="I221" s="1"/>
    </row>
    <row r="222" spans="1:9" x14ac:dyDescent="0.15">
      <c r="A222" s="1" t="s">
        <v>32</v>
      </c>
      <c r="B222" s="7">
        <v>39717</v>
      </c>
      <c r="C222" s="1">
        <v>443</v>
      </c>
      <c r="D222" s="1">
        <v>10</v>
      </c>
      <c r="E222" s="1" t="s">
        <v>2</v>
      </c>
      <c r="F222" s="1">
        <v>1</v>
      </c>
    </row>
    <row r="223" spans="1:9" x14ac:dyDescent="0.15">
      <c r="A223" s="1" t="s">
        <v>32</v>
      </c>
      <c r="B223" s="7">
        <v>39717</v>
      </c>
      <c r="C223" s="1">
        <v>443</v>
      </c>
      <c r="D223" s="1">
        <v>11</v>
      </c>
      <c r="E223" s="1" t="s">
        <v>3</v>
      </c>
      <c r="F223" s="1">
        <v>3</v>
      </c>
    </row>
    <row r="224" spans="1:9" x14ac:dyDescent="0.15">
      <c r="A224" s="1" t="s">
        <v>32</v>
      </c>
      <c r="B224" s="7">
        <v>39717</v>
      </c>
      <c r="C224" s="1">
        <v>443</v>
      </c>
      <c r="D224" s="1">
        <v>12</v>
      </c>
      <c r="E224" s="1" t="s">
        <v>15</v>
      </c>
      <c r="F224" s="1">
        <v>1</v>
      </c>
    </row>
    <row r="225" spans="1:9" x14ac:dyDescent="0.15">
      <c r="A225" s="1" t="s">
        <v>32</v>
      </c>
      <c r="B225" s="7">
        <v>39717</v>
      </c>
      <c r="C225" s="1">
        <v>443</v>
      </c>
      <c r="D225" s="1">
        <v>13</v>
      </c>
      <c r="E225" s="1" t="s">
        <v>2</v>
      </c>
      <c r="F225" s="1">
        <v>1</v>
      </c>
    </row>
    <row r="226" spans="1:9" x14ac:dyDescent="0.15">
      <c r="A226" s="1" t="s">
        <v>32</v>
      </c>
      <c r="B226" s="7">
        <v>39717</v>
      </c>
      <c r="C226" s="1">
        <v>443</v>
      </c>
      <c r="D226" s="1">
        <v>14</v>
      </c>
      <c r="E226" s="1" t="s">
        <v>15</v>
      </c>
      <c r="F226" s="1">
        <v>1</v>
      </c>
    </row>
    <row r="227" spans="1:9" x14ac:dyDescent="0.15">
      <c r="A227" s="1" t="s">
        <v>32</v>
      </c>
      <c r="B227" s="7">
        <v>39717</v>
      </c>
      <c r="C227" s="1">
        <v>443</v>
      </c>
      <c r="D227" s="1">
        <v>15</v>
      </c>
      <c r="E227" s="1" t="s">
        <v>3</v>
      </c>
      <c r="F227" s="1">
        <v>3</v>
      </c>
    </row>
    <row r="228" spans="1:9" x14ac:dyDescent="0.15">
      <c r="A228" s="1" t="s">
        <v>32</v>
      </c>
      <c r="B228" s="7">
        <v>39717</v>
      </c>
      <c r="C228" s="1">
        <v>443</v>
      </c>
      <c r="D228" s="1">
        <v>16</v>
      </c>
      <c r="E228" s="1" t="s">
        <v>3</v>
      </c>
      <c r="F228" s="1">
        <v>3</v>
      </c>
    </row>
    <row r="229" spans="1:9" x14ac:dyDescent="0.15">
      <c r="A229" s="1" t="s">
        <v>32</v>
      </c>
      <c r="B229" s="7">
        <v>39717</v>
      </c>
      <c r="C229" s="1">
        <v>443</v>
      </c>
      <c r="D229" s="1">
        <v>17</v>
      </c>
      <c r="E229" s="1" t="s">
        <v>35</v>
      </c>
      <c r="F229" s="1">
        <v>5</v>
      </c>
    </row>
    <row r="230" spans="1:9" x14ac:dyDescent="0.15">
      <c r="A230" s="1" t="s">
        <v>32</v>
      </c>
      <c r="B230" s="7">
        <v>39717</v>
      </c>
      <c r="C230" s="1">
        <v>443</v>
      </c>
      <c r="D230" s="1">
        <v>18</v>
      </c>
      <c r="E230" s="1" t="s">
        <v>4</v>
      </c>
      <c r="F230" s="1">
        <v>3</v>
      </c>
    </row>
    <row r="231" spans="1:9" x14ac:dyDescent="0.15">
      <c r="A231" s="1" t="s">
        <v>32</v>
      </c>
      <c r="B231" s="7">
        <v>39717</v>
      </c>
      <c r="C231" s="1">
        <v>443</v>
      </c>
      <c r="D231" s="1">
        <v>19</v>
      </c>
      <c r="E231" s="1" t="s">
        <v>4</v>
      </c>
      <c r="F231" s="1">
        <v>3</v>
      </c>
    </row>
    <row r="232" spans="1:9" x14ac:dyDescent="0.15">
      <c r="A232" s="1" t="s">
        <v>32</v>
      </c>
      <c r="B232" s="7">
        <v>39717</v>
      </c>
      <c r="C232" s="1">
        <v>443</v>
      </c>
      <c r="D232" s="1">
        <v>20</v>
      </c>
      <c r="E232" s="1" t="s">
        <v>2</v>
      </c>
      <c r="F232" s="1">
        <v>1</v>
      </c>
    </row>
    <row r="233" spans="1:9" x14ac:dyDescent="0.15">
      <c r="A233" s="1" t="s">
        <v>32</v>
      </c>
      <c r="B233" s="7">
        <v>39717</v>
      </c>
      <c r="C233" s="1">
        <v>443</v>
      </c>
      <c r="D233" s="1">
        <v>21</v>
      </c>
      <c r="E233" s="1" t="s">
        <v>1</v>
      </c>
      <c r="F233" s="1">
        <v>1</v>
      </c>
    </row>
    <row r="234" spans="1:9" x14ac:dyDescent="0.15">
      <c r="A234" s="1" t="s">
        <v>32</v>
      </c>
      <c r="B234" s="7">
        <v>39717</v>
      </c>
      <c r="C234" s="1">
        <v>443</v>
      </c>
      <c r="D234" s="1">
        <v>22</v>
      </c>
      <c r="E234" s="1" t="s">
        <v>3</v>
      </c>
      <c r="F234" s="1">
        <v>3</v>
      </c>
    </row>
    <row r="235" spans="1:9" x14ac:dyDescent="0.15">
      <c r="A235" s="1" t="s">
        <v>32</v>
      </c>
      <c r="B235" s="7">
        <v>39717</v>
      </c>
      <c r="C235" s="1">
        <v>443</v>
      </c>
      <c r="D235" s="1">
        <v>23</v>
      </c>
      <c r="E235" s="1" t="s">
        <v>3</v>
      </c>
      <c r="F235" s="1">
        <v>3</v>
      </c>
    </row>
    <row r="236" spans="1:9" x14ac:dyDescent="0.15">
      <c r="A236" s="1" t="s">
        <v>32</v>
      </c>
      <c r="B236" s="7">
        <v>39717</v>
      </c>
      <c r="C236" s="1">
        <v>443</v>
      </c>
      <c r="D236" s="1">
        <v>24</v>
      </c>
      <c r="E236" s="1" t="s">
        <v>4</v>
      </c>
      <c r="F236" s="1">
        <v>3</v>
      </c>
    </row>
    <row r="237" spans="1:9" x14ac:dyDescent="0.15">
      <c r="A237" s="1" t="s">
        <v>32</v>
      </c>
      <c r="B237" s="7">
        <v>39717</v>
      </c>
      <c r="C237" s="1">
        <v>443</v>
      </c>
      <c r="D237" s="1">
        <v>25</v>
      </c>
      <c r="E237" s="1" t="s">
        <v>4</v>
      </c>
      <c r="F237" s="1">
        <v>3</v>
      </c>
    </row>
    <row r="238" spans="1:9" x14ac:dyDescent="0.15">
      <c r="H238" s="2" t="s">
        <v>14</v>
      </c>
      <c r="I238" s="2" t="s">
        <v>7</v>
      </c>
    </row>
    <row r="239" spans="1:9" x14ac:dyDescent="0.15">
      <c r="A239" s="1" t="s">
        <v>32</v>
      </c>
      <c r="B239" s="7">
        <v>39736</v>
      </c>
      <c r="C239" s="1">
        <v>444</v>
      </c>
      <c r="D239" s="1">
        <v>1</v>
      </c>
      <c r="E239" s="1" t="s">
        <v>2</v>
      </c>
      <c r="F239" s="1">
        <v>1</v>
      </c>
      <c r="H239" s="27">
        <f>(COUNTIF(F239:F263,"&gt;0"))/(COUNTA(F239:F263))</f>
        <v>0.96</v>
      </c>
      <c r="I239" s="27">
        <f>AVERAGE(F239:F263)</f>
        <v>2</v>
      </c>
    </row>
    <row r="240" spans="1:9" x14ac:dyDescent="0.15">
      <c r="A240" s="1" t="s">
        <v>32</v>
      </c>
      <c r="B240" s="7">
        <v>39736</v>
      </c>
      <c r="C240" s="1">
        <v>444</v>
      </c>
      <c r="D240" s="1">
        <v>2</v>
      </c>
      <c r="E240" s="1" t="s">
        <v>3</v>
      </c>
      <c r="F240" s="1">
        <v>3</v>
      </c>
    </row>
    <row r="241" spans="1:9" x14ac:dyDescent="0.15">
      <c r="A241" s="1" t="s">
        <v>32</v>
      </c>
      <c r="B241" s="7">
        <v>39736</v>
      </c>
      <c r="C241" s="1">
        <v>444</v>
      </c>
      <c r="D241" s="1">
        <v>3</v>
      </c>
      <c r="E241" s="1" t="s">
        <v>4</v>
      </c>
      <c r="F241" s="1">
        <v>3</v>
      </c>
      <c r="G241" s="3" t="s">
        <v>53</v>
      </c>
      <c r="H241" s="1" t="s">
        <v>59</v>
      </c>
      <c r="I241" s="1" t="s">
        <v>60</v>
      </c>
    </row>
    <row r="242" spans="1:9" x14ac:dyDescent="0.15">
      <c r="A242" s="1" t="s">
        <v>32</v>
      </c>
      <c r="B242" s="7">
        <v>39736</v>
      </c>
      <c r="C242" s="1">
        <v>444</v>
      </c>
      <c r="D242" s="1">
        <v>4</v>
      </c>
      <c r="E242" s="1" t="s">
        <v>2</v>
      </c>
      <c r="F242" s="1">
        <v>1</v>
      </c>
      <c r="G242" s="3" t="s">
        <v>54</v>
      </c>
      <c r="H242" s="1">
        <v>43</v>
      </c>
      <c r="I242" s="1">
        <v>3</v>
      </c>
    </row>
    <row r="243" spans="1:9" x14ac:dyDescent="0.15">
      <c r="A243" s="1" t="s">
        <v>32</v>
      </c>
      <c r="B243" s="7">
        <v>39736</v>
      </c>
      <c r="C243" s="1">
        <v>444</v>
      </c>
      <c r="D243" s="1">
        <v>5</v>
      </c>
      <c r="E243" s="1" t="s">
        <v>15</v>
      </c>
      <c r="F243" s="1">
        <v>1</v>
      </c>
      <c r="G243" s="3" t="s">
        <v>55</v>
      </c>
      <c r="H243" s="1">
        <v>53</v>
      </c>
      <c r="I243" s="1">
        <v>7</v>
      </c>
    </row>
    <row r="244" spans="1:9" x14ac:dyDescent="0.15">
      <c r="A244" s="1" t="s">
        <v>32</v>
      </c>
      <c r="B244" s="7">
        <v>39736</v>
      </c>
      <c r="C244" s="1">
        <v>444</v>
      </c>
      <c r="D244" s="1">
        <v>6</v>
      </c>
      <c r="E244" s="1" t="s">
        <v>0</v>
      </c>
      <c r="F244" s="1">
        <v>0</v>
      </c>
      <c r="G244" s="3" t="s">
        <v>56</v>
      </c>
      <c r="H244" s="1">
        <v>59</v>
      </c>
      <c r="I244" s="1">
        <v>4</v>
      </c>
    </row>
    <row r="245" spans="1:9" x14ac:dyDescent="0.15">
      <c r="A245" s="1" t="s">
        <v>32</v>
      </c>
      <c r="B245" s="7">
        <v>39736</v>
      </c>
      <c r="C245" s="1">
        <v>444</v>
      </c>
      <c r="D245" s="1">
        <v>7</v>
      </c>
      <c r="E245" s="1" t="s">
        <v>4</v>
      </c>
      <c r="F245" s="1">
        <v>3</v>
      </c>
      <c r="G245" s="3" t="s">
        <v>57</v>
      </c>
      <c r="H245" s="1">
        <v>56</v>
      </c>
      <c r="I245" s="1">
        <v>10</v>
      </c>
    </row>
    <row r="246" spans="1:9" x14ac:dyDescent="0.15">
      <c r="A246" s="1" t="s">
        <v>32</v>
      </c>
      <c r="B246" s="7">
        <v>39736</v>
      </c>
      <c r="C246" s="1">
        <v>444</v>
      </c>
      <c r="D246" s="1">
        <v>8</v>
      </c>
      <c r="E246" s="1" t="s">
        <v>3</v>
      </c>
      <c r="F246" s="1">
        <v>3</v>
      </c>
      <c r="G246" s="3" t="s">
        <v>58</v>
      </c>
      <c r="H246" s="1">
        <f>SUM(H242:H245)</f>
        <v>211</v>
      </c>
      <c r="I246" s="1">
        <f>SUM(I242:I245)</f>
        <v>24</v>
      </c>
    </row>
    <row r="247" spans="1:9" x14ac:dyDescent="0.15">
      <c r="A247" s="1" t="s">
        <v>32</v>
      </c>
      <c r="B247" s="7">
        <v>39736</v>
      </c>
      <c r="C247" s="1">
        <v>444</v>
      </c>
      <c r="D247" s="1">
        <v>9</v>
      </c>
      <c r="E247" s="1" t="s">
        <v>2</v>
      </c>
      <c r="F247" s="1">
        <v>1</v>
      </c>
      <c r="G247" s="1"/>
      <c r="H247" s="3"/>
      <c r="I247" s="1"/>
    </row>
    <row r="248" spans="1:9" x14ac:dyDescent="0.15">
      <c r="A248" s="1" t="s">
        <v>32</v>
      </c>
      <c r="B248" s="7">
        <v>39736</v>
      </c>
      <c r="C248" s="1">
        <v>444</v>
      </c>
      <c r="D248" s="1">
        <v>10</v>
      </c>
      <c r="E248" s="1" t="s">
        <v>4</v>
      </c>
      <c r="F248" s="1">
        <v>3</v>
      </c>
    </row>
    <row r="249" spans="1:9" x14ac:dyDescent="0.15">
      <c r="A249" s="1" t="s">
        <v>32</v>
      </c>
      <c r="B249" s="7">
        <v>39736</v>
      </c>
      <c r="C249" s="1">
        <v>444</v>
      </c>
      <c r="D249" s="1">
        <v>11</v>
      </c>
      <c r="E249" s="1" t="s">
        <v>3</v>
      </c>
      <c r="F249" s="1">
        <v>3</v>
      </c>
    </row>
    <row r="250" spans="1:9" x14ac:dyDescent="0.15">
      <c r="A250" s="1" t="s">
        <v>32</v>
      </c>
      <c r="B250" s="7">
        <v>39736</v>
      </c>
      <c r="C250" s="1">
        <v>444</v>
      </c>
      <c r="D250" s="1">
        <v>12</v>
      </c>
      <c r="E250" s="1" t="s">
        <v>2</v>
      </c>
      <c r="F250" s="1">
        <v>1</v>
      </c>
    </row>
    <row r="251" spans="1:9" x14ac:dyDescent="0.15">
      <c r="A251" s="1" t="s">
        <v>32</v>
      </c>
      <c r="B251" s="7">
        <v>39736</v>
      </c>
      <c r="C251" s="1">
        <v>444</v>
      </c>
      <c r="D251" s="1">
        <v>13</v>
      </c>
      <c r="E251" s="1" t="s">
        <v>3</v>
      </c>
      <c r="F251" s="1">
        <v>3</v>
      </c>
    </row>
    <row r="252" spans="1:9" x14ac:dyDescent="0.15">
      <c r="A252" s="1" t="s">
        <v>32</v>
      </c>
      <c r="B252" s="7">
        <v>39736</v>
      </c>
      <c r="C252" s="1">
        <v>444</v>
      </c>
      <c r="D252" s="1">
        <v>14</v>
      </c>
      <c r="E252" s="1" t="s">
        <v>2</v>
      </c>
      <c r="F252" s="1">
        <v>1</v>
      </c>
    </row>
    <row r="253" spans="1:9" x14ac:dyDescent="0.15">
      <c r="A253" s="1" t="s">
        <v>32</v>
      </c>
      <c r="B253" s="7">
        <v>39736</v>
      </c>
      <c r="C253" s="1">
        <v>444</v>
      </c>
      <c r="D253" s="1">
        <v>15</v>
      </c>
      <c r="E253" s="1" t="s">
        <v>3</v>
      </c>
      <c r="F253" s="1">
        <v>3</v>
      </c>
    </row>
    <row r="254" spans="1:9" x14ac:dyDescent="0.15">
      <c r="A254" s="1" t="s">
        <v>32</v>
      </c>
      <c r="B254" s="7">
        <v>39736</v>
      </c>
      <c r="C254" s="1">
        <v>444</v>
      </c>
      <c r="D254" s="1">
        <v>16</v>
      </c>
      <c r="E254" s="1" t="s">
        <v>2</v>
      </c>
      <c r="F254" s="1">
        <v>1</v>
      </c>
    </row>
    <row r="255" spans="1:9" x14ac:dyDescent="0.15">
      <c r="A255" s="1" t="s">
        <v>32</v>
      </c>
      <c r="B255" s="7">
        <v>39736</v>
      </c>
      <c r="C255" s="1">
        <v>444</v>
      </c>
      <c r="D255" s="1">
        <v>17</v>
      </c>
      <c r="E255" s="1" t="s">
        <v>2</v>
      </c>
      <c r="F255" s="1">
        <v>1</v>
      </c>
    </row>
    <row r="256" spans="1:9" x14ac:dyDescent="0.15">
      <c r="A256" s="1" t="s">
        <v>32</v>
      </c>
      <c r="B256" s="7">
        <v>39736</v>
      </c>
      <c r="C256" s="1">
        <v>444</v>
      </c>
      <c r="D256" s="1">
        <v>18</v>
      </c>
      <c r="E256" s="1" t="s">
        <v>3</v>
      </c>
      <c r="F256" s="1">
        <v>3</v>
      </c>
    </row>
    <row r="257" spans="1:9" x14ac:dyDescent="0.15">
      <c r="A257" s="1" t="s">
        <v>32</v>
      </c>
      <c r="B257" s="7">
        <v>39736</v>
      </c>
      <c r="C257" s="1">
        <v>444</v>
      </c>
      <c r="D257" s="1">
        <v>19</v>
      </c>
      <c r="E257" s="1" t="s">
        <v>3</v>
      </c>
      <c r="F257" s="1">
        <v>3</v>
      </c>
    </row>
    <row r="258" spans="1:9" x14ac:dyDescent="0.15">
      <c r="A258" s="1" t="s">
        <v>32</v>
      </c>
      <c r="B258" s="7">
        <v>39736</v>
      </c>
      <c r="C258" s="1">
        <v>444</v>
      </c>
      <c r="D258" s="1">
        <v>20</v>
      </c>
      <c r="E258" s="1" t="s">
        <v>4</v>
      </c>
      <c r="F258" s="1">
        <v>3</v>
      </c>
    </row>
    <row r="259" spans="1:9" x14ac:dyDescent="0.15">
      <c r="A259" s="1" t="s">
        <v>32</v>
      </c>
      <c r="B259" s="7">
        <v>39736</v>
      </c>
      <c r="C259" s="1">
        <v>444</v>
      </c>
      <c r="D259" s="1">
        <v>21</v>
      </c>
      <c r="E259" s="1" t="s">
        <v>15</v>
      </c>
      <c r="F259" s="1">
        <v>1</v>
      </c>
    </row>
    <row r="260" spans="1:9" x14ac:dyDescent="0.15">
      <c r="A260" s="1" t="s">
        <v>32</v>
      </c>
      <c r="B260" s="7">
        <v>39736</v>
      </c>
      <c r="C260" s="1">
        <v>444</v>
      </c>
      <c r="D260" s="1">
        <v>22</v>
      </c>
      <c r="E260" s="1" t="s">
        <v>1</v>
      </c>
      <c r="F260" s="1">
        <v>1</v>
      </c>
    </row>
    <row r="261" spans="1:9" x14ac:dyDescent="0.15">
      <c r="A261" s="1" t="s">
        <v>32</v>
      </c>
      <c r="B261" s="7">
        <v>39736</v>
      </c>
      <c r="C261" s="1">
        <v>444</v>
      </c>
      <c r="D261" s="1">
        <v>23</v>
      </c>
      <c r="E261" s="1" t="s">
        <v>15</v>
      </c>
      <c r="F261" s="1">
        <v>1</v>
      </c>
    </row>
    <row r="262" spans="1:9" x14ac:dyDescent="0.15">
      <c r="A262" s="1" t="s">
        <v>32</v>
      </c>
      <c r="B262" s="7">
        <v>39736</v>
      </c>
      <c r="C262" s="1">
        <v>444</v>
      </c>
      <c r="D262" s="1">
        <v>24</v>
      </c>
      <c r="E262" s="1" t="s">
        <v>3</v>
      </c>
      <c r="F262" s="1">
        <v>3</v>
      </c>
    </row>
    <row r="263" spans="1:9" x14ac:dyDescent="0.15">
      <c r="A263" s="1" t="s">
        <v>32</v>
      </c>
      <c r="B263" s="7">
        <v>39736</v>
      </c>
      <c r="C263" s="1">
        <v>444</v>
      </c>
      <c r="D263" s="1">
        <v>25</v>
      </c>
      <c r="E263" s="1" t="s">
        <v>3</v>
      </c>
      <c r="F263" s="1">
        <v>3</v>
      </c>
    </row>
    <row r="264" spans="1:9" x14ac:dyDescent="0.15">
      <c r="H264" s="2" t="s">
        <v>14</v>
      </c>
      <c r="I264" s="2" t="s">
        <v>7</v>
      </c>
    </row>
    <row r="265" spans="1:9" x14ac:dyDescent="0.15">
      <c r="A265" s="1" t="s">
        <v>33</v>
      </c>
      <c r="B265" s="7">
        <v>39742</v>
      </c>
      <c r="C265" s="1">
        <v>445</v>
      </c>
      <c r="D265" s="1">
        <v>1</v>
      </c>
      <c r="E265" s="1" t="s">
        <v>4</v>
      </c>
      <c r="F265" s="1">
        <v>3</v>
      </c>
      <c r="H265" s="27">
        <f>(COUNTIF(F265:F289,"&gt;0"))/(COUNTA(F265:F289))</f>
        <v>1</v>
      </c>
      <c r="I265" s="27">
        <f>AVERAGE(F265:F289)</f>
        <v>2.6</v>
      </c>
    </row>
    <row r="266" spans="1:9" x14ac:dyDescent="0.15">
      <c r="A266" s="1" t="s">
        <v>65</v>
      </c>
      <c r="B266" s="7">
        <v>39742</v>
      </c>
      <c r="C266" s="1">
        <v>445</v>
      </c>
      <c r="D266" s="1">
        <v>2</v>
      </c>
      <c r="E266" s="1" t="s">
        <v>4</v>
      </c>
      <c r="F266" s="1">
        <v>3</v>
      </c>
      <c r="H266" s="27"/>
      <c r="I266" s="27"/>
    </row>
    <row r="267" spans="1:9" x14ac:dyDescent="0.15">
      <c r="A267" s="1" t="s">
        <v>33</v>
      </c>
      <c r="B267" s="7">
        <v>39742</v>
      </c>
      <c r="C267" s="1">
        <v>445</v>
      </c>
      <c r="D267" s="1">
        <v>3</v>
      </c>
      <c r="E267" s="1" t="s">
        <v>3</v>
      </c>
      <c r="F267" s="1">
        <v>3</v>
      </c>
      <c r="G267" s="3" t="s">
        <v>53</v>
      </c>
      <c r="H267" s="1" t="s">
        <v>59</v>
      </c>
      <c r="I267" s="1" t="s">
        <v>60</v>
      </c>
    </row>
    <row r="268" spans="1:9" x14ac:dyDescent="0.15">
      <c r="A268" s="1" t="s">
        <v>65</v>
      </c>
      <c r="B268" s="7">
        <v>39742</v>
      </c>
      <c r="C268" s="1">
        <v>445</v>
      </c>
      <c r="D268" s="1">
        <v>4</v>
      </c>
      <c r="E268" s="1" t="s">
        <v>36</v>
      </c>
      <c r="F268" s="1">
        <v>5</v>
      </c>
      <c r="G268" s="3" t="s">
        <v>54</v>
      </c>
      <c r="H268" s="1">
        <v>25</v>
      </c>
      <c r="I268" s="1">
        <v>10</v>
      </c>
    </row>
    <row r="269" spans="1:9" x14ac:dyDescent="0.15">
      <c r="A269" s="1" t="s">
        <v>33</v>
      </c>
      <c r="B269" s="7">
        <v>39742</v>
      </c>
      <c r="C269" s="1">
        <v>445</v>
      </c>
      <c r="D269" s="1">
        <v>5</v>
      </c>
      <c r="E269" s="1" t="s">
        <v>3</v>
      </c>
      <c r="F269" s="1">
        <v>3</v>
      </c>
      <c r="G269" s="3" t="s">
        <v>55</v>
      </c>
      <c r="H269" s="1">
        <v>28</v>
      </c>
      <c r="I269" s="1">
        <v>6</v>
      </c>
    </row>
    <row r="270" spans="1:9" x14ac:dyDescent="0.15">
      <c r="A270" s="1" t="s">
        <v>65</v>
      </c>
      <c r="B270" s="7">
        <v>39742</v>
      </c>
      <c r="C270" s="1">
        <v>445</v>
      </c>
      <c r="D270" s="1">
        <v>6</v>
      </c>
      <c r="E270" s="1" t="s">
        <v>3</v>
      </c>
      <c r="F270" s="1">
        <v>3</v>
      </c>
      <c r="G270" s="3" t="s">
        <v>56</v>
      </c>
      <c r="H270" s="1">
        <v>17</v>
      </c>
      <c r="I270" s="1">
        <v>5</v>
      </c>
    </row>
    <row r="271" spans="1:9" x14ac:dyDescent="0.15">
      <c r="A271" s="1" t="s">
        <v>33</v>
      </c>
      <c r="B271" s="7">
        <v>39742</v>
      </c>
      <c r="C271" s="1">
        <v>445</v>
      </c>
      <c r="D271" s="1">
        <v>7</v>
      </c>
      <c r="E271" s="1" t="s">
        <v>4</v>
      </c>
      <c r="F271" s="1">
        <v>3</v>
      </c>
      <c r="G271" s="3" t="s">
        <v>57</v>
      </c>
      <c r="H271" s="1">
        <v>27</v>
      </c>
      <c r="I271" s="1">
        <v>6</v>
      </c>
    </row>
    <row r="272" spans="1:9" x14ac:dyDescent="0.15">
      <c r="A272" s="1" t="s">
        <v>65</v>
      </c>
      <c r="B272" s="7">
        <v>39742</v>
      </c>
      <c r="C272" s="1">
        <v>445</v>
      </c>
      <c r="D272" s="1">
        <v>8</v>
      </c>
      <c r="E272" s="1" t="s">
        <v>4</v>
      </c>
      <c r="F272" s="1">
        <v>3</v>
      </c>
      <c r="G272" s="3" t="s">
        <v>58</v>
      </c>
      <c r="H272" s="1">
        <f>SUM(H268:H271)</f>
        <v>97</v>
      </c>
      <c r="I272" s="1">
        <f>SUM(I268:I271)</f>
        <v>27</v>
      </c>
    </row>
    <row r="273" spans="1:9" x14ac:dyDescent="0.15">
      <c r="A273" s="1" t="s">
        <v>33</v>
      </c>
      <c r="B273" s="7">
        <v>39742</v>
      </c>
      <c r="C273" s="1">
        <v>445</v>
      </c>
      <c r="D273" s="1">
        <v>9</v>
      </c>
      <c r="E273" s="1" t="s">
        <v>3</v>
      </c>
      <c r="F273" s="1">
        <v>3</v>
      </c>
      <c r="G273" s="1"/>
      <c r="H273" s="3"/>
      <c r="I273" s="1"/>
    </row>
    <row r="274" spans="1:9" x14ac:dyDescent="0.15">
      <c r="A274" s="1" t="s">
        <v>65</v>
      </c>
      <c r="B274" s="7">
        <v>39742</v>
      </c>
      <c r="C274" s="1">
        <v>445</v>
      </c>
      <c r="D274" s="1">
        <v>10</v>
      </c>
      <c r="E274" s="1" t="s">
        <v>62</v>
      </c>
      <c r="F274" s="1">
        <v>1</v>
      </c>
    </row>
    <row r="275" spans="1:9" x14ac:dyDescent="0.15">
      <c r="A275" s="1" t="s">
        <v>33</v>
      </c>
      <c r="B275" s="7">
        <v>39742</v>
      </c>
      <c r="C275" s="1">
        <v>445</v>
      </c>
      <c r="D275" s="1">
        <v>11</v>
      </c>
      <c r="E275" s="1" t="s">
        <v>3</v>
      </c>
      <c r="F275" s="1">
        <v>3</v>
      </c>
    </row>
    <row r="276" spans="1:9" x14ac:dyDescent="0.15">
      <c r="A276" s="1" t="s">
        <v>65</v>
      </c>
      <c r="B276" s="7">
        <v>39742</v>
      </c>
      <c r="C276" s="1">
        <v>445</v>
      </c>
      <c r="D276" s="1">
        <v>12</v>
      </c>
      <c r="E276" s="1" t="s">
        <v>15</v>
      </c>
      <c r="F276" s="1">
        <v>1</v>
      </c>
    </row>
    <row r="277" spans="1:9" x14ac:dyDescent="0.15">
      <c r="A277" s="1" t="s">
        <v>33</v>
      </c>
      <c r="B277" s="7">
        <v>39742</v>
      </c>
      <c r="C277" s="1">
        <v>445</v>
      </c>
      <c r="D277" s="1">
        <v>13</v>
      </c>
      <c r="E277" s="1" t="s">
        <v>1</v>
      </c>
      <c r="F277" s="1">
        <v>1</v>
      </c>
    </row>
    <row r="278" spans="1:9" x14ac:dyDescent="0.15">
      <c r="A278" s="1" t="s">
        <v>65</v>
      </c>
      <c r="B278" s="7">
        <v>39742</v>
      </c>
      <c r="C278" s="1">
        <v>445</v>
      </c>
      <c r="D278" s="1">
        <v>14</v>
      </c>
      <c r="E278" s="1" t="s">
        <v>4</v>
      </c>
      <c r="F278" s="1">
        <v>3</v>
      </c>
    </row>
    <row r="279" spans="1:9" x14ac:dyDescent="0.15">
      <c r="A279" s="1" t="s">
        <v>33</v>
      </c>
      <c r="B279" s="7">
        <v>39742</v>
      </c>
      <c r="C279" s="1">
        <v>445</v>
      </c>
      <c r="D279" s="1">
        <v>15</v>
      </c>
      <c r="E279" s="1" t="s">
        <v>1</v>
      </c>
      <c r="F279" s="1">
        <v>1</v>
      </c>
    </row>
    <row r="280" spans="1:9" x14ac:dyDescent="0.15">
      <c r="A280" s="1" t="s">
        <v>65</v>
      </c>
      <c r="B280" s="7">
        <v>39742</v>
      </c>
      <c r="C280" s="1">
        <v>445</v>
      </c>
      <c r="D280" s="1">
        <v>16</v>
      </c>
      <c r="E280" s="1" t="s">
        <v>4</v>
      </c>
      <c r="F280" s="1">
        <v>3</v>
      </c>
    </row>
    <row r="281" spans="1:9" x14ac:dyDescent="0.15">
      <c r="A281" s="1" t="s">
        <v>33</v>
      </c>
      <c r="B281" s="7">
        <v>39742</v>
      </c>
      <c r="C281" s="1">
        <v>445</v>
      </c>
      <c r="D281" s="1">
        <v>17</v>
      </c>
      <c r="E281" s="1" t="s">
        <v>3</v>
      </c>
      <c r="F281" s="1">
        <v>3</v>
      </c>
    </row>
    <row r="282" spans="1:9" x14ac:dyDescent="0.15">
      <c r="A282" s="1" t="s">
        <v>65</v>
      </c>
      <c r="B282" s="7">
        <v>39742</v>
      </c>
      <c r="C282" s="1">
        <v>445</v>
      </c>
      <c r="D282" s="1">
        <v>18</v>
      </c>
      <c r="E282" s="1" t="s">
        <v>3</v>
      </c>
      <c r="F282" s="1">
        <v>3</v>
      </c>
    </row>
    <row r="283" spans="1:9" x14ac:dyDescent="0.15">
      <c r="A283" s="1" t="s">
        <v>33</v>
      </c>
      <c r="B283" s="7">
        <v>39742</v>
      </c>
      <c r="C283" s="1">
        <v>445</v>
      </c>
      <c r="D283" s="1">
        <v>19</v>
      </c>
      <c r="E283" s="1" t="s">
        <v>2</v>
      </c>
      <c r="F283" s="1">
        <v>1</v>
      </c>
    </row>
    <row r="284" spans="1:9" x14ac:dyDescent="0.15">
      <c r="A284" s="1" t="s">
        <v>65</v>
      </c>
      <c r="B284" s="7">
        <v>39742</v>
      </c>
      <c r="C284" s="1">
        <v>445</v>
      </c>
      <c r="D284" s="1">
        <v>20</v>
      </c>
      <c r="E284" s="1" t="s">
        <v>35</v>
      </c>
      <c r="F284" s="1">
        <v>5</v>
      </c>
    </row>
    <row r="285" spans="1:9" x14ac:dyDescent="0.15">
      <c r="A285" s="1" t="s">
        <v>33</v>
      </c>
      <c r="B285" s="7">
        <v>39742</v>
      </c>
      <c r="C285" s="1">
        <v>445</v>
      </c>
      <c r="D285" s="1">
        <v>21</v>
      </c>
      <c r="E285" s="1" t="s">
        <v>3</v>
      </c>
      <c r="F285" s="1">
        <v>3</v>
      </c>
    </row>
    <row r="286" spans="1:9" x14ac:dyDescent="0.15">
      <c r="A286" s="1" t="s">
        <v>65</v>
      </c>
      <c r="B286" s="7">
        <v>39742</v>
      </c>
      <c r="C286" s="1">
        <v>445</v>
      </c>
      <c r="D286" s="1">
        <v>22</v>
      </c>
      <c r="E286" s="1" t="s">
        <v>2</v>
      </c>
      <c r="F286" s="1">
        <v>1</v>
      </c>
    </row>
    <row r="287" spans="1:9" x14ac:dyDescent="0.15">
      <c r="A287" s="1" t="s">
        <v>33</v>
      </c>
      <c r="B287" s="7">
        <v>39742</v>
      </c>
      <c r="C287" s="1">
        <v>445</v>
      </c>
      <c r="D287" s="1">
        <v>23</v>
      </c>
      <c r="E287" s="1" t="s">
        <v>15</v>
      </c>
      <c r="F287" s="1">
        <v>1</v>
      </c>
    </row>
    <row r="288" spans="1:9" x14ac:dyDescent="0.15">
      <c r="A288" s="1" t="s">
        <v>65</v>
      </c>
      <c r="B288" s="7">
        <v>39742</v>
      </c>
      <c r="C288" s="1">
        <v>445</v>
      </c>
      <c r="D288" s="1">
        <v>24</v>
      </c>
      <c r="E288" s="1" t="s">
        <v>3</v>
      </c>
      <c r="F288" s="1">
        <v>3</v>
      </c>
    </row>
    <row r="289" spans="1:9" x14ac:dyDescent="0.15">
      <c r="A289" s="1" t="s">
        <v>33</v>
      </c>
      <c r="B289" s="7">
        <v>39742</v>
      </c>
      <c r="C289" s="1">
        <v>445</v>
      </c>
      <c r="D289" s="1">
        <v>25</v>
      </c>
      <c r="E289" s="1" t="s">
        <v>3</v>
      </c>
      <c r="F289" s="1">
        <v>3</v>
      </c>
    </row>
    <row r="290" spans="1:9" x14ac:dyDescent="0.15">
      <c r="E290" s="1"/>
      <c r="H290" s="2" t="s">
        <v>14</v>
      </c>
      <c r="I290" s="2" t="s">
        <v>7</v>
      </c>
    </row>
    <row r="291" spans="1:9" x14ac:dyDescent="0.15">
      <c r="A291" s="1" t="s">
        <v>31</v>
      </c>
      <c r="B291" s="7">
        <v>39762</v>
      </c>
      <c r="C291" s="1">
        <v>446</v>
      </c>
      <c r="D291" s="1">
        <v>1</v>
      </c>
      <c r="E291" s="1" t="s">
        <v>35</v>
      </c>
      <c r="F291" s="1">
        <v>5</v>
      </c>
      <c r="H291" s="27">
        <f>(COUNTIF(F291:F315,"&gt;0"))/(COUNTA(F291:F315))</f>
        <v>1</v>
      </c>
      <c r="I291" s="27">
        <f>AVERAGE(F291:F315)</f>
        <v>2.84</v>
      </c>
    </row>
    <row r="292" spans="1:9" x14ac:dyDescent="0.15">
      <c r="A292" s="1" t="s">
        <v>31</v>
      </c>
      <c r="B292" s="7">
        <v>39762</v>
      </c>
      <c r="C292" s="1">
        <v>446</v>
      </c>
      <c r="D292" s="1">
        <v>2</v>
      </c>
      <c r="E292" s="1" t="s">
        <v>39</v>
      </c>
      <c r="F292" s="1">
        <v>3</v>
      </c>
    </row>
    <row r="293" spans="1:9" x14ac:dyDescent="0.15">
      <c r="A293" s="1" t="s">
        <v>31</v>
      </c>
      <c r="B293" s="7">
        <v>39762</v>
      </c>
      <c r="C293" s="1">
        <v>446</v>
      </c>
      <c r="D293" s="1">
        <v>3</v>
      </c>
      <c r="E293" s="1" t="s">
        <v>3</v>
      </c>
      <c r="F293" s="1">
        <v>3</v>
      </c>
      <c r="G293" s="3" t="s">
        <v>53</v>
      </c>
      <c r="H293" s="1" t="s">
        <v>59</v>
      </c>
      <c r="I293" s="1" t="s">
        <v>60</v>
      </c>
    </row>
    <row r="294" spans="1:9" x14ac:dyDescent="0.15">
      <c r="A294" s="1" t="s">
        <v>31</v>
      </c>
      <c r="B294" s="7">
        <v>39762</v>
      </c>
      <c r="C294" s="1">
        <v>446</v>
      </c>
      <c r="D294" s="1">
        <v>4</v>
      </c>
      <c r="E294" s="1" t="s">
        <v>3</v>
      </c>
      <c r="F294" s="1">
        <v>3</v>
      </c>
      <c r="G294" s="3" t="s">
        <v>54</v>
      </c>
      <c r="H294" s="1">
        <v>20</v>
      </c>
      <c r="I294" s="1">
        <v>6</v>
      </c>
    </row>
    <row r="295" spans="1:9" x14ac:dyDescent="0.15">
      <c r="A295" s="1" t="s">
        <v>31</v>
      </c>
      <c r="B295" s="7">
        <v>39762</v>
      </c>
      <c r="C295" s="1">
        <v>446</v>
      </c>
      <c r="D295" s="1">
        <v>5</v>
      </c>
      <c r="E295" s="1" t="s">
        <v>3</v>
      </c>
      <c r="F295" s="1">
        <v>3</v>
      </c>
      <c r="G295" s="3" t="s">
        <v>55</v>
      </c>
      <c r="H295" s="1">
        <v>11</v>
      </c>
      <c r="I295" s="1">
        <v>9</v>
      </c>
    </row>
    <row r="296" spans="1:9" x14ac:dyDescent="0.15">
      <c r="A296" s="1" t="s">
        <v>31</v>
      </c>
      <c r="B296" s="7">
        <v>39762</v>
      </c>
      <c r="C296" s="1">
        <v>446</v>
      </c>
      <c r="D296" s="1">
        <v>6</v>
      </c>
      <c r="E296" s="1" t="s">
        <v>2</v>
      </c>
      <c r="F296" s="1">
        <v>1</v>
      </c>
      <c r="G296" s="3" t="s">
        <v>56</v>
      </c>
      <c r="H296" s="1">
        <v>16</v>
      </c>
      <c r="I296" s="1">
        <v>10</v>
      </c>
    </row>
    <row r="297" spans="1:9" x14ac:dyDescent="0.15">
      <c r="A297" s="1" t="s">
        <v>31</v>
      </c>
      <c r="B297" s="7">
        <v>39762</v>
      </c>
      <c r="C297" s="1">
        <v>446</v>
      </c>
      <c r="D297" s="1">
        <v>7</v>
      </c>
      <c r="E297" s="1" t="s">
        <v>15</v>
      </c>
      <c r="F297" s="1">
        <v>1</v>
      </c>
      <c r="G297" s="3" t="s">
        <v>57</v>
      </c>
      <c r="H297" s="1">
        <v>12</v>
      </c>
      <c r="I297" s="1">
        <v>6</v>
      </c>
    </row>
    <row r="298" spans="1:9" x14ac:dyDescent="0.15">
      <c r="A298" s="1" t="s">
        <v>31</v>
      </c>
      <c r="B298" s="7">
        <v>39762</v>
      </c>
      <c r="C298" s="1">
        <v>446</v>
      </c>
      <c r="D298" s="1">
        <v>8</v>
      </c>
      <c r="E298" s="1" t="s">
        <v>3</v>
      </c>
      <c r="F298" s="1">
        <v>3</v>
      </c>
      <c r="G298" s="3" t="s">
        <v>58</v>
      </c>
      <c r="H298" s="1">
        <f>SUM(H294:H297)</f>
        <v>59</v>
      </c>
      <c r="I298" s="1">
        <f>SUM(I294:I297)</f>
        <v>31</v>
      </c>
    </row>
    <row r="299" spans="1:9" x14ac:dyDescent="0.15">
      <c r="A299" s="1" t="s">
        <v>31</v>
      </c>
      <c r="B299" s="7">
        <v>39762</v>
      </c>
      <c r="C299" s="1">
        <v>446</v>
      </c>
      <c r="D299" s="1">
        <v>9</v>
      </c>
      <c r="E299" s="1" t="s">
        <v>3</v>
      </c>
      <c r="F299" s="1">
        <v>3</v>
      </c>
      <c r="G299" s="1"/>
      <c r="H299" s="3"/>
      <c r="I299" s="1"/>
    </row>
    <row r="300" spans="1:9" x14ac:dyDescent="0.15">
      <c r="A300" s="1" t="s">
        <v>31</v>
      </c>
      <c r="B300" s="7">
        <v>39762</v>
      </c>
      <c r="C300" s="1">
        <v>446</v>
      </c>
      <c r="D300" s="1">
        <v>10</v>
      </c>
      <c r="E300" s="1" t="s">
        <v>4</v>
      </c>
      <c r="F300" s="1">
        <v>3</v>
      </c>
    </row>
    <row r="301" spans="1:9" x14ac:dyDescent="0.15">
      <c r="A301" s="1" t="s">
        <v>31</v>
      </c>
      <c r="B301" s="7">
        <v>39762</v>
      </c>
      <c r="C301" s="1">
        <v>446</v>
      </c>
      <c r="D301" s="1">
        <v>11</v>
      </c>
      <c r="E301" s="1" t="s">
        <v>3</v>
      </c>
      <c r="F301" s="1">
        <v>3</v>
      </c>
    </row>
    <row r="302" spans="1:9" x14ac:dyDescent="0.15">
      <c r="A302" s="1" t="s">
        <v>31</v>
      </c>
      <c r="B302" s="7">
        <v>39762</v>
      </c>
      <c r="C302" s="1">
        <v>446</v>
      </c>
      <c r="D302" s="1">
        <v>12</v>
      </c>
      <c r="E302" s="1" t="s">
        <v>4</v>
      </c>
      <c r="F302" s="1">
        <v>3</v>
      </c>
    </row>
    <row r="303" spans="1:9" x14ac:dyDescent="0.15">
      <c r="A303" s="1" t="s">
        <v>31</v>
      </c>
      <c r="B303" s="7">
        <v>39762</v>
      </c>
      <c r="C303" s="1">
        <v>446</v>
      </c>
      <c r="D303" s="1">
        <v>13</v>
      </c>
      <c r="E303" s="1" t="s">
        <v>4</v>
      </c>
      <c r="F303" s="1">
        <v>3</v>
      </c>
    </row>
    <row r="304" spans="1:9" x14ac:dyDescent="0.15">
      <c r="A304" s="1" t="s">
        <v>31</v>
      </c>
      <c r="B304" s="7">
        <v>39762</v>
      </c>
      <c r="C304" s="1">
        <v>446</v>
      </c>
      <c r="D304" s="1">
        <v>14</v>
      </c>
      <c r="E304" s="1" t="s">
        <v>3</v>
      </c>
      <c r="F304" s="1">
        <v>3</v>
      </c>
    </row>
    <row r="305" spans="1:6" x14ac:dyDescent="0.15">
      <c r="A305" s="1" t="s">
        <v>31</v>
      </c>
      <c r="B305" s="7">
        <v>39762</v>
      </c>
      <c r="C305" s="1">
        <v>446</v>
      </c>
      <c r="D305" s="1">
        <v>15</v>
      </c>
      <c r="E305" s="1" t="s">
        <v>3</v>
      </c>
      <c r="F305" s="1">
        <v>3</v>
      </c>
    </row>
    <row r="306" spans="1:6" x14ac:dyDescent="0.15">
      <c r="A306" s="1" t="s">
        <v>31</v>
      </c>
      <c r="B306" s="7">
        <v>39762</v>
      </c>
      <c r="C306" s="1">
        <v>446</v>
      </c>
      <c r="D306" s="1">
        <v>16</v>
      </c>
      <c r="E306" s="1" t="s">
        <v>3</v>
      </c>
      <c r="F306" s="1">
        <v>3</v>
      </c>
    </row>
    <row r="307" spans="1:6" x14ac:dyDescent="0.15">
      <c r="A307" s="1" t="s">
        <v>31</v>
      </c>
      <c r="B307" s="7">
        <v>39762</v>
      </c>
      <c r="C307" s="1">
        <v>446</v>
      </c>
      <c r="D307" s="1">
        <v>17</v>
      </c>
      <c r="E307" s="1" t="s">
        <v>3</v>
      </c>
      <c r="F307" s="1">
        <v>3</v>
      </c>
    </row>
    <row r="308" spans="1:6" x14ac:dyDescent="0.15">
      <c r="A308" s="1" t="s">
        <v>31</v>
      </c>
      <c r="B308" s="7">
        <v>39762</v>
      </c>
      <c r="C308" s="1">
        <v>446</v>
      </c>
      <c r="D308" s="1">
        <v>18</v>
      </c>
      <c r="E308" s="1" t="s">
        <v>3</v>
      </c>
      <c r="F308" s="1">
        <v>3</v>
      </c>
    </row>
    <row r="309" spans="1:6" x14ac:dyDescent="0.15">
      <c r="A309" s="1" t="s">
        <v>31</v>
      </c>
      <c r="B309" s="7">
        <v>39762</v>
      </c>
      <c r="C309" s="1">
        <v>446</v>
      </c>
      <c r="D309" s="1">
        <v>19</v>
      </c>
      <c r="E309" s="1" t="s">
        <v>4</v>
      </c>
      <c r="F309" s="1">
        <v>3</v>
      </c>
    </row>
    <row r="310" spans="1:6" x14ac:dyDescent="0.15">
      <c r="A310" s="1" t="s">
        <v>31</v>
      </c>
      <c r="B310" s="7">
        <v>39762</v>
      </c>
      <c r="C310" s="1">
        <v>446</v>
      </c>
      <c r="D310" s="1">
        <v>20</v>
      </c>
      <c r="E310" s="1" t="s">
        <v>4</v>
      </c>
      <c r="F310" s="1">
        <v>3</v>
      </c>
    </row>
    <row r="311" spans="1:6" x14ac:dyDescent="0.15">
      <c r="A311" s="1" t="s">
        <v>31</v>
      </c>
      <c r="B311" s="7">
        <v>39762</v>
      </c>
      <c r="C311" s="1">
        <v>446</v>
      </c>
      <c r="D311" s="1">
        <v>21</v>
      </c>
      <c r="E311" s="1" t="s">
        <v>3</v>
      </c>
      <c r="F311" s="1">
        <v>3</v>
      </c>
    </row>
    <row r="312" spans="1:6" x14ac:dyDescent="0.15">
      <c r="A312" s="1" t="s">
        <v>31</v>
      </c>
      <c r="B312" s="7">
        <v>39762</v>
      </c>
      <c r="C312" s="1">
        <v>446</v>
      </c>
      <c r="D312" s="1">
        <v>22</v>
      </c>
      <c r="E312" s="1" t="s">
        <v>4</v>
      </c>
      <c r="F312" s="1">
        <v>3</v>
      </c>
    </row>
    <row r="313" spans="1:6" x14ac:dyDescent="0.15">
      <c r="A313" s="1" t="s">
        <v>31</v>
      </c>
      <c r="B313" s="7">
        <v>39762</v>
      </c>
      <c r="C313" s="1">
        <v>446</v>
      </c>
      <c r="D313" s="1">
        <v>23</v>
      </c>
      <c r="E313" s="1" t="s">
        <v>15</v>
      </c>
      <c r="F313" s="1">
        <v>1</v>
      </c>
    </row>
    <row r="314" spans="1:6" x14ac:dyDescent="0.15">
      <c r="A314" s="1" t="s">
        <v>31</v>
      </c>
      <c r="B314" s="7">
        <v>39762</v>
      </c>
      <c r="C314" s="1">
        <v>446</v>
      </c>
      <c r="D314" s="1">
        <v>24</v>
      </c>
      <c r="E314" s="1" t="s">
        <v>3</v>
      </c>
      <c r="F314" s="1">
        <v>3</v>
      </c>
    </row>
    <row r="315" spans="1:6" x14ac:dyDescent="0.15">
      <c r="A315" s="1" t="s">
        <v>31</v>
      </c>
      <c r="B315" s="7">
        <v>39762</v>
      </c>
      <c r="C315" s="1">
        <v>446</v>
      </c>
      <c r="D315" s="1">
        <v>25</v>
      </c>
      <c r="E315" s="1" t="s">
        <v>3</v>
      </c>
      <c r="F315" s="1">
        <v>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5"/>
  <sheetViews>
    <sheetView zoomScale="85" zoomScaleNormal="85" workbookViewId="0">
      <selection activeCell="M30" sqref="M30"/>
    </sheetView>
  </sheetViews>
  <sheetFormatPr baseColWidth="10" defaultColWidth="8.83203125" defaultRowHeight="13" x14ac:dyDescent="0.15"/>
  <cols>
    <col min="1" max="1" width="9.5" customWidth="1"/>
    <col min="2" max="2" width="10.83203125" customWidth="1"/>
    <col min="5" max="5" width="8.1640625" customWidth="1"/>
    <col min="8" max="8" width="11.1640625" customWidth="1"/>
    <col min="9" max="9" width="11.83203125" customWidth="1"/>
    <col min="10" max="10" width="9.6640625" customWidth="1"/>
    <col min="11" max="11" width="6.6640625" customWidth="1"/>
    <col min="12" max="12" width="6.5" customWidth="1"/>
    <col min="13" max="13" width="7.1640625" customWidth="1"/>
    <col min="14" max="14" width="12.1640625" customWidth="1"/>
  </cols>
  <sheetData>
    <row r="1" spans="1:14" x14ac:dyDescent="0.15">
      <c r="A1" s="22" t="s">
        <v>67</v>
      </c>
      <c r="B1" s="1"/>
      <c r="C1" s="1"/>
      <c r="E1" s="10" t="s">
        <v>16</v>
      </c>
      <c r="F1" s="11"/>
      <c r="G1" s="13" t="s">
        <v>22</v>
      </c>
      <c r="H1" s="1"/>
      <c r="I1" s="13"/>
      <c r="J1" s="13"/>
      <c r="K1" s="13"/>
      <c r="L1" s="1"/>
      <c r="M1" s="1"/>
    </row>
    <row r="2" spans="1:14" ht="14" thickBot="1" x14ac:dyDescent="0.2">
      <c r="A2" s="40" t="s">
        <v>71</v>
      </c>
      <c r="B2" s="1"/>
      <c r="C2" s="1"/>
      <c r="D2" s="10"/>
      <c r="E2" s="1"/>
      <c r="F2" s="1"/>
      <c r="G2" s="11"/>
      <c r="H2" s="1"/>
      <c r="I2" s="1"/>
      <c r="J2" s="1"/>
      <c r="K2" s="1"/>
      <c r="L2" s="1"/>
      <c r="M2" s="1"/>
    </row>
    <row r="3" spans="1:14" ht="14" thickBot="1" x14ac:dyDescent="0.2">
      <c r="A3" s="9"/>
      <c r="B3" s="1"/>
      <c r="C3" s="1"/>
      <c r="D3" s="10"/>
      <c r="E3" s="14" t="s">
        <v>17</v>
      </c>
      <c r="F3" s="15" t="s">
        <v>18</v>
      </c>
      <c r="G3" s="15" t="s">
        <v>19</v>
      </c>
      <c r="H3" s="15" t="s">
        <v>20</v>
      </c>
      <c r="I3" s="16" t="s">
        <v>21</v>
      </c>
      <c r="J3" s="1"/>
      <c r="K3" s="1"/>
      <c r="L3" s="1"/>
      <c r="M3" s="1"/>
    </row>
    <row r="4" spans="1:14" x14ac:dyDescent="0.15">
      <c r="A4" s="2" t="s">
        <v>12</v>
      </c>
      <c r="B4" s="2" t="s">
        <v>11</v>
      </c>
      <c r="C4" s="2" t="s">
        <v>8</v>
      </c>
      <c r="D4" s="2" t="s">
        <v>9</v>
      </c>
      <c r="E4" s="2" t="s">
        <v>5</v>
      </c>
      <c r="F4" s="2" t="s">
        <v>6</v>
      </c>
      <c r="G4" s="2"/>
      <c r="H4" s="2" t="s">
        <v>14</v>
      </c>
      <c r="I4" s="2" t="s">
        <v>7</v>
      </c>
      <c r="J4" s="2"/>
      <c r="K4" s="2"/>
      <c r="L4" s="2"/>
      <c r="M4" s="2"/>
    </row>
    <row r="5" spans="1:14" x14ac:dyDescent="0.15">
      <c r="A5" s="1" t="s">
        <v>68</v>
      </c>
      <c r="B5" s="7">
        <v>40002</v>
      </c>
      <c r="C5" s="1">
        <v>447</v>
      </c>
      <c r="D5" s="1">
        <v>1</v>
      </c>
      <c r="E5" s="1" t="s">
        <v>4</v>
      </c>
      <c r="F5" s="1">
        <v>3</v>
      </c>
      <c r="G5" s="1"/>
      <c r="H5" s="3">
        <f>(COUNTIF(F5:F29,"&gt;0"))/(COUNTA(F5:F29))</f>
        <v>0.44</v>
      </c>
      <c r="I5" s="3">
        <f>AVERAGE(F5:F29)</f>
        <v>0.6</v>
      </c>
      <c r="J5" s="28" t="s">
        <v>33</v>
      </c>
      <c r="K5" s="29"/>
      <c r="L5" s="29"/>
      <c r="M5" s="29"/>
      <c r="N5" s="51"/>
    </row>
    <row r="6" spans="1:14" x14ac:dyDescent="0.15">
      <c r="A6" s="1" t="s">
        <v>68</v>
      </c>
      <c r="B6" s="7">
        <v>40002</v>
      </c>
      <c r="C6" s="1">
        <v>447</v>
      </c>
      <c r="D6" s="1">
        <v>2</v>
      </c>
      <c r="E6" s="1" t="s">
        <v>0</v>
      </c>
      <c r="F6" s="1">
        <v>0</v>
      </c>
      <c r="J6" s="31" t="s">
        <v>23</v>
      </c>
      <c r="K6" s="1" t="s">
        <v>24</v>
      </c>
      <c r="L6" s="17" t="s">
        <v>34</v>
      </c>
      <c r="M6" s="1" t="s">
        <v>61</v>
      </c>
      <c r="N6" s="52" t="s">
        <v>80</v>
      </c>
    </row>
    <row r="7" spans="1:14" x14ac:dyDescent="0.15">
      <c r="A7" s="1" t="s">
        <v>68</v>
      </c>
      <c r="B7" s="7">
        <v>40002</v>
      </c>
      <c r="C7" s="1">
        <v>447</v>
      </c>
      <c r="D7" s="1">
        <v>3</v>
      </c>
      <c r="E7" s="1" t="s">
        <v>1</v>
      </c>
      <c r="F7" s="1">
        <v>1</v>
      </c>
      <c r="G7" s="3" t="s">
        <v>53</v>
      </c>
      <c r="H7" s="1" t="s">
        <v>59</v>
      </c>
      <c r="I7" s="1" t="s">
        <v>60</v>
      </c>
      <c r="J7" s="31" t="s">
        <v>26</v>
      </c>
      <c r="K7" s="3">
        <f>(H31)</f>
        <v>0.72</v>
      </c>
      <c r="L7" s="3">
        <f>(I31)</f>
        <v>1.52</v>
      </c>
      <c r="M7" s="49">
        <f>(H38/I39)</f>
        <v>0.94884910485933505</v>
      </c>
      <c r="N7" s="53">
        <f>371/391</f>
        <v>0.94884910485933505</v>
      </c>
    </row>
    <row r="8" spans="1:14" x14ac:dyDescent="0.15">
      <c r="A8" s="1" t="s">
        <v>68</v>
      </c>
      <c r="B8" s="7">
        <v>40002</v>
      </c>
      <c r="C8" s="1">
        <v>447</v>
      </c>
      <c r="D8" s="1">
        <v>4</v>
      </c>
      <c r="E8" s="1" t="s">
        <v>0</v>
      </c>
      <c r="F8" s="1">
        <v>0</v>
      </c>
      <c r="G8" s="3" t="s">
        <v>54</v>
      </c>
      <c r="H8" s="1">
        <v>100</v>
      </c>
      <c r="I8" s="1">
        <v>0</v>
      </c>
      <c r="J8" s="31" t="s">
        <v>27</v>
      </c>
      <c r="K8" s="3">
        <f>(H135)</f>
        <v>1</v>
      </c>
      <c r="L8" s="3">
        <f>(I135)</f>
        <v>2.76</v>
      </c>
      <c r="M8" s="49">
        <f>(H142/H38)</f>
        <v>0.84097035040431267</v>
      </c>
      <c r="N8" s="53">
        <f>312/391</f>
        <v>0.79795396419437337</v>
      </c>
    </row>
    <row r="9" spans="1:14" x14ac:dyDescent="0.15">
      <c r="A9" s="1" t="s">
        <v>68</v>
      </c>
      <c r="B9" s="7">
        <v>40002</v>
      </c>
      <c r="C9" s="1">
        <v>447</v>
      </c>
      <c r="D9" s="1">
        <v>5</v>
      </c>
      <c r="E9" s="1" t="s">
        <v>0</v>
      </c>
      <c r="F9" s="1">
        <v>0</v>
      </c>
      <c r="G9" s="3" t="s">
        <v>55</v>
      </c>
      <c r="H9" s="1">
        <v>93</v>
      </c>
      <c r="I9" s="1">
        <v>7</v>
      </c>
      <c r="J9" s="31" t="s">
        <v>28</v>
      </c>
      <c r="K9" s="3">
        <f>(H213)</f>
        <v>1</v>
      </c>
      <c r="L9" s="3">
        <f>(I213)</f>
        <v>2.76</v>
      </c>
      <c r="M9" s="49">
        <f>(H220/H142)</f>
        <v>0.78205128205128205</v>
      </c>
      <c r="N9" s="53">
        <f>244/391</f>
        <v>0.6240409207161125</v>
      </c>
    </row>
    <row r="10" spans="1:14" x14ac:dyDescent="0.15">
      <c r="A10" s="1" t="s">
        <v>68</v>
      </c>
      <c r="B10" s="7">
        <v>40002</v>
      </c>
      <c r="C10" s="1">
        <v>447</v>
      </c>
      <c r="D10" s="1">
        <v>6</v>
      </c>
      <c r="E10" s="1" t="s">
        <v>1</v>
      </c>
      <c r="F10" s="1">
        <v>1</v>
      </c>
      <c r="G10" s="3" t="s">
        <v>56</v>
      </c>
      <c r="H10" s="1">
        <v>93</v>
      </c>
      <c r="I10" s="1">
        <v>7</v>
      </c>
      <c r="J10" s="31" t="s">
        <v>29</v>
      </c>
      <c r="K10" s="3">
        <f>(H291)</f>
        <v>1</v>
      </c>
      <c r="L10" s="3">
        <f>(I291)</f>
        <v>2.76</v>
      </c>
      <c r="M10" s="49">
        <f>(H298/H220)</f>
        <v>0.81967213114754101</v>
      </c>
      <c r="N10" s="53">
        <f>200/391</f>
        <v>0.51150895140664965</v>
      </c>
    </row>
    <row r="11" spans="1:14" x14ac:dyDescent="0.15">
      <c r="A11" s="1" t="s">
        <v>68</v>
      </c>
      <c r="B11" s="7">
        <v>40002</v>
      </c>
      <c r="C11" s="1">
        <v>447</v>
      </c>
      <c r="D11" s="1">
        <v>7</v>
      </c>
      <c r="E11" s="1" t="s">
        <v>1</v>
      </c>
      <c r="F11" s="1">
        <v>1</v>
      </c>
      <c r="G11" s="3" t="s">
        <v>57</v>
      </c>
      <c r="H11" s="1">
        <v>95</v>
      </c>
      <c r="I11" s="1">
        <v>4</v>
      </c>
      <c r="J11" s="31"/>
      <c r="K11" s="3"/>
      <c r="L11" s="3"/>
      <c r="M11" s="49"/>
      <c r="N11" s="53"/>
    </row>
    <row r="12" spans="1:14" x14ac:dyDescent="0.15">
      <c r="A12" s="1" t="s">
        <v>68</v>
      </c>
      <c r="B12" s="7">
        <v>40002</v>
      </c>
      <c r="C12" s="1">
        <v>447</v>
      </c>
      <c r="D12" s="1">
        <v>8</v>
      </c>
      <c r="E12" s="1" t="s">
        <v>0</v>
      </c>
      <c r="F12" s="1">
        <v>0</v>
      </c>
      <c r="G12" s="3" t="s">
        <v>58</v>
      </c>
      <c r="H12" s="1">
        <f>SUM(H8:H11)</f>
        <v>381</v>
      </c>
      <c r="I12" s="1">
        <f>SUM(I8:I11)</f>
        <v>18</v>
      </c>
      <c r="J12" s="31" t="s">
        <v>68</v>
      </c>
      <c r="K12" s="3"/>
      <c r="L12" s="3"/>
      <c r="M12" s="49"/>
      <c r="N12" s="53"/>
    </row>
    <row r="13" spans="1:14" x14ac:dyDescent="0.15">
      <c r="A13" s="1" t="s">
        <v>68</v>
      </c>
      <c r="B13" s="7">
        <v>40002</v>
      </c>
      <c r="C13" s="1">
        <v>447</v>
      </c>
      <c r="D13" s="1">
        <v>9</v>
      </c>
      <c r="E13" s="1" t="s">
        <v>0</v>
      </c>
      <c r="F13" s="1">
        <v>0</v>
      </c>
      <c r="G13" s="1"/>
      <c r="H13" s="3"/>
      <c r="I13" s="1">
        <f>SUM(H12:I12)</f>
        <v>399</v>
      </c>
      <c r="J13" s="31" t="s">
        <v>23</v>
      </c>
      <c r="K13" s="3" t="s">
        <v>24</v>
      </c>
      <c r="L13" s="3" t="s">
        <v>34</v>
      </c>
      <c r="M13" s="49"/>
      <c r="N13" s="53"/>
    </row>
    <row r="14" spans="1:14" x14ac:dyDescent="0.15">
      <c r="A14" s="1" t="s">
        <v>68</v>
      </c>
      <c r="B14" s="7">
        <v>40002</v>
      </c>
      <c r="C14" s="1">
        <v>447</v>
      </c>
      <c r="D14" s="1">
        <v>10</v>
      </c>
      <c r="E14" s="1" t="s">
        <v>15</v>
      </c>
      <c r="F14" s="1">
        <v>1</v>
      </c>
      <c r="G14" s="1"/>
      <c r="J14" s="31" t="s">
        <v>26</v>
      </c>
      <c r="K14" s="3">
        <f>(H5)</f>
        <v>0.44</v>
      </c>
      <c r="L14" s="3">
        <f>(I5)</f>
        <v>0.6</v>
      </c>
      <c r="M14" s="49">
        <f>(H12/I13)</f>
        <v>0.95488721804511278</v>
      </c>
      <c r="N14" s="53">
        <f>381/399</f>
        <v>0.95488721804511278</v>
      </c>
    </row>
    <row r="15" spans="1:14" x14ac:dyDescent="0.15">
      <c r="A15" s="1" t="s">
        <v>68</v>
      </c>
      <c r="B15" s="7">
        <v>40002</v>
      </c>
      <c r="C15" s="1">
        <v>447</v>
      </c>
      <c r="D15" s="1">
        <v>11</v>
      </c>
      <c r="E15" s="1" t="s">
        <v>0</v>
      </c>
      <c r="F15" s="1">
        <v>0</v>
      </c>
      <c r="G15" s="1"/>
      <c r="J15" s="31" t="s">
        <v>27</v>
      </c>
      <c r="K15" s="3">
        <f>(H83)</f>
        <v>0.68</v>
      </c>
      <c r="L15" s="3">
        <f>(I83)</f>
        <v>1.32</v>
      </c>
      <c r="M15" s="49">
        <f>(H90/H12)</f>
        <v>0.90551181102362199</v>
      </c>
      <c r="N15" s="53">
        <f>345/399</f>
        <v>0.86466165413533835</v>
      </c>
    </row>
    <row r="16" spans="1:14" x14ac:dyDescent="0.15">
      <c r="A16" s="1" t="s">
        <v>68</v>
      </c>
      <c r="B16" s="7">
        <v>40002</v>
      </c>
      <c r="C16" s="1">
        <v>447</v>
      </c>
      <c r="D16" s="1">
        <v>12</v>
      </c>
      <c r="E16" s="1" t="s">
        <v>15</v>
      </c>
      <c r="F16" s="1">
        <v>1</v>
      </c>
      <c r="G16" s="1"/>
      <c r="J16" s="31" t="s">
        <v>28</v>
      </c>
      <c r="K16" s="3">
        <f>(H161)</f>
        <v>0.88</v>
      </c>
      <c r="L16" s="3">
        <f>(I161)</f>
        <v>2</v>
      </c>
      <c r="M16" s="49">
        <f>(H168/H90)</f>
        <v>0.84057971014492749</v>
      </c>
      <c r="N16" s="53">
        <f>290/399</f>
        <v>0.72681704260651625</v>
      </c>
    </row>
    <row r="17" spans="1:14" x14ac:dyDescent="0.15">
      <c r="A17" s="1" t="s">
        <v>68</v>
      </c>
      <c r="B17" s="7">
        <v>40002</v>
      </c>
      <c r="C17" s="1">
        <v>447</v>
      </c>
      <c r="D17" s="1">
        <v>13</v>
      </c>
      <c r="E17" s="1" t="s">
        <v>15</v>
      </c>
      <c r="F17" s="1">
        <v>1</v>
      </c>
      <c r="G17" s="1"/>
      <c r="J17" s="31" t="s">
        <v>29</v>
      </c>
      <c r="K17" s="3">
        <f>(H239)</f>
        <v>0.92</v>
      </c>
      <c r="L17" s="3">
        <f>(I239)</f>
        <v>2.52</v>
      </c>
      <c r="M17" s="49">
        <f>(H246/H168)</f>
        <v>0.81034482758620685</v>
      </c>
      <c r="N17" s="53">
        <f>235/399</f>
        <v>0.58897243107769426</v>
      </c>
    </row>
    <row r="18" spans="1:14" x14ac:dyDescent="0.15">
      <c r="A18" s="1" t="s">
        <v>68</v>
      </c>
      <c r="B18" s="7">
        <v>40002</v>
      </c>
      <c r="C18" s="1">
        <v>447</v>
      </c>
      <c r="D18" s="1">
        <v>14</v>
      </c>
      <c r="E18" s="1" t="s">
        <v>1</v>
      </c>
      <c r="F18" s="1">
        <v>1</v>
      </c>
      <c r="J18" s="31"/>
      <c r="K18" s="3"/>
      <c r="L18" s="3"/>
      <c r="M18" s="49"/>
      <c r="N18" s="53"/>
    </row>
    <row r="19" spans="1:14" x14ac:dyDescent="0.15">
      <c r="A19" s="1" t="s">
        <v>68</v>
      </c>
      <c r="B19" s="7">
        <v>40002</v>
      </c>
      <c r="C19" s="1">
        <v>447</v>
      </c>
      <c r="D19" s="1">
        <v>15</v>
      </c>
      <c r="E19" s="1" t="s">
        <v>3</v>
      </c>
      <c r="F19" s="1">
        <v>3</v>
      </c>
      <c r="J19" s="31" t="s">
        <v>31</v>
      </c>
      <c r="K19" s="3"/>
      <c r="L19" s="3"/>
      <c r="M19" s="49"/>
      <c r="N19" s="53"/>
    </row>
    <row r="20" spans="1:14" x14ac:dyDescent="0.15">
      <c r="A20" s="1" t="s">
        <v>68</v>
      </c>
      <c r="B20" s="7">
        <v>40002</v>
      </c>
      <c r="C20" s="1">
        <v>447</v>
      </c>
      <c r="D20" s="1">
        <v>16</v>
      </c>
      <c r="E20" s="1" t="s">
        <v>0</v>
      </c>
      <c r="F20" s="1">
        <v>0</v>
      </c>
      <c r="J20" s="31" t="s">
        <v>23</v>
      </c>
      <c r="K20" s="3" t="s">
        <v>24</v>
      </c>
      <c r="L20" s="3" t="s">
        <v>34</v>
      </c>
      <c r="M20" s="49"/>
      <c r="N20" s="53"/>
    </row>
    <row r="21" spans="1:14" x14ac:dyDescent="0.15">
      <c r="A21" s="1" t="s">
        <v>68</v>
      </c>
      <c r="B21" s="7">
        <v>40002</v>
      </c>
      <c r="C21" s="1">
        <v>447</v>
      </c>
      <c r="D21" s="1">
        <v>17</v>
      </c>
      <c r="E21" s="1" t="s">
        <v>0</v>
      </c>
      <c r="F21" s="1">
        <v>0</v>
      </c>
      <c r="J21" s="31" t="s">
        <v>26</v>
      </c>
      <c r="K21" s="3">
        <f>(H57)</f>
        <v>1</v>
      </c>
      <c r="L21" s="3">
        <f>(I57)</f>
        <v>2.2000000000000002</v>
      </c>
      <c r="M21" s="49">
        <f>(H64/I65)</f>
        <v>0.93702770780856426</v>
      </c>
      <c r="N21" s="53">
        <f>372/397</f>
        <v>0.93702770780856426</v>
      </c>
    </row>
    <row r="22" spans="1:14" x14ac:dyDescent="0.15">
      <c r="A22" s="1" t="s">
        <v>68</v>
      </c>
      <c r="B22" s="7">
        <v>40002</v>
      </c>
      <c r="C22" s="1">
        <v>447</v>
      </c>
      <c r="D22" s="1">
        <v>18</v>
      </c>
      <c r="E22" s="1" t="s">
        <v>0</v>
      </c>
      <c r="F22" s="1">
        <v>0</v>
      </c>
      <c r="J22" s="31" t="s">
        <v>27</v>
      </c>
      <c r="K22" s="3">
        <f>(H109)</f>
        <v>1</v>
      </c>
      <c r="L22" s="3">
        <f>(I109)</f>
        <v>2.44</v>
      </c>
      <c r="M22" s="49">
        <f>(H116/H64)</f>
        <v>0.84677419354838712</v>
      </c>
      <c r="N22" s="53">
        <f>315/397</f>
        <v>0.79345088161209065</v>
      </c>
    </row>
    <row r="23" spans="1:14" x14ac:dyDescent="0.15">
      <c r="A23" s="1" t="s">
        <v>68</v>
      </c>
      <c r="B23" s="7">
        <v>40002</v>
      </c>
      <c r="C23" s="1">
        <v>447</v>
      </c>
      <c r="D23" s="1">
        <v>19</v>
      </c>
      <c r="E23" s="1" t="s">
        <v>0</v>
      </c>
      <c r="F23" s="1">
        <v>0</v>
      </c>
      <c r="J23" s="31" t="s">
        <v>28</v>
      </c>
      <c r="K23" s="3">
        <f>(H187)</f>
        <v>1</v>
      </c>
      <c r="L23" s="3">
        <f>(I187)</f>
        <v>3.4</v>
      </c>
      <c r="M23" s="49">
        <f>(H194/H116)</f>
        <v>0.66984126984126979</v>
      </c>
      <c r="N23" s="53">
        <f>211/397</f>
        <v>0.53148614609571787</v>
      </c>
    </row>
    <row r="24" spans="1:14" x14ac:dyDescent="0.15">
      <c r="A24" s="1" t="s">
        <v>68</v>
      </c>
      <c r="B24" s="7">
        <v>40002</v>
      </c>
      <c r="C24" s="1">
        <v>447</v>
      </c>
      <c r="D24" s="1">
        <v>20</v>
      </c>
      <c r="E24" s="1" t="s">
        <v>1</v>
      </c>
      <c r="F24" s="1">
        <v>1</v>
      </c>
      <c r="J24" s="32" t="s">
        <v>29</v>
      </c>
      <c r="K24" s="33">
        <f>(H265)</f>
        <v>1</v>
      </c>
      <c r="L24" s="33">
        <f>(I265)</f>
        <v>2.92</v>
      </c>
      <c r="M24" s="50">
        <f>(H272/H194)</f>
        <v>0.56398104265402849</v>
      </c>
      <c r="N24" s="54">
        <f>119/397</f>
        <v>0.29974811083123426</v>
      </c>
    </row>
    <row r="25" spans="1:14" x14ac:dyDescent="0.15">
      <c r="A25" s="1" t="s">
        <v>68</v>
      </c>
      <c r="B25" s="7">
        <v>40002</v>
      </c>
      <c r="C25" s="1">
        <v>447</v>
      </c>
      <c r="D25" s="1">
        <v>21</v>
      </c>
      <c r="E25" s="1" t="s">
        <v>0</v>
      </c>
      <c r="F25" s="1">
        <v>0</v>
      </c>
      <c r="G25" s="1"/>
      <c r="H25" s="3"/>
      <c r="I25" s="1"/>
    </row>
    <row r="26" spans="1:14" x14ac:dyDescent="0.15">
      <c r="A26" s="1" t="s">
        <v>68</v>
      </c>
      <c r="B26" s="7">
        <v>40002</v>
      </c>
      <c r="C26" s="1">
        <v>447</v>
      </c>
      <c r="D26" s="1">
        <v>22</v>
      </c>
      <c r="E26" s="1" t="s">
        <v>15</v>
      </c>
      <c r="F26" s="1">
        <v>1</v>
      </c>
      <c r="G26" s="1"/>
      <c r="H26" s="3"/>
      <c r="I26" s="1"/>
    </row>
    <row r="27" spans="1:14" x14ac:dyDescent="0.15">
      <c r="A27" s="1" t="s">
        <v>68</v>
      </c>
      <c r="B27" s="7">
        <v>40002</v>
      </c>
      <c r="C27" s="1">
        <v>447</v>
      </c>
      <c r="D27" s="1">
        <v>23</v>
      </c>
      <c r="E27" s="1" t="s">
        <v>0</v>
      </c>
      <c r="F27" s="1">
        <v>0</v>
      </c>
      <c r="G27" s="1"/>
      <c r="H27" s="3"/>
      <c r="I27" s="1"/>
    </row>
    <row r="28" spans="1:14" x14ac:dyDescent="0.15">
      <c r="A28" s="1" t="s">
        <v>68</v>
      </c>
      <c r="B28" s="7">
        <v>40002</v>
      </c>
      <c r="C28" s="1">
        <v>447</v>
      </c>
      <c r="D28" s="1">
        <v>24</v>
      </c>
      <c r="E28" s="1" t="s">
        <v>0</v>
      </c>
      <c r="F28" s="1">
        <v>0</v>
      </c>
      <c r="G28" s="1"/>
      <c r="H28" s="3"/>
      <c r="I28" s="1"/>
    </row>
    <row r="29" spans="1:14" x14ac:dyDescent="0.15">
      <c r="A29" s="1" t="s">
        <v>68</v>
      </c>
      <c r="B29" s="7">
        <v>40002</v>
      </c>
      <c r="C29" s="1">
        <v>447</v>
      </c>
      <c r="D29" s="1">
        <v>25</v>
      </c>
      <c r="E29" s="1" t="s">
        <v>0</v>
      </c>
      <c r="F29" s="1">
        <v>0</v>
      </c>
      <c r="G29" s="1"/>
      <c r="H29" s="3"/>
      <c r="I29" s="1"/>
      <c r="M29" s="1"/>
    </row>
    <row r="31" spans="1:14" x14ac:dyDescent="0.15">
      <c r="A31" s="1" t="s">
        <v>33</v>
      </c>
      <c r="B31" s="7">
        <v>40009</v>
      </c>
      <c r="C31" s="1">
        <v>448</v>
      </c>
      <c r="D31" s="1">
        <v>1</v>
      </c>
      <c r="E31" s="1" t="s">
        <v>0</v>
      </c>
      <c r="F31" s="1">
        <v>0</v>
      </c>
      <c r="G31" s="1"/>
      <c r="H31" s="3">
        <f>(COUNTIF(F31:F55,"&gt;0"))/(COUNTA(F31:F55))</f>
        <v>0.72</v>
      </c>
      <c r="I31" s="3">
        <f>AVERAGE(F31:F55)</f>
        <v>1.52</v>
      </c>
    </row>
    <row r="32" spans="1:14" x14ac:dyDescent="0.15">
      <c r="A32" s="1" t="s">
        <v>33</v>
      </c>
      <c r="B32" s="7">
        <v>40009</v>
      </c>
      <c r="C32" s="1">
        <v>448</v>
      </c>
      <c r="D32" s="1">
        <v>2</v>
      </c>
      <c r="E32" s="1" t="s">
        <v>3</v>
      </c>
      <c r="F32" s="1">
        <v>3</v>
      </c>
    </row>
    <row r="33" spans="1:9" x14ac:dyDescent="0.15">
      <c r="A33" s="1" t="s">
        <v>33</v>
      </c>
      <c r="B33" s="7">
        <v>40009</v>
      </c>
      <c r="C33" s="1">
        <v>448</v>
      </c>
      <c r="D33" s="1">
        <v>3</v>
      </c>
      <c r="E33" s="1" t="s">
        <v>0</v>
      </c>
      <c r="F33" s="1">
        <v>0</v>
      </c>
      <c r="G33" s="3" t="s">
        <v>53</v>
      </c>
      <c r="H33" s="1" t="s">
        <v>59</v>
      </c>
      <c r="I33" s="1" t="s">
        <v>60</v>
      </c>
    </row>
    <row r="34" spans="1:9" x14ac:dyDescent="0.15">
      <c r="A34" s="1" t="s">
        <v>33</v>
      </c>
      <c r="B34" s="7">
        <v>40009</v>
      </c>
      <c r="C34" s="1">
        <v>448</v>
      </c>
      <c r="D34" s="1">
        <v>4</v>
      </c>
      <c r="E34" s="1" t="s">
        <v>4</v>
      </c>
      <c r="F34" s="1">
        <v>3</v>
      </c>
      <c r="G34" s="3" t="s">
        <v>54</v>
      </c>
      <c r="H34" s="1">
        <v>92</v>
      </c>
      <c r="I34" s="1">
        <v>4</v>
      </c>
    </row>
    <row r="35" spans="1:9" x14ac:dyDescent="0.15">
      <c r="A35" s="1" t="s">
        <v>33</v>
      </c>
      <c r="B35" s="7">
        <v>40009</v>
      </c>
      <c r="C35" s="1">
        <v>448</v>
      </c>
      <c r="D35" s="1">
        <v>5</v>
      </c>
      <c r="E35" s="1" t="s">
        <v>0</v>
      </c>
      <c r="F35" s="1">
        <v>0</v>
      </c>
      <c r="G35" s="3" t="s">
        <v>55</v>
      </c>
      <c r="H35" s="1">
        <v>95</v>
      </c>
      <c r="I35" s="1">
        <v>1</v>
      </c>
    </row>
    <row r="36" spans="1:9" x14ac:dyDescent="0.15">
      <c r="A36" s="1" t="s">
        <v>33</v>
      </c>
      <c r="B36" s="7">
        <v>40009</v>
      </c>
      <c r="C36" s="1">
        <v>448</v>
      </c>
      <c r="D36" s="1">
        <v>6</v>
      </c>
      <c r="E36" s="1" t="s">
        <v>3</v>
      </c>
      <c r="F36" s="1">
        <v>3</v>
      </c>
      <c r="G36" s="3" t="s">
        <v>56</v>
      </c>
      <c r="H36" s="1">
        <v>97</v>
      </c>
      <c r="I36" s="1">
        <v>2</v>
      </c>
    </row>
    <row r="37" spans="1:9" x14ac:dyDescent="0.15">
      <c r="A37" s="1" t="s">
        <v>33</v>
      </c>
      <c r="B37" s="7">
        <v>40009</v>
      </c>
      <c r="C37" s="1">
        <v>448</v>
      </c>
      <c r="D37" s="1">
        <v>7</v>
      </c>
      <c r="E37" s="1" t="s">
        <v>0</v>
      </c>
      <c r="F37" s="1">
        <v>0</v>
      </c>
      <c r="G37" s="3" t="s">
        <v>57</v>
      </c>
      <c r="H37" s="1">
        <v>87</v>
      </c>
      <c r="I37" s="1">
        <v>13</v>
      </c>
    </row>
    <row r="38" spans="1:9" x14ac:dyDescent="0.15">
      <c r="A38" s="1" t="s">
        <v>33</v>
      </c>
      <c r="B38" s="7">
        <v>40009</v>
      </c>
      <c r="C38" s="1">
        <v>448</v>
      </c>
      <c r="D38" s="1">
        <v>8</v>
      </c>
      <c r="E38" s="1" t="s">
        <v>1</v>
      </c>
      <c r="F38" s="1">
        <v>1</v>
      </c>
      <c r="G38" s="3" t="s">
        <v>58</v>
      </c>
      <c r="H38" s="1">
        <f>SUM(H34:H37)</f>
        <v>371</v>
      </c>
      <c r="I38" s="1">
        <f>SUM(I34:I37)</f>
        <v>20</v>
      </c>
    </row>
    <row r="39" spans="1:9" x14ac:dyDescent="0.15">
      <c r="A39" s="1" t="s">
        <v>33</v>
      </c>
      <c r="B39" s="7">
        <v>40009</v>
      </c>
      <c r="C39" s="1">
        <v>448</v>
      </c>
      <c r="D39" s="1">
        <v>9</v>
      </c>
      <c r="E39" s="1" t="s">
        <v>0</v>
      </c>
      <c r="F39" s="1">
        <v>0</v>
      </c>
      <c r="G39" s="1"/>
      <c r="H39" s="3"/>
      <c r="I39" s="1">
        <f>SUM(H38:I38)</f>
        <v>391</v>
      </c>
    </row>
    <row r="40" spans="1:9" x14ac:dyDescent="0.15">
      <c r="A40" s="1" t="s">
        <v>33</v>
      </c>
      <c r="B40" s="7">
        <v>40009</v>
      </c>
      <c r="C40" s="1">
        <v>448</v>
      </c>
      <c r="D40" s="1">
        <v>10</v>
      </c>
      <c r="E40" s="1" t="s">
        <v>4</v>
      </c>
      <c r="F40" s="1">
        <v>3</v>
      </c>
      <c r="G40" s="1"/>
    </row>
    <row r="41" spans="1:9" x14ac:dyDescent="0.15">
      <c r="A41" s="1" t="s">
        <v>33</v>
      </c>
      <c r="B41" s="7">
        <v>40009</v>
      </c>
      <c r="C41" s="1">
        <v>448</v>
      </c>
      <c r="D41" s="1">
        <v>11</v>
      </c>
      <c r="E41" s="1" t="s">
        <v>62</v>
      </c>
      <c r="F41" s="1">
        <v>1</v>
      </c>
      <c r="G41" s="1"/>
    </row>
    <row r="42" spans="1:9" x14ac:dyDescent="0.15">
      <c r="A42" s="1" t="s">
        <v>33</v>
      </c>
      <c r="B42" s="7">
        <v>40009</v>
      </c>
      <c r="C42" s="1">
        <v>448</v>
      </c>
      <c r="D42" s="1">
        <v>12</v>
      </c>
      <c r="E42" s="1" t="s">
        <v>0</v>
      </c>
      <c r="F42" s="1">
        <v>0</v>
      </c>
      <c r="G42" s="1"/>
    </row>
    <row r="43" spans="1:9" x14ac:dyDescent="0.15">
      <c r="A43" s="1" t="s">
        <v>33</v>
      </c>
      <c r="B43" s="7">
        <v>40009</v>
      </c>
      <c r="C43" s="1">
        <v>448</v>
      </c>
      <c r="D43" s="1">
        <v>13</v>
      </c>
      <c r="E43" s="1" t="s">
        <v>1</v>
      </c>
      <c r="F43" s="1">
        <v>1</v>
      </c>
      <c r="G43" s="1"/>
    </row>
    <row r="44" spans="1:9" x14ac:dyDescent="0.15">
      <c r="A44" s="1" t="s">
        <v>33</v>
      </c>
      <c r="B44" s="7">
        <v>40009</v>
      </c>
      <c r="C44" s="1">
        <v>448</v>
      </c>
      <c r="D44" s="1">
        <v>14</v>
      </c>
      <c r="E44" s="1" t="s">
        <v>3</v>
      </c>
      <c r="F44" s="1">
        <v>3</v>
      </c>
    </row>
    <row r="45" spans="1:9" x14ac:dyDescent="0.15">
      <c r="A45" s="1" t="s">
        <v>33</v>
      </c>
      <c r="B45" s="7">
        <v>40009</v>
      </c>
      <c r="C45" s="1">
        <v>448</v>
      </c>
      <c r="D45" s="1">
        <v>15</v>
      </c>
      <c r="E45" s="1" t="s">
        <v>4</v>
      </c>
      <c r="F45" s="1">
        <v>3</v>
      </c>
    </row>
    <row r="46" spans="1:9" x14ac:dyDescent="0.15">
      <c r="A46" s="1" t="s">
        <v>33</v>
      </c>
      <c r="B46" s="7">
        <v>40009</v>
      </c>
      <c r="C46" s="1">
        <v>448</v>
      </c>
      <c r="D46" s="1">
        <v>16</v>
      </c>
      <c r="E46" s="1" t="s">
        <v>62</v>
      </c>
      <c r="F46" s="1">
        <v>1</v>
      </c>
    </row>
    <row r="47" spans="1:9" x14ac:dyDescent="0.15">
      <c r="A47" s="1" t="s">
        <v>33</v>
      </c>
      <c r="B47" s="7">
        <v>40009</v>
      </c>
      <c r="C47" s="1">
        <v>448</v>
      </c>
      <c r="D47" s="1">
        <v>17</v>
      </c>
      <c r="E47" s="1" t="s">
        <v>62</v>
      </c>
      <c r="F47" s="1">
        <v>1</v>
      </c>
    </row>
    <row r="48" spans="1:9" x14ac:dyDescent="0.15">
      <c r="A48" s="1" t="s">
        <v>33</v>
      </c>
      <c r="B48" s="7">
        <v>40009</v>
      </c>
      <c r="C48" s="1">
        <v>448</v>
      </c>
      <c r="D48" s="1">
        <v>18</v>
      </c>
      <c r="E48" s="1" t="s">
        <v>3</v>
      </c>
      <c r="F48" s="1">
        <v>3</v>
      </c>
    </row>
    <row r="49" spans="1:9" x14ac:dyDescent="0.15">
      <c r="A49" s="1" t="s">
        <v>33</v>
      </c>
      <c r="B49" s="7">
        <v>40009</v>
      </c>
      <c r="C49" s="1">
        <v>448</v>
      </c>
      <c r="D49" s="1">
        <v>19</v>
      </c>
      <c r="E49" s="1" t="s">
        <v>15</v>
      </c>
      <c r="F49" s="1">
        <v>1</v>
      </c>
    </row>
    <row r="50" spans="1:9" x14ac:dyDescent="0.15">
      <c r="A50" s="1" t="s">
        <v>33</v>
      </c>
      <c r="B50" s="7">
        <v>40009</v>
      </c>
      <c r="C50" s="1">
        <v>448</v>
      </c>
      <c r="D50" s="1">
        <v>20</v>
      </c>
      <c r="E50" s="1" t="s">
        <v>69</v>
      </c>
      <c r="F50" s="1">
        <v>3</v>
      </c>
    </row>
    <row r="51" spans="1:9" x14ac:dyDescent="0.15">
      <c r="A51" s="1" t="s">
        <v>33</v>
      </c>
      <c r="B51" s="7">
        <v>40009</v>
      </c>
      <c r="C51" s="1">
        <v>448</v>
      </c>
      <c r="D51" s="1">
        <v>21</v>
      </c>
      <c r="E51" s="1" t="s">
        <v>3</v>
      </c>
      <c r="F51" s="1">
        <v>3</v>
      </c>
      <c r="G51" s="1"/>
      <c r="H51" s="3"/>
      <c r="I51" s="1"/>
    </row>
    <row r="52" spans="1:9" x14ac:dyDescent="0.15">
      <c r="A52" s="1" t="s">
        <v>33</v>
      </c>
      <c r="B52" s="7">
        <v>40009</v>
      </c>
      <c r="C52" s="1">
        <v>448</v>
      </c>
      <c r="D52" s="1">
        <v>22</v>
      </c>
      <c r="E52" s="1" t="s">
        <v>3</v>
      </c>
      <c r="F52" s="1">
        <v>3</v>
      </c>
      <c r="G52" s="1"/>
      <c r="H52" s="3"/>
      <c r="I52" s="1"/>
    </row>
    <row r="53" spans="1:9" x14ac:dyDescent="0.15">
      <c r="A53" s="1" t="s">
        <v>33</v>
      </c>
      <c r="B53" s="7">
        <v>40009</v>
      </c>
      <c r="C53" s="1">
        <v>448</v>
      </c>
      <c r="D53" s="1">
        <v>23</v>
      </c>
      <c r="E53" s="1" t="s">
        <v>0</v>
      </c>
      <c r="F53" s="1">
        <v>0</v>
      </c>
      <c r="G53" s="1"/>
      <c r="H53" s="3"/>
      <c r="I53" s="1"/>
    </row>
    <row r="54" spans="1:9" x14ac:dyDescent="0.15">
      <c r="A54" s="1" t="s">
        <v>33</v>
      </c>
      <c r="B54" s="7">
        <v>40009</v>
      </c>
      <c r="C54" s="1">
        <v>448</v>
      </c>
      <c r="D54" s="1">
        <v>24</v>
      </c>
      <c r="E54" s="1" t="s">
        <v>15</v>
      </c>
      <c r="F54" s="1">
        <v>1</v>
      </c>
      <c r="G54" s="1"/>
      <c r="H54" s="3"/>
      <c r="I54" s="1"/>
    </row>
    <row r="55" spans="1:9" x14ac:dyDescent="0.15">
      <c r="A55" s="1" t="s">
        <v>33</v>
      </c>
      <c r="B55" s="7">
        <v>40009</v>
      </c>
      <c r="C55" s="1">
        <v>448</v>
      </c>
      <c r="D55" s="1">
        <v>25</v>
      </c>
      <c r="E55" s="1" t="s">
        <v>1</v>
      </c>
      <c r="F55" s="1">
        <v>1</v>
      </c>
      <c r="G55" s="1"/>
      <c r="H55" s="3"/>
      <c r="I55" s="1"/>
    </row>
    <row r="57" spans="1:9" x14ac:dyDescent="0.15">
      <c r="A57" s="1" t="s">
        <v>31</v>
      </c>
      <c r="B57" s="7">
        <v>40016</v>
      </c>
      <c r="C57" s="1">
        <v>449</v>
      </c>
      <c r="D57" s="1">
        <v>1</v>
      </c>
      <c r="E57" s="1" t="s">
        <v>15</v>
      </c>
      <c r="F57" s="1">
        <v>1</v>
      </c>
      <c r="G57" s="1"/>
      <c r="H57" s="3">
        <f>(COUNTIF(F57:F81,"&gt;0"))/(COUNTA(F57:F81))</f>
        <v>1</v>
      </c>
      <c r="I57" s="3">
        <f>AVERAGE(F57:F81)</f>
        <v>2.2000000000000002</v>
      </c>
    </row>
    <row r="58" spans="1:9" x14ac:dyDescent="0.15">
      <c r="A58" s="1" t="s">
        <v>31</v>
      </c>
      <c r="B58" s="7">
        <v>40016</v>
      </c>
      <c r="C58" s="1">
        <v>449</v>
      </c>
      <c r="D58" s="1">
        <v>2</v>
      </c>
      <c r="E58" s="1" t="s">
        <v>2</v>
      </c>
      <c r="F58" s="1">
        <v>1</v>
      </c>
    </row>
    <row r="59" spans="1:9" x14ac:dyDescent="0.15">
      <c r="A59" s="1" t="s">
        <v>31</v>
      </c>
      <c r="B59" s="7">
        <v>40016</v>
      </c>
      <c r="C59" s="1">
        <v>449</v>
      </c>
      <c r="D59" s="1">
        <v>3</v>
      </c>
      <c r="E59" s="1" t="s">
        <v>2</v>
      </c>
      <c r="F59" s="1">
        <v>1</v>
      </c>
      <c r="G59" s="3" t="s">
        <v>53</v>
      </c>
      <c r="H59" s="1" t="s">
        <v>59</v>
      </c>
      <c r="I59" s="1" t="s">
        <v>60</v>
      </c>
    </row>
    <row r="60" spans="1:9" x14ac:dyDescent="0.15">
      <c r="A60" s="1" t="s">
        <v>31</v>
      </c>
      <c r="B60" s="7">
        <v>40016</v>
      </c>
      <c r="C60" s="1">
        <v>449</v>
      </c>
      <c r="D60" s="1">
        <v>4</v>
      </c>
      <c r="E60" s="1" t="s">
        <v>3</v>
      </c>
      <c r="F60" s="1">
        <v>3</v>
      </c>
      <c r="G60" s="3" t="s">
        <v>54</v>
      </c>
      <c r="H60" s="1">
        <v>91</v>
      </c>
      <c r="I60" s="1">
        <v>5</v>
      </c>
    </row>
    <row r="61" spans="1:9" x14ac:dyDescent="0.15">
      <c r="A61" s="1" t="s">
        <v>31</v>
      </c>
      <c r="B61" s="7">
        <v>40016</v>
      </c>
      <c r="C61" s="1">
        <v>449</v>
      </c>
      <c r="D61" s="1">
        <v>5</v>
      </c>
      <c r="E61" s="1" t="s">
        <v>4</v>
      </c>
      <c r="F61" s="1">
        <v>3</v>
      </c>
      <c r="G61" s="3" t="s">
        <v>55</v>
      </c>
      <c r="H61" s="1">
        <v>93</v>
      </c>
      <c r="I61" s="1">
        <v>7</v>
      </c>
    </row>
    <row r="62" spans="1:9" x14ac:dyDescent="0.15">
      <c r="A62" s="1" t="s">
        <v>31</v>
      </c>
      <c r="B62" s="7">
        <v>40016</v>
      </c>
      <c r="C62" s="1">
        <v>449</v>
      </c>
      <c r="D62" s="1">
        <v>6</v>
      </c>
      <c r="E62" s="1" t="s">
        <v>3</v>
      </c>
      <c r="F62" s="1">
        <v>3</v>
      </c>
      <c r="G62" s="3" t="s">
        <v>56</v>
      </c>
      <c r="H62" s="1">
        <v>94</v>
      </c>
      <c r="I62" s="1">
        <v>5</v>
      </c>
    </row>
    <row r="63" spans="1:9" x14ac:dyDescent="0.15">
      <c r="A63" s="1" t="s">
        <v>31</v>
      </c>
      <c r="B63" s="7">
        <v>40016</v>
      </c>
      <c r="C63" s="1">
        <v>449</v>
      </c>
      <c r="D63" s="1">
        <v>7</v>
      </c>
      <c r="E63" s="1" t="s">
        <v>4</v>
      </c>
      <c r="F63" s="1">
        <v>3</v>
      </c>
      <c r="G63" s="3" t="s">
        <v>57</v>
      </c>
      <c r="H63" s="1">
        <v>94</v>
      </c>
      <c r="I63" s="1">
        <v>8</v>
      </c>
    </row>
    <row r="64" spans="1:9" x14ac:dyDescent="0.15">
      <c r="A64" s="1" t="s">
        <v>31</v>
      </c>
      <c r="B64" s="7">
        <v>40016</v>
      </c>
      <c r="C64" s="1">
        <v>449</v>
      </c>
      <c r="D64" s="1">
        <v>8</v>
      </c>
      <c r="E64" s="1" t="s">
        <v>3</v>
      </c>
      <c r="F64" s="1">
        <v>3</v>
      </c>
      <c r="G64" s="3" t="s">
        <v>58</v>
      </c>
      <c r="H64" s="1">
        <f>SUM(H60:H63)</f>
        <v>372</v>
      </c>
      <c r="I64" s="1">
        <f>SUM(I60:I63)</f>
        <v>25</v>
      </c>
    </row>
    <row r="65" spans="1:9" x14ac:dyDescent="0.15">
      <c r="A65" s="1" t="s">
        <v>31</v>
      </c>
      <c r="B65" s="7">
        <v>40016</v>
      </c>
      <c r="C65" s="1">
        <v>449</v>
      </c>
      <c r="D65" s="1">
        <v>9</v>
      </c>
      <c r="E65" s="1" t="s">
        <v>2</v>
      </c>
      <c r="F65" s="1">
        <v>1</v>
      </c>
      <c r="G65" s="1"/>
      <c r="H65" s="3"/>
      <c r="I65" s="1">
        <f>SUM(H64:I64)</f>
        <v>397</v>
      </c>
    </row>
    <row r="66" spans="1:9" x14ac:dyDescent="0.15">
      <c r="A66" s="1" t="s">
        <v>31</v>
      </c>
      <c r="B66" s="7">
        <v>40016</v>
      </c>
      <c r="C66" s="1">
        <v>449</v>
      </c>
      <c r="D66" s="1">
        <v>10</v>
      </c>
      <c r="E66" s="1" t="s">
        <v>3</v>
      </c>
      <c r="F66" s="1">
        <v>3</v>
      </c>
      <c r="G66" s="1"/>
    </row>
    <row r="67" spans="1:9" x14ac:dyDescent="0.15">
      <c r="A67" s="1" t="s">
        <v>31</v>
      </c>
      <c r="B67" s="7">
        <v>40016</v>
      </c>
      <c r="C67" s="1">
        <v>449</v>
      </c>
      <c r="D67" s="1">
        <v>11</v>
      </c>
      <c r="E67" s="1" t="s">
        <v>2</v>
      </c>
      <c r="F67" s="1">
        <v>1</v>
      </c>
      <c r="G67" s="1"/>
    </row>
    <row r="68" spans="1:9" x14ac:dyDescent="0.15">
      <c r="A68" s="1" t="s">
        <v>31</v>
      </c>
      <c r="B68" s="7">
        <v>40016</v>
      </c>
      <c r="C68" s="1">
        <v>449</v>
      </c>
      <c r="D68" s="1">
        <v>12</v>
      </c>
      <c r="E68" s="1" t="s">
        <v>3</v>
      </c>
      <c r="F68" s="1">
        <v>3</v>
      </c>
      <c r="G68" s="1"/>
    </row>
    <row r="69" spans="1:9" x14ac:dyDescent="0.15">
      <c r="A69" s="1" t="s">
        <v>31</v>
      </c>
      <c r="B69" s="7">
        <v>40016</v>
      </c>
      <c r="C69" s="1">
        <v>449</v>
      </c>
      <c r="D69" s="1">
        <v>13</v>
      </c>
      <c r="E69" s="1" t="s">
        <v>3</v>
      </c>
      <c r="F69" s="1">
        <v>3</v>
      </c>
      <c r="G69" s="1"/>
    </row>
    <row r="70" spans="1:9" x14ac:dyDescent="0.15">
      <c r="A70" s="1" t="s">
        <v>31</v>
      </c>
      <c r="B70" s="7">
        <v>40016</v>
      </c>
      <c r="C70" s="1">
        <v>449</v>
      </c>
      <c r="D70" s="1">
        <v>14</v>
      </c>
      <c r="E70" s="1" t="s">
        <v>2</v>
      </c>
      <c r="F70" s="1">
        <v>1</v>
      </c>
    </row>
    <row r="71" spans="1:9" x14ac:dyDescent="0.15">
      <c r="A71" s="1" t="s">
        <v>31</v>
      </c>
      <c r="B71" s="7">
        <v>40016</v>
      </c>
      <c r="C71" s="1">
        <v>449</v>
      </c>
      <c r="D71" s="1">
        <v>15</v>
      </c>
      <c r="E71" s="1" t="s">
        <v>36</v>
      </c>
      <c r="F71" s="1">
        <v>5</v>
      </c>
    </row>
    <row r="72" spans="1:9" x14ac:dyDescent="0.15">
      <c r="A72" s="1" t="s">
        <v>31</v>
      </c>
      <c r="B72" s="7">
        <v>40016</v>
      </c>
      <c r="C72" s="1">
        <v>449</v>
      </c>
      <c r="D72" s="1">
        <v>16</v>
      </c>
      <c r="E72" s="1" t="s">
        <v>2</v>
      </c>
      <c r="F72" s="1">
        <v>1</v>
      </c>
    </row>
    <row r="73" spans="1:9" x14ac:dyDescent="0.15">
      <c r="A73" s="1" t="s">
        <v>31</v>
      </c>
      <c r="B73" s="7">
        <v>40016</v>
      </c>
      <c r="C73" s="1">
        <v>449</v>
      </c>
      <c r="D73" s="1">
        <v>17</v>
      </c>
      <c r="E73" s="1" t="s">
        <v>4</v>
      </c>
      <c r="F73" s="1">
        <v>3</v>
      </c>
    </row>
    <row r="74" spans="1:9" x14ac:dyDescent="0.15">
      <c r="A74" s="1" t="s">
        <v>31</v>
      </c>
      <c r="B74" s="7">
        <v>40016</v>
      </c>
      <c r="C74" s="1">
        <v>449</v>
      </c>
      <c r="D74" s="1">
        <v>18</v>
      </c>
      <c r="E74" s="1" t="s">
        <v>3</v>
      </c>
      <c r="F74" s="1">
        <v>3</v>
      </c>
    </row>
    <row r="75" spans="1:9" x14ac:dyDescent="0.15">
      <c r="A75" s="1" t="s">
        <v>31</v>
      </c>
      <c r="B75" s="7">
        <v>40016</v>
      </c>
      <c r="C75" s="1">
        <v>449</v>
      </c>
      <c r="D75" s="1">
        <v>19</v>
      </c>
      <c r="E75" s="1" t="s">
        <v>3</v>
      </c>
      <c r="F75" s="1">
        <v>3</v>
      </c>
    </row>
    <row r="76" spans="1:9" x14ac:dyDescent="0.15">
      <c r="A76" s="1" t="s">
        <v>31</v>
      </c>
      <c r="B76" s="7">
        <v>40016</v>
      </c>
      <c r="C76" s="1">
        <v>449</v>
      </c>
      <c r="D76" s="1">
        <v>20</v>
      </c>
      <c r="E76" s="1" t="s">
        <v>1</v>
      </c>
      <c r="F76" s="1">
        <v>1</v>
      </c>
    </row>
    <row r="77" spans="1:9" x14ac:dyDescent="0.15">
      <c r="A77" s="1" t="s">
        <v>31</v>
      </c>
      <c r="B77" s="7">
        <v>40016</v>
      </c>
      <c r="C77" s="1">
        <v>449</v>
      </c>
      <c r="D77" s="1">
        <v>21</v>
      </c>
      <c r="E77" s="1" t="s">
        <v>15</v>
      </c>
      <c r="F77" s="1">
        <v>1</v>
      </c>
      <c r="G77" s="1"/>
      <c r="H77" s="3"/>
      <c r="I77" s="1"/>
    </row>
    <row r="78" spans="1:9" x14ac:dyDescent="0.15">
      <c r="A78" s="1" t="s">
        <v>31</v>
      </c>
      <c r="B78" s="7">
        <v>40016</v>
      </c>
      <c r="C78" s="1">
        <v>449</v>
      </c>
      <c r="D78" s="1">
        <v>22</v>
      </c>
      <c r="E78" s="1" t="s">
        <v>4</v>
      </c>
      <c r="F78" s="1">
        <v>3</v>
      </c>
      <c r="G78" s="1"/>
      <c r="H78" s="3"/>
      <c r="I78" s="1"/>
    </row>
    <row r="79" spans="1:9" x14ac:dyDescent="0.15">
      <c r="A79" s="1" t="s">
        <v>31</v>
      </c>
      <c r="B79" s="7">
        <v>40016</v>
      </c>
      <c r="C79" s="1">
        <v>449</v>
      </c>
      <c r="D79" s="1">
        <v>23</v>
      </c>
      <c r="E79" s="1" t="s">
        <v>2</v>
      </c>
      <c r="F79" s="1">
        <v>1</v>
      </c>
      <c r="G79" s="1"/>
      <c r="H79" s="3"/>
      <c r="I79" s="1"/>
    </row>
    <row r="80" spans="1:9" x14ac:dyDescent="0.15">
      <c r="A80" s="1" t="s">
        <v>31</v>
      </c>
      <c r="B80" s="7">
        <v>40016</v>
      </c>
      <c r="C80" s="1">
        <v>449</v>
      </c>
      <c r="D80" s="1">
        <v>24</v>
      </c>
      <c r="E80" s="1" t="s">
        <v>2</v>
      </c>
      <c r="F80" s="1">
        <v>1</v>
      </c>
      <c r="G80" s="1"/>
      <c r="H80" s="3"/>
      <c r="I80" s="1"/>
    </row>
    <row r="81" spans="1:9" x14ac:dyDescent="0.15">
      <c r="A81" s="1" t="s">
        <v>31</v>
      </c>
      <c r="B81" s="7">
        <v>40016</v>
      </c>
      <c r="C81" s="1">
        <v>449</v>
      </c>
      <c r="D81" s="1">
        <v>25</v>
      </c>
      <c r="E81" s="1" t="s">
        <v>4</v>
      </c>
      <c r="F81" s="1">
        <v>3</v>
      </c>
      <c r="G81" s="1"/>
      <c r="H81" s="3"/>
      <c r="I81" s="1"/>
    </row>
    <row r="83" spans="1:9" x14ac:dyDescent="0.15">
      <c r="A83" s="1" t="s">
        <v>68</v>
      </c>
      <c r="B83" s="7">
        <v>40037</v>
      </c>
      <c r="C83" s="1">
        <v>450</v>
      </c>
      <c r="D83" s="1">
        <v>1</v>
      </c>
      <c r="E83" s="1" t="s">
        <v>15</v>
      </c>
      <c r="F83" s="1">
        <v>1</v>
      </c>
      <c r="G83" s="1"/>
      <c r="H83" s="3">
        <f>(COUNTIF(F83:F107,"&gt;0"))/(COUNTA(F83:F107))</f>
        <v>0.68</v>
      </c>
      <c r="I83" s="3">
        <f>AVERAGE(F83:F107)</f>
        <v>1.32</v>
      </c>
    </row>
    <row r="84" spans="1:9" x14ac:dyDescent="0.15">
      <c r="A84" s="1" t="s">
        <v>68</v>
      </c>
      <c r="B84" s="7">
        <v>40037</v>
      </c>
      <c r="C84" s="1">
        <v>450</v>
      </c>
      <c r="D84" s="1">
        <v>2</v>
      </c>
      <c r="E84" s="1" t="s">
        <v>1</v>
      </c>
      <c r="F84" s="1">
        <v>1</v>
      </c>
    </row>
    <row r="85" spans="1:9" x14ac:dyDescent="0.15">
      <c r="A85" s="1" t="s">
        <v>68</v>
      </c>
      <c r="B85" s="7">
        <v>40037</v>
      </c>
      <c r="C85" s="1">
        <v>450</v>
      </c>
      <c r="D85" s="1">
        <v>3</v>
      </c>
      <c r="E85" s="1" t="s">
        <v>1</v>
      </c>
      <c r="F85" s="1">
        <v>1</v>
      </c>
      <c r="G85" s="3" t="s">
        <v>53</v>
      </c>
      <c r="H85" s="1" t="s">
        <v>59</v>
      </c>
      <c r="I85" s="1" t="s">
        <v>60</v>
      </c>
    </row>
    <row r="86" spans="1:9" x14ac:dyDescent="0.15">
      <c r="A86" s="1" t="s">
        <v>68</v>
      </c>
      <c r="B86" s="7">
        <v>40037</v>
      </c>
      <c r="C86" s="1">
        <v>450</v>
      </c>
      <c r="D86" s="1">
        <v>4</v>
      </c>
      <c r="E86" s="1" t="s">
        <v>4</v>
      </c>
      <c r="F86" s="1">
        <v>3</v>
      </c>
      <c r="G86" s="3" t="s">
        <v>54</v>
      </c>
      <c r="H86" s="1">
        <v>89</v>
      </c>
      <c r="I86" s="1">
        <v>2</v>
      </c>
    </row>
    <row r="87" spans="1:9" x14ac:dyDescent="0.15">
      <c r="A87" s="1" t="s">
        <v>68</v>
      </c>
      <c r="B87" s="7">
        <v>40037</v>
      </c>
      <c r="C87" s="1">
        <v>450</v>
      </c>
      <c r="D87" s="1">
        <v>5</v>
      </c>
      <c r="E87" s="1" t="s">
        <v>3</v>
      </c>
      <c r="F87" s="1">
        <v>3</v>
      </c>
      <c r="G87" s="3" t="s">
        <v>55</v>
      </c>
      <c r="H87" s="1">
        <v>88</v>
      </c>
      <c r="I87" s="1">
        <v>0</v>
      </c>
    </row>
    <row r="88" spans="1:9" x14ac:dyDescent="0.15">
      <c r="A88" s="1" t="s">
        <v>68</v>
      </c>
      <c r="B88" s="7">
        <v>40037</v>
      </c>
      <c r="C88" s="1">
        <v>450</v>
      </c>
      <c r="D88" s="1">
        <v>6</v>
      </c>
      <c r="E88" s="1" t="s">
        <v>4</v>
      </c>
      <c r="F88" s="1">
        <v>3</v>
      </c>
      <c r="G88" s="3" t="s">
        <v>56</v>
      </c>
      <c r="H88" s="1">
        <v>81</v>
      </c>
      <c r="I88" s="1">
        <v>3</v>
      </c>
    </row>
    <row r="89" spans="1:9" x14ac:dyDescent="0.15">
      <c r="A89" s="1" t="s">
        <v>68</v>
      </c>
      <c r="B89" s="7">
        <v>40037</v>
      </c>
      <c r="C89" s="1">
        <v>450</v>
      </c>
      <c r="D89" s="1">
        <v>7</v>
      </c>
      <c r="E89" s="1" t="s">
        <v>1</v>
      </c>
      <c r="F89" s="1">
        <v>1</v>
      </c>
      <c r="G89" s="3" t="s">
        <v>57</v>
      </c>
      <c r="H89" s="1">
        <v>87</v>
      </c>
      <c r="I89" s="1">
        <v>1</v>
      </c>
    </row>
    <row r="90" spans="1:9" x14ac:dyDescent="0.15">
      <c r="A90" s="1" t="s">
        <v>68</v>
      </c>
      <c r="B90" s="7">
        <v>40037</v>
      </c>
      <c r="C90" s="1">
        <v>450</v>
      </c>
      <c r="D90" s="1">
        <v>8</v>
      </c>
      <c r="E90" s="1" t="s">
        <v>1</v>
      </c>
      <c r="F90" s="1">
        <v>1</v>
      </c>
      <c r="G90" s="3" t="s">
        <v>58</v>
      </c>
      <c r="H90" s="1">
        <f>SUM(H86:H89)</f>
        <v>345</v>
      </c>
      <c r="I90" s="1">
        <f>SUM(I86:I89)</f>
        <v>6</v>
      </c>
    </row>
    <row r="91" spans="1:9" x14ac:dyDescent="0.15">
      <c r="A91" s="1" t="s">
        <v>68</v>
      </c>
      <c r="B91" s="7">
        <v>40037</v>
      </c>
      <c r="C91" s="1">
        <v>450</v>
      </c>
      <c r="D91" s="1">
        <v>9</v>
      </c>
      <c r="E91" s="1" t="s">
        <v>0</v>
      </c>
      <c r="F91" s="1">
        <v>0</v>
      </c>
      <c r="G91" s="1"/>
      <c r="H91" s="3"/>
      <c r="I91" s="1">
        <f>SUM(H90:I90)</f>
        <v>351</v>
      </c>
    </row>
    <row r="92" spans="1:9" x14ac:dyDescent="0.15">
      <c r="A92" s="1" t="s">
        <v>68</v>
      </c>
      <c r="B92" s="7">
        <v>40037</v>
      </c>
      <c r="C92" s="1">
        <v>450</v>
      </c>
      <c r="D92" s="1">
        <v>10</v>
      </c>
      <c r="E92" s="1" t="s">
        <v>0</v>
      </c>
      <c r="F92" s="1">
        <v>0</v>
      </c>
      <c r="G92" s="1"/>
    </row>
    <row r="93" spans="1:9" x14ac:dyDescent="0.15">
      <c r="A93" s="1" t="s">
        <v>68</v>
      </c>
      <c r="B93" s="7">
        <v>40037</v>
      </c>
      <c r="C93" s="1">
        <v>450</v>
      </c>
      <c r="D93" s="1">
        <v>11</v>
      </c>
      <c r="E93" s="1" t="s">
        <v>2</v>
      </c>
      <c r="F93" s="1">
        <v>1</v>
      </c>
      <c r="G93" s="1"/>
    </row>
    <row r="94" spans="1:9" x14ac:dyDescent="0.15">
      <c r="A94" s="1" t="s">
        <v>68</v>
      </c>
      <c r="B94" s="7">
        <v>40037</v>
      </c>
      <c r="C94" s="1">
        <v>450</v>
      </c>
      <c r="D94" s="1">
        <v>12</v>
      </c>
      <c r="E94" s="1" t="s">
        <v>1</v>
      </c>
      <c r="F94" s="1">
        <v>1</v>
      </c>
      <c r="G94" s="1"/>
    </row>
    <row r="95" spans="1:9" x14ac:dyDescent="0.15">
      <c r="A95" s="1" t="s">
        <v>68</v>
      </c>
      <c r="B95" s="7">
        <v>40037</v>
      </c>
      <c r="C95" s="1">
        <v>450</v>
      </c>
      <c r="D95" s="1">
        <v>13</v>
      </c>
      <c r="E95" s="1" t="s">
        <v>1</v>
      </c>
      <c r="F95" s="1">
        <v>1</v>
      </c>
      <c r="G95" s="1"/>
    </row>
    <row r="96" spans="1:9" x14ac:dyDescent="0.15">
      <c r="A96" s="1" t="s">
        <v>68</v>
      </c>
      <c r="B96" s="7">
        <v>40037</v>
      </c>
      <c r="C96" s="1">
        <v>450</v>
      </c>
      <c r="D96" s="1">
        <v>14</v>
      </c>
      <c r="E96" s="1" t="s">
        <v>0</v>
      </c>
      <c r="F96" s="1">
        <v>0</v>
      </c>
    </row>
    <row r="97" spans="1:9" x14ac:dyDescent="0.15">
      <c r="A97" s="1" t="s">
        <v>68</v>
      </c>
      <c r="B97" s="7">
        <v>40037</v>
      </c>
      <c r="C97" s="1">
        <v>450</v>
      </c>
      <c r="D97" s="1">
        <v>15</v>
      </c>
      <c r="E97" s="1" t="s">
        <v>4</v>
      </c>
      <c r="F97" s="1">
        <v>3</v>
      </c>
    </row>
    <row r="98" spans="1:9" x14ac:dyDescent="0.15">
      <c r="A98" s="1" t="s">
        <v>68</v>
      </c>
      <c r="B98" s="7">
        <v>40037</v>
      </c>
      <c r="C98" s="1">
        <v>450</v>
      </c>
      <c r="D98" s="1">
        <v>16</v>
      </c>
      <c r="E98" s="1" t="s">
        <v>0</v>
      </c>
      <c r="F98" s="1">
        <v>0</v>
      </c>
    </row>
    <row r="99" spans="1:9" x14ac:dyDescent="0.15">
      <c r="A99" s="1" t="s">
        <v>68</v>
      </c>
      <c r="B99" s="7">
        <v>40037</v>
      </c>
      <c r="C99" s="1">
        <v>450</v>
      </c>
      <c r="D99" s="1">
        <v>17</v>
      </c>
      <c r="E99" s="1" t="s">
        <v>3</v>
      </c>
      <c r="F99" s="1">
        <v>3</v>
      </c>
    </row>
    <row r="100" spans="1:9" x14ac:dyDescent="0.15">
      <c r="A100" s="1" t="s">
        <v>68</v>
      </c>
      <c r="B100" s="7">
        <v>40037</v>
      </c>
      <c r="C100" s="1">
        <v>450</v>
      </c>
      <c r="D100" s="1">
        <v>18</v>
      </c>
      <c r="E100" s="1" t="s">
        <v>3</v>
      </c>
      <c r="F100" s="1">
        <v>3</v>
      </c>
    </row>
    <row r="101" spans="1:9" x14ac:dyDescent="0.15">
      <c r="A101" s="1" t="s">
        <v>68</v>
      </c>
      <c r="B101" s="7">
        <v>40037</v>
      </c>
      <c r="C101" s="1">
        <v>450</v>
      </c>
      <c r="D101" s="1">
        <v>19</v>
      </c>
      <c r="E101" s="1" t="s">
        <v>4</v>
      </c>
      <c r="F101" s="1">
        <v>3</v>
      </c>
    </row>
    <row r="102" spans="1:9" x14ac:dyDescent="0.15">
      <c r="A102" s="1" t="s">
        <v>68</v>
      </c>
      <c r="B102" s="7">
        <v>40037</v>
      </c>
      <c r="C102" s="1">
        <v>450</v>
      </c>
      <c r="D102" s="1">
        <v>20</v>
      </c>
      <c r="E102" s="1" t="s">
        <v>0</v>
      </c>
      <c r="F102" s="1">
        <v>0</v>
      </c>
    </row>
    <row r="103" spans="1:9" x14ac:dyDescent="0.15">
      <c r="A103" s="1" t="s">
        <v>68</v>
      </c>
      <c r="B103" s="7">
        <v>40037</v>
      </c>
      <c r="C103" s="1">
        <v>450</v>
      </c>
      <c r="D103" s="1">
        <v>21</v>
      </c>
      <c r="E103" s="1" t="s">
        <v>2</v>
      </c>
      <c r="F103" s="1">
        <v>1</v>
      </c>
      <c r="G103" s="1"/>
      <c r="H103" s="3"/>
      <c r="I103" s="1"/>
    </row>
    <row r="104" spans="1:9" x14ac:dyDescent="0.15">
      <c r="A104" s="1" t="s">
        <v>68</v>
      </c>
      <c r="B104" s="7">
        <v>40037</v>
      </c>
      <c r="C104" s="1">
        <v>450</v>
      </c>
      <c r="D104" s="1">
        <v>22</v>
      </c>
      <c r="E104" s="1" t="s">
        <v>0</v>
      </c>
      <c r="F104" s="1">
        <v>0</v>
      </c>
      <c r="G104" s="1"/>
      <c r="H104" s="3"/>
      <c r="I104" s="1"/>
    </row>
    <row r="105" spans="1:9" x14ac:dyDescent="0.15">
      <c r="A105" s="1" t="s">
        <v>68</v>
      </c>
      <c r="B105" s="7">
        <v>40037</v>
      </c>
      <c r="C105" s="1">
        <v>450</v>
      </c>
      <c r="D105" s="1">
        <v>23</v>
      </c>
      <c r="E105" s="1" t="s">
        <v>0</v>
      </c>
      <c r="F105" s="1">
        <v>0</v>
      </c>
      <c r="G105" s="1"/>
      <c r="H105" s="3"/>
      <c r="I105" s="1"/>
    </row>
    <row r="106" spans="1:9" x14ac:dyDescent="0.15">
      <c r="A106" s="1" t="s">
        <v>68</v>
      </c>
      <c r="B106" s="7">
        <v>40037</v>
      </c>
      <c r="C106" s="1">
        <v>450</v>
      </c>
      <c r="D106" s="1">
        <v>24</v>
      </c>
      <c r="E106" s="1" t="s">
        <v>0</v>
      </c>
      <c r="F106" s="1">
        <v>0</v>
      </c>
      <c r="G106" s="1"/>
      <c r="H106" s="3"/>
      <c r="I106" s="1"/>
    </row>
    <row r="107" spans="1:9" x14ac:dyDescent="0.15">
      <c r="A107" s="1" t="s">
        <v>68</v>
      </c>
      <c r="B107" s="7">
        <v>40037</v>
      </c>
      <c r="C107" s="1">
        <v>450</v>
      </c>
      <c r="D107" s="1">
        <v>25</v>
      </c>
      <c r="E107" s="1" t="s">
        <v>3</v>
      </c>
      <c r="F107" s="1">
        <v>3</v>
      </c>
      <c r="G107" s="1"/>
      <c r="H107" s="3"/>
      <c r="I107" s="1"/>
    </row>
    <row r="109" spans="1:9" x14ac:dyDescent="0.15">
      <c r="A109" s="1" t="s">
        <v>31</v>
      </c>
      <c r="B109" s="7">
        <v>40043</v>
      </c>
      <c r="C109" s="1">
        <v>451</v>
      </c>
      <c r="D109" s="1">
        <v>1</v>
      </c>
      <c r="E109" s="1" t="s">
        <v>3</v>
      </c>
      <c r="F109" s="1">
        <v>3</v>
      </c>
      <c r="G109" s="1"/>
      <c r="H109" s="3">
        <f>(COUNTIF(F109:F133,"&gt;0"))/(COUNTA(F109:F133))</f>
        <v>1</v>
      </c>
      <c r="I109" s="3">
        <f>AVERAGE(F109:F133)</f>
        <v>2.44</v>
      </c>
    </row>
    <row r="110" spans="1:9" x14ac:dyDescent="0.15">
      <c r="A110" s="1" t="s">
        <v>31</v>
      </c>
      <c r="B110" s="7">
        <v>40043</v>
      </c>
      <c r="C110" s="1">
        <v>451</v>
      </c>
      <c r="D110" s="1">
        <v>2</v>
      </c>
      <c r="E110" s="1" t="s">
        <v>4</v>
      </c>
      <c r="F110" s="1">
        <v>3</v>
      </c>
    </row>
    <row r="111" spans="1:9" x14ac:dyDescent="0.15">
      <c r="A111" s="1" t="s">
        <v>31</v>
      </c>
      <c r="B111" s="7">
        <v>40043</v>
      </c>
      <c r="C111" s="1">
        <v>451</v>
      </c>
      <c r="D111" s="1">
        <v>3</v>
      </c>
      <c r="E111" s="1" t="s">
        <v>3</v>
      </c>
      <c r="F111" s="1">
        <v>3</v>
      </c>
      <c r="G111" s="3" t="s">
        <v>53</v>
      </c>
      <c r="H111" s="1" t="s">
        <v>59</v>
      </c>
      <c r="I111" s="1" t="s">
        <v>60</v>
      </c>
    </row>
    <row r="112" spans="1:9" x14ac:dyDescent="0.15">
      <c r="A112" s="1" t="s">
        <v>31</v>
      </c>
      <c r="B112" s="7">
        <v>40043</v>
      </c>
      <c r="C112" s="1">
        <v>451</v>
      </c>
      <c r="D112" s="1">
        <v>4</v>
      </c>
      <c r="E112" s="1" t="s">
        <v>3</v>
      </c>
      <c r="F112" s="1">
        <v>3</v>
      </c>
      <c r="G112" s="3" t="s">
        <v>54</v>
      </c>
      <c r="H112" s="1">
        <v>78</v>
      </c>
      <c r="I112" s="1">
        <v>10</v>
      </c>
    </row>
    <row r="113" spans="1:9" x14ac:dyDescent="0.15">
      <c r="A113" s="1" t="s">
        <v>31</v>
      </c>
      <c r="B113" s="7">
        <v>40043</v>
      </c>
      <c r="C113" s="1">
        <v>451</v>
      </c>
      <c r="D113" s="1">
        <v>5</v>
      </c>
      <c r="E113" s="1" t="s">
        <v>2</v>
      </c>
      <c r="F113" s="1">
        <v>1</v>
      </c>
      <c r="G113" s="3" t="s">
        <v>55</v>
      </c>
      <c r="H113" s="1">
        <v>73</v>
      </c>
      <c r="I113" s="1">
        <v>12</v>
      </c>
    </row>
    <row r="114" spans="1:9" x14ac:dyDescent="0.15">
      <c r="A114" s="1" t="s">
        <v>31</v>
      </c>
      <c r="B114" s="7">
        <v>40043</v>
      </c>
      <c r="C114" s="1">
        <v>451</v>
      </c>
      <c r="D114" s="1">
        <v>6</v>
      </c>
      <c r="E114" s="1" t="s">
        <v>2</v>
      </c>
      <c r="F114" s="1">
        <v>1</v>
      </c>
      <c r="G114" s="3" t="s">
        <v>56</v>
      </c>
      <c r="H114" s="1">
        <v>83</v>
      </c>
      <c r="I114" s="1">
        <v>4</v>
      </c>
    </row>
    <row r="115" spans="1:9" x14ac:dyDescent="0.15">
      <c r="A115" s="1" t="s">
        <v>31</v>
      </c>
      <c r="B115" s="7">
        <v>40043</v>
      </c>
      <c r="C115" s="1">
        <v>451</v>
      </c>
      <c r="D115" s="1">
        <v>7</v>
      </c>
      <c r="E115" s="1" t="s">
        <v>35</v>
      </c>
      <c r="F115" s="1">
        <v>5</v>
      </c>
      <c r="G115" s="3" t="s">
        <v>57</v>
      </c>
      <c r="H115" s="1">
        <v>81</v>
      </c>
      <c r="I115" s="1">
        <v>4</v>
      </c>
    </row>
    <row r="116" spans="1:9" x14ac:dyDescent="0.15">
      <c r="A116" s="1" t="s">
        <v>31</v>
      </c>
      <c r="B116" s="7">
        <v>40043</v>
      </c>
      <c r="C116" s="1">
        <v>451</v>
      </c>
      <c r="D116" s="1">
        <v>8</v>
      </c>
      <c r="E116" s="1" t="s">
        <v>3</v>
      </c>
      <c r="F116" s="1">
        <v>3</v>
      </c>
      <c r="G116" s="3" t="s">
        <v>58</v>
      </c>
      <c r="H116" s="1">
        <f>SUM(H112:H115)</f>
        <v>315</v>
      </c>
      <c r="I116" s="1">
        <f>SUM(I112:I115)</f>
        <v>30</v>
      </c>
    </row>
    <row r="117" spans="1:9" x14ac:dyDescent="0.15">
      <c r="A117" s="1" t="s">
        <v>31</v>
      </c>
      <c r="B117" s="7">
        <v>40043</v>
      </c>
      <c r="C117" s="1">
        <v>451</v>
      </c>
      <c r="D117" s="1">
        <v>9</v>
      </c>
      <c r="E117" s="1" t="s">
        <v>3</v>
      </c>
      <c r="F117" s="1">
        <v>3</v>
      </c>
      <c r="G117" s="1"/>
      <c r="H117" s="3"/>
      <c r="I117" s="1">
        <f>SUM(H116:I116)</f>
        <v>345</v>
      </c>
    </row>
    <row r="118" spans="1:9" x14ac:dyDescent="0.15">
      <c r="A118" s="1" t="s">
        <v>31</v>
      </c>
      <c r="B118" s="7">
        <v>40043</v>
      </c>
      <c r="C118" s="1">
        <v>451</v>
      </c>
      <c r="D118" s="1">
        <v>10</v>
      </c>
      <c r="E118" s="1" t="s">
        <v>3</v>
      </c>
      <c r="F118" s="1">
        <v>3</v>
      </c>
      <c r="G118" s="1"/>
    </row>
    <row r="119" spans="1:9" x14ac:dyDescent="0.15">
      <c r="A119" s="1" t="s">
        <v>31</v>
      </c>
      <c r="B119" s="7">
        <v>40043</v>
      </c>
      <c r="C119" s="1">
        <v>451</v>
      </c>
      <c r="D119" s="1">
        <v>11</v>
      </c>
      <c r="E119" s="1" t="s">
        <v>3</v>
      </c>
      <c r="F119" s="1">
        <v>3</v>
      </c>
      <c r="G119" s="1"/>
    </row>
    <row r="120" spans="1:9" x14ac:dyDescent="0.15">
      <c r="A120" s="1" t="s">
        <v>31</v>
      </c>
      <c r="B120" s="7">
        <v>40043</v>
      </c>
      <c r="C120" s="1">
        <v>451</v>
      </c>
      <c r="D120" s="1">
        <v>12</v>
      </c>
      <c r="E120" s="1" t="s">
        <v>3</v>
      </c>
      <c r="F120" s="1">
        <v>3</v>
      </c>
      <c r="G120" s="1"/>
    </row>
    <row r="121" spans="1:9" x14ac:dyDescent="0.15">
      <c r="A121" s="1" t="s">
        <v>31</v>
      </c>
      <c r="B121" s="7">
        <v>40043</v>
      </c>
      <c r="C121" s="1">
        <v>451</v>
      </c>
      <c r="D121" s="1">
        <v>13</v>
      </c>
      <c r="E121" s="1" t="s">
        <v>2</v>
      </c>
      <c r="F121" s="1">
        <v>1</v>
      </c>
      <c r="G121" s="1"/>
    </row>
    <row r="122" spans="1:9" x14ac:dyDescent="0.15">
      <c r="A122" s="1" t="s">
        <v>31</v>
      </c>
      <c r="B122" s="7">
        <v>40043</v>
      </c>
      <c r="C122" s="1">
        <v>451</v>
      </c>
      <c r="D122" s="1">
        <v>14</v>
      </c>
      <c r="E122" s="1" t="s">
        <v>15</v>
      </c>
      <c r="F122" s="1">
        <v>1</v>
      </c>
    </row>
    <row r="123" spans="1:9" x14ac:dyDescent="0.15">
      <c r="A123" s="1" t="s">
        <v>31</v>
      </c>
      <c r="B123" s="7">
        <v>40043</v>
      </c>
      <c r="C123" s="1">
        <v>451</v>
      </c>
      <c r="D123" s="1">
        <v>15</v>
      </c>
      <c r="E123" s="1" t="s">
        <v>2</v>
      </c>
      <c r="F123" s="1">
        <v>1</v>
      </c>
    </row>
    <row r="124" spans="1:9" x14ac:dyDescent="0.15">
      <c r="A124" s="1" t="s">
        <v>31</v>
      </c>
      <c r="B124" s="7">
        <v>40043</v>
      </c>
      <c r="C124" s="1">
        <v>451</v>
      </c>
      <c r="D124" s="1">
        <v>16</v>
      </c>
      <c r="E124" s="1" t="s">
        <v>2</v>
      </c>
      <c r="F124" s="1">
        <v>1</v>
      </c>
    </row>
    <row r="125" spans="1:9" x14ac:dyDescent="0.15">
      <c r="A125" s="1" t="s">
        <v>31</v>
      </c>
      <c r="B125" s="7">
        <v>40043</v>
      </c>
      <c r="C125" s="1">
        <v>451</v>
      </c>
      <c r="D125" s="1">
        <v>17</v>
      </c>
      <c r="E125" s="1" t="s">
        <v>3</v>
      </c>
      <c r="F125" s="1">
        <v>3</v>
      </c>
    </row>
    <row r="126" spans="1:9" x14ac:dyDescent="0.15">
      <c r="A126" s="1" t="s">
        <v>31</v>
      </c>
      <c r="B126" s="7">
        <v>40043</v>
      </c>
      <c r="C126" s="1">
        <v>451</v>
      </c>
      <c r="D126" s="1">
        <v>18</v>
      </c>
      <c r="E126" s="1" t="s">
        <v>15</v>
      </c>
      <c r="F126" s="1">
        <v>1</v>
      </c>
    </row>
    <row r="127" spans="1:9" x14ac:dyDescent="0.15">
      <c r="A127" s="1" t="s">
        <v>31</v>
      </c>
      <c r="B127" s="7">
        <v>40043</v>
      </c>
      <c r="C127" s="1">
        <v>451</v>
      </c>
      <c r="D127" s="1">
        <v>19</v>
      </c>
      <c r="E127" s="1" t="s">
        <v>2</v>
      </c>
      <c r="F127" s="1">
        <v>1</v>
      </c>
    </row>
    <row r="128" spans="1:9" x14ac:dyDescent="0.15">
      <c r="A128" s="1" t="s">
        <v>31</v>
      </c>
      <c r="B128" s="7">
        <v>40043</v>
      </c>
      <c r="C128" s="1">
        <v>451</v>
      </c>
      <c r="D128" s="1">
        <v>20</v>
      </c>
      <c r="E128" s="1" t="s">
        <v>2</v>
      </c>
      <c r="F128" s="1">
        <v>1</v>
      </c>
    </row>
    <row r="129" spans="1:9" x14ac:dyDescent="0.15">
      <c r="A129" s="1" t="s">
        <v>31</v>
      </c>
      <c r="B129" s="7">
        <v>40043</v>
      </c>
      <c r="C129" s="1">
        <v>451</v>
      </c>
      <c r="D129" s="1">
        <v>21</v>
      </c>
      <c r="E129" s="1" t="s">
        <v>4</v>
      </c>
      <c r="F129" s="1">
        <v>3</v>
      </c>
      <c r="G129" s="1"/>
      <c r="H129" s="3"/>
      <c r="I129" s="1"/>
    </row>
    <row r="130" spans="1:9" x14ac:dyDescent="0.15">
      <c r="A130" s="1" t="s">
        <v>31</v>
      </c>
      <c r="B130" s="7">
        <v>40043</v>
      </c>
      <c r="C130" s="1">
        <v>451</v>
      </c>
      <c r="D130" s="1">
        <v>22</v>
      </c>
      <c r="E130" s="1" t="s">
        <v>3</v>
      </c>
      <c r="F130" s="1">
        <v>3</v>
      </c>
      <c r="G130" s="1"/>
      <c r="H130" s="3"/>
      <c r="I130" s="1"/>
    </row>
    <row r="131" spans="1:9" x14ac:dyDescent="0.15">
      <c r="A131" s="1" t="s">
        <v>31</v>
      </c>
      <c r="B131" s="7">
        <v>40043</v>
      </c>
      <c r="C131" s="1">
        <v>451</v>
      </c>
      <c r="D131" s="1">
        <v>23</v>
      </c>
      <c r="E131" s="1" t="s">
        <v>4</v>
      </c>
      <c r="F131" s="1">
        <v>3</v>
      </c>
      <c r="G131" s="1"/>
      <c r="H131" s="3"/>
      <c r="I131" s="1"/>
    </row>
    <row r="132" spans="1:9" x14ac:dyDescent="0.15">
      <c r="A132" s="1" t="s">
        <v>31</v>
      </c>
      <c r="B132" s="7">
        <v>40043</v>
      </c>
      <c r="C132" s="1">
        <v>451</v>
      </c>
      <c r="D132" s="1">
        <v>24</v>
      </c>
      <c r="E132" s="1" t="s">
        <v>3</v>
      </c>
      <c r="F132" s="1">
        <v>3</v>
      </c>
      <c r="G132" s="1"/>
      <c r="H132" s="3"/>
      <c r="I132" s="1"/>
    </row>
    <row r="133" spans="1:9" x14ac:dyDescent="0.15">
      <c r="A133" s="1" t="s">
        <v>31</v>
      </c>
      <c r="B133" s="7">
        <v>40043</v>
      </c>
      <c r="C133" s="1">
        <v>451</v>
      </c>
      <c r="D133" s="1">
        <v>25</v>
      </c>
      <c r="E133" s="1" t="s">
        <v>35</v>
      </c>
      <c r="F133" s="1">
        <v>5</v>
      </c>
      <c r="G133" s="1"/>
      <c r="H133" s="3"/>
      <c r="I133" s="1"/>
    </row>
    <row r="135" spans="1:9" x14ac:dyDescent="0.15">
      <c r="A135" s="1" t="s">
        <v>33</v>
      </c>
      <c r="B135" s="7">
        <v>40052</v>
      </c>
      <c r="C135" s="1">
        <v>452</v>
      </c>
      <c r="D135" s="1">
        <v>1</v>
      </c>
      <c r="E135" s="1" t="s">
        <v>4</v>
      </c>
      <c r="F135" s="1">
        <v>3</v>
      </c>
      <c r="G135" s="1"/>
      <c r="H135" s="3">
        <f>(COUNTIF(F135:F159,"&gt;0"))/(COUNTA(F135:F159))</f>
        <v>1</v>
      </c>
      <c r="I135" s="3">
        <f>AVERAGE(F135:F159)</f>
        <v>2.76</v>
      </c>
    </row>
    <row r="136" spans="1:9" x14ac:dyDescent="0.15">
      <c r="A136" s="1" t="s">
        <v>33</v>
      </c>
      <c r="B136" s="7">
        <v>40052</v>
      </c>
      <c r="C136" s="1">
        <v>452</v>
      </c>
      <c r="D136" s="1">
        <v>2</v>
      </c>
      <c r="E136" s="1" t="s">
        <v>3</v>
      </c>
      <c r="F136" s="1">
        <v>3</v>
      </c>
    </row>
    <row r="137" spans="1:9" x14ac:dyDescent="0.15">
      <c r="A137" s="1" t="s">
        <v>33</v>
      </c>
      <c r="B137" s="7">
        <v>40052</v>
      </c>
      <c r="C137" s="1">
        <v>452</v>
      </c>
      <c r="D137" s="1">
        <v>3</v>
      </c>
      <c r="E137" s="1" t="s">
        <v>3</v>
      </c>
      <c r="F137" s="1">
        <v>3</v>
      </c>
      <c r="G137" s="3" t="s">
        <v>53</v>
      </c>
      <c r="H137" s="1" t="s">
        <v>59</v>
      </c>
      <c r="I137" s="1" t="s">
        <v>60</v>
      </c>
    </row>
    <row r="138" spans="1:9" x14ac:dyDescent="0.15">
      <c r="A138" s="1" t="s">
        <v>33</v>
      </c>
      <c r="B138" s="7">
        <v>40052</v>
      </c>
      <c r="C138" s="1">
        <v>452</v>
      </c>
      <c r="D138" s="1">
        <v>4</v>
      </c>
      <c r="E138" s="1" t="s">
        <v>3</v>
      </c>
      <c r="F138" s="1">
        <v>3</v>
      </c>
      <c r="G138" s="3" t="s">
        <v>54</v>
      </c>
      <c r="H138" s="1">
        <v>75</v>
      </c>
      <c r="I138" s="1">
        <v>12</v>
      </c>
    </row>
    <row r="139" spans="1:9" x14ac:dyDescent="0.15">
      <c r="A139" s="1" t="s">
        <v>33</v>
      </c>
      <c r="B139" s="7">
        <v>40052</v>
      </c>
      <c r="C139" s="1">
        <v>452</v>
      </c>
      <c r="D139" s="1">
        <v>5</v>
      </c>
      <c r="E139" s="1" t="s">
        <v>3</v>
      </c>
      <c r="F139" s="1">
        <v>3</v>
      </c>
      <c r="G139" s="3" t="s">
        <v>55</v>
      </c>
      <c r="H139" s="1">
        <v>84</v>
      </c>
      <c r="I139" s="1">
        <v>8</v>
      </c>
    </row>
    <row r="140" spans="1:9" x14ac:dyDescent="0.15">
      <c r="A140" s="1" t="s">
        <v>33</v>
      </c>
      <c r="B140" s="7">
        <v>40052</v>
      </c>
      <c r="C140" s="1">
        <v>452</v>
      </c>
      <c r="D140" s="1">
        <v>6</v>
      </c>
      <c r="E140" s="1" t="s">
        <v>3</v>
      </c>
      <c r="F140" s="1">
        <v>3</v>
      </c>
      <c r="G140" s="3" t="s">
        <v>56</v>
      </c>
      <c r="H140" s="1">
        <v>83</v>
      </c>
      <c r="I140" s="1">
        <v>8</v>
      </c>
    </row>
    <row r="141" spans="1:9" x14ac:dyDescent="0.15">
      <c r="A141" s="1" t="s">
        <v>33</v>
      </c>
      <c r="B141" s="7">
        <v>40052</v>
      </c>
      <c r="C141" s="1">
        <v>452</v>
      </c>
      <c r="D141" s="1">
        <v>7</v>
      </c>
      <c r="E141" s="1" t="s">
        <v>3</v>
      </c>
      <c r="F141" s="1">
        <v>3</v>
      </c>
      <c r="G141" s="3" t="s">
        <v>57</v>
      </c>
      <c r="H141" s="1">
        <v>70</v>
      </c>
      <c r="I141" s="1">
        <v>10</v>
      </c>
    </row>
    <row r="142" spans="1:9" x14ac:dyDescent="0.15">
      <c r="A142" s="1" t="s">
        <v>33</v>
      </c>
      <c r="B142" s="7">
        <v>40052</v>
      </c>
      <c r="C142" s="1">
        <v>452</v>
      </c>
      <c r="D142" s="1">
        <v>8</v>
      </c>
      <c r="E142" s="1" t="s">
        <v>36</v>
      </c>
      <c r="F142" s="1">
        <v>5</v>
      </c>
      <c r="G142" s="3" t="s">
        <v>58</v>
      </c>
      <c r="H142" s="1">
        <f>SUM(H138:H141)</f>
        <v>312</v>
      </c>
      <c r="I142" s="1">
        <f>SUM(I138:I141)</f>
        <v>38</v>
      </c>
    </row>
    <row r="143" spans="1:9" x14ac:dyDescent="0.15">
      <c r="A143" s="1" t="s">
        <v>33</v>
      </c>
      <c r="B143" s="7">
        <v>40052</v>
      </c>
      <c r="C143" s="1">
        <v>452</v>
      </c>
      <c r="D143" s="1">
        <v>9</v>
      </c>
      <c r="E143" s="1" t="s">
        <v>2</v>
      </c>
      <c r="F143" s="1">
        <v>1</v>
      </c>
      <c r="G143" s="1"/>
      <c r="H143" s="3"/>
      <c r="I143" s="1">
        <f>SUM(H142:I142)</f>
        <v>350</v>
      </c>
    </row>
    <row r="144" spans="1:9" x14ac:dyDescent="0.15">
      <c r="A144" s="1" t="s">
        <v>33</v>
      </c>
      <c r="B144" s="7">
        <v>40052</v>
      </c>
      <c r="C144" s="1">
        <v>452</v>
      </c>
      <c r="D144" s="1">
        <v>10</v>
      </c>
      <c r="E144" s="1" t="s">
        <v>4</v>
      </c>
      <c r="F144" s="1">
        <v>3</v>
      </c>
      <c r="G144" s="1"/>
    </row>
    <row r="145" spans="1:14" x14ac:dyDescent="0.15">
      <c r="A145" s="1" t="s">
        <v>33</v>
      </c>
      <c r="B145" s="7">
        <v>40052</v>
      </c>
      <c r="C145" s="1">
        <v>452</v>
      </c>
      <c r="D145" s="1">
        <v>11</v>
      </c>
      <c r="E145" s="1" t="s">
        <v>2</v>
      </c>
      <c r="F145" s="1">
        <v>1</v>
      </c>
      <c r="G145" s="1"/>
    </row>
    <row r="146" spans="1:14" x14ac:dyDescent="0.15">
      <c r="A146" s="1" t="s">
        <v>33</v>
      </c>
      <c r="B146" s="7">
        <v>40052</v>
      </c>
      <c r="C146" s="1">
        <v>452</v>
      </c>
      <c r="D146" s="1">
        <v>12</v>
      </c>
      <c r="E146" s="1" t="s">
        <v>2</v>
      </c>
      <c r="F146" s="1">
        <v>1</v>
      </c>
      <c r="G146" s="1"/>
    </row>
    <row r="147" spans="1:14" x14ac:dyDescent="0.15">
      <c r="A147" s="1" t="s">
        <v>33</v>
      </c>
      <c r="B147" s="7">
        <v>40052</v>
      </c>
      <c r="C147" s="1">
        <v>452</v>
      </c>
      <c r="D147" s="1">
        <v>13</v>
      </c>
      <c r="E147" s="1" t="s">
        <v>3</v>
      </c>
      <c r="F147" s="1">
        <v>3</v>
      </c>
      <c r="G147" s="1"/>
    </row>
    <row r="148" spans="1:14" x14ac:dyDescent="0.15">
      <c r="A148" s="1" t="s">
        <v>33</v>
      </c>
      <c r="B148" s="7">
        <v>40052</v>
      </c>
      <c r="C148" s="1">
        <v>452</v>
      </c>
      <c r="D148" s="1">
        <v>14</v>
      </c>
      <c r="E148" s="1" t="s">
        <v>3</v>
      </c>
      <c r="F148" s="1">
        <v>3</v>
      </c>
    </row>
    <row r="149" spans="1:14" x14ac:dyDescent="0.15">
      <c r="A149" s="1" t="s">
        <v>33</v>
      </c>
      <c r="B149" s="7">
        <v>40052</v>
      </c>
      <c r="C149" s="1">
        <v>452</v>
      </c>
      <c r="D149" s="1">
        <v>15</v>
      </c>
      <c r="E149" s="1" t="s">
        <v>2</v>
      </c>
      <c r="F149" s="1">
        <v>1</v>
      </c>
    </row>
    <row r="150" spans="1:14" x14ac:dyDescent="0.15">
      <c r="A150" s="1" t="s">
        <v>33</v>
      </c>
      <c r="B150" s="7">
        <v>40052</v>
      </c>
      <c r="C150" s="1">
        <v>452</v>
      </c>
      <c r="D150" s="1">
        <v>16</v>
      </c>
      <c r="E150" s="1" t="s">
        <v>3</v>
      </c>
      <c r="F150" s="1">
        <v>3</v>
      </c>
    </row>
    <row r="151" spans="1:14" x14ac:dyDescent="0.15">
      <c r="A151" s="1" t="s">
        <v>33</v>
      </c>
      <c r="B151" s="7">
        <v>40052</v>
      </c>
      <c r="C151" s="1">
        <v>452</v>
      </c>
      <c r="D151" s="1">
        <v>17</v>
      </c>
      <c r="E151" s="1" t="s">
        <v>3</v>
      </c>
      <c r="F151" s="1">
        <v>3</v>
      </c>
    </row>
    <row r="152" spans="1:14" x14ac:dyDescent="0.15">
      <c r="A152" s="1" t="s">
        <v>33</v>
      </c>
      <c r="B152" s="7">
        <v>40052</v>
      </c>
      <c r="C152" s="1">
        <v>452</v>
      </c>
      <c r="D152" s="1">
        <v>18</v>
      </c>
      <c r="E152" s="1" t="s">
        <v>3</v>
      </c>
      <c r="F152" s="1">
        <v>3</v>
      </c>
    </row>
    <row r="153" spans="1:14" x14ac:dyDescent="0.15">
      <c r="A153" s="1" t="s">
        <v>33</v>
      </c>
      <c r="B153" s="7">
        <v>40052</v>
      </c>
      <c r="C153" s="1">
        <v>452</v>
      </c>
      <c r="D153" s="1">
        <v>19</v>
      </c>
      <c r="E153" s="1" t="s">
        <v>3</v>
      </c>
      <c r="F153" s="1">
        <v>3</v>
      </c>
    </row>
    <row r="154" spans="1:14" x14ac:dyDescent="0.15">
      <c r="A154" s="1" t="s">
        <v>33</v>
      </c>
      <c r="B154" s="7">
        <v>40052</v>
      </c>
      <c r="C154" s="1">
        <v>452</v>
      </c>
      <c r="D154" s="1">
        <v>20</v>
      </c>
      <c r="E154" s="1" t="s">
        <v>3</v>
      </c>
      <c r="F154" s="1">
        <v>3</v>
      </c>
    </row>
    <row r="155" spans="1:14" x14ac:dyDescent="0.15">
      <c r="A155" s="1" t="s">
        <v>33</v>
      </c>
      <c r="B155" s="7">
        <v>40052</v>
      </c>
      <c r="C155" s="1">
        <v>452</v>
      </c>
      <c r="D155" s="1">
        <v>21</v>
      </c>
      <c r="E155" s="1" t="s">
        <v>3</v>
      </c>
      <c r="F155" s="1">
        <v>3</v>
      </c>
      <c r="G155" s="1"/>
      <c r="H155" s="3"/>
      <c r="I155" s="1"/>
      <c r="K155" s="1"/>
      <c r="L155" s="1"/>
      <c r="M155" s="1"/>
      <c r="N155" s="1"/>
    </row>
    <row r="156" spans="1:14" x14ac:dyDescent="0.15">
      <c r="A156" s="1" t="s">
        <v>33</v>
      </c>
      <c r="B156" s="7">
        <v>40052</v>
      </c>
      <c r="C156" s="1">
        <v>452</v>
      </c>
      <c r="D156" s="1">
        <v>22</v>
      </c>
      <c r="E156" s="1" t="s">
        <v>35</v>
      </c>
      <c r="F156" s="1">
        <v>3</v>
      </c>
      <c r="G156" s="1"/>
      <c r="H156" s="3"/>
      <c r="I156" s="1"/>
    </row>
    <row r="157" spans="1:14" x14ac:dyDescent="0.15">
      <c r="A157" s="1" t="s">
        <v>33</v>
      </c>
      <c r="B157" s="7">
        <v>40052</v>
      </c>
      <c r="C157" s="1">
        <v>452</v>
      </c>
      <c r="D157" s="1">
        <v>23</v>
      </c>
      <c r="E157" s="1" t="s">
        <v>3</v>
      </c>
      <c r="F157" s="1">
        <v>3</v>
      </c>
      <c r="G157" s="1"/>
      <c r="H157" s="3"/>
      <c r="I157" s="1"/>
    </row>
    <row r="158" spans="1:14" x14ac:dyDescent="0.15">
      <c r="A158" s="1" t="s">
        <v>33</v>
      </c>
      <c r="B158" s="7">
        <v>40052</v>
      </c>
      <c r="C158" s="1">
        <v>452</v>
      </c>
      <c r="D158" s="1">
        <v>24</v>
      </c>
      <c r="E158" s="1" t="s">
        <v>3</v>
      </c>
      <c r="F158" s="1">
        <v>3</v>
      </c>
      <c r="G158" s="1"/>
      <c r="H158" s="3"/>
      <c r="I158" s="1"/>
    </row>
    <row r="159" spans="1:14" x14ac:dyDescent="0.15">
      <c r="A159" s="1" t="s">
        <v>33</v>
      </c>
      <c r="B159" s="7">
        <v>40052</v>
      </c>
      <c r="C159" s="1">
        <v>452</v>
      </c>
      <c r="D159" s="1">
        <v>25</v>
      </c>
      <c r="E159" s="1" t="s">
        <v>3</v>
      </c>
      <c r="F159" s="1">
        <v>3</v>
      </c>
      <c r="G159" s="1"/>
      <c r="H159" s="3"/>
      <c r="I159" s="1"/>
    </row>
    <row r="161" spans="1:9" x14ac:dyDescent="0.15">
      <c r="A161" s="1" t="s">
        <v>68</v>
      </c>
      <c r="B161" s="7">
        <v>40064</v>
      </c>
      <c r="C161" s="1">
        <v>453</v>
      </c>
      <c r="D161" s="1">
        <v>1</v>
      </c>
      <c r="E161" s="1" t="s">
        <v>4</v>
      </c>
      <c r="F161" s="1">
        <v>3</v>
      </c>
      <c r="G161" s="1"/>
      <c r="H161" s="3">
        <f>(COUNTIF(F161:F185,"&gt;0"))/(COUNTA(F161:F185))</f>
        <v>0.88</v>
      </c>
      <c r="I161" s="3">
        <f>AVERAGE(F161:F185)</f>
        <v>2</v>
      </c>
    </row>
    <row r="162" spans="1:9" x14ac:dyDescent="0.15">
      <c r="A162" s="1" t="s">
        <v>68</v>
      </c>
      <c r="B162" s="7">
        <v>40064</v>
      </c>
      <c r="C162" s="1">
        <v>453</v>
      </c>
      <c r="D162" s="1">
        <v>2</v>
      </c>
      <c r="E162" s="1" t="s">
        <v>3</v>
      </c>
      <c r="F162" s="1">
        <v>3</v>
      </c>
    </row>
    <row r="163" spans="1:9" x14ac:dyDescent="0.15">
      <c r="A163" s="1" t="s">
        <v>68</v>
      </c>
      <c r="B163" s="7">
        <v>40064</v>
      </c>
      <c r="C163" s="1">
        <v>453</v>
      </c>
      <c r="D163" s="1">
        <v>3</v>
      </c>
      <c r="E163" s="1" t="s">
        <v>0</v>
      </c>
      <c r="F163" s="1">
        <v>0</v>
      </c>
      <c r="G163" s="3" t="s">
        <v>53</v>
      </c>
      <c r="H163" s="1" t="s">
        <v>59</v>
      </c>
      <c r="I163" s="1" t="s">
        <v>60</v>
      </c>
    </row>
    <row r="164" spans="1:9" x14ac:dyDescent="0.15">
      <c r="A164" s="1" t="s">
        <v>68</v>
      </c>
      <c r="B164" s="7">
        <v>40064</v>
      </c>
      <c r="C164" s="1">
        <v>453</v>
      </c>
      <c r="D164" s="1">
        <v>4</v>
      </c>
      <c r="E164" s="1" t="s">
        <v>2</v>
      </c>
      <c r="F164" s="1">
        <v>1</v>
      </c>
      <c r="G164" s="3" t="s">
        <v>54</v>
      </c>
      <c r="H164" s="1">
        <v>78</v>
      </c>
      <c r="I164" s="1">
        <v>5</v>
      </c>
    </row>
    <row r="165" spans="1:9" x14ac:dyDescent="0.15">
      <c r="A165" s="1" t="s">
        <v>68</v>
      </c>
      <c r="B165" s="7">
        <v>40064</v>
      </c>
      <c r="C165" s="1">
        <v>453</v>
      </c>
      <c r="D165" s="1">
        <v>5</v>
      </c>
      <c r="E165" s="1" t="s">
        <v>3</v>
      </c>
      <c r="F165" s="1">
        <v>3</v>
      </c>
      <c r="G165" s="3" t="s">
        <v>55</v>
      </c>
      <c r="H165" s="1">
        <v>70</v>
      </c>
      <c r="I165" s="1">
        <v>9</v>
      </c>
    </row>
    <row r="166" spans="1:9" x14ac:dyDescent="0.15">
      <c r="A166" s="1" t="s">
        <v>68</v>
      </c>
      <c r="B166" s="7">
        <v>40064</v>
      </c>
      <c r="C166" s="1">
        <v>453</v>
      </c>
      <c r="D166" s="1">
        <v>6</v>
      </c>
      <c r="E166" s="1" t="s">
        <v>15</v>
      </c>
      <c r="F166" s="1">
        <v>1</v>
      </c>
      <c r="G166" s="3" t="s">
        <v>56</v>
      </c>
      <c r="H166" s="1">
        <v>71</v>
      </c>
      <c r="I166" s="1">
        <v>5</v>
      </c>
    </row>
    <row r="167" spans="1:9" x14ac:dyDescent="0.15">
      <c r="A167" s="1" t="s">
        <v>68</v>
      </c>
      <c r="B167" s="7">
        <v>40064</v>
      </c>
      <c r="C167" s="1">
        <v>453</v>
      </c>
      <c r="D167" s="1">
        <v>7</v>
      </c>
      <c r="E167" s="1" t="s">
        <v>3</v>
      </c>
      <c r="F167" s="1">
        <v>3</v>
      </c>
      <c r="G167" s="3" t="s">
        <v>57</v>
      </c>
      <c r="H167" s="1">
        <v>71</v>
      </c>
      <c r="I167" s="1">
        <v>9</v>
      </c>
    </row>
    <row r="168" spans="1:9" x14ac:dyDescent="0.15">
      <c r="A168" s="1" t="s">
        <v>68</v>
      </c>
      <c r="B168" s="7">
        <v>40064</v>
      </c>
      <c r="C168" s="1">
        <v>453</v>
      </c>
      <c r="D168" s="1">
        <v>8</v>
      </c>
      <c r="E168" s="1" t="s">
        <v>1</v>
      </c>
      <c r="F168" s="1">
        <v>1</v>
      </c>
      <c r="G168" s="3" t="s">
        <v>58</v>
      </c>
      <c r="H168" s="1">
        <f>SUM(H164:H167)</f>
        <v>290</v>
      </c>
      <c r="I168" s="1">
        <f>SUM(I164:I167)</f>
        <v>28</v>
      </c>
    </row>
    <row r="169" spans="1:9" x14ac:dyDescent="0.15">
      <c r="A169" s="1" t="s">
        <v>68</v>
      </c>
      <c r="B169" s="7">
        <v>40064</v>
      </c>
      <c r="C169" s="1">
        <v>453</v>
      </c>
      <c r="D169" s="1">
        <v>9</v>
      </c>
      <c r="E169" s="1" t="s">
        <v>15</v>
      </c>
      <c r="F169" s="1">
        <v>1</v>
      </c>
      <c r="G169" s="1"/>
      <c r="H169" s="3"/>
      <c r="I169" s="1">
        <f>SUM(H168:I168)</f>
        <v>318</v>
      </c>
    </row>
    <row r="170" spans="1:9" x14ac:dyDescent="0.15">
      <c r="A170" s="1" t="s">
        <v>68</v>
      </c>
      <c r="B170" s="7">
        <v>40064</v>
      </c>
      <c r="C170" s="1">
        <v>453</v>
      </c>
      <c r="D170" s="1">
        <v>10</v>
      </c>
      <c r="E170" s="1" t="s">
        <v>3</v>
      </c>
      <c r="F170" s="1">
        <v>3</v>
      </c>
      <c r="G170" s="1"/>
    </row>
    <row r="171" spans="1:9" x14ac:dyDescent="0.15">
      <c r="A171" s="1" t="s">
        <v>68</v>
      </c>
      <c r="B171" s="7">
        <v>40064</v>
      </c>
      <c r="C171" s="1">
        <v>453</v>
      </c>
      <c r="D171" s="1">
        <v>11</v>
      </c>
      <c r="E171" s="1" t="s">
        <v>3</v>
      </c>
      <c r="F171" s="1">
        <v>3</v>
      </c>
      <c r="G171" s="1"/>
    </row>
    <row r="172" spans="1:9" x14ac:dyDescent="0.15">
      <c r="A172" s="1" t="s">
        <v>68</v>
      </c>
      <c r="B172" s="7">
        <v>40064</v>
      </c>
      <c r="C172" s="1">
        <v>453</v>
      </c>
      <c r="D172" s="1">
        <v>12</v>
      </c>
      <c r="E172" s="1" t="s">
        <v>2</v>
      </c>
      <c r="F172" s="1">
        <v>1</v>
      </c>
      <c r="G172" s="1"/>
    </row>
    <row r="173" spans="1:9" x14ac:dyDescent="0.15">
      <c r="A173" s="1" t="s">
        <v>68</v>
      </c>
      <c r="B173" s="7">
        <v>40064</v>
      </c>
      <c r="C173" s="1">
        <v>453</v>
      </c>
      <c r="D173" s="1">
        <v>13</v>
      </c>
      <c r="E173" s="1" t="s">
        <v>15</v>
      </c>
      <c r="F173" s="1">
        <v>1</v>
      </c>
      <c r="G173" s="1"/>
    </row>
    <row r="174" spans="1:9" x14ac:dyDescent="0.15">
      <c r="A174" s="1" t="s">
        <v>68</v>
      </c>
      <c r="B174" s="7">
        <v>40064</v>
      </c>
      <c r="C174" s="1">
        <v>453</v>
      </c>
      <c r="D174" s="1">
        <v>14</v>
      </c>
      <c r="E174" s="1" t="s">
        <v>3</v>
      </c>
      <c r="F174" s="1">
        <v>3</v>
      </c>
    </row>
    <row r="175" spans="1:9" x14ac:dyDescent="0.15">
      <c r="A175" s="1" t="s">
        <v>68</v>
      </c>
      <c r="B175" s="7">
        <v>40064</v>
      </c>
      <c r="C175" s="1">
        <v>453</v>
      </c>
      <c r="D175" s="1">
        <v>15</v>
      </c>
      <c r="E175" s="1" t="s">
        <v>3</v>
      </c>
      <c r="F175" s="1">
        <v>3</v>
      </c>
    </row>
    <row r="176" spans="1:9" x14ac:dyDescent="0.15">
      <c r="A176" s="1" t="s">
        <v>68</v>
      </c>
      <c r="B176" s="7">
        <v>40064</v>
      </c>
      <c r="C176" s="1">
        <v>453</v>
      </c>
      <c r="D176" s="1">
        <v>16</v>
      </c>
      <c r="E176" s="1" t="s">
        <v>15</v>
      </c>
      <c r="F176" s="1">
        <v>1</v>
      </c>
    </row>
    <row r="177" spans="1:9" x14ac:dyDescent="0.15">
      <c r="A177" s="1" t="s">
        <v>68</v>
      </c>
      <c r="B177" s="7">
        <v>40064</v>
      </c>
      <c r="C177" s="1">
        <v>453</v>
      </c>
      <c r="D177" s="1">
        <v>17</v>
      </c>
      <c r="E177" s="1" t="s">
        <v>4</v>
      </c>
      <c r="F177" s="1">
        <v>3</v>
      </c>
    </row>
    <row r="178" spans="1:9" x14ac:dyDescent="0.15">
      <c r="A178" s="1" t="s">
        <v>68</v>
      </c>
      <c r="B178" s="7">
        <v>40064</v>
      </c>
      <c r="C178" s="1">
        <v>453</v>
      </c>
      <c r="D178" s="1">
        <v>18</v>
      </c>
      <c r="E178" s="1" t="s">
        <v>3</v>
      </c>
      <c r="F178" s="1">
        <v>3</v>
      </c>
    </row>
    <row r="179" spans="1:9" x14ac:dyDescent="0.15">
      <c r="A179" s="1" t="s">
        <v>68</v>
      </c>
      <c r="B179" s="7">
        <v>40064</v>
      </c>
      <c r="C179" s="1">
        <v>453</v>
      </c>
      <c r="D179" s="1">
        <v>19</v>
      </c>
      <c r="E179" s="1" t="s">
        <v>3</v>
      </c>
      <c r="F179" s="1">
        <v>3</v>
      </c>
    </row>
    <row r="180" spans="1:9" x14ac:dyDescent="0.15">
      <c r="A180" s="1" t="s">
        <v>68</v>
      </c>
      <c r="B180" s="7">
        <v>40064</v>
      </c>
      <c r="C180" s="1">
        <v>453</v>
      </c>
      <c r="D180" s="1">
        <v>20</v>
      </c>
      <c r="E180" s="1" t="s">
        <v>2</v>
      </c>
      <c r="F180" s="1">
        <v>1</v>
      </c>
    </row>
    <row r="181" spans="1:9" x14ac:dyDescent="0.15">
      <c r="A181" s="1" t="s">
        <v>68</v>
      </c>
      <c r="B181" s="7">
        <v>40064</v>
      </c>
      <c r="C181" s="1">
        <v>453</v>
      </c>
      <c r="D181" s="1">
        <v>21</v>
      </c>
      <c r="E181" s="1" t="s">
        <v>4</v>
      </c>
      <c r="F181" s="1">
        <v>3</v>
      </c>
      <c r="G181" s="1"/>
      <c r="H181" s="3"/>
      <c r="I181" s="1"/>
    </row>
    <row r="182" spans="1:9" x14ac:dyDescent="0.15">
      <c r="A182" s="1" t="s">
        <v>68</v>
      </c>
      <c r="B182" s="7">
        <v>40064</v>
      </c>
      <c r="C182" s="1">
        <v>453</v>
      </c>
      <c r="D182" s="1">
        <v>22</v>
      </c>
      <c r="E182" s="1" t="s">
        <v>4</v>
      </c>
      <c r="F182" s="1">
        <v>3</v>
      </c>
      <c r="G182" s="1"/>
      <c r="H182" s="3"/>
      <c r="I182" s="1"/>
    </row>
    <row r="183" spans="1:9" x14ac:dyDescent="0.15">
      <c r="A183" s="1" t="s">
        <v>68</v>
      </c>
      <c r="B183" s="7">
        <v>40064</v>
      </c>
      <c r="C183" s="1">
        <v>453</v>
      </c>
      <c r="D183" s="1">
        <v>23</v>
      </c>
      <c r="E183" s="1" t="s">
        <v>3</v>
      </c>
      <c r="F183" s="1">
        <v>3</v>
      </c>
      <c r="G183" s="1"/>
      <c r="H183" s="3"/>
      <c r="I183" s="1"/>
    </row>
    <row r="184" spans="1:9" x14ac:dyDescent="0.15">
      <c r="A184" s="1" t="s">
        <v>68</v>
      </c>
      <c r="B184" s="7">
        <v>40064</v>
      </c>
      <c r="C184" s="1">
        <v>453</v>
      </c>
      <c r="D184" s="1">
        <v>24</v>
      </c>
      <c r="E184" s="1" t="s">
        <v>0</v>
      </c>
      <c r="F184" s="1">
        <v>0</v>
      </c>
      <c r="G184" s="1"/>
      <c r="H184" s="3"/>
      <c r="I184" s="1"/>
    </row>
    <row r="185" spans="1:9" x14ac:dyDescent="0.15">
      <c r="A185" s="1" t="s">
        <v>68</v>
      </c>
      <c r="B185" s="7">
        <v>40064</v>
      </c>
      <c r="C185" s="1">
        <v>453</v>
      </c>
      <c r="D185" s="1">
        <v>25</v>
      </c>
      <c r="E185" s="1" t="s">
        <v>0</v>
      </c>
      <c r="F185" s="1">
        <v>0</v>
      </c>
      <c r="G185" s="1"/>
      <c r="H185" s="3"/>
      <c r="I185" s="1"/>
    </row>
    <row r="187" spans="1:9" x14ac:dyDescent="0.15">
      <c r="A187" s="1" t="s">
        <v>31</v>
      </c>
      <c r="B187" s="7">
        <v>40072</v>
      </c>
      <c r="C187" s="1">
        <v>454</v>
      </c>
      <c r="D187" s="1">
        <v>1</v>
      </c>
      <c r="E187" s="1" t="s">
        <v>3</v>
      </c>
      <c r="F187" s="1">
        <v>3</v>
      </c>
      <c r="G187" s="1"/>
      <c r="H187" s="3">
        <f>(COUNTIF(F187:F211,"&gt;0"))/(COUNTA(F187:F211))</f>
        <v>1</v>
      </c>
      <c r="I187" s="3">
        <f>AVERAGE(F187:F211)</f>
        <v>3.4</v>
      </c>
    </row>
    <row r="188" spans="1:9" x14ac:dyDescent="0.15">
      <c r="A188" s="1" t="s">
        <v>31</v>
      </c>
      <c r="B188" s="7">
        <v>40072</v>
      </c>
      <c r="C188" s="1">
        <v>454</v>
      </c>
      <c r="D188" s="1">
        <v>2</v>
      </c>
      <c r="E188" s="1" t="s">
        <v>35</v>
      </c>
      <c r="F188" s="1">
        <v>5</v>
      </c>
    </row>
    <row r="189" spans="1:9" x14ac:dyDescent="0.15">
      <c r="A189" s="1" t="s">
        <v>31</v>
      </c>
      <c r="B189" s="7">
        <v>40072</v>
      </c>
      <c r="C189" s="1">
        <v>454</v>
      </c>
      <c r="D189" s="1">
        <v>3</v>
      </c>
      <c r="E189" s="1" t="s">
        <v>36</v>
      </c>
      <c r="F189" s="1">
        <v>5</v>
      </c>
      <c r="G189" s="3" t="s">
        <v>53</v>
      </c>
      <c r="H189" s="1" t="s">
        <v>59</v>
      </c>
      <c r="I189" s="1" t="s">
        <v>60</v>
      </c>
    </row>
    <row r="190" spans="1:9" x14ac:dyDescent="0.15">
      <c r="A190" s="1" t="s">
        <v>31</v>
      </c>
      <c r="B190" s="7">
        <v>40072</v>
      </c>
      <c r="C190" s="1">
        <v>454</v>
      </c>
      <c r="D190" s="1">
        <v>4</v>
      </c>
      <c r="E190" s="1" t="s">
        <v>3</v>
      </c>
      <c r="F190" s="1">
        <v>3</v>
      </c>
      <c r="G190" s="3" t="s">
        <v>54</v>
      </c>
      <c r="H190" s="1">
        <v>53</v>
      </c>
      <c r="I190" s="1">
        <v>18</v>
      </c>
    </row>
    <row r="191" spans="1:9" x14ac:dyDescent="0.15">
      <c r="A191" s="1" t="s">
        <v>31</v>
      </c>
      <c r="B191" s="7">
        <v>40072</v>
      </c>
      <c r="C191" s="1">
        <v>454</v>
      </c>
      <c r="D191" s="1">
        <v>5</v>
      </c>
      <c r="E191" s="1" t="s">
        <v>4</v>
      </c>
      <c r="F191" s="1">
        <v>3</v>
      </c>
      <c r="G191" s="3" t="s">
        <v>55</v>
      </c>
      <c r="H191" s="1">
        <v>48</v>
      </c>
      <c r="I191" s="1">
        <v>18</v>
      </c>
    </row>
    <row r="192" spans="1:9" x14ac:dyDescent="0.15">
      <c r="A192" s="1" t="s">
        <v>31</v>
      </c>
      <c r="B192" s="7">
        <v>40072</v>
      </c>
      <c r="C192" s="1">
        <v>454</v>
      </c>
      <c r="D192" s="1">
        <v>6</v>
      </c>
      <c r="E192" s="1" t="s">
        <v>3</v>
      </c>
      <c r="F192" s="1">
        <v>3</v>
      </c>
      <c r="G192" s="3" t="s">
        <v>56</v>
      </c>
      <c r="H192" s="1">
        <v>60</v>
      </c>
      <c r="I192" s="1">
        <v>16</v>
      </c>
    </row>
    <row r="193" spans="1:9" x14ac:dyDescent="0.15">
      <c r="A193" s="1" t="s">
        <v>31</v>
      </c>
      <c r="B193" s="7">
        <v>40072</v>
      </c>
      <c r="C193" s="1">
        <v>454</v>
      </c>
      <c r="D193" s="1">
        <v>7</v>
      </c>
      <c r="E193" s="1" t="s">
        <v>3</v>
      </c>
      <c r="F193" s="1">
        <v>3</v>
      </c>
      <c r="G193" s="3" t="s">
        <v>57</v>
      </c>
      <c r="H193" s="1">
        <v>50</v>
      </c>
      <c r="I193" s="1">
        <v>23</v>
      </c>
    </row>
    <row r="194" spans="1:9" x14ac:dyDescent="0.15">
      <c r="A194" s="1" t="s">
        <v>31</v>
      </c>
      <c r="B194" s="7">
        <v>40072</v>
      </c>
      <c r="C194" s="1">
        <v>454</v>
      </c>
      <c r="D194" s="1">
        <v>8</v>
      </c>
      <c r="E194" s="1" t="s">
        <v>3</v>
      </c>
      <c r="F194" s="1">
        <v>3</v>
      </c>
      <c r="G194" s="3" t="s">
        <v>58</v>
      </c>
      <c r="H194" s="1">
        <f>SUM(H190:H193)</f>
        <v>211</v>
      </c>
      <c r="I194" s="1">
        <f>SUM(I190:I193)</f>
        <v>75</v>
      </c>
    </row>
    <row r="195" spans="1:9" x14ac:dyDescent="0.15">
      <c r="A195" s="1" t="s">
        <v>31</v>
      </c>
      <c r="B195" s="7">
        <v>40072</v>
      </c>
      <c r="C195" s="1">
        <v>454</v>
      </c>
      <c r="D195" s="1">
        <v>9</v>
      </c>
      <c r="E195" s="1" t="s">
        <v>36</v>
      </c>
      <c r="F195" s="1">
        <v>5</v>
      </c>
      <c r="G195" s="1"/>
      <c r="H195" s="3"/>
      <c r="I195" s="1">
        <f>SUM(H194:I194)</f>
        <v>286</v>
      </c>
    </row>
    <row r="196" spans="1:9" x14ac:dyDescent="0.15">
      <c r="A196" s="1" t="s">
        <v>31</v>
      </c>
      <c r="B196" s="7">
        <v>40072</v>
      </c>
      <c r="C196" s="1">
        <v>454</v>
      </c>
      <c r="D196" s="1">
        <v>10</v>
      </c>
      <c r="E196" s="1" t="s">
        <v>3</v>
      </c>
      <c r="F196" s="1">
        <v>3</v>
      </c>
      <c r="G196" s="1"/>
    </row>
    <row r="197" spans="1:9" x14ac:dyDescent="0.15">
      <c r="A197" s="1" t="s">
        <v>31</v>
      </c>
      <c r="B197" s="7">
        <v>40072</v>
      </c>
      <c r="C197" s="1">
        <v>454</v>
      </c>
      <c r="D197" s="1">
        <v>11</v>
      </c>
      <c r="E197" s="1" t="s">
        <v>36</v>
      </c>
      <c r="F197" s="1">
        <v>5</v>
      </c>
      <c r="G197" s="1"/>
    </row>
    <row r="198" spans="1:9" x14ac:dyDescent="0.15">
      <c r="A198" s="1" t="s">
        <v>31</v>
      </c>
      <c r="B198" s="7">
        <v>40072</v>
      </c>
      <c r="C198" s="1">
        <v>454</v>
      </c>
      <c r="D198" s="1">
        <v>12</v>
      </c>
      <c r="E198" s="1" t="s">
        <v>36</v>
      </c>
      <c r="F198" s="1">
        <v>5</v>
      </c>
      <c r="G198" s="1"/>
    </row>
    <row r="199" spans="1:9" x14ac:dyDescent="0.15">
      <c r="A199" s="1" t="s">
        <v>31</v>
      </c>
      <c r="B199" s="7">
        <v>40072</v>
      </c>
      <c r="C199" s="1">
        <v>454</v>
      </c>
      <c r="D199" s="1">
        <v>13</v>
      </c>
      <c r="E199" s="1" t="s">
        <v>4</v>
      </c>
      <c r="F199" s="1">
        <v>3</v>
      </c>
      <c r="G199" s="1"/>
    </row>
    <row r="200" spans="1:9" x14ac:dyDescent="0.15">
      <c r="A200" s="1" t="s">
        <v>31</v>
      </c>
      <c r="B200" s="7">
        <v>40072</v>
      </c>
      <c r="C200" s="1">
        <v>454</v>
      </c>
      <c r="D200" s="1">
        <v>14</v>
      </c>
      <c r="E200" s="1" t="s">
        <v>3</v>
      </c>
      <c r="F200" s="1">
        <v>3</v>
      </c>
    </row>
    <row r="201" spans="1:9" x14ac:dyDescent="0.15">
      <c r="A201" s="1" t="s">
        <v>31</v>
      </c>
      <c r="B201" s="7">
        <v>40072</v>
      </c>
      <c r="C201" s="1">
        <v>454</v>
      </c>
      <c r="D201" s="1">
        <v>15</v>
      </c>
      <c r="E201" s="1" t="s">
        <v>3</v>
      </c>
      <c r="F201" s="1">
        <v>3</v>
      </c>
    </row>
    <row r="202" spans="1:9" x14ac:dyDescent="0.15">
      <c r="A202" s="1" t="s">
        <v>31</v>
      </c>
      <c r="B202" s="7">
        <v>40072</v>
      </c>
      <c r="C202" s="1">
        <v>454</v>
      </c>
      <c r="D202" s="1">
        <v>16</v>
      </c>
      <c r="E202" s="1" t="s">
        <v>3</v>
      </c>
      <c r="F202" s="1">
        <v>3</v>
      </c>
    </row>
    <row r="203" spans="1:9" x14ac:dyDescent="0.15">
      <c r="A203" s="1" t="s">
        <v>31</v>
      </c>
      <c r="B203" s="7">
        <v>40072</v>
      </c>
      <c r="C203" s="1">
        <v>454</v>
      </c>
      <c r="D203" s="1">
        <v>17</v>
      </c>
      <c r="E203" s="1" t="s">
        <v>3</v>
      </c>
      <c r="F203" s="1">
        <v>3</v>
      </c>
    </row>
    <row r="204" spans="1:9" x14ac:dyDescent="0.15">
      <c r="A204" s="1" t="s">
        <v>31</v>
      </c>
      <c r="B204" s="7">
        <v>40072</v>
      </c>
      <c r="C204" s="1">
        <v>454</v>
      </c>
      <c r="D204" s="1">
        <v>18</v>
      </c>
      <c r="E204" s="1" t="s">
        <v>4</v>
      </c>
      <c r="F204" s="1">
        <v>3</v>
      </c>
    </row>
    <row r="205" spans="1:9" x14ac:dyDescent="0.15">
      <c r="A205" s="1" t="s">
        <v>31</v>
      </c>
      <c r="B205" s="7">
        <v>40072</v>
      </c>
      <c r="C205" s="1">
        <v>454</v>
      </c>
      <c r="D205" s="1">
        <v>19</v>
      </c>
      <c r="E205" s="1" t="s">
        <v>3</v>
      </c>
      <c r="F205" s="1">
        <v>3</v>
      </c>
    </row>
    <row r="206" spans="1:9" x14ac:dyDescent="0.15">
      <c r="A206" s="1" t="s">
        <v>31</v>
      </c>
      <c r="B206" s="7">
        <v>40072</v>
      </c>
      <c r="C206" s="1">
        <v>454</v>
      </c>
      <c r="D206" s="1">
        <v>20</v>
      </c>
      <c r="E206" s="1" t="s">
        <v>3</v>
      </c>
      <c r="F206" s="1">
        <v>3</v>
      </c>
    </row>
    <row r="207" spans="1:9" x14ac:dyDescent="0.15">
      <c r="A207" s="1" t="s">
        <v>31</v>
      </c>
      <c r="B207" s="7">
        <v>40072</v>
      </c>
      <c r="C207" s="1">
        <v>454</v>
      </c>
      <c r="D207" s="1">
        <v>21</v>
      </c>
      <c r="E207" s="1" t="s">
        <v>3</v>
      </c>
      <c r="F207" s="1">
        <v>3</v>
      </c>
      <c r="G207" s="1"/>
      <c r="H207" s="3"/>
      <c r="I207" s="1"/>
    </row>
    <row r="208" spans="1:9" x14ac:dyDescent="0.15">
      <c r="A208" s="1" t="s">
        <v>31</v>
      </c>
      <c r="B208" s="7">
        <v>40072</v>
      </c>
      <c r="C208" s="1">
        <v>454</v>
      </c>
      <c r="D208" s="1">
        <v>22</v>
      </c>
      <c r="E208" s="1" t="s">
        <v>37</v>
      </c>
      <c r="F208" s="1">
        <v>5</v>
      </c>
      <c r="G208" s="1"/>
      <c r="H208" s="3"/>
      <c r="I208" s="1"/>
    </row>
    <row r="209" spans="1:9" x14ac:dyDescent="0.15">
      <c r="A209" s="1" t="s">
        <v>31</v>
      </c>
      <c r="B209" s="7">
        <v>40072</v>
      </c>
      <c r="C209" s="1">
        <v>454</v>
      </c>
      <c r="D209" s="1">
        <v>23</v>
      </c>
      <c r="E209" s="1" t="s">
        <v>3</v>
      </c>
      <c r="F209" s="1">
        <v>3</v>
      </c>
      <c r="G209" s="1"/>
      <c r="H209" s="3"/>
      <c r="I209" s="1"/>
    </row>
    <row r="210" spans="1:9" x14ac:dyDescent="0.15">
      <c r="A210" s="1" t="s">
        <v>31</v>
      </c>
      <c r="B210" s="7">
        <v>40072</v>
      </c>
      <c r="C210" s="1">
        <v>454</v>
      </c>
      <c r="D210" s="1">
        <v>24</v>
      </c>
      <c r="E210" s="1" t="s">
        <v>3</v>
      </c>
      <c r="F210" s="1">
        <v>3</v>
      </c>
      <c r="G210" s="1"/>
      <c r="H210" s="3"/>
      <c r="I210" s="1"/>
    </row>
    <row r="211" spans="1:9" x14ac:dyDescent="0.15">
      <c r="A211" s="1" t="s">
        <v>31</v>
      </c>
      <c r="B211" s="7">
        <v>40072</v>
      </c>
      <c r="C211" s="1">
        <v>454</v>
      </c>
      <c r="D211" s="1">
        <v>25</v>
      </c>
      <c r="E211" s="1" t="s">
        <v>62</v>
      </c>
      <c r="F211" s="1">
        <v>1</v>
      </c>
      <c r="G211" s="1"/>
      <c r="H211" s="3"/>
      <c r="I211" s="1"/>
    </row>
    <row r="213" spans="1:9" x14ac:dyDescent="0.15">
      <c r="A213" s="1" t="s">
        <v>33</v>
      </c>
      <c r="B213" s="7">
        <v>40087</v>
      </c>
      <c r="C213" s="1">
        <v>455</v>
      </c>
      <c r="D213" s="1">
        <v>1</v>
      </c>
      <c r="E213" s="1" t="s">
        <v>3</v>
      </c>
      <c r="F213" s="1">
        <v>3</v>
      </c>
      <c r="G213" s="1"/>
      <c r="H213" s="3">
        <f>(COUNTIF(F213:F237,"&gt;0"))/(COUNTA(F213:F237))</f>
        <v>1</v>
      </c>
      <c r="I213" s="3">
        <f>AVERAGE(F213:F237)</f>
        <v>2.76</v>
      </c>
    </row>
    <row r="214" spans="1:9" x14ac:dyDescent="0.15">
      <c r="A214" s="1" t="s">
        <v>33</v>
      </c>
      <c r="B214" s="7">
        <v>40087</v>
      </c>
      <c r="C214" s="1">
        <v>455</v>
      </c>
      <c r="D214" s="1">
        <v>2</v>
      </c>
      <c r="E214" s="1" t="s">
        <v>3</v>
      </c>
      <c r="F214" s="1">
        <v>3</v>
      </c>
    </row>
    <row r="215" spans="1:9" x14ac:dyDescent="0.15">
      <c r="A215" s="1" t="s">
        <v>33</v>
      </c>
      <c r="B215" s="7">
        <v>40087</v>
      </c>
      <c r="C215" s="1">
        <v>455</v>
      </c>
      <c r="D215" s="1">
        <v>3</v>
      </c>
      <c r="E215" s="1" t="s">
        <v>3</v>
      </c>
      <c r="F215" s="1">
        <v>3</v>
      </c>
      <c r="G215" s="3" t="s">
        <v>53</v>
      </c>
      <c r="H215" s="1" t="s">
        <v>59</v>
      </c>
      <c r="I215" s="1" t="s">
        <v>60</v>
      </c>
    </row>
    <row r="216" spans="1:9" x14ac:dyDescent="0.15">
      <c r="A216" s="1" t="s">
        <v>33</v>
      </c>
      <c r="B216" s="7">
        <v>40087</v>
      </c>
      <c r="C216" s="1">
        <v>455</v>
      </c>
      <c r="D216" s="1">
        <v>4</v>
      </c>
      <c r="E216" s="1" t="s">
        <v>4</v>
      </c>
      <c r="F216" s="1">
        <v>3</v>
      </c>
      <c r="G216" s="3" t="s">
        <v>54</v>
      </c>
      <c r="H216" s="1">
        <v>63</v>
      </c>
      <c r="I216" s="1">
        <v>5</v>
      </c>
    </row>
    <row r="217" spans="1:9" x14ac:dyDescent="0.15">
      <c r="A217" s="1" t="s">
        <v>33</v>
      </c>
      <c r="B217" s="7">
        <v>40087</v>
      </c>
      <c r="C217" s="1">
        <v>455</v>
      </c>
      <c r="D217" s="1">
        <v>5</v>
      </c>
      <c r="E217" s="1" t="s">
        <v>2</v>
      </c>
      <c r="F217" s="1">
        <v>1</v>
      </c>
      <c r="G217" s="3" t="s">
        <v>55</v>
      </c>
      <c r="H217" s="1">
        <v>63</v>
      </c>
      <c r="I217" s="1">
        <v>14</v>
      </c>
    </row>
    <row r="218" spans="1:9" x14ac:dyDescent="0.15">
      <c r="A218" s="1" t="s">
        <v>33</v>
      </c>
      <c r="B218" s="7">
        <v>40087</v>
      </c>
      <c r="C218" s="1">
        <v>455</v>
      </c>
      <c r="D218" s="1">
        <v>6</v>
      </c>
      <c r="E218" s="1" t="s">
        <v>3</v>
      </c>
      <c r="F218" s="1">
        <v>3</v>
      </c>
      <c r="G218" s="3" t="s">
        <v>56</v>
      </c>
      <c r="H218" s="1">
        <v>68</v>
      </c>
      <c r="I218" s="1">
        <v>8</v>
      </c>
    </row>
    <row r="219" spans="1:9" x14ac:dyDescent="0.15">
      <c r="A219" s="1" t="s">
        <v>33</v>
      </c>
      <c r="B219" s="7">
        <v>40087</v>
      </c>
      <c r="C219" s="1">
        <v>455</v>
      </c>
      <c r="D219" s="1">
        <v>7</v>
      </c>
      <c r="E219" s="1" t="s">
        <v>3</v>
      </c>
      <c r="F219" s="1">
        <v>3</v>
      </c>
      <c r="G219" s="3" t="s">
        <v>57</v>
      </c>
      <c r="H219" s="1">
        <v>50</v>
      </c>
      <c r="I219" s="1">
        <v>13</v>
      </c>
    </row>
    <row r="220" spans="1:9" x14ac:dyDescent="0.15">
      <c r="A220" s="1" t="s">
        <v>33</v>
      </c>
      <c r="B220" s="7">
        <v>40087</v>
      </c>
      <c r="C220" s="1">
        <v>455</v>
      </c>
      <c r="D220" s="1">
        <v>8</v>
      </c>
      <c r="E220" s="1" t="s">
        <v>3</v>
      </c>
      <c r="F220" s="1">
        <v>3</v>
      </c>
      <c r="G220" s="3" t="s">
        <v>58</v>
      </c>
      <c r="H220" s="1">
        <f>SUM(H216:H219)</f>
        <v>244</v>
      </c>
      <c r="I220" s="1">
        <f>SUM(I216:I219)</f>
        <v>40</v>
      </c>
    </row>
    <row r="221" spans="1:9" x14ac:dyDescent="0.15">
      <c r="A221" s="1" t="s">
        <v>33</v>
      </c>
      <c r="B221" s="7">
        <v>40087</v>
      </c>
      <c r="C221" s="1">
        <v>455</v>
      </c>
      <c r="D221" s="1">
        <v>9</v>
      </c>
      <c r="E221" s="1" t="s">
        <v>3</v>
      </c>
      <c r="F221" s="1">
        <v>3</v>
      </c>
      <c r="G221" s="1"/>
      <c r="H221" s="3"/>
      <c r="I221" s="1">
        <f>SUM(H220:I220)</f>
        <v>284</v>
      </c>
    </row>
    <row r="222" spans="1:9" x14ac:dyDescent="0.15">
      <c r="A222" s="1" t="s">
        <v>33</v>
      </c>
      <c r="B222" s="7">
        <v>40087</v>
      </c>
      <c r="C222" s="1">
        <v>455</v>
      </c>
      <c r="D222" s="1">
        <v>10</v>
      </c>
      <c r="E222" s="1" t="s">
        <v>4</v>
      </c>
      <c r="F222" s="1">
        <v>3</v>
      </c>
      <c r="G222" s="1"/>
    </row>
    <row r="223" spans="1:9" x14ac:dyDescent="0.15">
      <c r="A223" s="1" t="s">
        <v>33</v>
      </c>
      <c r="B223" s="7">
        <v>40087</v>
      </c>
      <c r="C223" s="1">
        <v>455</v>
      </c>
      <c r="D223" s="1">
        <v>11</v>
      </c>
      <c r="E223" s="1" t="s">
        <v>2</v>
      </c>
      <c r="F223" s="1">
        <v>1</v>
      </c>
      <c r="G223" s="1"/>
    </row>
    <row r="224" spans="1:9" x14ac:dyDescent="0.15">
      <c r="A224" s="1" t="s">
        <v>33</v>
      </c>
      <c r="B224" s="7">
        <v>40087</v>
      </c>
      <c r="C224" s="1">
        <v>455</v>
      </c>
      <c r="D224" s="1">
        <v>12</v>
      </c>
      <c r="E224" s="1" t="s">
        <v>3</v>
      </c>
      <c r="F224" s="1">
        <v>3</v>
      </c>
      <c r="G224" s="1"/>
    </row>
    <row r="225" spans="1:9" x14ac:dyDescent="0.15">
      <c r="A225" s="1" t="s">
        <v>33</v>
      </c>
      <c r="B225" s="7">
        <v>40087</v>
      </c>
      <c r="C225" s="1">
        <v>455</v>
      </c>
      <c r="D225" s="1">
        <v>13</v>
      </c>
      <c r="E225" s="1" t="s">
        <v>3</v>
      </c>
      <c r="F225" s="1">
        <v>3</v>
      </c>
      <c r="G225" s="1"/>
    </row>
    <row r="226" spans="1:9" x14ac:dyDescent="0.15">
      <c r="A226" s="1" t="s">
        <v>33</v>
      </c>
      <c r="B226" s="7">
        <v>40087</v>
      </c>
      <c r="C226" s="1">
        <v>455</v>
      </c>
      <c r="D226" s="1">
        <v>14</v>
      </c>
      <c r="E226" s="1" t="s">
        <v>3</v>
      </c>
      <c r="F226" s="1">
        <v>3</v>
      </c>
    </row>
    <row r="227" spans="1:9" x14ac:dyDescent="0.15">
      <c r="A227" s="1" t="s">
        <v>33</v>
      </c>
      <c r="B227" s="7">
        <v>40087</v>
      </c>
      <c r="C227" s="1">
        <v>455</v>
      </c>
      <c r="D227" s="1">
        <v>15</v>
      </c>
      <c r="E227" s="1" t="s">
        <v>3</v>
      </c>
      <c r="F227" s="1">
        <v>3</v>
      </c>
    </row>
    <row r="228" spans="1:9" x14ac:dyDescent="0.15">
      <c r="A228" s="1" t="s">
        <v>33</v>
      </c>
      <c r="B228" s="7">
        <v>40087</v>
      </c>
      <c r="C228" s="1">
        <v>455</v>
      </c>
      <c r="D228" s="1">
        <v>16</v>
      </c>
      <c r="E228" s="1" t="s">
        <v>2</v>
      </c>
      <c r="F228" s="1">
        <v>1</v>
      </c>
    </row>
    <row r="229" spans="1:9" x14ac:dyDescent="0.15">
      <c r="A229" s="1" t="s">
        <v>33</v>
      </c>
      <c r="B229" s="7">
        <v>40087</v>
      </c>
      <c r="C229" s="1">
        <v>455</v>
      </c>
      <c r="D229" s="1">
        <v>17</v>
      </c>
      <c r="E229" s="1" t="s">
        <v>4</v>
      </c>
      <c r="F229" s="1">
        <v>3</v>
      </c>
    </row>
    <row r="230" spans="1:9" x14ac:dyDescent="0.15">
      <c r="A230" s="1" t="s">
        <v>33</v>
      </c>
      <c r="B230" s="7">
        <v>40087</v>
      </c>
      <c r="C230" s="1">
        <v>455</v>
      </c>
      <c r="D230" s="1">
        <v>18</v>
      </c>
      <c r="E230" s="1" t="s">
        <v>2</v>
      </c>
      <c r="F230" s="1">
        <v>3</v>
      </c>
    </row>
    <row r="231" spans="1:9" x14ac:dyDescent="0.15">
      <c r="A231" s="1" t="s">
        <v>33</v>
      </c>
      <c r="B231" s="7">
        <v>40087</v>
      </c>
      <c r="C231" s="1">
        <v>455</v>
      </c>
      <c r="D231" s="1">
        <v>19</v>
      </c>
      <c r="E231" s="1" t="s">
        <v>4</v>
      </c>
      <c r="F231" s="1">
        <v>3</v>
      </c>
    </row>
    <row r="232" spans="1:9" x14ac:dyDescent="0.15">
      <c r="A232" s="1" t="s">
        <v>33</v>
      </c>
      <c r="B232" s="7">
        <v>40087</v>
      </c>
      <c r="C232" s="1">
        <v>455</v>
      </c>
      <c r="D232" s="1">
        <v>20</v>
      </c>
      <c r="E232" s="1" t="s">
        <v>2</v>
      </c>
      <c r="F232" s="1">
        <v>3</v>
      </c>
    </row>
    <row r="233" spans="1:9" x14ac:dyDescent="0.15">
      <c r="A233" s="1" t="s">
        <v>33</v>
      </c>
      <c r="B233" s="7">
        <v>40087</v>
      </c>
      <c r="C233" s="1">
        <v>455</v>
      </c>
      <c r="D233" s="1">
        <v>21</v>
      </c>
      <c r="E233" s="1" t="s">
        <v>4</v>
      </c>
      <c r="F233" s="1">
        <v>3</v>
      </c>
      <c r="G233" s="1"/>
      <c r="H233" s="3"/>
      <c r="I233" s="1"/>
    </row>
    <row r="234" spans="1:9" x14ac:dyDescent="0.15">
      <c r="A234" s="1" t="s">
        <v>33</v>
      </c>
      <c r="B234" s="7">
        <v>40087</v>
      </c>
      <c r="C234" s="1">
        <v>455</v>
      </c>
      <c r="D234" s="1">
        <v>22</v>
      </c>
      <c r="E234" s="1" t="s">
        <v>3</v>
      </c>
      <c r="F234" s="1">
        <v>3</v>
      </c>
      <c r="G234" s="1"/>
      <c r="H234" s="3"/>
      <c r="I234" s="1"/>
    </row>
    <row r="235" spans="1:9" x14ac:dyDescent="0.15">
      <c r="A235" s="1" t="s">
        <v>33</v>
      </c>
      <c r="B235" s="7">
        <v>40087</v>
      </c>
      <c r="C235" s="1">
        <v>455</v>
      </c>
      <c r="D235" s="1">
        <v>23</v>
      </c>
      <c r="E235" s="1" t="s">
        <v>3</v>
      </c>
      <c r="F235" s="1">
        <v>3</v>
      </c>
      <c r="G235" s="1"/>
      <c r="H235" s="3"/>
      <c r="I235" s="1"/>
    </row>
    <row r="236" spans="1:9" x14ac:dyDescent="0.15">
      <c r="A236" s="1" t="s">
        <v>33</v>
      </c>
      <c r="B236" s="7">
        <v>40087</v>
      </c>
      <c r="C236" s="1">
        <v>455</v>
      </c>
      <c r="D236" s="1">
        <v>24</v>
      </c>
      <c r="E236" s="1" t="s">
        <v>3</v>
      </c>
      <c r="F236" s="1">
        <v>3</v>
      </c>
      <c r="G236" s="1"/>
      <c r="H236" s="3"/>
      <c r="I236" s="1"/>
    </row>
    <row r="237" spans="1:9" x14ac:dyDescent="0.15">
      <c r="A237" s="1" t="s">
        <v>33</v>
      </c>
      <c r="B237" s="7">
        <v>40087</v>
      </c>
      <c r="C237" s="1">
        <v>455</v>
      </c>
      <c r="D237" s="1">
        <v>25</v>
      </c>
      <c r="E237" s="1" t="s">
        <v>3</v>
      </c>
      <c r="F237" s="1">
        <v>3</v>
      </c>
      <c r="G237" s="1"/>
      <c r="H237" s="3"/>
      <c r="I237" s="1"/>
    </row>
    <row r="239" spans="1:9" x14ac:dyDescent="0.15">
      <c r="A239" s="1" t="s">
        <v>68</v>
      </c>
      <c r="B239" s="7">
        <v>40106</v>
      </c>
      <c r="C239" s="1">
        <v>456</v>
      </c>
      <c r="D239" s="1">
        <v>1</v>
      </c>
      <c r="E239" s="1" t="s">
        <v>3</v>
      </c>
      <c r="F239" s="1">
        <v>3</v>
      </c>
      <c r="G239" s="1"/>
      <c r="H239" s="3">
        <f>(COUNTIF(F239:F263,"&gt;0"))/(COUNTA(F239:F263))</f>
        <v>0.92</v>
      </c>
      <c r="I239" s="3">
        <f>AVERAGE(F239:F263)</f>
        <v>2.52</v>
      </c>
    </row>
    <row r="240" spans="1:9" x14ac:dyDescent="0.15">
      <c r="A240" s="1" t="s">
        <v>68</v>
      </c>
      <c r="B240" s="7">
        <v>40106</v>
      </c>
      <c r="C240" s="1">
        <v>456</v>
      </c>
      <c r="D240" s="1">
        <v>2</v>
      </c>
      <c r="E240" s="1" t="s">
        <v>3</v>
      </c>
      <c r="F240" s="1">
        <v>3</v>
      </c>
    </row>
    <row r="241" spans="1:9" x14ac:dyDescent="0.15">
      <c r="A241" s="1" t="s">
        <v>68</v>
      </c>
      <c r="B241" s="7">
        <v>40106</v>
      </c>
      <c r="C241" s="1">
        <v>456</v>
      </c>
      <c r="D241" s="1">
        <v>3</v>
      </c>
      <c r="E241" s="1" t="s">
        <v>35</v>
      </c>
      <c r="F241" s="1">
        <v>5</v>
      </c>
      <c r="G241" s="3" t="s">
        <v>53</v>
      </c>
      <c r="H241" s="1" t="s">
        <v>59</v>
      </c>
      <c r="I241" s="1" t="s">
        <v>60</v>
      </c>
    </row>
    <row r="242" spans="1:9" x14ac:dyDescent="0.15">
      <c r="A242" s="1" t="s">
        <v>68</v>
      </c>
      <c r="B242" s="7">
        <v>40106</v>
      </c>
      <c r="C242" s="1">
        <v>456</v>
      </c>
      <c r="D242" s="1">
        <v>4</v>
      </c>
      <c r="E242" s="1" t="s">
        <v>4</v>
      </c>
      <c r="F242" s="1">
        <v>3</v>
      </c>
      <c r="G242" s="3" t="s">
        <v>54</v>
      </c>
      <c r="H242" s="1">
        <v>67</v>
      </c>
      <c r="I242" s="1">
        <v>5</v>
      </c>
    </row>
    <row r="243" spans="1:9" x14ac:dyDescent="0.15">
      <c r="A243" s="1" t="s">
        <v>68</v>
      </c>
      <c r="B243" s="7">
        <v>40106</v>
      </c>
      <c r="C243" s="1">
        <v>456</v>
      </c>
      <c r="D243" s="1">
        <v>5</v>
      </c>
      <c r="E243" s="1" t="s">
        <v>15</v>
      </c>
      <c r="F243" s="1">
        <v>1</v>
      </c>
      <c r="G243" s="3" t="s">
        <v>55</v>
      </c>
      <c r="H243" s="1">
        <v>58</v>
      </c>
      <c r="I243" s="1">
        <v>5</v>
      </c>
    </row>
    <row r="244" spans="1:9" x14ac:dyDescent="0.15">
      <c r="A244" s="1" t="s">
        <v>68</v>
      </c>
      <c r="B244" s="7">
        <v>40106</v>
      </c>
      <c r="C244" s="1">
        <v>456</v>
      </c>
      <c r="D244" s="1">
        <v>6</v>
      </c>
      <c r="E244" s="1" t="s">
        <v>2</v>
      </c>
      <c r="F244" s="1">
        <v>1</v>
      </c>
      <c r="G244" s="3" t="s">
        <v>56</v>
      </c>
      <c r="H244" s="1">
        <v>58</v>
      </c>
      <c r="I244" s="1">
        <v>6</v>
      </c>
    </row>
    <row r="245" spans="1:9" x14ac:dyDescent="0.15">
      <c r="A245" s="1" t="s">
        <v>68</v>
      </c>
      <c r="B245" s="7">
        <v>40106</v>
      </c>
      <c r="C245" s="1">
        <v>456</v>
      </c>
      <c r="D245" s="1">
        <v>7</v>
      </c>
      <c r="E245" s="1" t="s">
        <v>3</v>
      </c>
      <c r="F245" s="1">
        <v>3</v>
      </c>
      <c r="G245" s="3" t="s">
        <v>57</v>
      </c>
      <c r="H245" s="1">
        <v>52</v>
      </c>
      <c r="I245" s="1">
        <v>11</v>
      </c>
    </row>
    <row r="246" spans="1:9" x14ac:dyDescent="0.15">
      <c r="A246" s="1" t="s">
        <v>68</v>
      </c>
      <c r="B246" s="7">
        <v>40106</v>
      </c>
      <c r="C246" s="1">
        <v>456</v>
      </c>
      <c r="D246" s="1">
        <v>8</v>
      </c>
      <c r="E246" s="1" t="s">
        <v>2</v>
      </c>
      <c r="F246" s="1">
        <v>1</v>
      </c>
      <c r="G246" s="3" t="s">
        <v>58</v>
      </c>
      <c r="H246" s="1">
        <f>SUM(H242:H245)</f>
        <v>235</v>
      </c>
      <c r="I246" s="1">
        <f>SUM(I242:I245)</f>
        <v>27</v>
      </c>
    </row>
    <row r="247" spans="1:9" x14ac:dyDescent="0.15">
      <c r="A247" s="1" t="s">
        <v>68</v>
      </c>
      <c r="B247" s="7">
        <v>40106</v>
      </c>
      <c r="C247" s="1">
        <v>456</v>
      </c>
      <c r="D247" s="1">
        <v>9</v>
      </c>
      <c r="E247" s="1" t="s">
        <v>4</v>
      </c>
      <c r="F247" s="1">
        <v>3</v>
      </c>
      <c r="G247" s="1"/>
      <c r="H247" s="3"/>
      <c r="I247" s="1">
        <f>SUM(H246:I246)</f>
        <v>262</v>
      </c>
    </row>
    <row r="248" spans="1:9" x14ac:dyDescent="0.15">
      <c r="A248" s="1" t="s">
        <v>68</v>
      </c>
      <c r="B248" s="7">
        <v>40106</v>
      </c>
      <c r="C248" s="1">
        <v>456</v>
      </c>
      <c r="D248" s="1">
        <v>10</v>
      </c>
      <c r="E248" s="1" t="s">
        <v>4</v>
      </c>
      <c r="F248" s="1">
        <v>3</v>
      </c>
      <c r="G248" s="1"/>
    </row>
    <row r="249" spans="1:9" x14ac:dyDescent="0.15">
      <c r="A249" s="1" t="s">
        <v>68</v>
      </c>
      <c r="B249" s="7">
        <v>40106</v>
      </c>
      <c r="C249" s="1">
        <v>456</v>
      </c>
      <c r="D249" s="1">
        <v>11</v>
      </c>
      <c r="E249" s="1" t="s">
        <v>2</v>
      </c>
      <c r="F249" s="1">
        <v>1</v>
      </c>
      <c r="G249" s="1"/>
    </row>
    <row r="250" spans="1:9" x14ac:dyDescent="0.15">
      <c r="A250" s="1" t="s">
        <v>68</v>
      </c>
      <c r="B250" s="7">
        <v>40106</v>
      </c>
      <c r="C250" s="1">
        <v>456</v>
      </c>
      <c r="D250" s="1">
        <v>12</v>
      </c>
      <c r="E250" s="1" t="s">
        <v>0</v>
      </c>
      <c r="F250" s="1">
        <v>0</v>
      </c>
      <c r="G250" s="1"/>
    </row>
    <row r="251" spans="1:9" x14ac:dyDescent="0.15">
      <c r="A251" s="1" t="s">
        <v>68</v>
      </c>
      <c r="B251" s="7">
        <v>40106</v>
      </c>
      <c r="C251" s="1">
        <v>456</v>
      </c>
      <c r="D251" s="1">
        <v>13</v>
      </c>
      <c r="E251" s="1" t="s">
        <v>15</v>
      </c>
      <c r="F251" s="1">
        <v>1</v>
      </c>
      <c r="G251" s="1"/>
    </row>
    <row r="252" spans="1:9" x14ac:dyDescent="0.15">
      <c r="A252" s="1" t="s">
        <v>68</v>
      </c>
      <c r="B252" s="7">
        <v>40106</v>
      </c>
      <c r="C252" s="1">
        <v>456</v>
      </c>
      <c r="D252" s="1">
        <v>14</v>
      </c>
      <c r="E252" s="1" t="s">
        <v>35</v>
      </c>
      <c r="F252" s="1">
        <v>5</v>
      </c>
    </row>
    <row r="253" spans="1:9" x14ac:dyDescent="0.15">
      <c r="A253" s="1" t="s">
        <v>68</v>
      </c>
      <c r="B253" s="7">
        <v>40106</v>
      </c>
      <c r="C253" s="1">
        <v>456</v>
      </c>
      <c r="D253" s="1">
        <v>15</v>
      </c>
      <c r="E253" s="1" t="s">
        <v>15</v>
      </c>
      <c r="F253" s="1">
        <v>1</v>
      </c>
    </row>
    <row r="254" spans="1:9" x14ac:dyDescent="0.15">
      <c r="A254" s="1" t="s">
        <v>68</v>
      </c>
      <c r="B254" s="7">
        <v>40106</v>
      </c>
      <c r="C254" s="1">
        <v>456</v>
      </c>
      <c r="D254" s="1">
        <v>16</v>
      </c>
      <c r="E254" s="1" t="s">
        <v>3</v>
      </c>
      <c r="F254" s="1">
        <v>3</v>
      </c>
    </row>
    <row r="255" spans="1:9" x14ac:dyDescent="0.15">
      <c r="A255" s="1" t="s">
        <v>68</v>
      </c>
      <c r="B255" s="7">
        <v>40106</v>
      </c>
      <c r="C255" s="1">
        <v>456</v>
      </c>
      <c r="D255" s="1">
        <v>17</v>
      </c>
      <c r="E255" s="1" t="s">
        <v>0</v>
      </c>
      <c r="F255" s="1">
        <v>0</v>
      </c>
    </row>
    <row r="256" spans="1:9" x14ac:dyDescent="0.15">
      <c r="A256" s="1" t="s">
        <v>68</v>
      </c>
      <c r="B256" s="7">
        <v>40106</v>
      </c>
      <c r="C256" s="1">
        <v>456</v>
      </c>
      <c r="D256" s="1">
        <v>18</v>
      </c>
      <c r="E256" s="1" t="s">
        <v>3</v>
      </c>
      <c r="F256" s="1">
        <v>3</v>
      </c>
    </row>
    <row r="257" spans="1:9" x14ac:dyDescent="0.15">
      <c r="A257" s="1" t="s">
        <v>68</v>
      </c>
      <c r="B257" s="7">
        <v>40106</v>
      </c>
      <c r="C257" s="1">
        <v>456</v>
      </c>
      <c r="D257" s="1">
        <v>19</v>
      </c>
      <c r="E257" s="1" t="s">
        <v>36</v>
      </c>
      <c r="F257" s="1">
        <v>5</v>
      </c>
    </row>
    <row r="258" spans="1:9" x14ac:dyDescent="0.15">
      <c r="A258" s="1" t="s">
        <v>68</v>
      </c>
      <c r="B258" s="7">
        <v>40106</v>
      </c>
      <c r="C258" s="1">
        <v>456</v>
      </c>
      <c r="D258" s="1">
        <v>20</v>
      </c>
      <c r="E258" s="1" t="s">
        <v>3</v>
      </c>
      <c r="F258" s="1">
        <v>3</v>
      </c>
    </row>
    <row r="259" spans="1:9" x14ac:dyDescent="0.15">
      <c r="A259" s="1" t="s">
        <v>68</v>
      </c>
      <c r="B259" s="7">
        <v>40106</v>
      </c>
      <c r="C259" s="1">
        <v>456</v>
      </c>
      <c r="D259" s="1">
        <v>21</v>
      </c>
      <c r="E259" s="1" t="s">
        <v>36</v>
      </c>
      <c r="F259" s="1">
        <v>5</v>
      </c>
      <c r="G259" s="1"/>
      <c r="H259" s="3"/>
      <c r="I259" s="1"/>
    </row>
    <row r="260" spans="1:9" x14ac:dyDescent="0.15">
      <c r="A260" s="1" t="s">
        <v>68</v>
      </c>
      <c r="B260" s="7">
        <v>40106</v>
      </c>
      <c r="C260" s="1">
        <v>456</v>
      </c>
      <c r="D260" s="1">
        <v>22</v>
      </c>
      <c r="E260" s="1" t="s">
        <v>3</v>
      </c>
      <c r="F260" s="1">
        <v>3</v>
      </c>
      <c r="G260" s="1"/>
      <c r="H260" s="3"/>
      <c r="I260" s="1"/>
    </row>
    <row r="261" spans="1:9" x14ac:dyDescent="0.15">
      <c r="A261" s="1" t="s">
        <v>68</v>
      </c>
      <c r="B261" s="7">
        <v>40106</v>
      </c>
      <c r="C261" s="1">
        <v>456</v>
      </c>
      <c r="D261" s="1">
        <v>23</v>
      </c>
      <c r="E261" s="1" t="s">
        <v>3</v>
      </c>
      <c r="F261" s="1">
        <v>3</v>
      </c>
      <c r="G261" s="1"/>
      <c r="H261" s="3"/>
      <c r="I261" s="1"/>
    </row>
    <row r="262" spans="1:9" x14ac:dyDescent="0.15">
      <c r="A262" s="1" t="s">
        <v>68</v>
      </c>
      <c r="B262" s="7">
        <v>40106</v>
      </c>
      <c r="C262" s="1">
        <v>456</v>
      </c>
      <c r="D262" s="1">
        <v>24</v>
      </c>
      <c r="E262" s="1" t="s">
        <v>4</v>
      </c>
      <c r="F262" s="1">
        <v>3</v>
      </c>
      <c r="G262" s="1"/>
      <c r="H262" s="3"/>
      <c r="I262" s="1"/>
    </row>
    <row r="263" spans="1:9" x14ac:dyDescent="0.15">
      <c r="A263" s="1" t="s">
        <v>68</v>
      </c>
      <c r="B263" s="7">
        <v>40106</v>
      </c>
      <c r="C263" s="1">
        <v>456</v>
      </c>
      <c r="D263" s="1">
        <v>25</v>
      </c>
      <c r="E263" s="1" t="s">
        <v>15</v>
      </c>
      <c r="F263" s="1">
        <v>1</v>
      </c>
      <c r="G263" s="1"/>
      <c r="H263" s="3"/>
      <c r="I263" s="1"/>
    </row>
    <row r="264" spans="1:9" x14ac:dyDescent="0.15">
      <c r="E264" s="1"/>
    </row>
    <row r="265" spans="1:9" x14ac:dyDescent="0.15">
      <c r="A265" s="1" t="s">
        <v>31</v>
      </c>
      <c r="B265" s="7">
        <v>40106</v>
      </c>
      <c r="C265" s="1">
        <v>457</v>
      </c>
      <c r="D265" s="1">
        <v>1</v>
      </c>
      <c r="E265" s="1" t="s">
        <v>2</v>
      </c>
      <c r="F265" s="1">
        <v>1</v>
      </c>
      <c r="G265" s="1"/>
      <c r="H265" s="3">
        <f>(COUNTIF(F265:F289,"&gt;0"))/(COUNTA(F265:F289))</f>
        <v>1</v>
      </c>
      <c r="I265" s="3">
        <f>AVERAGE(F265:F289)</f>
        <v>2.92</v>
      </c>
    </row>
    <row r="266" spans="1:9" x14ac:dyDescent="0.15">
      <c r="A266" s="1" t="s">
        <v>31</v>
      </c>
      <c r="B266" s="7">
        <v>40106</v>
      </c>
      <c r="C266" s="1">
        <v>457</v>
      </c>
      <c r="D266" s="1">
        <v>2</v>
      </c>
      <c r="E266" s="1" t="s">
        <v>4</v>
      </c>
      <c r="F266" s="1">
        <v>3</v>
      </c>
    </row>
    <row r="267" spans="1:9" x14ac:dyDescent="0.15">
      <c r="A267" s="1" t="s">
        <v>31</v>
      </c>
      <c r="B267" s="7">
        <v>40106</v>
      </c>
      <c r="C267" s="1">
        <v>457</v>
      </c>
      <c r="D267" s="1">
        <v>3</v>
      </c>
      <c r="E267" s="1" t="s">
        <v>3</v>
      </c>
      <c r="F267" s="1">
        <v>3</v>
      </c>
      <c r="G267" s="3" t="s">
        <v>53</v>
      </c>
      <c r="H267" s="1" t="s">
        <v>59</v>
      </c>
      <c r="I267" s="1" t="s">
        <v>60</v>
      </c>
    </row>
    <row r="268" spans="1:9" x14ac:dyDescent="0.15">
      <c r="A268" s="1" t="s">
        <v>31</v>
      </c>
      <c r="B268" s="7">
        <v>40106</v>
      </c>
      <c r="C268" s="1">
        <v>457</v>
      </c>
      <c r="D268" s="1">
        <v>4</v>
      </c>
      <c r="E268" s="1" t="s">
        <v>4</v>
      </c>
      <c r="F268" s="1">
        <v>3</v>
      </c>
      <c r="G268" s="3" t="s">
        <v>54</v>
      </c>
      <c r="H268" s="1">
        <v>30</v>
      </c>
      <c r="I268" s="1">
        <v>16</v>
      </c>
    </row>
    <row r="269" spans="1:9" x14ac:dyDescent="0.15">
      <c r="A269" s="1" t="s">
        <v>31</v>
      </c>
      <c r="B269" s="7">
        <v>40106</v>
      </c>
      <c r="C269" s="1">
        <v>457</v>
      </c>
      <c r="D269" s="1">
        <v>5</v>
      </c>
      <c r="E269" s="1" t="s">
        <v>3</v>
      </c>
      <c r="F269" s="1">
        <v>3</v>
      </c>
      <c r="G269" s="3" t="s">
        <v>55</v>
      </c>
      <c r="H269" s="1">
        <v>23</v>
      </c>
      <c r="I269" s="1">
        <v>18</v>
      </c>
    </row>
    <row r="270" spans="1:9" x14ac:dyDescent="0.15">
      <c r="A270" s="1" t="s">
        <v>31</v>
      </c>
      <c r="B270" s="7">
        <v>40106</v>
      </c>
      <c r="C270" s="1">
        <v>457</v>
      </c>
      <c r="D270" s="1">
        <v>6</v>
      </c>
      <c r="E270" s="1" t="s">
        <v>15</v>
      </c>
      <c r="F270" s="1">
        <v>1</v>
      </c>
      <c r="G270" s="3" t="s">
        <v>56</v>
      </c>
      <c r="H270" s="1">
        <v>36</v>
      </c>
      <c r="I270" s="1">
        <v>17</v>
      </c>
    </row>
    <row r="271" spans="1:9" x14ac:dyDescent="0.15">
      <c r="A271" s="1" t="s">
        <v>31</v>
      </c>
      <c r="B271" s="7">
        <v>40106</v>
      </c>
      <c r="C271" s="1">
        <v>457</v>
      </c>
      <c r="D271" s="1">
        <v>7</v>
      </c>
      <c r="E271" s="1" t="s">
        <v>4</v>
      </c>
      <c r="F271" s="1">
        <v>3</v>
      </c>
      <c r="G271" s="3" t="s">
        <v>57</v>
      </c>
      <c r="H271" s="1">
        <v>30</v>
      </c>
      <c r="I271" s="1">
        <v>14</v>
      </c>
    </row>
    <row r="272" spans="1:9" x14ac:dyDescent="0.15">
      <c r="A272" s="1" t="s">
        <v>31</v>
      </c>
      <c r="B272" s="7">
        <v>40106</v>
      </c>
      <c r="C272" s="1">
        <v>457</v>
      </c>
      <c r="D272" s="1">
        <v>8</v>
      </c>
      <c r="E272" s="1" t="s">
        <v>3</v>
      </c>
      <c r="F272" s="1">
        <v>3</v>
      </c>
      <c r="G272" s="3" t="s">
        <v>58</v>
      </c>
      <c r="H272" s="1">
        <f>SUM(H268:H271)</f>
        <v>119</v>
      </c>
      <c r="I272" s="1">
        <f>SUM(I268:I271)</f>
        <v>65</v>
      </c>
    </row>
    <row r="273" spans="1:9" x14ac:dyDescent="0.15">
      <c r="A273" s="1" t="s">
        <v>31</v>
      </c>
      <c r="B273" s="7">
        <v>40106</v>
      </c>
      <c r="C273" s="1">
        <v>457</v>
      </c>
      <c r="D273" s="1">
        <v>9</v>
      </c>
      <c r="E273" s="1" t="s">
        <v>2</v>
      </c>
      <c r="F273" s="1">
        <v>1</v>
      </c>
      <c r="G273" s="1"/>
      <c r="H273" s="3"/>
      <c r="I273" s="1">
        <f>SUM(H272:I272)</f>
        <v>184</v>
      </c>
    </row>
    <row r="274" spans="1:9" x14ac:dyDescent="0.15">
      <c r="A274" s="1" t="s">
        <v>31</v>
      </c>
      <c r="B274" s="7">
        <v>40106</v>
      </c>
      <c r="C274" s="1">
        <v>457</v>
      </c>
      <c r="D274" s="1">
        <v>10</v>
      </c>
      <c r="E274" s="1" t="s">
        <v>3</v>
      </c>
      <c r="F274" s="1">
        <v>3</v>
      </c>
      <c r="G274" s="1"/>
    </row>
    <row r="275" spans="1:9" x14ac:dyDescent="0.15">
      <c r="A275" s="1" t="s">
        <v>31</v>
      </c>
      <c r="B275" s="7">
        <v>40106</v>
      </c>
      <c r="C275" s="1">
        <v>457</v>
      </c>
      <c r="D275" s="1">
        <v>11</v>
      </c>
      <c r="E275" s="1" t="s">
        <v>3</v>
      </c>
      <c r="F275" s="1">
        <v>3</v>
      </c>
      <c r="G275" s="1"/>
    </row>
    <row r="276" spans="1:9" x14ac:dyDescent="0.15">
      <c r="A276" s="1" t="s">
        <v>31</v>
      </c>
      <c r="B276" s="7">
        <v>40106</v>
      </c>
      <c r="C276" s="1">
        <v>457</v>
      </c>
      <c r="D276" s="1">
        <v>12</v>
      </c>
      <c r="E276" s="1" t="s">
        <v>3</v>
      </c>
      <c r="F276" s="1">
        <v>3</v>
      </c>
      <c r="G276" s="1"/>
    </row>
    <row r="277" spans="1:9" x14ac:dyDescent="0.15">
      <c r="A277" s="1" t="s">
        <v>31</v>
      </c>
      <c r="B277" s="7">
        <v>40106</v>
      </c>
      <c r="C277" s="1">
        <v>457</v>
      </c>
      <c r="D277" s="1">
        <v>13</v>
      </c>
      <c r="E277" s="1" t="s">
        <v>3</v>
      </c>
      <c r="F277" s="1">
        <v>3</v>
      </c>
      <c r="G277" s="1"/>
    </row>
    <row r="278" spans="1:9" x14ac:dyDescent="0.15">
      <c r="A278" s="1" t="s">
        <v>31</v>
      </c>
      <c r="B278" s="7">
        <v>40106</v>
      </c>
      <c r="C278" s="1">
        <v>457</v>
      </c>
      <c r="D278" s="1">
        <v>14</v>
      </c>
      <c r="E278" s="1" t="s">
        <v>3</v>
      </c>
      <c r="F278" s="1">
        <v>3</v>
      </c>
    </row>
    <row r="279" spans="1:9" x14ac:dyDescent="0.15">
      <c r="A279" s="1" t="s">
        <v>31</v>
      </c>
      <c r="B279" s="7">
        <v>40106</v>
      </c>
      <c r="C279" s="1">
        <v>457</v>
      </c>
      <c r="D279" s="1">
        <v>15</v>
      </c>
      <c r="E279" s="1" t="s">
        <v>4</v>
      </c>
      <c r="F279" s="1">
        <v>3</v>
      </c>
    </row>
    <row r="280" spans="1:9" x14ac:dyDescent="0.15">
      <c r="A280" s="1" t="s">
        <v>31</v>
      </c>
      <c r="B280" s="7">
        <v>40106</v>
      </c>
      <c r="C280" s="1">
        <v>457</v>
      </c>
      <c r="D280" s="1">
        <v>16</v>
      </c>
      <c r="E280" s="1" t="s">
        <v>3</v>
      </c>
      <c r="F280" s="1">
        <v>3</v>
      </c>
    </row>
    <row r="281" spans="1:9" x14ac:dyDescent="0.15">
      <c r="A281" s="1" t="s">
        <v>31</v>
      </c>
      <c r="B281" s="7">
        <v>40106</v>
      </c>
      <c r="C281" s="1">
        <v>457</v>
      </c>
      <c r="D281" s="1">
        <v>17</v>
      </c>
      <c r="E281" s="1" t="s">
        <v>35</v>
      </c>
      <c r="F281" s="1">
        <v>5</v>
      </c>
    </row>
    <row r="282" spans="1:9" x14ac:dyDescent="0.15">
      <c r="A282" s="1" t="s">
        <v>31</v>
      </c>
      <c r="B282" s="7">
        <v>40106</v>
      </c>
      <c r="C282" s="1">
        <v>457</v>
      </c>
      <c r="D282" s="1">
        <v>18</v>
      </c>
      <c r="E282" s="1" t="s">
        <v>3</v>
      </c>
      <c r="F282" s="1">
        <v>3</v>
      </c>
    </row>
    <row r="283" spans="1:9" x14ac:dyDescent="0.15">
      <c r="A283" s="1" t="s">
        <v>31</v>
      </c>
      <c r="B283" s="7">
        <v>40106</v>
      </c>
      <c r="C283" s="1">
        <v>457</v>
      </c>
      <c r="D283" s="1">
        <v>19</v>
      </c>
      <c r="E283" s="1" t="s">
        <v>3</v>
      </c>
      <c r="F283" s="1">
        <v>3</v>
      </c>
    </row>
    <row r="284" spans="1:9" x14ac:dyDescent="0.15">
      <c r="A284" s="1" t="s">
        <v>31</v>
      </c>
      <c r="B284" s="7">
        <v>40106</v>
      </c>
      <c r="C284" s="1">
        <v>457</v>
      </c>
      <c r="D284" s="1">
        <v>20</v>
      </c>
      <c r="E284" s="1" t="s">
        <v>3</v>
      </c>
      <c r="F284" s="1">
        <v>3</v>
      </c>
    </row>
    <row r="285" spans="1:9" x14ac:dyDescent="0.15">
      <c r="A285" s="1" t="s">
        <v>31</v>
      </c>
      <c r="B285" s="7">
        <v>40106</v>
      </c>
      <c r="C285" s="1">
        <v>457</v>
      </c>
      <c r="D285" s="1">
        <v>21</v>
      </c>
      <c r="E285" s="1" t="s">
        <v>3</v>
      </c>
      <c r="F285" s="1">
        <v>3</v>
      </c>
      <c r="G285" s="1"/>
      <c r="H285" s="3"/>
      <c r="I285" s="1"/>
    </row>
    <row r="286" spans="1:9" x14ac:dyDescent="0.15">
      <c r="A286" s="1" t="s">
        <v>31</v>
      </c>
      <c r="B286" s="7">
        <v>40106</v>
      </c>
      <c r="C286" s="1">
        <v>457</v>
      </c>
      <c r="D286" s="1">
        <v>22</v>
      </c>
      <c r="E286" s="1" t="s">
        <v>4</v>
      </c>
      <c r="F286" s="1">
        <v>3</v>
      </c>
      <c r="G286" s="1"/>
      <c r="H286" s="3"/>
      <c r="I286" s="1"/>
    </row>
    <row r="287" spans="1:9" x14ac:dyDescent="0.15">
      <c r="A287" s="1" t="s">
        <v>31</v>
      </c>
      <c r="B287" s="7">
        <v>40106</v>
      </c>
      <c r="C287" s="1">
        <v>457</v>
      </c>
      <c r="D287" s="1">
        <v>23</v>
      </c>
      <c r="E287" s="1" t="s">
        <v>3</v>
      </c>
      <c r="F287" s="1">
        <v>3</v>
      </c>
      <c r="G287" s="1"/>
      <c r="H287" s="3"/>
      <c r="I287" s="1"/>
    </row>
    <row r="288" spans="1:9" x14ac:dyDescent="0.15">
      <c r="A288" s="1" t="s">
        <v>31</v>
      </c>
      <c r="B288" s="7">
        <v>40106</v>
      </c>
      <c r="C288" s="1">
        <v>457</v>
      </c>
      <c r="D288" s="1">
        <v>24</v>
      </c>
      <c r="E288" s="1" t="s">
        <v>35</v>
      </c>
      <c r="F288" s="1">
        <v>5</v>
      </c>
      <c r="G288" s="1"/>
      <c r="H288" s="3"/>
      <c r="I288" s="1"/>
    </row>
    <row r="289" spans="1:9" x14ac:dyDescent="0.15">
      <c r="A289" s="1" t="s">
        <v>31</v>
      </c>
      <c r="B289" s="7">
        <v>40106</v>
      </c>
      <c r="C289" s="1">
        <v>457</v>
      </c>
      <c r="D289" s="1">
        <v>25</v>
      </c>
      <c r="E289" s="1" t="s">
        <v>3</v>
      </c>
      <c r="F289" s="1">
        <v>3</v>
      </c>
      <c r="G289" s="1"/>
      <c r="H289" s="3"/>
      <c r="I289" s="1"/>
    </row>
    <row r="291" spans="1:9" x14ac:dyDescent="0.15">
      <c r="A291" s="1" t="s">
        <v>33</v>
      </c>
      <c r="B291" s="7">
        <v>40113</v>
      </c>
      <c r="C291" s="1">
        <v>458</v>
      </c>
      <c r="D291" s="1">
        <v>1</v>
      </c>
      <c r="E291" s="1" t="s">
        <v>3</v>
      </c>
      <c r="F291" s="1">
        <v>3</v>
      </c>
      <c r="G291" s="1"/>
      <c r="H291" s="3">
        <f>(COUNTIF(F291:F315,"&gt;0"))/(COUNTA(F291:F315))</f>
        <v>1</v>
      </c>
      <c r="I291" s="3">
        <f>AVERAGE(F291:F315)</f>
        <v>2.76</v>
      </c>
    </row>
    <row r="292" spans="1:9" x14ac:dyDescent="0.15">
      <c r="A292" s="1" t="s">
        <v>33</v>
      </c>
      <c r="B292" s="7">
        <v>40113</v>
      </c>
      <c r="C292" s="1">
        <v>458</v>
      </c>
      <c r="D292" s="1">
        <v>2</v>
      </c>
      <c r="E292" s="1" t="s">
        <v>2</v>
      </c>
      <c r="F292" s="1">
        <v>1</v>
      </c>
    </row>
    <row r="293" spans="1:9" x14ac:dyDescent="0.15">
      <c r="A293" s="1" t="s">
        <v>33</v>
      </c>
      <c r="B293" s="7">
        <v>40113</v>
      </c>
      <c r="C293" s="1">
        <v>458</v>
      </c>
      <c r="D293" s="1">
        <v>3</v>
      </c>
      <c r="E293" s="1" t="s">
        <v>4</v>
      </c>
      <c r="F293" s="1">
        <v>3</v>
      </c>
      <c r="G293" s="3" t="s">
        <v>53</v>
      </c>
      <c r="H293" s="1" t="s">
        <v>59</v>
      </c>
      <c r="I293" s="1" t="s">
        <v>60</v>
      </c>
    </row>
    <row r="294" spans="1:9" x14ac:dyDescent="0.15">
      <c r="A294" s="1" t="s">
        <v>33</v>
      </c>
      <c r="B294" s="7">
        <v>40113</v>
      </c>
      <c r="C294" s="1">
        <v>458</v>
      </c>
      <c r="D294" s="1">
        <v>4</v>
      </c>
      <c r="E294" s="1" t="s">
        <v>3</v>
      </c>
      <c r="F294" s="1">
        <v>3</v>
      </c>
      <c r="G294" s="3" t="s">
        <v>54</v>
      </c>
      <c r="H294" s="1">
        <v>52</v>
      </c>
      <c r="I294" s="1">
        <v>4</v>
      </c>
    </row>
    <row r="295" spans="1:9" x14ac:dyDescent="0.15">
      <c r="A295" s="1" t="s">
        <v>33</v>
      </c>
      <c r="B295" s="7">
        <v>40113</v>
      </c>
      <c r="C295" s="1">
        <v>458</v>
      </c>
      <c r="D295" s="1">
        <v>5</v>
      </c>
      <c r="E295" s="1" t="s">
        <v>3</v>
      </c>
      <c r="F295" s="1">
        <v>3</v>
      </c>
      <c r="G295" s="3" t="s">
        <v>55</v>
      </c>
      <c r="H295" s="1">
        <v>55</v>
      </c>
      <c r="I295" s="1">
        <v>1</v>
      </c>
    </row>
    <row r="296" spans="1:9" x14ac:dyDescent="0.15">
      <c r="A296" s="1" t="s">
        <v>33</v>
      </c>
      <c r="B296" s="7">
        <v>40113</v>
      </c>
      <c r="C296" s="1">
        <v>458</v>
      </c>
      <c r="D296" s="1">
        <v>6</v>
      </c>
      <c r="E296" s="1" t="s">
        <v>3</v>
      </c>
      <c r="F296" s="1">
        <v>3</v>
      </c>
      <c r="G296" s="3" t="s">
        <v>56</v>
      </c>
      <c r="H296" s="1">
        <v>55</v>
      </c>
      <c r="I296" s="1">
        <v>6</v>
      </c>
    </row>
    <row r="297" spans="1:9" x14ac:dyDescent="0.15">
      <c r="A297" s="1" t="s">
        <v>33</v>
      </c>
      <c r="B297" s="7">
        <v>40113</v>
      </c>
      <c r="C297" s="1">
        <v>458</v>
      </c>
      <c r="D297" s="1">
        <v>7</v>
      </c>
      <c r="E297" s="1" t="s">
        <v>2</v>
      </c>
      <c r="F297" s="1">
        <v>1</v>
      </c>
      <c r="G297" s="3" t="s">
        <v>57</v>
      </c>
      <c r="H297" s="1">
        <v>38</v>
      </c>
      <c r="I297" s="1">
        <v>4</v>
      </c>
    </row>
    <row r="298" spans="1:9" x14ac:dyDescent="0.15">
      <c r="A298" s="1" t="s">
        <v>33</v>
      </c>
      <c r="B298" s="7">
        <v>40113</v>
      </c>
      <c r="C298" s="1">
        <v>458</v>
      </c>
      <c r="D298" s="1">
        <v>8</v>
      </c>
      <c r="E298" s="1" t="s">
        <v>2</v>
      </c>
      <c r="F298" s="1">
        <v>1</v>
      </c>
      <c r="G298" s="3" t="s">
        <v>58</v>
      </c>
      <c r="H298" s="1">
        <f>SUM(H294:H297)</f>
        <v>200</v>
      </c>
      <c r="I298" s="1">
        <f>SUM(I294:I297)</f>
        <v>15</v>
      </c>
    </row>
    <row r="299" spans="1:9" x14ac:dyDescent="0.15">
      <c r="A299" s="1" t="s">
        <v>33</v>
      </c>
      <c r="B299" s="7">
        <v>40113</v>
      </c>
      <c r="C299" s="1">
        <v>458</v>
      </c>
      <c r="D299" s="1">
        <v>9</v>
      </c>
      <c r="E299" s="1" t="s">
        <v>3</v>
      </c>
      <c r="F299" s="1">
        <v>3</v>
      </c>
      <c r="G299" s="1"/>
      <c r="H299" s="3"/>
      <c r="I299" s="1">
        <f>SUM(H298:I298)</f>
        <v>215</v>
      </c>
    </row>
    <row r="300" spans="1:9" x14ac:dyDescent="0.15">
      <c r="A300" s="1" t="s">
        <v>33</v>
      </c>
      <c r="B300" s="7">
        <v>40113</v>
      </c>
      <c r="C300" s="1">
        <v>458</v>
      </c>
      <c r="D300" s="1">
        <v>10</v>
      </c>
      <c r="E300" s="1" t="s">
        <v>4</v>
      </c>
      <c r="F300" s="1">
        <v>3</v>
      </c>
      <c r="G300" s="1"/>
    </row>
    <row r="301" spans="1:9" x14ac:dyDescent="0.15">
      <c r="A301" s="1" t="s">
        <v>33</v>
      </c>
      <c r="B301" s="7">
        <v>40113</v>
      </c>
      <c r="C301" s="1">
        <v>458</v>
      </c>
      <c r="D301" s="1">
        <v>11</v>
      </c>
      <c r="E301" s="1" t="s">
        <v>3</v>
      </c>
      <c r="F301" s="1">
        <v>3</v>
      </c>
      <c r="G301" s="1"/>
    </row>
    <row r="302" spans="1:9" x14ac:dyDescent="0.15">
      <c r="A302" s="1" t="s">
        <v>33</v>
      </c>
      <c r="B302" s="7">
        <v>40113</v>
      </c>
      <c r="C302" s="1">
        <v>458</v>
      </c>
      <c r="D302" s="1">
        <v>12</v>
      </c>
      <c r="E302" s="1" t="s">
        <v>3</v>
      </c>
      <c r="F302" s="1">
        <v>3</v>
      </c>
      <c r="G302" s="1"/>
    </row>
    <row r="303" spans="1:9" x14ac:dyDescent="0.15">
      <c r="A303" s="1" t="s">
        <v>33</v>
      </c>
      <c r="B303" s="7">
        <v>40113</v>
      </c>
      <c r="C303" s="1">
        <v>458</v>
      </c>
      <c r="D303" s="1">
        <v>13</v>
      </c>
      <c r="E303" s="1" t="s">
        <v>4</v>
      </c>
      <c r="F303" s="1">
        <v>3</v>
      </c>
      <c r="G303" s="1"/>
    </row>
    <row r="304" spans="1:9" x14ac:dyDescent="0.15">
      <c r="A304" s="1" t="s">
        <v>33</v>
      </c>
      <c r="B304" s="7">
        <v>40113</v>
      </c>
      <c r="C304" s="1">
        <v>458</v>
      </c>
      <c r="D304" s="1">
        <v>14</v>
      </c>
      <c r="E304" s="1" t="s">
        <v>3</v>
      </c>
      <c r="F304" s="1">
        <v>3</v>
      </c>
    </row>
    <row r="305" spans="1:9" x14ac:dyDescent="0.15">
      <c r="A305" s="1" t="s">
        <v>33</v>
      </c>
      <c r="B305" s="7">
        <v>40113</v>
      </c>
      <c r="C305" s="1">
        <v>458</v>
      </c>
      <c r="D305" s="1">
        <v>15</v>
      </c>
      <c r="E305" s="1" t="s">
        <v>1</v>
      </c>
      <c r="F305" s="1">
        <v>1</v>
      </c>
    </row>
    <row r="306" spans="1:9" x14ac:dyDescent="0.15">
      <c r="A306" s="1" t="s">
        <v>33</v>
      </c>
      <c r="B306" s="7">
        <v>40113</v>
      </c>
      <c r="C306" s="1">
        <v>458</v>
      </c>
      <c r="D306" s="1">
        <v>16</v>
      </c>
      <c r="E306" s="1" t="s">
        <v>15</v>
      </c>
      <c r="F306" s="1">
        <v>1</v>
      </c>
    </row>
    <row r="307" spans="1:9" x14ac:dyDescent="0.15">
      <c r="A307" s="1" t="s">
        <v>33</v>
      </c>
      <c r="B307" s="7">
        <v>40113</v>
      </c>
      <c r="C307" s="1">
        <v>458</v>
      </c>
      <c r="D307" s="1">
        <v>17</v>
      </c>
      <c r="E307" s="1" t="s">
        <v>3</v>
      </c>
      <c r="F307" s="1">
        <v>3</v>
      </c>
    </row>
    <row r="308" spans="1:9" x14ac:dyDescent="0.15">
      <c r="A308" s="1" t="s">
        <v>33</v>
      </c>
      <c r="B308" s="7">
        <v>40113</v>
      </c>
      <c r="C308" s="1">
        <v>458</v>
      </c>
      <c r="D308" s="1">
        <v>18</v>
      </c>
      <c r="E308" s="1" t="s">
        <v>3</v>
      </c>
      <c r="F308" s="1">
        <v>3</v>
      </c>
    </row>
    <row r="309" spans="1:9" x14ac:dyDescent="0.15">
      <c r="A309" s="1" t="s">
        <v>33</v>
      </c>
      <c r="B309" s="7">
        <v>40113</v>
      </c>
      <c r="C309" s="1">
        <v>458</v>
      </c>
      <c r="D309" s="1">
        <v>19</v>
      </c>
      <c r="E309" s="1" t="s">
        <v>35</v>
      </c>
      <c r="F309" s="1">
        <v>5</v>
      </c>
    </row>
    <row r="310" spans="1:9" x14ac:dyDescent="0.15">
      <c r="A310" s="1" t="s">
        <v>33</v>
      </c>
      <c r="B310" s="7">
        <v>40113</v>
      </c>
      <c r="C310" s="1">
        <v>458</v>
      </c>
      <c r="D310" s="1">
        <v>20</v>
      </c>
      <c r="E310" s="1" t="s">
        <v>2</v>
      </c>
      <c r="F310" s="1">
        <v>1</v>
      </c>
    </row>
    <row r="311" spans="1:9" x14ac:dyDescent="0.15">
      <c r="A311" s="1" t="s">
        <v>33</v>
      </c>
      <c r="B311" s="7">
        <v>40113</v>
      </c>
      <c r="C311" s="1">
        <v>458</v>
      </c>
      <c r="D311" s="1">
        <v>21</v>
      </c>
      <c r="E311" s="1" t="s">
        <v>4</v>
      </c>
      <c r="F311" s="1">
        <v>3</v>
      </c>
      <c r="G311" s="1"/>
      <c r="H311" s="3"/>
      <c r="I311" s="1"/>
    </row>
    <row r="312" spans="1:9" x14ac:dyDescent="0.15">
      <c r="A312" s="1" t="s">
        <v>33</v>
      </c>
      <c r="B312" s="7">
        <v>40113</v>
      </c>
      <c r="C312" s="1">
        <v>458</v>
      </c>
      <c r="D312" s="1">
        <v>22</v>
      </c>
      <c r="E312" s="1" t="s">
        <v>35</v>
      </c>
      <c r="F312" s="1">
        <v>5</v>
      </c>
      <c r="G312" s="1"/>
      <c r="H312" s="3"/>
      <c r="I312" s="1"/>
    </row>
    <row r="313" spans="1:9" x14ac:dyDescent="0.15">
      <c r="A313" s="1" t="s">
        <v>33</v>
      </c>
      <c r="B313" s="7">
        <v>40113</v>
      </c>
      <c r="C313" s="1">
        <v>458</v>
      </c>
      <c r="D313" s="1">
        <v>23</v>
      </c>
      <c r="E313" s="1" t="s">
        <v>3</v>
      </c>
      <c r="F313" s="1">
        <v>3</v>
      </c>
      <c r="G313" s="1"/>
      <c r="H313" s="3"/>
      <c r="I313" s="1"/>
    </row>
    <row r="314" spans="1:9" x14ac:dyDescent="0.15">
      <c r="A314" s="1" t="s">
        <v>33</v>
      </c>
      <c r="B314" s="7">
        <v>40113</v>
      </c>
      <c r="C314" s="1">
        <v>458</v>
      </c>
      <c r="D314" s="1">
        <v>24</v>
      </c>
      <c r="E314" s="1" t="s">
        <v>35</v>
      </c>
      <c r="F314" s="1">
        <v>5</v>
      </c>
      <c r="G314" s="1"/>
      <c r="H314" s="3"/>
      <c r="I314" s="1"/>
    </row>
    <row r="315" spans="1:9" x14ac:dyDescent="0.15">
      <c r="A315" s="1" t="s">
        <v>33</v>
      </c>
      <c r="B315" s="7">
        <v>40113</v>
      </c>
      <c r="C315" s="1">
        <v>458</v>
      </c>
      <c r="D315" s="1">
        <v>25</v>
      </c>
      <c r="E315" s="1" t="s">
        <v>3</v>
      </c>
      <c r="F315" s="1">
        <v>3</v>
      </c>
      <c r="G315" s="1"/>
      <c r="H315" s="3"/>
      <c r="I315" s="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16"/>
  <sheetViews>
    <sheetView zoomScale="85" zoomScaleNormal="85" workbookViewId="0">
      <selection activeCell="L27" sqref="L27"/>
    </sheetView>
  </sheetViews>
  <sheetFormatPr baseColWidth="10" defaultColWidth="8.83203125" defaultRowHeight="13" x14ac:dyDescent="0.15"/>
  <cols>
    <col min="2" max="2" width="11.6640625" customWidth="1"/>
    <col min="3" max="3" width="9.5" customWidth="1"/>
    <col min="14" max="14" width="11.1640625" customWidth="1"/>
  </cols>
  <sheetData>
    <row r="1" spans="1:14" x14ac:dyDescent="0.15">
      <c r="A1" t="s">
        <v>72</v>
      </c>
      <c r="E1" t="s">
        <v>16</v>
      </c>
      <c r="G1" t="s">
        <v>22</v>
      </c>
    </row>
    <row r="2" spans="1:14" x14ac:dyDescent="0.15">
      <c r="A2" s="42" t="s">
        <v>74</v>
      </c>
    </row>
    <row r="3" spans="1:14" x14ac:dyDescent="0.15">
      <c r="E3" t="s">
        <v>17</v>
      </c>
      <c r="F3" t="s">
        <v>18</v>
      </c>
      <c r="G3" t="s">
        <v>19</v>
      </c>
      <c r="H3" t="s">
        <v>20</v>
      </c>
      <c r="I3" t="s">
        <v>21</v>
      </c>
    </row>
    <row r="4" spans="1:14" x14ac:dyDescent="0.15">
      <c r="A4" t="s">
        <v>12</v>
      </c>
      <c r="B4" t="s">
        <v>11</v>
      </c>
      <c r="C4" t="s">
        <v>8</v>
      </c>
      <c r="D4" t="s">
        <v>9</v>
      </c>
      <c r="E4" t="s">
        <v>5</v>
      </c>
      <c r="F4" t="s">
        <v>6</v>
      </c>
      <c r="H4" t="s">
        <v>14</v>
      </c>
      <c r="I4" t="s">
        <v>7</v>
      </c>
    </row>
    <row r="5" spans="1:14" x14ac:dyDescent="0.15">
      <c r="A5" t="s">
        <v>68</v>
      </c>
      <c r="B5" s="41">
        <v>40372</v>
      </c>
      <c r="C5">
        <v>459</v>
      </c>
      <c r="D5">
        <v>1</v>
      </c>
      <c r="E5" t="s">
        <v>0</v>
      </c>
      <c r="F5">
        <v>0</v>
      </c>
      <c r="H5">
        <f>(COUNTIF(F5:F29,"&gt;0"))/(COUNTA(F5:F29))</f>
        <v>0.2</v>
      </c>
      <c r="I5">
        <f>AVERAGE(F5:F29)</f>
        <v>0.2</v>
      </c>
      <c r="J5" t="s">
        <v>33</v>
      </c>
    </row>
    <row r="6" spans="1:14" x14ac:dyDescent="0.15">
      <c r="A6" t="s">
        <v>68</v>
      </c>
      <c r="B6" s="41">
        <v>40372</v>
      </c>
      <c r="C6">
        <v>459</v>
      </c>
      <c r="D6">
        <v>2</v>
      </c>
      <c r="E6" t="s">
        <v>1</v>
      </c>
      <c r="F6">
        <v>1</v>
      </c>
      <c r="J6" t="s">
        <v>23</v>
      </c>
      <c r="K6" t="s">
        <v>24</v>
      </c>
      <c r="L6" t="s">
        <v>34</v>
      </c>
      <c r="M6" t="s">
        <v>61</v>
      </c>
      <c r="N6" t="s">
        <v>80</v>
      </c>
    </row>
    <row r="7" spans="1:14" x14ac:dyDescent="0.15">
      <c r="A7" t="s">
        <v>68</v>
      </c>
      <c r="B7" s="41">
        <v>40372</v>
      </c>
      <c r="C7">
        <v>459</v>
      </c>
      <c r="D7">
        <v>3</v>
      </c>
      <c r="E7" t="s">
        <v>1</v>
      </c>
      <c r="F7">
        <v>1</v>
      </c>
      <c r="G7" t="s">
        <v>53</v>
      </c>
      <c r="H7" t="s">
        <v>59</v>
      </c>
      <c r="I7" t="s">
        <v>60</v>
      </c>
      <c r="J7" t="s">
        <v>26</v>
      </c>
      <c r="K7">
        <f>(H31)</f>
        <v>0.72</v>
      </c>
      <c r="L7">
        <f>(I31)</f>
        <v>0.96</v>
      </c>
      <c r="M7">
        <f>(H38/I39)</f>
        <v>0.92171717171717171</v>
      </c>
      <c r="N7">
        <f>365/396</f>
        <v>0.92171717171717171</v>
      </c>
    </row>
    <row r="8" spans="1:14" x14ac:dyDescent="0.15">
      <c r="A8" t="s">
        <v>68</v>
      </c>
      <c r="B8" s="41">
        <v>40372</v>
      </c>
      <c r="C8">
        <v>459</v>
      </c>
      <c r="D8">
        <v>4</v>
      </c>
      <c r="E8" t="s">
        <v>0</v>
      </c>
      <c r="F8">
        <v>0</v>
      </c>
      <c r="G8" t="s">
        <v>54</v>
      </c>
      <c r="H8">
        <v>97</v>
      </c>
      <c r="I8">
        <v>3</v>
      </c>
      <c r="J8" t="s">
        <v>27</v>
      </c>
      <c r="K8">
        <f>(H135)</f>
        <v>0.92</v>
      </c>
      <c r="L8">
        <f>(I135)</f>
        <v>2.12</v>
      </c>
      <c r="M8">
        <f>(H142/H38)</f>
        <v>0.84109589041095889</v>
      </c>
      <c r="N8">
        <f>308/396</f>
        <v>0.77777777777777779</v>
      </c>
    </row>
    <row r="9" spans="1:14" x14ac:dyDescent="0.15">
      <c r="A9" t="s">
        <v>68</v>
      </c>
      <c r="B9" s="41">
        <v>40372</v>
      </c>
      <c r="C9">
        <v>459</v>
      </c>
      <c r="D9">
        <v>5</v>
      </c>
      <c r="E9" t="s">
        <v>1</v>
      </c>
      <c r="F9">
        <v>1</v>
      </c>
      <c r="G9" t="s">
        <v>55</v>
      </c>
      <c r="H9">
        <v>97</v>
      </c>
      <c r="I9">
        <v>8</v>
      </c>
      <c r="J9" t="s">
        <v>28</v>
      </c>
      <c r="K9">
        <f>(H265)</f>
        <v>1</v>
      </c>
      <c r="L9">
        <f>(I265)</f>
        <v>2.68</v>
      </c>
      <c r="M9">
        <f>(H272/H142)</f>
        <v>0.71009771986970682</v>
      </c>
      <c r="N9">
        <f>218/296</f>
        <v>0.73648648648648651</v>
      </c>
    </row>
    <row r="10" spans="1:14" x14ac:dyDescent="0.15">
      <c r="A10" t="s">
        <v>68</v>
      </c>
      <c r="B10" s="41">
        <v>40372</v>
      </c>
      <c r="C10">
        <v>459</v>
      </c>
      <c r="D10">
        <v>6</v>
      </c>
      <c r="E10" t="s">
        <v>0</v>
      </c>
      <c r="F10">
        <v>0</v>
      </c>
      <c r="G10" t="s">
        <v>56</v>
      </c>
      <c r="H10">
        <v>96</v>
      </c>
      <c r="I10">
        <v>4</v>
      </c>
      <c r="J10" t="s">
        <v>29</v>
      </c>
      <c r="K10">
        <f>(H314)</f>
        <v>1</v>
      </c>
      <c r="L10">
        <f>(I314)</f>
        <v>2.6</v>
      </c>
      <c r="M10">
        <f>(H321/H272)</f>
        <v>0.7844036697247706</v>
      </c>
      <c r="N10">
        <f>171/296</f>
        <v>0.57770270270270274</v>
      </c>
    </row>
    <row r="11" spans="1:14" x14ac:dyDescent="0.15">
      <c r="A11" t="s">
        <v>68</v>
      </c>
      <c r="B11" s="41">
        <v>40372</v>
      </c>
      <c r="C11">
        <v>459</v>
      </c>
      <c r="D11">
        <v>7</v>
      </c>
      <c r="E11" t="s">
        <v>0</v>
      </c>
      <c r="F11">
        <v>0</v>
      </c>
      <c r="G11" t="s">
        <v>57</v>
      </c>
      <c r="H11">
        <v>88</v>
      </c>
      <c r="I11">
        <v>7</v>
      </c>
    </row>
    <row r="12" spans="1:14" x14ac:dyDescent="0.15">
      <c r="A12" t="s">
        <v>68</v>
      </c>
      <c r="B12" s="41">
        <v>40372</v>
      </c>
      <c r="C12">
        <v>459</v>
      </c>
      <c r="D12">
        <v>8</v>
      </c>
      <c r="E12" t="s">
        <v>0</v>
      </c>
      <c r="F12">
        <v>0</v>
      </c>
      <c r="G12" t="s">
        <v>58</v>
      </c>
      <c r="H12">
        <f>SUM(H8:H11)</f>
        <v>378</v>
      </c>
      <c r="I12">
        <f>SUM(I8:I11)</f>
        <v>22</v>
      </c>
      <c r="J12" t="s">
        <v>68</v>
      </c>
    </row>
    <row r="13" spans="1:14" x14ac:dyDescent="0.15">
      <c r="A13" t="s">
        <v>68</v>
      </c>
      <c r="B13" s="41">
        <v>40372</v>
      </c>
      <c r="C13">
        <v>459</v>
      </c>
      <c r="D13">
        <v>9</v>
      </c>
      <c r="E13" t="s">
        <v>0</v>
      </c>
      <c r="F13">
        <v>0</v>
      </c>
      <c r="I13">
        <f>SUM(H12:I12)</f>
        <v>400</v>
      </c>
      <c r="J13" t="s">
        <v>23</v>
      </c>
      <c r="K13" t="s">
        <v>24</v>
      </c>
      <c r="L13" s="42" t="s">
        <v>34</v>
      </c>
    </row>
    <row r="14" spans="1:14" x14ac:dyDescent="0.15">
      <c r="A14" t="s">
        <v>68</v>
      </c>
      <c r="B14" s="41">
        <v>40372</v>
      </c>
      <c r="C14">
        <v>459</v>
      </c>
      <c r="D14">
        <v>10</v>
      </c>
      <c r="E14" t="s">
        <v>0</v>
      </c>
      <c r="F14">
        <v>0</v>
      </c>
      <c r="J14" t="s">
        <v>26</v>
      </c>
      <c r="K14">
        <f>(H5)</f>
        <v>0.2</v>
      </c>
      <c r="L14">
        <f>(I5)</f>
        <v>0.2</v>
      </c>
      <c r="M14">
        <f>(H12/I13)</f>
        <v>0.94499999999999995</v>
      </c>
      <c r="N14">
        <f>378/400</f>
        <v>0.94499999999999995</v>
      </c>
    </row>
    <row r="15" spans="1:14" x14ac:dyDescent="0.15">
      <c r="A15" t="s">
        <v>68</v>
      </c>
      <c r="B15" s="41">
        <v>40372</v>
      </c>
      <c r="C15">
        <v>459</v>
      </c>
      <c r="D15">
        <v>11</v>
      </c>
      <c r="E15" t="s">
        <v>0</v>
      </c>
      <c r="F15">
        <v>0</v>
      </c>
      <c r="J15" t="s">
        <v>27</v>
      </c>
      <c r="K15">
        <f>(H161)</f>
        <v>0.64</v>
      </c>
      <c r="L15">
        <f>(I161)</f>
        <v>1.36</v>
      </c>
      <c r="M15">
        <f>(H168/H12)</f>
        <v>0.86772486772486768</v>
      </c>
      <c r="N15">
        <f>328/400</f>
        <v>0.82</v>
      </c>
    </row>
    <row r="16" spans="1:14" x14ac:dyDescent="0.15">
      <c r="A16" t="s">
        <v>68</v>
      </c>
      <c r="B16" s="41">
        <v>40372</v>
      </c>
      <c r="C16">
        <v>459</v>
      </c>
      <c r="D16">
        <v>12</v>
      </c>
      <c r="E16" t="s">
        <v>0</v>
      </c>
      <c r="F16">
        <v>0</v>
      </c>
      <c r="J16" t="s">
        <v>28</v>
      </c>
      <c r="K16">
        <f>(H213)</f>
        <v>0.88</v>
      </c>
      <c r="L16">
        <f>(I213)</f>
        <v>1.52</v>
      </c>
      <c r="M16">
        <f>(H220/H168)</f>
        <v>0.88414634146341464</v>
      </c>
      <c r="N16">
        <f>290/400</f>
        <v>0.72499999999999998</v>
      </c>
    </row>
    <row r="17" spans="1:14" x14ac:dyDescent="0.15">
      <c r="A17" t="s">
        <v>68</v>
      </c>
      <c r="B17" s="41">
        <v>40372</v>
      </c>
      <c r="C17">
        <v>459</v>
      </c>
      <c r="D17">
        <v>13</v>
      </c>
      <c r="E17" t="s">
        <v>1</v>
      </c>
      <c r="F17">
        <v>1</v>
      </c>
      <c r="J17" t="s">
        <v>29</v>
      </c>
      <c r="K17">
        <f>(H366)</f>
        <v>0.72</v>
      </c>
      <c r="L17">
        <f>(I366)</f>
        <v>1.52</v>
      </c>
      <c r="M17">
        <f>(H373/H220)</f>
        <v>0.85172413793103452</v>
      </c>
      <c r="N17">
        <f>247/400</f>
        <v>0.61750000000000005</v>
      </c>
    </row>
    <row r="18" spans="1:14" x14ac:dyDescent="0.15">
      <c r="A18" t="s">
        <v>68</v>
      </c>
      <c r="B18" s="41">
        <v>40372</v>
      </c>
      <c r="C18">
        <v>459</v>
      </c>
      <c r="D18">
        <v>14</v>
      </c>
      <c r="E18" t="s">
        <v>0</v>
      </c>
      <c r="F18">
        <v>0</v>
      </c>
    </row>
    <row r="19" spans="1:14" x14ac:dyDescent="0.15">
      <c r="A19" t="s">
        <v>68</v>
      </c>
      <c r="B19" s="41">
        <v>40372</v>
      </c>
      <c r="C19">
        <v>459</v>
      </c>
      <c r="D19">
        <v>15</v>
      </c>
      <c r="E19" t="s">
        <v>1</v>
      </c>
      <c r="F19">
        <v>1</v>
      </c>
      <c r="J19" s="42" t="s">
        <v>31</v>
      </c>
    </row>
    <row r="20" spans="1:14" x14ac:dyDescent="0.15">
      <c r="A20" t="s">
        <v>68</v>
      </c>
      <c r="B20" s="41">
        <v>40372</v>
      </c>
      <c r="C20">
        <v>459</v>
      </c>
      <c r="D20">
        <v>16</v>
      </c>
      <c r="E20" t="s">
        <v>0</v>
      </c>
      <c r="F20">
        <v>0</v>
      </c>
      <c r="J20" t="s">
        <v>23</v>
      </c>
      <c r="K20" t="s">
        <v>24</v>
      </c>
      <c r="L20" s="42" t="s">
        <v>34</v>
      </c>
    </row>
    <row r="21" spans="1:14" x14ac:dyDescent="0.15">
      <c r="A21" t="s">
        <v>68</v>
      </c>
      <c r="B21" s="41">
        <v>40372</v>
      </c>
      <c r="C21">
        <v>459</v>
      </c>
      <c r="D21">
        <v>17</v>
      </c>
      <c r="E21" t="s">
        <v>0</v>
      </c>
      <c r="F21">
        <v>0</v>
      </c>
      <c r="J21" t="s">
        <v>26</v>
      </c>
      <c r="K21">
        <f>(H83)</f>
        <v>0.2</v>
      </c>
      <c r="L21">
        <f>(I83)</f>
        <v>0.36</v>
      </c>
      <c r="M21" s="12">
        <v>0.96899999999999997</v>
      </c>
      <c r="N21">
        <v>0.95</v>
      </c>
    </row>
    <row r="22" spans="1:14" x14ac:dyDescent="0.15">
      <c r="A22" t="s">
        <v>68</v>
      </c>
      <c r="B22" s="41">
        <v>40372</v>
      </c>
      <c r="C22">
        <v>459</v>
      </c>
      <c r="D22">
        <v>18</v>
      </c>
      <c r="E22" t="s">
        <v>0</v>
      </c>
      <c r="F22">
        <v>0</v>
      </c>
      <c r="J22" t="s">
        <v>27</v>
      </c>
      <c r="K22">
        <f>(H187)</f>
        <v>0.72</v>
      </c>
      <c r="L22">
        <f>(I187)</f>
        <v>1.36</v>
      </c>
      <c r="M22" s="12">
        <v>0.93400000000000005</v>
      </c>
      <c r="N22">
        <v>0.88700000000000001</v>
      </c>
    </row>
    <row r="23" spans="1:14" x14ac:dyDescent="0.15">
      <c r="A23" t="s">
        <v>68</v>
      </c>
      <c r="B23" s="41">
        <v>40372</v>
      </c>
      <c r="C23">
        <v>459</v>
      </c>
      <c r="D23">
        <v>19</v>
      </c>
      <c r="E23" t="s">
        <v>0</v>
      </c>
      <c r="F23">
        <v>0</v>
      </c>
      <c r="J23" t="s">
        <v>28</v>
      </c>
      <c r="K23" s="27">
        <f>(H291)</f>
        <v>0.90909090909090906</v>
      </c>
      <c r="L23" s="27">
        <f>(I291)</f>
        <v>2.0909090909090908</v>
      </c>
      <c r="M23" s="12">
        <v>0.67500000000000004</v>
      </c>
      <c r="N23">
        <v>0.59799999999999998</v>
      </c>
    </row>
    <row r="24" spans="1:14" x14ac:dyDescent="0.15">
      <c r="A24" t="s">
        <v>68</v>
      </c>
      <c r="B24" s="41">
        <v>40372</v>
      </c>
      <c r="C24">
        <v>459</v>
      </c>
      <c r="D24">
        <v>20</v>
      </c>
      <c r="E24" t="s">
        <v>0</v>
      </c>
      <c r="F24">
        <v>0</v>
      </c>
      <c r="J24" t="s">
        <v>29</v>
      </c>
      <c r="K24">
        <f>(H392)</f>
        <v>0.92</v>
      </c>
      <c r="L24">
        <f>(I392)</f>
        <v>2.44</v>
      </c>
      <c r="M24" s="12">
        <v>0.56999999999999995</v>
      </c>
      <c r="N24">
        <v>0.34100000000000003</v>
      </c>
    </row>
    <row r="25" spans="1:14" x14ac:dyDescent="0.15">
      <c r="A25" t="s">
        <v>68</v>
      </c>
      <c r="B25" s="41">
        <v>40372</v>
      </c>
      <c r="C25">
        <v>459</v>
      </c>
      <c r="D25">
        <v>21</v>
      </c>
      <c r="E25" t="s">
        <v>0</v>
      </c>
      <c r="F25">
        <v>0</v>
      </c>
    </row>
    <row r="26" spans="1:14" x14ac:dyDescent="0.15">
      <c r="A26" t="s">
        <v>68</v>
      </c>
      <c r="B26" s="41">
        <v>40372</v>
      </c>
      <c r="C26">
        <v>459</v>
      </c>
      <c r="D26">
        <v>22</v>
      </c>
      <c r="E26" t="s">
        <v>0</v>
      </c>
      <c r="F26">
        <v>0</v>
      </c>
      <c r="J26" s="42" t="s">
        <v>73</v>
      </c>
    </row>
    <row r="27" spans="1:14" x14ac:dyDescent="0.15">
      <c r="A27" t="s">
        <v>68</v>
      </c>
      <c r="B27" s="41">
        <v>40372</v>
      </c>
      <c r="C27">
        <v>459</v>
      </c>
      <c r="D27">
        <v>23</v>
      </c>
      <c r="E27" t="s">
        <v>0</v>
      </c>
      <c r="F27">
        <v>0</v>
      </c>
      <c r="J27" t="s">
        <v>23</v>
      </c>
      <c r="K27" t="s">
        <v>24</v>
      </c>
      <c r="L27" s="42" t="s">
        <v>34</v>
      </c>
    </row>
    <row r="28" spans="1:14" x14ac:dyDescent="0.15">
      <c r="A28" t="s">
        <v>68</v>
      </c>
      <c r="B28" s="41">
        <v>40372</v>
      </c>
      <c r="C28">
        <v>459</v>
      </c>
      <c r="D28">
        <v>24</v>
      </c>
      <c r="E28" t="s">
        <v>0</v>
      </c>
      <c r="F28">
        <v>0</v>
      </c>
      <c r="J28" t="s">
        <v>26</v>
      </c>
      <c r="K28">
        <f>(H57)</f>
        <v>0.36</v>
      </c>
      <c r="L28">
        <f>(I57)</f>
        <v>0.36</v>
      </c>
      <c r="M28">
        <f>(H64/I65)</f>
        <v>0.92098765432098761</v>
      </c>
      <c r="N28">
        <f>373/405</f>
        <v>0.92098765432098761</v>
      </c>
    </row>
    <row r="29" spans="1:14" x14ac:dyDescent="0.15">
      <c r="A29" t="s">
        <v>68</v>
      </c>
      <c r="B29" s="41">
        <v>40372</v>
      </c>
      <c r="C29">
        <v>459</v>
      </c>
      <c r="D29">
        <v>25</v>
      </c>
      <c r="E29" t="s">
        <v>0</v>
      </c>
      <c r="F29">
        <v>0</v>
      </c>
      <c r="J29" t="s">
        <v>27</v>
      </c>
      <c r="K29">
        <f>(H109)</f>
        <v>0.44</v>
      </c>
      <c r="L29">
        <f>(I109)</f>
        <v>0.44</v>
      </c>
      <c r="M29">
        <f>(H116/H64)</f>
        <v>0.86863270777479895</v>
      </c>
      <c r="N29">
        <f>324/405</f>
        <v>0.8</v>
      </c>
    </row>
    <row r="30" spans="1:14" x14ac:dyDescent="0.15">
      <c r="J30" t="s">
        <v>28</v>
      </c>
      <c r="K30">
        <f>(H239)</f>
        <v>0.64</v>
      </c>
      <c r="L30">
        <f>(I239)</f>
        <v>0.96</v>
      </c>
      <c r="M30">
        <f>(H246/H116)</f>
        <v>0.9135802469135802</v>
      </c>
      <c r="N30">
        <f>296/405</f>
        <v>0.73086419753086418</v>
      </c>
    </row>
    <row r="31" spans="1:14" x14ac:dyDescent="0.15">
      <c r="A31" t="s">
        <v>33</v>
      </c>
      <c r="B31" s="41">
        <v>40380</v>
      </c>
      <c r="C31">
        <v>460</v>
      </c>
      <c r="D31">
        <v>1</v>
      </c>
      <c r="E31" t="s">
        <v>2</v>
      </c>
      <c r="F31">
        <v>1</v>
      </c>
      <c r="H31">
        <f>(COUNTIF(F31:F55,"&gt;0"))/(COUNTA(F31:F55))</f>
        <v>0.72</v>
      </c>
      <c r="I31">
        <f>AVERAGE(F31:F55)</f>
        <v>0.96</v>
      </c>
      <c r="J31" t="s">
        <v>29</v>
      </c>
      <c r="K31">
        <f>(H340)</f>
        <v>0.52</v>
      </c>
      <c r="L31">
        <f>(I340)</f>
        <v>0.68</v>
      </c>
      <c r="M31">
        <f>(H347/H246)</f>
        <v>0.83108108108108103</v>
      </c>
      <c r="N31">
        <f>246/405</f>
        <v>0.6074074074074074</v>
      </c>
    </row>
    <row r="32" spans="1:14" x14ac:dyDescent="0.15">
      <c r="A32" t="s">
        <v>33</v>
      </c>
      <c r="B32" s="41">
        <v>40380</v>
      </c>
      <c r="C32">
        <v>460</v>
      </c>
      <c r="D32">
        <v>2</v>
      </c>
      <c r="E32" t="s">
        <v>15</v>
      </c>
      <c r="F32">
        <v>1</v>
      </c>
    </row>
    <row r="33" spans="1:9" x14ac:dyDescent="0.15">
      <c r="A33" t="s">
        <v>33</v>
      </c>
      <c r="B33" s="41">
        <v>40380</v>
      </c>
      <c r="C33">
        <v>460</v>
      </c>
      <c r="D33">
        <v>3</v>
      </c>
      <c r="E33" t="s">
        <v>1</v>
      </c>
      <c r="F33">
        <v>1</v>
      </c>
      <c r="G33" t="s">
        <v>53</v>
      </c>
      <c r="H33" t="s">
        <v>59</v>
      </c>
      <c r="I33" t="s">
        <v>60</v>
      </c>
    </row>
    <row r="34" spans="1:9" x14ac:dyDescent="0.15">
      <c r="A34" t="s">
        <v>33</v>
      </c>
      <c r="B34" s="41">
        <v>40380</v>
      </c>
      <c r="C34">
        <v>460</v>
      </c>
      <c r="D34">
        <v>4</v>
      </c>
      <c r="E34" t="s">
        <v>0</v>
      </c>
      <c r="F34">
        <v>0</v>
      </c>
      <c r="G34" t="s">
        <v>54</v>
      </c>
      <c r="H34">
        <v>91</v>
      </c>
      <c r="I34">
        <v>9</v>
      </c>
    </row>
    <row r="35" spans="1:9" x14ac:dyDescent="0.15">
      <c r="A35" t="s">
        <v>33</v>
      </c>
      <c r="B35" s="41">
        <v>40380</v>
      </c>
      <c r="C35">
        <v>460</v>
      </c>
      <c r="D35">
        <v>5</v>
      </c>
      <c r="E35" t="s">
        <v>2</v>
      </c>
      <c r="F35">
        <v>1</v>
      </c>
      <c r="G35" t="s">
        <v>55</v>
      </c>
      <c r="H35">
        <v>89</v>
      </c>
      <c r="I35">
        <v>9</v>
      </c>
    </row>
    <row r="36" spans="1:9" x14ac:dyDescent="0.15">
      <c r="A36" t="s">
        <v>33</v>
      </c>
      <c r="B36" s="41">
        <v>40380</v>
      </c>
      <c r="C36">
        <v>460</v>
      </c>
      <c r="D36">
        <v>6</v>
      </c>
      <c r="E36" t="s">
        <v>4</v>
      </c>
      <c r="F36">
        <v>3</v>
      </c>
      <c r="G36" t="s">
        <v>56</v>
      </c>
      <c r="H36">
        <v>95</v>
      </c>
      <c r="I36">
        <v>5</v>
      </c>
    </row>
    <row r="37" spans="1:9" x14ac:dyDescent="0.15">
      <c r="A37" t="s">
        <v>33</v>
      </c>
      <c r="B37" s="41">
        <v>40380</v>
      </c>
      <c r="C37">
        <v>460</v>
      </c>
      <c r="D37">
        <v>7</v>
      </c>
      <c r="E37" t="s">
        <v>15</v>
      </c>
      <c r="F37">
        <v>1</v>
      </c>
      <c r="G37" t="s">
        <v>57</v>
      </c>
      <c r="H37">
        <v>90</v>
      </c>
      <c r="I37">
        <v>8</v>
      </c>
    </row>
    <row r="38" spans="1:9" x14ac:dyDescent="0.15">
      <c r="A38" t="s">
        <v>33</v>
      </c>
      <c r="B38" s="41">
        <v>40380</v>
      </c>
      <c r="C38">
        <v>460</v>
      </c>
      <c r="D38">
        <v>8</v>
      </c>
      <c r="E38" t="s">
        <v>3</v>
      </c>
      <c r="F38">
        <v>3</v>
      </c>
      <c r="G38" t="s">
        <v>58</v>
      </c>
      <c r="H38">
        <f>SUM(H34:H37)</f>
        <v>365</v>
      </c>
      <c r="I38">
        <f>SUM(I34:I37)</f>
        <v>31</v>
      </c>
    </row>
    <row r="39" spans="1:9" x14ac:dyDescent="0.15">
      <c r="A39" t="s">
        <v>33</v>
      </c>
      <c r="B39" s="41">
        <v>40380</v>
      </c>
      <c r="C39">
        <v>460</v>
      </c>
      <c r="D39">
        <v>9</v>
      </c>
      <c r="E39" t="s">
        <v>0</v>
      </c>
      <c r="F39">
        <v>0</v>
      </c>
      <c r="I39">
        <f>SUM(H38:I38)</f>
        <v>396</v>
      </c>
    </row>
    <row r="40" spans="1:9" x14ac:dyDescent="0.15">
      <c r="A40" t="s">
        <v>33</v>
      </c>
      <c r="B40" s="41">
        <v>40380</v>
      </c>
      <c r="C40">
        <v>460</v>
      </c>
      <c r="D40">
        <v>10</v>
      </c>
      <c r="E40" t="s">
        <v>2</v>
      </c>
      <c r="F40">
        <v>1</v>
      </c>
    </row>
    <row r="41" spans="1:9" x14ac:dyDescent="0.15">
      <c r="A41" t="s">
        <v>33</v>
      </c>
      <c r="B41" s="41">
        <v>40380</v>
      </c>
      <c r="C41">
        <v>460</v>
      </c>
      <c r="D41">
        <v>11</v>
      </c>
      <c r="E41" t="s">
        <v>15</v>
      </c>
      <c r="F41">
        <v>1</v>
      </c>
    </row>
    <row r="42" spans="1:9" x14ac:dyDescent="0.15">
      <c r="A42" t="s">
        <v>33</v>
      </c>
      <c r="B42" s="41">
        <v>40380</v>
      </c>
      <c r="C42">
        <v>460</v>
      </c>
      <c r="D42">
        <v>12</v>
      </c>
      <c r="E42" t="s">
        <v>0</v>
      </c>
      <c r="F42">
        <v>0</v>
      </c>
    </row>
    <row r="43" spans="1:9" x14ac:dyDescent="0.15">
      <c r="A43" t="s">
        <v>33</v>
      </c>
      <c r="B43" s="41">
        <v>40380</v>
      </c>
      <c r="C43">
        <v>460</v>
      </c>
      <c r="D43">
        <v>13</v>
      </c>
      <c r="E43" t="s">
        <v>2</v>
      </c>
      <c r="F43">
        <v>1</v>
      </c>
    </row>
    <row r="44" spans="1:9" x14ac:dyDescent="0.15">
      <c r="A44" t="s">
        <v>33</v>
      </c>
      <c r="B44" s="41">
        <v>40380</v>
      </c>
      <c r="C44">
        <v>460</v>
      </c>
      <c r="D44">
        <v>14</v>
      </c>
      <c r="E44" t="s">
        <v>2</v>
      </c>
      <c r="F44">
        <v>1</v>
      </c>
    </row>
    <row r="45" spans="1:9" x14ac:dyDescent="0.15">
      <c r="A45" t="s">
        <v>33</v>
      </c>
      <c r="B45" s="41">
        <v>40380</v>
      </c>
      <c r="C45">
        <v>460</v>
      </c>
      <c r="D45">
        <v>15</v>
      </c>
      <c r="E45" t="s">
        <v>2</v>
      </c>
      <c r="F45">
        <v>1</v>
      </c>
    </row>
    <row r="46" spans="1:9" x14ac:dyDescent="0.15">
      <c r="A46" t="s">
        <v>33</v>
      </c>
      <c r="B46" s="41">
        <v>40380</v>
      </c>
      <c r="C46">
        <v>460</v>
      </c>
      <c r="D46">
        <v>16</v>
      </c>
      <c r="E46" t="s">
        <v>15</v>
      </c>
      <c r="F46">
        <v>1</v>
      </c>
    </row>
    <row r="47" spans="1:9" x14ac:dyDescent="0.15">
      <c r="A47" t="s">
        <v>33</v>
      </c>
      <c r="B47" s="41">
        <v>40380</v>
      </c>
      <c r="C47">
        <v>460</v>
      </c>
      <c r="D47">
        <v>17</v>
      </c>
      <c r="E47" t="s">
        <v>4</v>
      </c>
      <c r="F47">
        <v>3</v>
      </c>
    </row>
    <row r="48" spans="1:9" x14ac:dyDescent="0.15">
      <c r="A48" t="s">
        <v>33</v>
      </c>
      <c r="B48" s="41">
        <v>40380</v>
      </c>
      <c r="C48">
        <v>460</v>
      </c>
      <c r="D48">
        <v>18</v>
      </c>
      <c r="E48" t="s">
        <v>0</v>
      </c>
      <c r="F48">
        <v>0</v>
      </c>
    </row>
    <row r="49" spans="1:9" x14ac:dyDescent="0.15">
      <c r="A49" t="s">
        <v>33</v>
      </c>
      <c r="B49" s="41">
        <v>40380</v>
      </c>
      <c r="C49">
        <v>460</v>
      </c>
      <c r="D49">
        <v>19</v>
      </c>
      <c r="E49" t="s">
        <v>2</v>
      </c>
      <c r="F49">
        <v>1</v>
      </c>
    </row>
    <row r="50" spans="1:9" x14ac:dyDescent="0.15">
      <c r="A50" t="s">
        <v>33</v>
      </c>
      <c r="B50" s="41">
        <v>40380</v>
      </c>
      <c r="C50">
        <v>460</v>
      </c>
      <c r="D50">
        <v>20</v>
      </c>
      <c r="E50" t="s">
        <v>15</v>
      </c>
      <c r="F50">
        <v>1</v>
      </c>
    </row>
    <row r="51" spans="1:9" x14ac:dyDescent="0.15">
      <c r="A51" t="s">
        <v>33</v>
      </c>
      <c r="B51" s="41">
        <v>40380</v>
      </c>
      <c r="C51">
        <v>460</v>
      </c>
      <c r="D51">
        <v>21</v>
      </c>
      <c r="E51" t="s">
        <v>0</v>
      </c>
      <c r="F51">
        <v>0</v>
      </c>
    </row>
    <row r="52" spans="1:9" x14ac:dyDescent="0.15">
      <c r="A52" t="s">
        <v>33</v>
      </c>
      <c r="B52" s="41">
        <v>40380</v>
      </c>
      <c r="C52">
        <v>460</v>
      </c>
      <c r="D52">
        <v>22</v>
      </c>
      <c r="E52" t="s">
        <v>0</v>
      </c>
      <c r="F52">
        <v>0</v>
      </c>
    </row>
    <row r="53" spans="1:9" x14ac:dyDescent="0.15">
      <c r="A53" t="s">
        <v>33</v>
      </c>
      <c r="B53" s="41">
        <v>40380</v>
      </c>
      <c r="C53">
        <v>460</v>
      </c>
      <c r="D53">
        <v>23</v>
      </c>
      <c r="E53" t="s">
        <v>15</v>
      </c>
      <c r="F53">
        <v>1</v>
      </c>
    </row>
    <row r="54" spans="1:9" x14ac:dyDescent="0.15">
      <c r="A54" t="s">
        <v>33</v>
      </c>
      <c r="B54" s="41">
        <v>40380</v>
      </c>
      <c r="C54">
        <v>460</v>
      </c>
      <c r="D54">
        <v>24</v>
      </c>
      <c r="E54" t="s">
        <v>0</v>
      </c>
      <c r="F54">
        <v>0</v>
      </c>
    </row>
    <row r="55" spans="1:9" x14ac:dyDescent="0.15">
      <c r="A55" t="s">
        <v>33</v>
      </c>
      <c r="B55" s="41">
        <v>40380</v>
      </c>
      <c r="C55">
        <v>460</v>
      </c>
      <c r="D55">
        <v>25</v>
      </c>
      <c r="E55" t="s">
        <v>15</v>
      </c>
      <c r="F55">
        <v>1</v>
      </c>
    </row>
    <row r="57" spans="1:9" x14ac:dyDescent="0.15">
      <c r="A57" t="s">
        <v>73</v>
      </c>
      <c r="B57" s="41">
        <v>40386</v>
      </c>
      <c r="C57">
        <v>461</v>
      </c>
      <c r="D57">
        <v>1</v>
      </c>
      <c r="E57" t="s">
        <v>0</v>
      </c>
      <c r="F57">
        <v>0</v>
      </c>
      <c r="H57">
        <f>(COUNTIF(F57:F81,"&gt;0"))/(COUNTA(F57:F81))</f>
        <v>0.36</v>
      </c>
      <c r="I57">
        <f>AVERAGE(F57:F81)</f>
        <v>0.36</v>
      </c>
    </row>
    <row r="58" spans="1:9" x14ac:dyDescent="0.15">
      <c r="A58" t="s">
        <v>73</v>
      </c>
      <c r="B58" s="41">
        <v>40386</v>
      </c>
      <c r="C58">
        <v>461</v>
      </c>
      <c r="D58">
        <v>2</v>
      </c>
      <c r="E58" t="s">
        <v>15</v>
      </c>
      <c r="F58">
        <v>1</v>
      </c>
    </row>
    <row r="59" spans="1:9" x14ac:dyDescent="0.15">
      <c r="A59" t="s">
        <v>73</v>
      </c>
      <c r="B59" s="41">
        <v>40386</v>
      </c>
      <c r="C59">
        <v>461</v>
      </c>
      <c r="D59">
        <v>3</v>
      </c>
      <c r="E59" t="s">
        <v>0</v>
      </c>
      <c r="F59">
        <v>0</v>
      </c>
      <c r="G59" t="s">
        <v>53</v>
      </c>
      <c r="H59" t="s">
        <v>59</v>
      </c>
      <c r="I59" t="s">
        <v>60</v>
      </c>
    </row>
    <row r="60" spans="1:9" x14ac:dyDescent="0.15">
      <c r="A60" t="s">
        <v>73</v>
      </c>
      <c r="B60" s="41">
        <v>40386</v>
      </c>
      <c r="C60">
        <v>461</v>
      </c>
      <c r="D60">
        <v>4</v>
      </c>
      <c r="E60" t="s">
        <v>1</v>
      </c>
      <c r="F60">
        <v>1</v>
      </c>
      <c r="G60" t="s">
        <v>54</v>
      </c>
      <c r="H60">
        <v>89</v>
      </c>
      <c r="I60">
        <v>7</v>
      </c>
    </row>
    <row r="61" spans="1:9" x14ac:dyDescent="0.15">
      <c r="A61" t="s">
        <v>73</v>
      </c>
      <c r="B61" s="41">
        <v>40386</v>
      </c>
      <c r="C61">
        <v>461</v>
      </c>
      <c r="D61">
        <v>5</v>
      </c>
      <c r="E61" t="s">
        <v>1</v>
      </c>
      <c r="F61">
        <v>1</v>
      </c>
      <c r="G61" t="s">
        <v>55</v>
      </c>
      <c r="H61">
        <v>94</v>
      </c>
      <c r="I61">
        <v>14</v>
      </c>
    </row>
    <row r="62" spans="1:9" x14ac:dyDescent="0.15">
      <c r="A62" t="s">
        <v>73</v>
      </c>
      <c r="B62" s="41">
        <v>40386</v>
      </c>
      <c r="C62">
        <v>461</v>
      </c>
      <c r="D62">
        <v>6</v>
      </c>
      <c r="E62" t="s">
        <v>0</v>
      </c>
      <c r="F62">
        <v>0</v>
      </c>
      <c r="G62" t="s">
        <v>56</v>
      </c>
      <c r="H62">
        <v>96</v>
      </c>
      <c r="I62">
        <v>5</v>
      </c>
    </row>
    <row r="63" spans="1:9" x14ac:dyDescent="0.15">
      <c r="A63" t="s">
        <v>73</v>
      </c>
      <c r="B63" s="41">
        <v>40386</v>
      </c>
      <c r="C63">
        <v>461</v>
      </c>
      <c r="D63">
        <v>7</v>
      </c>
      <c r="E63" t="s">
        <v>0</v>
      </c>
      <c r="F63">
        <v>0</v>
      </c>
      <c r="G63" t="s">
        <v>57</v>
      </c>
      <c r="H63">
        <v>94</v>
      </c>
      <c r="I63">
        <v>6</v>
      </c>
    </row>
    <row r="64" spans="1:9" x14ac:dyDescent="0.15">
      <c r="A64" t="s">
        <v>73</v>
      </c>
      <c r="B64" s="41">
        <v>40386</v>
      </c>
      <c r="C64">
        <v>461</v>
      </c>
      <c r="D64">
        <v>8</v>
      </c>
      <c r="E64" t="s">
        <v>1</v>
      </c>
      <c r="F64">
        <v>1</v>
      </c>
      <c r="G64" t="s">
        <v>58</v>
      </c>
      <c r="H64">
        <f>SUM(H60:H63)</f>
        <v>373</v>
      </c>
      <c r="I64">
        <f>SUM(I60:I63)</f>
        <v>32</v>
      </c>
    </row>
    <row r="65" spans="1:9" x14ac:dyDescent="0.15">
      <c r="A65" t="s">
        <v>73</v>
      </c>
      <c r="B65" s="41">
        <v>40386</v>
      </c>
      <c r="C65">
        <v>461</v>
      </c>
      <c r="D65">
        <v>9</v>
      </c>
      <c r="E65" t="s">
        <v>0</v>
      </c>
      <c r="F65">
        <v>0</v>
      </c>
      <c r="I65">
        <f>SUM(H64:I64)</f>
        <v>405</v>
      </c>
    </row>
    <row r="66" spans="1:9" x14ac:dyDescent="0.15">
      <c r="A66" t="s">
        <v>73</v>
      </c>
      <c r="B66" s="41">
        <v>40386</v>
      </c>
      <c r="C66">
        <v>461</v>
      </c>
      <c r="D66">
        <v>10</v>
      </c>
      <c r="E66" t="s">
        <v>1</v>
      </c>
      <c r="F66">
        <v>1</v>
      </c>
    </row>
    <row r="67" spans="1:9" x14ac:dyDescent="0.15">
      <c r="A67" t="s">
        <v>73</v>
      </c>
      <c r="B67" s="41">
        <v>40386</v>
      </c>
      <c r="C67">
        <v>461</v>
      </c>
      <c r="D67">
        <v>11</v>
      </c>
      <c r="E67" t="s">
        <v>0</v>
      </c>
      <c r="F67">
        <v>0</v>
      </c>
    </row>
    <row r="68" spans="1:9" x14ac:dyDescent="0.15">
      <c r="A68" t="s">
        <v>73</v>
      </c>
      <c r="B68" s="41">
        <v>40386</v>
      </c>
      <c r="C68">
        <v>461</v>
      </c>
      <c r="D68">
        <v>12</v>
      </c>
      <c r="E68" t="s">
        <v>1</v>
      </c>
      <c r="F68">
        <v>1</v>
      </c>
    </row>
    <row r="69" spans="1:9" x14ac:dyDescent="0.15">
      <c r="A69" t="s">
        <v>73</v>
      </c>
      <c r="B69" s="41">
        <v>40386</v>
      </c>
      <c r="C69">
        <v>461</v>
      </c>
      <c r="D69">
        <v>13</v>
      </c>
      <c r="E69" t="s">
        <v>0</v>
      </c>
      <c r="F69">
        <v>0</v>
      </c>
    </row>
    <row r="70" spans="1:9" x14ac:dyDescent="0.15">
      <c r="A70" t="s">
        <v>73</v>
      </c>
      <c r="B70" s="41">
        <v>40386</v>
      </c>
      <c r="C70">
        <v>461</v>
      </c>
      <c r="D70">
        <v>14</v>
      </c>
      <c r="E70" t="s">
        <v>0</v>
      </c>
      <c r="F70">
        <v>0</v>
      </c>
    </row>
    <row r="71" spans="1:9" x14ac:dyDescent="0.15">
      <c r="A71" t="s">
        <v>73</v>
      </c>
      <c r="B71" s="41">
        <v>40386</v>
      </c>
      <c r="C71">
        <v>461</v>
      </c>
      <c r="D71">
        <v>15</v>
      </c>
      <c r="E71" t="s">
        <v>0</v>
      </c>
      <c r="F71">
        <v>0</v>
      </c>
    </row>
    <row r="72" spans="1:9" x14ac:dyDescent="0.15">
      <c r="A72" t="s">
        <v>73</v>
      </c>
      <c r="B72" s="41">
        <v>40386</v>
      </c>
      <c r="C72">
        <v>461</v>
      </c>
      <c r="D72">
        <v>16</v>
      </c>
      <c r="E72" t="s">
        <v>1</v>
      </c>
      <c r="F72">
        <v>1</v>
      </c>
    </row>
    <row r="73" spans="1:9" x14ac:dyDescent="0.15">
      <c r="A73" t="s">
        <v>73</v>
      </c>
      <c r="B73" s="41">
        <v>40386</v>
      </c>
      <c r="C73">
        <v>461</v>
      </c>
      <c r="D73">
        <v>17</v>
      </c>
      <c r="E73" t="s">
        <v>0</v>
      </c>
      <c r="F73">
        <v>0</v>
      </c>
    </row>
    <row r="74" spans="1:9" x14ac:dyDescent="0.15">
      <c r="A74" t="s">
        <v>73</v>
      </c>
      <c r="B74" s="41">
        <v>40386</v>
      </c>
      <c r="C74">
        <v>461</v>
      </c>
      <c r="D74">
        <v>18</v>
      </c>
      <c r="E74" t="s">
        <v>0</v>
      </c>
      <c r="F74">
        <v>0</v>
      </c>
    </row>
    <row r="75" spans="1:9" x14ac:dyDescent="0.15">
      <c r="A75" t="s">
        <v>73</v>
      </c>
      <c r="B75" s="41">
        <v>40386</v>
      </c>
      <c r="C75">
        <v>461</v>
      </c>
      <c r="D75">
        <v>19</v>
      </c>
      <c r="E75" t="s">
        <v>0</v>
      </c>
      <c r="F75">
        <v>0</v>
      </c>
    </row>
    <row r="76" spans="1:9" x14ac:dyDescent="0.15">
      <c r="A76" t="s">
        <v>73</v>
      </c>
      <c r="B76" s="41">
        <v>40386</v>
      </c>
      <c r="C76">
        <v>461</v>
      </c>
      <c r="D76">
        <v>20</v>
      </c>
      <c r="E76" t="s">
        <v>0</v>
      </c>
      <c r="F76">
        <v>0</v>
      </c>
    </row>
    <row r="77" spans="1:9" x14ac:dyDescent="0.15">
      <c r="A77" t="s">
        <v>73</v>
      </c>
      <c r="B77" s="41">
        <v>40386</v>
      </c>
      <c r="C77">
        <v>461</v>
      </c>
      <c r="D77">
        <v>21</v>
      </c>
      <c r="E77" t="s">
        <v>0</v>
      </c>
      <c r="F77">
        <v>0</v>
      </c>
    </row>
    <row r="78" spans="1:9" x14ac:dyDescent="0.15">
      <c r="A78" t="s">
        <v>73</v>
      </c>
      <c r="B78" s="41">
        <v>40386</v>
      </c>
      <c r="C78">
        <v>461</v>
      </c>
      <c r="D78">
        <v>22</v>
      </c>
      <c r="E78" t="s">
        <v>0</v>
      </c>
      <c r="F78">
        <v>0</v>
      </c>
    </row>
    <row r="79" spans="1:9" x14ac:dyDescent="0.15">
      <c r="A79" t="s">
        <v>73</v>
      </c>
      <c r="B79" s="41">
        <v>40386</v>
      </c>
      <c r="C79">
        <v>461</v>
      </c>
      <c r="D79">
        <v>23</v>
      </c>
      <c r="E79" t="s">
        <v>1</v>
      </c>
      <c r="F79">
        <v>1</v>
      </c>
    </row>
    <row r="80" spans="1:9" x14ac:dyDescent="0.15">
      <c r="A80" t="s">
        <v>73</v>
      </c>
      <c r="B80" s="41">
        <v>40386</v>
      </c>
      <c r="C80">
        <v>461</v>
      </c>
      <c r="D80">
        <v>24</v>
      </c>
      <c r="E80" t="s">
        <v>0</v>
      </c>
      <c r="F80">
        <v>0</v>
      </c>
    </row>
    <row r="81" spans="1:9" x14ac:dyDescent="0.15">
      <c r="A81" t="s">
        <v>73</v>
      </c>
      <c r="B81" s="41">
        <v>40386</v>
      </c>
      <c r="C81">
        <v>461</v>
      </c>
      <c r="D81">
        <v>25</v>
      </c>
      <c r="E81" t="s">
        <v>15</v>
      </c>
      <c r="F81">
        <v>1</v>
      </c>
    </row>
    <row r="82" spans="1:9" x14ac:dyDescent="0.15">
      <c r="B82" s="41"/>
    </row>
    <row r="83" spans="1:9" x14ac:dyDescent="0.15">
      <c r="A83" s="42" t="s">
        <v>64</v>
      </c>
      <c r="B83" s="43">
        <v>40361</v>
      </c>
      <c r="C83" s="42" t="s">
        <v>75</v>
      </c>
      <c r="D83">
        <v>1</v>
      </c>
      <c r="E83" s="44" t="s">
        <v>1</v>
      </c>
      <c r="F83">
        <v>1</v>
      </c>
      <c r="H83">
        <f>(COUNTIF(F83:F107,"&gt;0"))/(COUNTA(F83:F107))</f>
        <v>0.2</v>
      </c>
      <c r="I83">
        <f>AVERAGE(F83:F107)</f>
        <v>0.36</v>
      </c>
    </row>
    <row r="84" spans="1:9" x14ac:dyDescent="0.15">
      <c r="A84" s="42" t="s">
        <v>64</v>
      </c>
      <c r="B84" s="43">
        <v>40361</v>
      </c>
      <c r="C84" s="42" t="s">
        <v>75</v>
      </c>
      <c r="D84">
        <v>2</v>
      </c>
      <c r="E84" s="44" t="s">
        <v>0</v>
      </c>
      <c r="F84">
        <v>0</v>
      </c>
    </row>
    <row r="85" spans="1:9" x14ac:dyDescent="0.15">
      <c r="A85" s="42" t="s">
        <v>64</v>
      </c>
      <c r="B85" s="43">
        <v>40361</v>
      </c>
      <c r="C85" s="42" t="s">
        <v>75</v>
      </c>
      <c r="D85">
        <v>3</v>
      </c>
      <c r="E85" s="44" t="s">
        <v>0</v>
      </c>
      <c r="F85">
        <v>0</v>
      </c>
    </row>
    <row r="86" spans="1:9" x14ac:dyDescent="0.15">
      <c r="A86" s="42" t="s">
        <v>64</v>
      </c>
      <c r="B86" s="43">
        <v>40361</v>
      </c>
      <c r="C86" s="42" t="s">
        <v>75</v>
      </c>
      <c r="D86">
        <v>4</v>
      </c>
      <c r="E86" s="44" t="s">
        <v>0</v>
      </c>
      <c r="F86">
        <v>0</v>
      </c>
    </row>
    <row r="87" spans="1:9" x14ac:dyDescent="0.15">
      <c r="A87" s="42" t="s">
        <v>64</v>
      </c>
      <c r="B87" s="43">
        <v>40361</v>
      </c>
      <c r="C87" s="42" t="s">
        <v>75</v>
      </c>
      <c r="D87">
        <v>5</v>
      </c>
      <c r="E87" s="44" t="s">
        <v>0</v>
      </c>
      <c r="F87">
        <v>0</v>
      </c>
    </row>
    <row r="88" spans="1:9" x14ac:dyDescent="0.15">
      <c r="A88" s="42" t="s">
        <v>64</v>
      </c>
      <c r="B88" s="43">
        <v>40361</v>
      </c>
      <c r="C88" s="42" t="s">
        <v>75</v>
      </c>
      <c r="D88">
        <v>6</v>
      </c>
      <c r="E88" s="44" t="s">
        <v>0</v>
      </c>
      <c r="F88">
        <v>0</v>
      </c>
    </row>
    <row r="89" spans="1:9" x14ac:dyDescent="0.15">
      <c r="A89" s="42" t="s">
        <v>64</v>
      </c>
      <c r="B89" s="43">
        <v>40361</v>
      </c>
      <c r="C89" s="42" t="s">
        <v>75</v>
      </c>
      <c r="D89">
        <v>7</v>
      </c>
      <c r="E89" s="44" t="s">
        <v>1</v>
      </c>
      <c r="F89">
        <v>1</v>
      </c>
    </row>
    <row r="90" spans="1:9" x14ac:dyDescent="0.15">
      <c r="A90" s="42" t="s">
        <v>64</v>
      </c>
      <c r="B90" s="43">
        <v>40361</v>
      </c>
      <c r="C90" s="42" t="s">
        <v>75</v>
      </c>
      <c r="D90">
        <v>8</v>
      </c>
      <c r="E90" s="44" t="s">
        <v>0</v>
      </c>
      <c r="F90">
        <v>0</v>
      </c>
    </row>
    <row r="91" spans="1:9" x14ac:dyDescent="0.15">
      <c r="A91" s="42" t="s">
        <v>64</v>
      </c>
      <c r="B91" s="43">
        <v>40361</v>
      </c>
      <c r="C91" s="42" t="s">
        <v>75</v>
      </c>
      <c r="D91">
        <v>9</v>
      </c>
      <c r="E91" s="44" t="s">
        <v>1</v>
      </c>
      <c r="F91">
        <v>1</v>
      </c>
    </row>
    <row r="92" spans="1:9" x14ac:dyDescent="0.15">
      <c r="A92" s="42" t="s">
        <v>64</v>
      </c>
      <c r="B92" s="43">
        <v>40361</v>
      </c>
      <c r="C92" s="42" t="s">
        <v>75</v>
      </c>
      <c r="D92">
        <v>10</v>
      </c>
      <c r="E92" s="44" t="s">
        <v>0</v>
      </c>
      <c r="F92">
        <v>0</v>
      </c>
    </row>
    <row r="93" spans="1:9" x14ac:dyDescent="0.15">
      <c r="A93" s="42" t="s">
        <v>64</v>
      </c>
      <c r="B93" s="43">
        <v>40361</v>
      </c>
      <c r="C93" s="42" t="s">
        <v>75</v>
      </c>
      <c r="D93">
        <v>11</v>
      </c>
      <c r="E93" s="44" t="s">
        <v>0</v>
      </c>
      <c r="F93">
        <v>0</v>
      </c>
    </row>
    <row r="94" spans="1:9" x14ac:dyDescent="0.15">
      <c r="A94" s="42" t="s">
        <v>64</v>
      </c>
      <c r="B94" s="43">
        <v>40361</v>
      </c>
      <c r="C94" s="42" t="s">
        <v>75</v>
      </c>
      <c r="D94">
        <v>12</v>
      </c>
      <c r="E94" s="44" t="s">
        <v>0</v>
      </c>
      <c r="F94">
        <v>0</v>
      </c>
    </row>
    <row r="95" spans="1:9" x14ac:dyDescent="0.15">
      <c r="A95" s="42" t="s">
        <v>64</v>
      </c>
      <c r="B95" s="43">
        <v>40361</v>
      </c>
      <c r="C95" s="42" t="s">
        <v>75</v>
      </c>
      <c r="D95">
        <v>13</v>
      </c>
      <c r="E95" s="44" t="s">
        <v>0</v>
      </c>
      <c r="F95">
        <v>0</v>
      </c>
    </row>
    <row r="96" spans="1:9" x14ac:dyDescent="0.15">
      <c r="A96" s="42" t="s">
        <v>64</v>
      </c>
      <c r="B96" s="43">
        <v>40361</v>
      </c>
      <c r="C96" s="42" t="s">
        <v>75</v>
      </c>
      <c r="D96">
        <v>14</v>
      </c>
      <c r="E96" s="44" t="s">
        <v>0</v>
      </c>
      <c r="F96">
        <v>0</v>
      </c>
    </row>
    <row r="97" spans="1:9" x14ac:dyDescent="0.15">
      <c r="A97" s="42" t="s">
        <v>64</v>
      </c>
      <c r="B97" s="43">
        <v>40361</v>
      </c>
      <c r="C97" s="42" t="s">
        <v>75</v>
      </c>
      <c r="D97">
        <v>15</v>
      </c>
      <c r="E97" s="44" t="s">
        <v>0</v>
      </c>
      <c r="F97">
        <v>0</v>
      </c>
    </row>
    <row r="98" spans="1:9" x14ac:dyDescent="0.15">
      <c r="A98" s="42" t="s">
        <v>64</v>
      </c>
      <c r="B98" s="43">
        <v>40361</v>
      </c>
      <c r="C98" s="42" t="s">
        <v>75</v>
      </c>
      <c r="D98">
        <v>16</v>
      </c>
      <c r="E98" s="44" t="s">
        <v>0</v>
      </c>
      <c r="F98">
        <v>0</v>
      </c>
    </row>
    <row r="99" spans="1:9" x14ac:dyDescent="0.15">
      <c r="A99" s="42" t="s">
        <v>64</v>
      </c>
      <c r="B99" s="43">
        <v>40361</v>
      </c>
      <c r="C99" s="42" t="s">
        <v>75</v>
      </c>
      <c r="D99">
        <v>17</v>
      </c>
      <c r="E99" s="44" t="s">
        <v>0</v>
      </c>
      <c r="F99">
        <v>0</v>
      </c>
    </row>
    <row r="100" spans="1:9" x14ac:dyDescent="0.15">
      <c r="A100" s="42" t="s">
        <v>64</v>
      </c>
      <c r="B100" s="43">
        <v>40361</v>
      </c>
      <c r="C100" s="42" t="s">
        <v>75</v>
      </c>
      <c r="D100">
        <v>18</v>
      </c>
      <c r="E100" s="44" t="s">
        <v>0</v>
      </c>
      <c r="F100">
        <v>0</v>
      </c>
    </row>
    <row r="101" spans="1:9" x14ac:dyDescent="0.15">
      <c r="A101" s="42" t="s">
        <v>64</v>
      </c>
      <c r="B101" s="43">
        <v>40361</v>
      </c>
      <c r="C101" s="42" t="s">
        <v>75</v>
      </c>
      <c r="D101">
        <v>19</v>
      </c>
      <c r="E101" s="44" t="s">
        <v>0</v>
      </c>
      <c r="F101">
        <v>0</v>
      </c>
    </row>
    <row r="102" spans="1:9" x14ac:dyDescent="0.15">
      <c r="A102" s="42" t="s">
        <v>64</v>
      </c>
      <c r="B102" s="43">
        <v>40361</v>
      </c>
      <c r="C102" s="42" t="s">
        <v>75</v>
      </c>
      <c r="D102">
        <v>20</v>
      </c>
      <c r="E102" s="44" t="s">
        <v>0</v>
      </c>
      <c r="F102">
        <v>0</v>
      </c>
    </row>
    <row r="103" spans="1:9" x14ac:dyDescent="0.15">
      <c r="A103" s="42" t="s">
        <v>64</v>
      </c>
      <c r="B103" s="43">
        <v>40361</v>
      </c>
      <c r="C103" s="42" t="s">
        <v>75</v>
      </c>
      <c r="D103">
        <v>21</v>
      </c>
      <c r="E103" s="44" t="s">
        <v>0</v>
      </c>
      <c r="F103">
        <v>0</v>
      </c>
    </row>
    <row r="104" spans="1:9" x14ac:dyDescent="0.15">
      <c r="A104" s="42" t="s">
        <v>64</v>
      </c>
      <c r="B104" s="43">
        <v>40361</v>
      </c>
      <c r="C104" s="42" t="s">
        <v>75</v>
      </c>
      <c r="D104">
        <v>22</v>
      </c>
      <c r="E104" s="44" t="s">
        <v>0</v>
      </c>
      <c r="F104">
        <v>0</v>
      </c>
    </row>
    <row r="105" spans="1:9" x14ac:dyDescent="0.15">
      <c r="A105" s="42" t="s">
        <v>64</v>
      </c>
      <c r="B105" s="43">
        <v>40361</v>
      </c>
      <c r="C105" s="42" t="s">
        <v>75</v>
      </c>
      <c r="D105">
        <v>23</v>
      </c>
      <c r="E105" s="44" t="s">
        <v>4</v>
      </c>
      <c r="F105">
        <v>3</v>
      </c>
    </row>
    <row r="106" spans="1:9" x14ac:dyDescent="0.15">
      <c r="A106" s="42" t="s">
        <v>64</v>
      </c>
      <c r="B106" s="43">
        <v>40361</v>
      </c>
      <c r="C106" s="42" t="s">
        <v>75</v>
      </c>
      <c r="D106">
        <v>24</v>
      </c>
      <c r="E106" s="44" t="s">
        <v>0</v>
      </c>
      <c r="F106">
        <v>0</v>
      </c>
    </row>
    <row r="107" spans="1:9" x14ac:dyDescent="0.15">
      <c r="A107" s="42" t="s">
        <v>64</v>
      </c>
      <c r="B107" s="43">
        <v>40361</v>
      </c>
      <c r="C107" s="42" t="s">
        <v>75</v>
      </c>
      <c r="D107">
        <v>25</v>
      </c>
      <c r="E107" s="44" t="s">
        <v>4</v>
      </c>
      <c r="F107">
        <v>3</v>
      </c>
    </row>
    <row r="108" spans="1:9" x14ac:dyDescent="0.15">
      <c r="A108" s="42"/>
    </row>
    <row r="109" spans="1:9" x14ac:dyDescent="0.15">
      <c r="A109" t="s">
        <v>73</v>
      </c>
      <c r="B109" s="41">
        <v>40414</v>
      </c>
      <c r="C109">
        <v>462</v>
      </c>
      <c r="D109">
        <v>1</v>
      </c>
      <c r="E109" t="s">
        <v>0</v>
      </c>
      <c r="F109">
        <v>0</v>
      </c>
      <c r="H109">
        <f>(COUNTIF(F109:F133,"&gt;0"))/(COUNTA(F109:F133))</f>
        <v>0.44</v>
      </c>
      <c r="I109">
        <f>AVERAGE(F109:F133)</f>
        <v>0.44</v>
      </c>
    </row>
    <row r="110" spans="1:9" x14ac:dyDescent="0.15">
      <c r="A110" t="s">
        <v>73</v>
      </c>
      <c r="B110" s="41">
        <v>40414</v>
      </c>
      <c r="C110">
        <v>462</v>
      </c>
      <c r="D110">
        <v>2</v>
      </c>
      <c r="E110" t="s">
        <v>0</v>
      </c>
      <c r="F110">
        <v>0</v>
      </c>
    </row>
    <row r="111" spans="1:9" x14ac:dyDescent="0.15">
      <c r="A111" t="s">
        <v>73</v>
      </c>
      <c r="B111" s="41">
        <v>40414</v>
      </c>
      <c r="C111">
        <v>462</v>
      </c>
      <c r="D111">
        <v>3</v>
      </c>
      <c r="E111" t="s">
        <v>0</v>
      </c>
      <c r="F111">
        <v>0</v>
      </c>
      <c r="G111" t="s">
        <v>53</v>
      </c>
      <c r="H111" t="s">
        <v>59</v>
      </c>
      <c r="I111" t="s">
        <v>60</v>
      </c>
    </row>
    <row r="112" spans="1:9" x14ac:dyDescent="0.15">
      <c r="A112" t="s">
        <v>73</v>
      </c>
      <c r="B112" s="41">
        <v>40414</v>
      </c>
      <c r="C112">
        <v>462</v>
      </c>
      <c r="D112">
        <v>4</v>
      </c>
      <c r="E112" t="s">
        <v>0</v>
      </c>
      <c r="F112">
        <v>0</v>
      </c>
      <c r="G112" t="s">
        <v>54</v>
      </c>
      <c r="H112">
        <v>81</v>
      </c>
      <c r="I112">
        <v>5</v>
      </c>
    </row>
    <row r="113" spans="1:9" x14ac:dyDescent="0.15">
      <c r="A113" t="s">
        <v>73</v>
      </c>
      <c r="B113" s="41">
        <v>40414</v>
      </c>
      <c r="C113">
        <v>462</v>
      </c>
      <c r="D113">
        <v>5</v>
      </c>
      <c r="E113" t="s">
        <v>1</v>
      </c>
      <c r="F113">
        <v>1</v>
      </c>
      <c r="G113" t="s">
        <v>55</v>
      </c>
      <c r="H113">
        <v>75</v>
      </c>
      <c r="I113">
        <v>2</v>
      </c>
    </row>
    <row r="114" spans="1:9" x14ac:dyDescent="0.15">
      <c r="A114" t="s">
        <v>73</v>
      </c>
      <c r="B114" s="41">
        <v>40414</v>
      </c>
      <c r="C114">
        <v>462</v>
      </c>
      <c r="D114">
        <v>6</v>
      </c>
      <c r="E114" t="s">
        <v>0</v>
      </c>
      <c r="F114">
        <v>0</v>
      </c>
      <c r="G114" t="s">
        <v>56</v>
      </c>
      <c r="H114">
        <v>87</v>
      </c>
      <c r="I114">
        <v>1</v>
      </c>
    </row>
    <row r="115" spans="1:9" x14ac:dyDescent="0.15">
      <c r="A115" t="s">
        <v>73</v>
      </c>
      <c r="B115" s="41">
        <v>40414</v>
      </c>
      <c r="C115">
        <v>462</v>
      </c>
      <c r="D115">
        <v>7</v>
      </c>
      <c r="E115" t="s">
        <v>0</v>
      </c>
      <c r="F115">
        <v>0</v>
      </c>
      <c r="G115" t="s">
        <v>57</v>
      </c>
      <c r="H115">
        <v>81</v>
      </c>
      <c r="I115">
        <v>6</v>
      </c>
    </row>
    <row r="116" spans="1:9" x14ac:dyDescent="0.15">
      <c r="A116" t="s">
        <v>73</v>
      </c>
      <c r="B116" s="41">
        <v>40414</v>
      </c>
      <c r="C116">
        <v>462</v>
      </c>
      <c r="D116">
        <v>8</v>
      </c>
      <c r="E116" t="s">
        <v>0</v>
      </c>
      <c r="F116">
        <v>0</v>
      </c>
      <c r="G116" t="s">
        <v>58</v>
      </c>
      <c r="H116">
        <f>SUM(H112:H115)</f>
        <v>324</v>
      </c>
      <c r="I116">
        <f>SUM(I112:I115)</f>
        <v>14</v>
      </c>
    </row>
    <row r="117" spans="1:9" x14ac:dyDescent="0.15">
      <c r="A117" t="s">
        <v>73</v>
      </c>
      <c r="B117" s="41">
        <v>40414</v>
      </c>
      <c r="C117">
        <v>462</v>
      </c>
      <c r="D117">
        <v>9</v>
      </c>
      <c r="E117" t="s">
        <v>0</v>
      </c>
      <c r="F117">
        <v>0</v>
      </c>
      <c r="I117">
        <f>SUM(H116:I116)</f>
        <v>338</v>
      </c>
    </row>
    <row r="118" spans="1:9" x14ac:dyDescent="0.15">
      <c r="A118" t="s">
        <v>73</v>
      </c>
      <c r="B118" s="41">
        <v>40414</v>
      </c>
      <c r="C118">
        <v>462</v>
      </c>
      <c r="D118">
        <v>10</v>
      </c>
      <c r="E118" t="s">
        <v>0</v>
      </c>
      <c r="F118">
        <v>0</v>
      </c>
    </row>
    <row r="119" spans="1:9" x14ac:dyDescent="0.15">
      <c r="A119" t="s">
        <v>73</v>
      </c>
      <c r="B119" s="41">
        <v>40414</v>
      </c>
      <c r="C119">
        <v>462</v>
      </c>
      <c r="D119">
        <v>11</v>
      </c>
      <c r="E119" t="s">
        <v>1</v>
      </c>
      <c r="F119">
        <v>1</v>
      </c>
    </row>
    <row r="120" spans="1:9" x14ac:dyDescent="0.15">
      <c r="A120" t="s">
        <v>73</v>
      </c>
      <c r="B120" s="41">
        <v>40414</v>
      </c>
      <c r="C120">
        <v>462</v>
      </c>
      <c r="D120">
        <v>12</v>
      </c>
      <c r="E120" t="s">
        <v>0</v>
      </c>
      <c r="F120">
        <v>0</v>
      </c>
    </row>
    <row r="121" spans="1:9" x14ac:dyDescent="0.15">
      <c r="A121" t="s">
        <v>73</v>
      </c>
      <c r="B121" s="41">
        <v>40414</v>
      </c>
      <c r="C121">
        <v>462</v>
      </c>
      <c r="D121">
        <v>13</v>
      </c>
      <c r="E121" t="s">
        <v>0</v>
      </c>
      <c r="F121">
        <v>0</v>
      </c>
    </row>
    <row r="122" spans="1:9" x14ac:dyDescent="0.15">
      <c r="A122" t="s">
        <v>73</v>
      </c>
      <c r="B122" s="41">
        <v>40414</v>
      </c>
      <c r="C122">
        <v>462</v>
      </c>
      <c r="D122">
        <v>14</v>
      </c>
      <c r="E122" t="s">
        <v>0</v>
      </c>
      <c r="F122">
        <v>0</v>
      </c>
    </row>
    <row r="123" spans="1:9" x14ac:dyDescent="0.15">
      <c r="A123" t="s">
        <v>73</v>
      </c>
      <c r="B123" s="41">
        <v>40414</v>
      </c>
      <c r="C123">
        <v>462</v>
      </c>
      <c r="D123">
        <v>15</v>
      </c>
      <c r="E123" t="s">
        <v>2</v>
      </c>
      <c r="F123">
        <v>1</v>
      </c>
    </row>
    <row r="124" spans="1:9" x14ac:dyDescent="0.15">
      <c r="A124" t="s">
        <v>73</v>
      </c>
      <c r="B124" s="41">
        <v>40414</v>
      </c>
      <c r="C124">
        <v>462</v>
      </c>
      <c r="D124">
        <v>16</v>
      </c>
      <c r="E124" t="s">
        <v>1</v>
      </c>
      <c r="F124">
        <v>1</v>
      </c>
    </row>
    <row r="125" spans="1:9" x14ac:dyDescent="0.15">
      <c r="A125" t="s">
        <v>73</v>
      </c>
      <c r="B125" s="41">
        <v>40414</v>
      </c>
      <c r="C125">
        <v>462</v>
      </c>
      <c r="D125">
        <v>17</v>
      </c>
      <c r="E125" t="s">
        <v>15</v>
      </c>
      <c r="F125">
        <v>1</v>
      </c>
    </row>
    <row r="126" spans="1:9" x14ac:dyDescent="0.15">
      <c r="A126" t="s">
        <v>73</v>
      </c>
      <c r="B126" s="41">
        <v>40414</v>
      </c>
      <c r="C126">
        <v>462</v>
      </c>
      <c r="D126">
        <v>18</v>
      </c>
      <c r="E126" t="s">
        <v>1</v>
      </c>
      <c r="F126">
        <v>1</v>
      </c>
    </row>
    <row r="127" spans="1:9" x14ac:dyDescent="0.15">
      <c r="A127" t="s">
        <v>73</v>
      </c>
      <c r="B127" s="41">
        <v>40414</v>
      </c>
      <c r="C127">
        <v>462</v>
      </c>
      <c r="D127">
        <v>19</v>
      </c>
      <c r="E127" t="s">
        <v>15</v>
      </c>
      <c r="F127">
        <v>1</v>
      </c>
    </row>
    <row r="128" spans="1:9" x14ac:dyDescent="0.15">
      <c r="A128" t="s">
        <v>73</v>
      </c>
      <c r="B128" s="41">
        <v>40414</v>
      </c>
      <c r="C128">
        <v>462</v>
      </c>
      <c r="D128">
        <v>20</v>
      </c>
      <c r="E128" t="s">
        <v>1</v>
      </c>
      <c r="F128">
        <v>1</v>
      </c>
    </row>
    <row r="129" spans="1:9" x14ac:dyDescent="0.15">
      <c r="A129" t="s">
        <v>73</v>
      </c>
      <c r="B129" s="41">
        <v>40414</v>
      </c>
      <c r="C129">
        <v>462</v>
      </c>
      <c r="D129">
        <v>21</v>
      </c>
      <c r="E129" t="s">
        <v>0</v>
      </c>
      <c r="F129">
        <v>0</v>
      </c>
    </row>
    <row r="130" spans="1:9" x14ac:dyDescent="0.15">
      <c r="A130" t="s">
        <v>73</v>
      </c>
      <c r="B130" s="41">
        <v>40414</v>
      </c>
      <c r="C130">
        <v>462</v>
      </c>
      <c r="D130">
        <v>22</v>
      </c>
      <c r="E130" t="s">
        <v>2</v>
      </c>
      <c r="F130">
        <v>1</v>
      </c>
    </row>
    <row r="131" spans="1:9" x14ac:dyDescent="0.15">
      <c r="A131" t="s">
        <v>73</v>
      </c>
      <c r="B131" s="41">
        <v>40414</v>
      </c>
      <c r="C131">
        <v>462</v>
      </c>
      <c r="D131">
        <v>23</v>
      </c>
      <c r="E131" t="s">
        <v>0</v>
      </c>
      <c r="F131">
        <v>0</v>
      </c>
    </row>
    <row r="132" spans="1:9" x14ac:dyDescent="0.15">
      <c r="A132" t="s">
        <v>73</v>
      </c>
      <c r="B132" s="41">
        <v>40414</v>
      </c>
      <c r="C132">
        <v>462</v>
      </c>
      <c r="D132">
        <v>24</v>
      </c>
      <c r="E132" t="s">
        <v>1</v>
      </c>
      <c r="F132">
        <v>1</v>
      </c>
    </row>
    <row r="133" spans="1:9" x14ac:dyDescent="0.15">
      <c r="A133" t="s">
        <v>73</v>
      </c>
      <c r="B133" s="41">
        <v>40414</v>
      </c>
      <c r="C133">
        <v>462</v>
      </c>
      <c r="D133">
        <v>25</v>
      </c>
      <c r="E133" t="s">
        <v>1</v>
      </c>
      <c r="F133">
        <v>1</v>
      </c>
    </row>
    <row r="135" spans="1:9" x14ac:dyDescent="0.15">
      <c r="A135" t="s">
        <v>33</v>
      </c>
      <c r="B135" s="41">
        <v>40415</v>
      </c>
      <c r="C135">
        <v>463</v>
      </c>
      <c r="D135">
        <v>1</v>
      </c>
      <c r="E135" t="s">
        <v>0</v>
      </c>
      <c r="F135">
        <v>0</v>
      </c>
      <c r="H135">
        <f>(COUNTIF(F135:F159,"&gt;0"))/(COUNTA(F135:F159))</f>
        <v>0.92</v>
      </c>
      <c r="I135">
        <f>AVERAGE(F135:F159)</f>
        <v>2.12</v>
      </c>
    </row>
    <row r="136" spans="1:9" x14ac:dyDescent="0.15">
      <c r="A136" t="s">
        <v>33</v>
      </c>
      <c r="B136" s="41">
        <v>40415</v>
      </c>
      <c r="C136">
        <v>463</v>
      </c>
      <c r="D136">
        <v>2</v>
      </c>
      <c r="E136" t="s">
        <v>15</v>
      </c>
      <c r="F136">
        <v>1</v>
      </c>
    </row>
    <row r="137" spans="1:9" x14ac:dyDescent="0.15">
      <c r="A137" t="s">
        <v>33</v>
      </c>
      <c r="B137" s="41">
        <v>40415</v>
      </c>
      <c r="C137">
        <v>463</v>
      </c>
      <c r="D137">
        <v>3</v>
      </c>
      <c r="E137" t="s">
        <v>0</v>
      </c>
      <c r="F137">
        <v>0</v>
      </c>
      <c r="G137" t="s">
        <v>53</v>
      </c>
      <c r="H137" t="s">
        <v>59</v>
      </c>
      <c r="I137" t="s">
        <v>60</v>
      </c>
    </row>
    <row r="138" spans="1:9" x14ac:dyDescent="0.15">
      <c r="A138" t="s">
        <v>33</v>
      </c>
      <c r="B138" s="41">
        <v>40415</v>
      </c>
      <c r="C138">
        <v>463</v>
      </c>
      <c r="D138">
        <v>4</v>
      </c>
      <c r="E138" t="s">
        <v>4</v>
      </c>
      <c r="F138">
        <v>3</v>
      </c>
      <c r="G138" t="s">
        <v>54</v>
      </c>
      <c r="H138">
        <v>84</v>
      </c>
      <c r="I138">
        <v>7</v>
      </c>
    </row>
    <row r="139" spans="1:9" x14ac:dyDescent="0.15">
      <c r="A139" t="s">
        <v>33</v>
      </c>
      <c r="B139" s="41">
        <v>40415</v>
      </c>
      <c r="C139">
        <v>463</v>
      </c>
      <c r="D139">
        <v>5</v>
      </c>
      <c r="E139" t="s">
        <v>4</v>
      </c>
      <c r="F139">
        <v>3</v>
      </c>
      <c r="G139" t="s">
        <v>55</v>
      </c>
      <c r="H139">
        <v>76</v>
      </c>
      <c r="I139">
        <v>7</v>
      </c>
    </row>
    <row r="140" spans="1:9" x14ac:dyDescent="0.15">
      <c r="A140" t="s">
        <v>33</v>
      </c>
      <c r="B140" s="41">
        <v>40415</v>
      </c>
      <c r="C140">
        <v>463</v>
      </c>
      <c r="D140">
        <v>6</v>
      </c>
      <c r="E140" t="s">
        <v>1</v>
      </c>
      <c r="F140">
        <v>1</v>
      </c>
      <c r="G140" t="s">
        <v>56</v>
      </c>
      <c r="H140">
        <v>73</v>
      </c>
      <c r="I140">
        <v>8</v>
      </c>
    </row>
    <row r="141" spans="1:9" x14ac:dyDescent="0.15">
      <c r="A141" t="s">
        <v>33</v>
      </c>
      <c r="B141" s="41">
        <v>40415</v>
      </c>
      <c r="C141">
        <v>463</v>
      </c>
      <c r="D141">
        <v>7</v>
      </c>
      <c r="E141" t="s">
        <v>3</v>
      </c>
      <c r="F141">
        <v>3</v>
      </c>
      <c r="G141" t="s">
        <v>57</v>
      </c>
      <c r="H141">
        <v>74</v>
      </c>
      <c r="I141">
        <v>8</v>
      </c>
    </row>
    <row r="142" spans="1:9" x14ac:dyDescent="0.15">
      <c r="A142" t="s">
        <v>33</v>
      </c>
      <c r="B142" s="41">
        <v>40415</v>
      </c>
      <c r="C142">
        <v>463</v>
      </c>
      <c r="D142">
        <v>8</v>
      </c>
      <c r="E142" t="s">
        <v>2</v>
      </c>
      <c r="F142">
        <v>1</v>
      </c>
      <c r="G142" t="s">
        <v>58</v>
      </c>
      <c r="H142">
        <f>SUM(H138:H141)</f>
        <v>307</v>
      </c>
      <c r="I142">
        <f>SUM(I138:I141)</f>
        <v>30</v>
      </c>
    </row>
    <row r="143" spans="1:9" x14ac:dyDescent="0.15">
      <c r="A143" t="s">
        <v>33</v>
      </c>
      <c r="B143" s="41">
        <v>40415</v>
      </c>
      <c r="C143">
        <v>463</v>
      </c>
      <c r="D143">
        <v>9</v>
      </c>
      <c r="E143" t="s">
        <v>4</v>
      </c>
      <c r="F143">
        <v>3</v>
      </c>
      <c r="I143">
        <f>SUM(H142:I142)</f>
        <v>337</v>
      </c>
    </row>
    <row r="144" spans="1:9" x14ac:dyDescent="0.15">
      <c r="A144" t="s">
        <v>33</v>
      </c>
      <c r="B144" s="41">
        <v>40415</v>
      </c>
      <c r="C144">
        <v>463</v>
      </c>
      <c r="D144">
        <v>10</v>
      </c>
      <c r="E144" t="s">
        <v>15</v>
      </c>
      <c r="F144">
        <v>1</v>
      </c>
    </row>
    <row r="145" spans="1:6" x14ac:dyDescent="0.15">
      <c r="A145" t="s">
        <v>33</v>
      </c>
      <c r="B145" s="41">
        <v>40415</v>
      </c>
      <c r="C145">
        <v>463</v>
      </c>
      <c r="D145">
        <v>11</v>
      </c>
      <c r="E145" t="s">
        <v>3</v>
      </c>
      <c r="F145">
        <v>3</v>
      </c>
    </row>
    <row r="146" spans="1:6" x14ac:dyDescent="0.15">
      <c r="A146" t="s">
        <v>33</v>
      </c>
      <c r="B146" s="41">
        <v>40415</v>
      </c>
      <c r="C146">
        <v>463</v>
      </c>
      <c r="D146">
        <v>12</v>
      </c>
      <c r="E146" t="s">
        <v>4</v>
      </c>
      <c r="F146">
        <v>3</v>
      </c>
    </row>
    <row r="147" spans="1:6" x14ac:dyDescent="0.15">
      <c r="A147" t="s">
        <v>33</v>
      </c>
      <c r="B147" s="41">
        <v>40415</v>
      </c>
      <c r="C147">
        <v>463</v>
      </c>
      <c r="D147">
        <v>13</v>
      </c>
      <c r="E147" t="s">
        <v>35</v>
      </c>
      <c r="F147">
        <v>5</v>
      </c>
    </row>
    <row r="148" spans="1:6" x14ac:dyDescent="0.15">
      <c r="A148" t="s">
        <v>33</v>
      </c>
      <c r="B148" s="41">
        <v>40415</v>
      </c>
      <c r="C148">
        <v>463</v>
      </c>
      <c r="D148">
        <v>14</v>
      </c>
      <c r="E148" t="s">
        <v>2</v>
      </c>
      <c r="F148">
        <v>1</v>
      </c>
    </row>
    <row r="149" spans="1:6" x14ac:dyDescent="0.15">
      <c r="A149" t="s">
        <v>33</v>
      </c>
      <c r="B149" s="41">
        <v>40415</v>
      </c>
      <c r="C149">
        <v>463</v>
      </c>
      <c r="D149">
        <v>15</v>
      </c>
      <c r="E149" t="s">
        <v>3</v>
      </c>
      <c r="F149">
        <v>3</v>
      </c>
    </row>
    <row r="150" spans="1:6" x14ac:dyDescent="0.15">
      <c r="A150" t="s">
        <v>33</v>
      </c>
      <c r="B150" s="41">
        <v>40415</v>
      </c>
      <c r="C150">
        <v>463</v>
      </c>
      <c r="D150">
        <v>16</v>
      </c>
      <c r="E150" t="s">
        <v>4</v>
      </c>
      <c r="F150">
        <v>3</v>
      </c>
    </row>
    <row r="151" spans="1:6" x14ac:dyDescent="0.15">
      <c r="A151" t="s">
        <v>33</v>
      </c>
      <c r="B151" s="41">
        <v>40415</v>
      </c>
      <c r="C151">
        <v>463</v>
      </c>
      <c r="D151">
        <v>17</v>
      </c>
      <c r="E151" t="s">
        <v>3</v>
      </c>
      <c r="F151">
        <v>3</v>
      </c>
    </row>
    <row r="152" spans="1:6" x14ac:dyDescent="0.15">
      <c r="A152" t="s">
        <v>33</v>
      </c>
      <c r="B152" s="41">
        <v>40415</v>
      </c>
      <c r="C152">
        <v>463</v>
      </c>
      <c r="D152">
        <v>18</v>
      </c>
      <c r="E152" t="s">
        <v>15</v>
      </c>
      <c r="F152">
        <v>1</v>
      </c>
    </row>
    <row r="153" spans="1:6" x14ac:dyDescent="0.15">
      <c r="A153" t="s">
        <v>33</v>
      </c>
      <c r="B153" s="41">
        <v>40415</v>
      </c>
      <c r="C153">
        <v>463</v>
      </c>
      <c r="D153">
        <v>19</v>
      </c>
      <c r="E153" t="s">
        <v>4</v>
      </c>
      <c r="F153">
        <v>3</v>
      </c>
    </row>
    <row r="154" spans="1:6" x14ac:dyDescent="0.15">
      <c r="A154" t="s">
        <v>33</v>
      </c>
      <c r="B154" s="41">
        <v>40415</v>
      </c>
      <c r="C154">
        <v>463</v>
      </c>
      <c r="D154">
        <v>20</v>
      </c>
      <c r="E154" t="s">
        <v>2</v>
      </c>
      <c r="F154">
        <v>1</v>
      </c>
    </row>
    <row r="155" spans="1:6" x14ac:dyDescent="0.15">
      <c r="A155" t="s">
        <v>33</v>
      </c>
      <c r="B155" s="41">
        <v>40415</v>
      </c>
      <c r="C155">
        <v>463</v>
      </c>
      <c r="D155">
        <v>21</v>
      </c>
      <c r="E155" t="s">
        <v>3</v>
      </c>
      <c r="F155">
        <v>3</v>
      </c>
    </row>
    <row r="156" spans="1:6" x14ac:dyDescent="0.15">
      <c r="A156" t="s">
        <v>33</v>
      </c>
      <c r="B156" s="41">
        <v>40415</v>
      </c>
      <c r="C156">
        <v>463</v>
      </c>
      <c r="D156">
        <v>22</v>
      </c>
      <c r="E156" t="s">
        <v>15</v>
      </c>
      <c r="F156">
        <v>1</v>
      </c>
    </row>
    <row r="157" spans="1:6" x14ac:dyDescent="0.15">
      <c r="A157" t="s">
        <v>33</v>
      </c>
      <c r="B157" s="41">
        <v>40415</v>
      </c>
      <c r="C157">
        <v>463</v>
      </c>
      <c r="D157">
        <v>23</v>
      </c>
      <c r="E157" t="s">
        <v>2</v>
      </c>
      <c r="F157">
        <v>1</v>
      </c>
    </row>
    <row r="158" spans="1:6" x14ac:dyDescent="0.15">
      <c r="A158" t="s">
        <v>33</v>
      </c>
      <c r="B158" s="41">
        <v>40415</v>
      </c>
      <c r="C158">
        <v>463</v>
      </c>
      <c r="D158">
        <v>24</v>
      </c>
      <c r="E158" t="s">
        <v>3</v>
      </c>
      <c r="F158">
        <v>3</v>
      </c>
    </row>
    <row r="159" spans="1:6" x14ac:dyDescent="0.15">
      <c r="A159" t="s">
        <v>33</v>
      </c>
      <c r="B159" s="41">
        <v>40415</v>
      </c>
      <c r="C159">
        <v>463</v>
      </c>
      <c r="D159">
        <v>25</v>
      </c>
      <c r="E159" t="s">
        <v>3</v>
      </c>
      <c r="F159">
        <v>3</v>
      </c>
    </row>
    <row r="161" spans="1:9" x14ac:dyDescent="0.15">
      <c r="A161" t="s">
        <v>68</v>
      </c>
      <c r="B161" s="41">
        <v>40416</v>
      </c>
      <c r="C161">
        <v>464</v>
      </c>
      <c r="D161">
        <v>1</v>
      </c>
      <c r="E161" t="s">
        <v>1</v>
      </c>
      <c r="F161">
        <v>1</v>
      </c>
      <c r="H161">
        <f>(COUNTIF(F161:F185,"&gt;0"))/(COUNTA(F161:F185))</f>
        <v>0.64</v>
      </c>
      <c r="I161">
        <f>AVERAGE(F161:F185)</f>
        <v>1.36</v>
      </c>
    </row>
    <row r="162" spans="1:9" x14ac:dyDescent="0.15">
      <c r="A162" t="s">
        <v>68</v>
      </c>
      <c r="B162" s="41">
        <v>40416</v>
      </c>
      <c r="C162">
        <v>464</v>
      </c>
      <c r="D162">
        <v>2</v>
      </c>
      <c r="E162" t="s">
        <v>0</v>
      </c>
      <c r="F162">
        <v>0</v>
      </c>
    </row>
    <row r="163" spans="1:9" x14ac:dyDescent="0.15">
      <c r="A163" t="s">
        <v>68</v>
      </c>
      <c r="B163" s="41">
        <v>40416</v>
      </c>
      <c r="C163">
        <v>464</v>
      </c>
      <c r="D163">
        <v>3</v>
      </c>
      <c r="E163" t="s">
        <v>0</v>
      </c>
      <c r="F163">
        <v>0</v>
      </c>
      <c r="G163" t="s">
        <v>53</v>
      </c>
      <c r="H163" t="s">
        <v>59</v>
      </c>
      <c r="I163" t="s">
        <v>60</v>
      </c>
    </row>
    <row r="164" spans="1:9" x14ac:dyDescent="0.15">
      <c r="A164" t="s">
        <v>68</v>
      </c>
      <c r="B164" s="41">
        <v>40416</v>
      </c>
      <c r="C164">
        <v>464</v>
      </c>
      <c r="D164">
        <v>4</v>
      </c>
      <c r="E164" t="s">
        <v>4</v>
      </c>
      <c r="F164">
        <v>3</v>
      </c>
      <c r="G164" t="s">
        <v>54</v>
      </c>
      <c r="H164">
        <v>85</v>
      </c>
      <c r="I164">
        <v>5</v>
      </c>
    </row>
    <row r="165" spans="1:9" x14ac:dyDescent="0.15">
      <c r="A165" t="s">
        <v>68</v>
      </c>
      <c r="B165" s="41">
        <v>40416</v>
      </c>
      <c r="C165">
        <v>464</v>
      </c>
      <c r="D165">
        <v>5</v>
      </c>
      <c r="E165" t="s">
        <v>3</v>
      </c>
      <c r="F165">
        <v>3</v>
      </c>
      <c r="G165" t="s">
        <v>55</v>
      </c>
      <c r="H165">
        <v>78</v>
      </c>
      <c r="I165">
        <v>11</v>
      </c>
    </row>
    <row r="166" spans="1:9" x14ac:dyDescent="0.15">
      <c r="A166" t="s">
        <v>68</v>
      </c>
      <c r="B166" s="41">
        <v>40416</v>
      </c>
      <c r="C166">
        <v>464</v>
      </c>
      <c r="D166">
        <v>6</v>
      </c>
      <c r="E166" t="s">
        <v>2</v>
      </c>
      <c r="F166">
        <v>1</v>
      </c>
      <c r="G166" t="s">
        <v>56</v>
      </c>
      <c r="H166">
        <v>83</v>
      </c>
      <c r="I166">
        <v>4</v>
      </c>
    </row>
    <row r="167" spans="1:9" x14ac:dyDescent="0.15">
      <c r="A167" t="s">
        <v>68</v>
      </c>
      <c r="B167" s="41">
        <v>40416</v>
      </c>
      <c r="C167">
        <v>464</v>
      </c>
      <c r="D167">
        <v>7</v>
      </c>
      <c r="E167" t="s">
        <v>2</v>
      </c>
      <c r="F167">
        <v>1</v>
      </c>
      <c r="G167" t="s">
        <v>57</v>
      </c>
      <c r="H167">
        <v>82</v>
      </c>
      <c r="I167">
        <v>3</v>
      </c>
    </row>
    <row r="168" spans="1:9" x14ac:dyDescent="0.15">
      <c r="A168" t="s">
        <v>68</v>
      </c>
      <c r="B168" s="41">
        <v>40416</v>
      </c>
      <c r="C168">
        <v>464</v>
      </c>
      <c r="D168">
        <v>8</v>
      </c>
      <c r="E168" t="s">
        <v>2</v>
      </c>
      <c r="F168">
        <v>1</v>
      </c>
      <c r="G168" t="s">
        <v>58</v>
      </c>
      <c r="H168">
        <f>SUM(H164:H167)</f>
        <v>328</v>
      </c>
      <c r="I168">
        <f>SUM(I164:I167)</f>
        <v>23</v>
      </c>
    </row>
    <row r="169" spans="1:9" x14ac:dyDescent="0.15">
      <c r="A169" t="s">
        <v>68</v>
      </c>
      <c r="B169" s="41">
        <v>40416</v>
      </c>
      <c r="C169">
        <v>464</v>
      </c>
      <c r="D169">
        <v>9</v>
      </c>
      <c r="E169" t="s">
        <v>3</v>
      </c>
      <c r="F169">
        <v>3</v>
      </c>
      <c r="I169">
        <f>SUM(H168:I168)</f>
        <v>351</v>
      </c>
    </row>
    <row r="170" spans="1:9" x14ac:dyDescent="0.15">
      <c r="A170" t="s">
        <v>68</v>
      </c>
      <c r="B170" s="41">
        <v>40416</v>
      </c>
      <c r="C170">
        <v>464</v>
      </c>
      <c r="D170">
        <v>10</v>
      </c>
      <c r="E170" t="s">
        <v>36</v>
      </c>
      <c r="F170">
        <v>5</v>
      </c>
    </row>
    <row r="171" spans="1:9" x14ac:dyDescent="0.15">
      <c r="A171" t="s">
        <v>68</v>
      </c>
      <c r="B171" s="41">
        <v>40416</v>
      </c>
      <c r="C171">
        <v>464</v>
      </c>
      <c r="D171">
        <v>11</v>
      </c>
      <c r="E171" t="s">
        <v>4</v>
      </c>
      <c r="F171">
        <v>3</v>
      </c>
    </row>
    <row r="172" spans="1:9" x14ac:dyDescent="0.15">
      <c r="A172" t="s">
        <v>68</v>
      </c>
      <c r="B172" s="41">
        <v>40416</v>
      </c>
      <c r="C172">
        <v>464</v>
      </c>
      <c r="D172">
        <v>12</v>
      </c>
      <c r="E172" t="s">
        <v>0</v>
      </c>
      <c r="F172">
        <v>0</v>
      </c>
    </row>
    <row r="173" spans="1:9" x14ac:dyDescent="0.15">
      <c r="A173" t="s">
        <v>68</v>
      </c>
      <c r="B173" s="41">
        <v>40416</v>
      </c>
      <c r="C173">
        <v>464</v>
      </c>
      <c r="D173">
        <v>13</v>
      </c>
      <c r="E173" t="s">
        <v>4</v>
      </c>
      <c r="F173">
        <v>3</v>
      </c>
    </row>
    <row r="174" spans="1:9" x14ac:dyDescent="0.15">
      <c r="A174" t="s">
        <v>68</v>
      </c>
      <c r="B174" s="41">
        <v>40416</v>
      </c>
      <c r="C174">
        <v>464</v>
      </c>
      <c r="D174">
        <v>14</v>
      </c>
      <c r="E174" t="s">
        <v>0</v>
      </c>
      <c r="F174">
        <v>0</v>
      </c>
    </row>
    <row r="175" spans="1:9" x14ac:dyDescent="0.15">
      <c r="A175" t="s">
        <v>68</v>
      </c>
      <c r="B175" s="41">
        <v>40416</v>
      </c>
      <c r="C175">
        <v>464</v>
      </c>
      <c r="D175">
        <v>15</v>
      </c>
      <c r="E175" t="s">
        <v>0</v>
      </c>
      <c r="F175">
        <v>0</v>
      </c>
    </row>
    <row r="176" spans="1:9" x14ac:dyDescent="0.15">
      <c r="A176" t="s">
        <v>68</v>
      </c>
      <c r="B176" s="41">
        <v>40416</v>
      </c>
      <c r="C176">
        <v>464</v>
      </c>
      <c r="D176">
        <v>16</v>
      </c>
      <c r="E176" t="s">
        <v>15</v>
      </c>
      <c r="F176">
        <v>1</v>
      </c>
    </row>
    <row r="177" spans="1:9" x14ac:dyDescent="0.15">
      <c r="A177" t="s">
        <v>68</v>
      </c>
      <c r="B177" s="41">
        <v>40416</v>
      </c>
      <c r="C177">
        <v>464</v>
      </c>
      <c r="D177">
        <v>17</v>
      </c>
      <c r="E177" t="s">
        <v>0</v>
      </c>
      <c r="F177">
        <v>0</v>
      </c>
    </row>
    <row r="178" spans="1:9" x14ac:dyDescent="0.15">
      <c r="A178" t="s">
        <v>68</v>
      </c>
      <c r="B178" s="41">
        <v>40416</v>
      </c>
      <c r="C178">
        <v>464</v>
      </c>
      <c r="D178">
        <v>18</v>
      </c>
      <c r="E178" t="s">
        <v>1</v>
      </c>
      <c r="F178">
        <v>1</v>
      </c>
    </row>
    <row r="179" spans="1:9" x14ac:dyDescent="0.15">
      <c r="A179" t="s">
        <v>68</v>
      </c>
      <c r="B179" s="41">
        <v>40416</v>
      </c>
      <c r="C179">
        <v>464</v>
      </c>
      <c r="D179">
        <v>19</v>
      </c>
      <c r="E179" t="s">
        <v>15</v>
      </c>
      <c r="F179">
        <v>1</v>
      </c>
    </row>
    <row r="180" spans="1:9" x14ac:dyDescent="0.15">
      <c r="A180" t="s">
        <v>68</v>
      </c>
      <c r="B180" s="41">
        <v>40416</v>
      </c>
      <c r="C180">
        <v>464</v>
      </c>
      <c r="D180">
        <v>20</v>
      </c>
      <c r="E180" t="s">
        <v>0</v>
      </c>
      <c r="F180">
        <v>0</v>
      </c>
    </row>
    <row r="181" spans="1:9" x14ac:dyDescent="0.15">
      <c r="A181" t="s">
        <v>68</v>
      </c>
      <c r="B181" s="41">
        <v>40416</v>
      </c>
      <c r="C181">
        <v>464</v>
      </c>
      <c r="D181">
        <v>21</v>
      </c>
      <c r="E181" t="s">
        <v>2</v>
      </c>
      <c r="F181">
        <v>1</v>
      </c>
    </row>
    <row r="182" spans="1:9" x14ac:dyDescent="0.15">
      <c r="A182" t="s">
        <v>68</v>
      </c>
      <c r="B182" s="41">
        <v>40416</v>
      </c>
      <c r="C182">
        <v>464</v>
      </c>
      <c r="D182">
        <v>22</v>
      </c>
      <c r="E182" t="s">
        <v>4</v>
      </c>
      <c r="F182">
        <v>3</v>
      </c>
    </row>
    <row r="183" spans="1:9" x14ac:dyDescent="0.15">
      <c r="A183" t="s">
        <v>68</v>
      </c>
      <c r="B183" s="41">
        <v>40416</v>
      </c>
      <c r="C183">
        <v>464</v>
      </c>
      <c r="D183">
        <v>23</v>
      </c>
      <c r="E183" t="s">
        <v>0</v>
      </c>
      <c r="F183">
        <v>0</v>
      </c>
    </row>
    <row r="184" spans="1:9" x14ac:dyDescent="0.15">
      <c r="A184" t="s">
        <v>68</v>
      </c>
      <c r="B184" s="41">
        <v>40416</v>
      </c>
      <c r="C184">
        <v>464</v>
      </c>
      <c r="D184">
        <v>24</v>
      </c>
      <c r="E184" t="s">
        <v>0</v>
      </c>
      <c r="F184">
        <v>0</v>
      </c>
    </row>
    <row r="185" spans="1:9" x14ac:dyDescent="0.15">
      <c r="A185" t="s">
        <v>68</v>
      </c>
      <c r="B185" s="41">
        <v>40416</v>
      </c>
      <c r="C185">
        <v>464</v>
      </c>
      <c r="D185">
        <v>25</v>
      </c>
      <c r="E185" t="s">
        <v>4</v>
      </c>
      <c r="F185">
        <v>3</v>
      </c>
    </row>
    <row r="186" spans="1:9" x14ac:dyDescent="0.15">
      <c r="B186" s="41"/>
    </row>
    <row r="187" spans="1:9" x14ac:dyDescent="0.15">
      <c r="A187" s="42" t="s">
        <v>31</v>
      </c>
      <c r="B187" s="41">
        <v>40390</v>
      </c>
      <c r="C187" s="42" t="s">
        <v>75</v>
      </c>
      <c r="D187">
        <v>1</v>
      </c>
      <c r="E187" s="45" t="s">
        <v>1</v>
      </c>
      <c r="F187">
        <v>1</v>
      </c>
      <c r="H187">
        <f>(COUNTIF(F187:F211,"&gt;0"))/(COUNTA(F187:F211))</f>
        <v>0.72</v>
      </c>
      <c r="I187">
        <f>AVERAGE(F187:F211)</f>
        <v>1.36</v>
      </c>
    </row>
    <row r="188" spans="1:9" x14ac:dyDescent="0.15">
      <c r="A188" s="42" t="s">
        <v>31</v>
      </c>
      <c r="B188" s="41">
        <v>40390</v>
      </c>
      <c r="C188" s="42" t="s">
        <v>75</v>
      </c>
      <c r="D188">
        <v>2</v>
      </c>
      <c r="E188" s="45" t="s">
        <v>0</v>
      </c>
      <c r="F188">
        <v>0</v>
      </c>
    </row>
    <row r="189" spans="1:9" x14ac:dyDescent="0.15">
      <c r="A189" s="42" t="s">
        <v>31</v>
      </c>
      <c r="B189" s="41">
        <v>40390</v>
      </c>
      <c r="C189" s="42" t="s">
        <v>75</v>
      </c>
      <c r="D189">
        <v>3</v>
      </c>
      <c r="E189" s="45" t="s">
        <v>0</v>
      </c>
      <c r="F189">
        <v>0</v>
      </c>
    </row>
    <row r="190" spans="1:9" x14ac:dyDescent="0.15">
      <c r="A190" s="42" t="s">
        <v>31</v>
      </c>
      <c r="B190" s="41">
        <v>40390</v>
      </c>
      <c r="C190" s="42" t="s">
        <v>75</v>
      </c>
      <c r="D190">
        <v>4</v>
      </c>
      <c r="E190" s="45" t="s">
        <v>15</v>
      </c>
      <c r="F190">
        <v>1</v>
      </c>
    </row>
    <row r="191" spans="1:9" x14ac:dyDescent="0.15">
      <c r="A191" s="42" t="s">
        <v>31</v>
      </c>
      <c r="B191" s="41">
        <v>40390</v>
      </c>
      <c r="C191" s="42" t="s">
        <v>75</v>
      </c>
      <c r="D191">
        <v>5</v>
      </c>
      <c r="E191" s="45" t="s">
        <v>3</v>
      </c>
      <c r="F191">
        <v>3</v>
      </c>
    </row>
    <row r="192" spans="1:9" x14ac:dyDescent="0.15">
      <c r="A192" s="42" t="s">
        <v>31</v>
      </c>
      <c r="B192" s="41">
        <v>40390</v>
      </c>
      <c r="C192" s="42" t="s">
        <v>75</v>
      </c>
      <c r="D192">
        <v>6</v>
      </c>
      <c r="E192" s="45" t="s">
        <v>15</v>
      </c>
      <c r="F192">
        <v>1</v>
      </c>
    </row>
    <row r="193" spans="1:6" x14ac:dyDescent="0.15">
      <c r="A193" s="42" t="s">
        <v>31</v>
      </c>
      <c r="B193" s="41">
        <v>40390</v>
      </c>
      <c r="C193" s="42" t="s">
        <v>75</v>
      </c>
      <c r="D193">
        <v>7</v>
      </c>
      <c r="E193" s="45" t="s">
        <v>0</v>
      </c>
      <c r="F193">
        <v>0</v>
      </c>
    </row>
    <row r="194" spans="1:6" x14ac:dyDescent="0.15">
      <c r="A194" s="42" t="s">
        <v>31</v>
      </c>
      <c r="B194" s="41">
        <v>40390</v>
      </c>
      <c r="C194" s="42" t="s">
        <v>75</v>
      </c>
      <c r="D194">
        <v>8</v>
      </c>
      <c r="E194" s="45" t="s">
        <v>1</v>
      </c>
      <c r="F194">
        <v>1</v>
      </c>
    </row>
    <row r="195" spans="1:6" x14ac:dyDescent="0.15">
      <c r="A195" s="42" t="s">
        <v>31</v>
      </c>
      <c r="B195" s="41">
        <v>40390</v>
      </c>
      <c r="C195" s="42" t="s">
        <v>75</v>
      </c>
      <c r="D195">
        <v>9</v>
      </c>
      <c r="E195" s="45" t="s">
        <v>35</v>
      </c>
      <c r="F195">
        <v>5</v>
      </c>
    </row>
    <row r="196" spans="1:6" x14ac:dyDescent="0.15">
      <c r="A196" s="42" t="s">
        <v>31</v>
      </c>
      <c r="B196" s="41">
        <v>40390</v>
      </c>
      <c r="C196" s="42" t="s">
        <v>75</v>
      </c>
      <c r="D196">
        <v>10</v>
      </c>
      <c r="E196" s="45" t="s">
        <v>4</v>
      </c>
      <c r="F196">
        <v>3</v>
      </c>
    </row>
    <row r="197" spans="1:6" x14ac:dyDescent="0.15">
      <c r="A197" s="42" t="s">
        <v>31</v>
      </c>
      <c r="B197" s="41">
        <v>40390</v>
      </c>
      <c r="C197" s="42" t="s">
        <v>75</v>
      </c>
      <c r="D197">
        <v>11</v>
      </c>
      <c r="E197" s="45" t="s">
        <v>3</v>
      </c>
      <c r="F197">
        <v>3</v>
      </c>
    </row>
    <row r="198" spans="1:6" x14ac:dyDescent="0.15">
      <c r="A198" s="42" t="s">
        <v>31</v>
      </c>
      <c r="B198" s="41">
        <v>40390</v>
      </c>
      <c r="C198" s="42" t="s">
        <v>75</v>
      </c>
      <c r="D198">
        <v>12</v>
      </c>
      <c r="E198" s="45" t="s">
        <v>0</v>
      </c>
      <c r="F198">
        <v>0</v>
      </c>
    </row>
    <row r="199" spans="1:6" x14ac:dyDescent="0.15">
      <c r="A199" s="42" t="s">
        <v>31</v>
      </c>
      <c r="B199" s="41">
        <v>40390</v>
      </c>
      <c r="C199" s="42" t="s">
        <v>75</v>
      </c>
      <c r="D199">
        <v>13</v>
      </c>
      <c r="E199" s="45" t="s">
        <v>35</v>
      </c>
      <c r="F199">
        <v>5</v>
      </c>
    </row>
    <row r="200" spans="1:6" x14ac:dyDescent="0.15">
      <c r="A200" s="42" t="s">
        <v>31</v>
      </c>
      <c r="B200" s="41">
        <v>40390</v>
      </c>
      <c r="C200" s="42" t="s">
        <v>75</v>
      </c>
      <c r="D200">
        <v>14</v>
      </c>
      <c r="E200" s="45" t="s">
        <v>3</v>
      </c>
      <c r="F200">
        <v>3</v>
      </c>
    </row>
    <row r="201" spans="1:6" x14ac:dyDescent="0.15">
      <c r="A201" s="42" t="s">
        <v>31</v>
      </c>
      <c r="B201" s="41">
        <v>40390</v>
      </c>
      <c r="C201" s="42" t="s">
        <v>75</v>
      </c>
      <c r="D201">
        <v>15</v>
      </c>
      <c r="E201" s="45" t="s">
        <v>1</v>
      </c>
      <c r="F201">
        <v>1</v>
      </c>
    </row>
    <row r="202" spans="1:6" x14ac:dyDescent="0.15">
      <c r="A202" s="42" t="s">
        <v>31</v>
      </c>
      <c r="B202" s="41">
        <v>40390</v>
      </c>
      <c r="C202" s="42" t="s">
        <v>75</v>
      </c>
      <c r="D202">
        <v>16</v>
      </c>
      <c r="E202" s="45" t="s">
        <v>1</v>
      </c>
      <c r="F202">
        <v>1</v>
      </c>
    </row>
    <row r="203" spans="1:6" x14ac:dyDescent="0.15">
      <c r="A203" s="42" t="s">
        <v>31</v>
      </c>
      <c r="B203" s="41">
        <v>40390</v>
      </c>
      <c r="C203" s="42" t="s">
        <v>75</v>
      </c>
      <c r="D203">
        <v>17</v>
      </c>
      <c r="E203" s="45" t="s">
        <v>2</v>
      </c>
      <c r="F203">
        <v>1</v>
      </c>
    </row>
    <row r="204" spans="1:6" x14ac:dyDescent="0.15">
      <c r="A204" s="42" t="s">
        <v>31</v>
      </c>
      <c r="B204" s="41">
        <v>40390</v>
      </c>
      <c r="C204" s="42" t="s">
        <v>75</v>
      </c>
      <c r="D204">
        <v>18</v>
      </c>
      <c r="E204" s="45" t="s">
        <v>15</v>
      </c>
      <c r="F204">
        <v>1</v>
      </c>
    </row>
    <row r="205" spans="1:6" x14ac:dyDescent="0.15">
      <c r="A205" s="42" t="s">
        <v>31</v>
      </c>
      <c r="B205" s="41">
        <v>40390</v>
      </c>
      <c r="C205" s="42" t="s">
        <v>75</v>
      </c>
      <c r="D205">
        <v>19</v>
      </c>
      <c r="E205" s="45" t="s">
        <v>1</v>
      </c>
      <c r="F205">
        <v>1</v>
      </c>
    </row>
    <row r="206" spans="1:6" x14ac:dyDescent="0.15">
      <c r="A206" s="42" t="s">
        <v>31</v>
      </c>
      <c r="B206" s="41">
        <v>40390</v>
      </c>
      <c r="C206" s="42" t="s">
        <v>75</v>
      </c>
      <c r="D206">
        <v>20</v>
      </c>
      <c r="E206" s="45" t="s">
        <v>0</v>
      </c>
      <c r="F206">
        <v>0</v>
      </c>
    </row>
    <row r="207" spans="1:6" x14ac:dyDescent="0.15">
      <c r="A207" s="42" t="s">
        <v>31</v>
      </c>
      <c r="B207" s="41">
        <v>40390</v>
      </c>
      <c r="C207" s="42" t="s">
        <v>75</v>
      </c>
      <c r="D207">
        <v>21</v>
      </c>
      <c r="E207" s="45" t="s">
        <v>15</v>
      </c>
      <c r="F207">
        <v>1</v>
      </c>
    </row>
    <row r="208" spans="1:6" x14ac:dyDescent="0.15">
      <c r="A208" s="42" t="s">
        <v>31</v>
      </c>
      <c r="B208" s="41">
        <v>40390</v>
      </c>
      <c r="C208" s="42" t="s">
        <v>75</v>
      </c>
      <c r="D208">
        <v>22</v>
      </c>
      <c r="E208" s="45" t="s">
        <v>2</v>
      </c>
      <c r="F208">
        <v>1</v>
      </c>
    </row>
    <row r="209" spans="1:9" x14ac:dyDescent="0.15">
      <c r="A209" s="42" t="s">
        <v>31</v>
      </c>
      <c r="B209" s="41">
        <v>40390</v>
      </c>
      <c r="C209" s="42" t="s">
        <v>75</v>
      </c>
      <c r="D209">
        <v>23</v>
      </c>
      <c r="E209" s="45" t="s">
        <v>1</v>
      </c>
      <c r="F209">
        <v>1</v>
      </c>
    </row>
    <row r="210" spans="1:9" x14ac:dyDescent="0.15">
      <c r="A210" s="42" t="s">
        <v>31</v>
      </c>
      <c r="B210" s="41">
        <v>40390</v>
      </c>
      <c r="C210" s="42" t="s">
        <v>75</v>
      </c>
      <c r="D210">
        <v>24</v>
      </c>
      <c r="E210" s="45" t="s">
        <v>0</v>
      </c>
      <c r="F210">
        <v>0</v>
      </c>
    </row>
    <row r="211" spans="1:9" x14ac:dyDescent="0.15">
      <c r="A211" s="42" t="s">
        <v>31</v>
      </c>
      <c r="B211" s="41">
        <v>40390</v>
      </c>
      <c r="C211" s="42" t="s">
        <v>75</v>
      </c>
      <c r="D211">
        <v>25</v>
      </c>
      <c r="E211" s="45" t="s">
        <v>0</v>
      </c>
      <c r="F211">
        <v>0</v>
      </c>
    </row>
    <row r="213" spans="1:9" x14ac:dyDescent="0.15">
      <c r="A213" t="s">
        <v>68</v>
      </c>
      <c r="B213" s="41">
        <v>40435</v>
      </c>
      <c r="C213">
        <v>465</v>
      </c>
      <c r="D213">
        <v>1</v>
      </c>
      <c r="E213" t="s">
        <v>0</v>
      </c>
      <c r="F213">
        <v>0</v>
      </c>
      <c r="H213">
        <f>(COUNTIF(F213:F237,"&gt;0"))/(COUNTA(F213:F237))</f>
        <v>0.88</v>
      </c>
      <c r="I213">
        <f>AVERAGE(F213:F237)</f>
        <v>1.52</v>
      </c>
    </row>
    <row r="214" spans="1:9" x14ac:dyDescent="0.15">
      <c r="A214" t="s">
        <v>68</v>
      </c>
      <c r="B214" s="41">
        <v>40435</v>
      </c>
      <c r="C214">
        <v>465</v>
      </c>
      <c r="D214">
        <v>2</v>
      </c>
      <c r="E214" t="s">
        <v>2</v>
      </c>
      <c r="F214">
        <v>1</v>
      </c>
    </row>
    <row r="215" spans="1:9" x14ac:dyDescent="0.15">
      <c r="A215" t="s">
        <v>68</v>
      </c>
      <c r="B215" s="41">
        <v>40435</v>
      </c>
      <c r="C215">
        <v>465</v>
      </c>
      <c r="D215">
        <v>3</v>
      </c>
      <c r="E215" t="s">
        <v>4</v>
      </c>
      <c r="F215">
        <v>3</v>
      </c>
      <c r="G215" t="s">
        <v>53</v>
      </c>
      <c r="H215" t="s">
        <v>59</v>
      </c>
      <c r="I215" t="s">
        <v>60</v>
      </c>
    </row>
    <row r="216" spans="1:9" x14ac:dyDescent="0.15">
      <c r="A216" t="s">
        <v>68</v>
      </c>
      <c r="B216" s="41">
        <v>40435</v>
      </c>
      <c r="C216">
        <v>465</v>
      </c>
      <c r="D216">
        <v>4</v>
      </c>
      <c r="E216" t="s">
        <v>3</v>
      </c>
      <c r="F216">
        <v>3</v>
      </c>
      <c r="G216" t="s">
        <v>54</v>
      </c>
      <c r="H216">
        <v>75</v>
      </c>
      <c r="I216">
        <v>3</v>
      </c>
    </row>
    <row r="217" spans="1:9" x14ac:dyDescent="0.15">
      <c r="A217" t="s">
        <v>68</v>
      </c>
      <c r="B217" s="41">
        <v>40435</v>
      </c>
      <c r="C217">
        <v>465</v>
      </c>
      <c r="D217">
        <v>5</v>
      </c>
      <c r="E217" t="s">
        <v>2</v>
      </c>
      <c r="F217">
        <v>1</v>
      </c>
      <c r="G217" t="s">
        <v>55</v>
      </c>
      <c r="H217">
        <v>68</v>
      </c>
      <c r="I217">
        <v>3</v>
      </c>
    </row>
    <row r="218" spans="1:9" x14ac:dyDescent="0.15">
      <c r="A218" t="s">
        <v>68</v>
      </c>
      <c r="B218" s="41">
        <v>40435</v>
      </c>
      <c r="C218">
        <v>465</v>
      </c>
      <c r="D218">
        <v>6</v>
      </c>
      <c r="E218" t="s">
        <v>0</v>
      </c>
      <c r="F218">
        <v>0</v>
      </c>
      <c r="G218" t="s">
        <v>56</v>
      </c>
      <c r="H218">
        <v>78</v>
      </c>
      <c r="I218">
        <v>1</v>
      </c>
    </row>
    <row r="219" spans="1:9" x14ac:dyDescent="0.15">
      <c r="A219" t="s">
        <v>68</v>
      </c>
      <c r="B219" s="41">
        <v>40435</v>
      </c>
      <c r="C219">
        <v>465</v>
      </c>
      <c r="D219">
        <v>7</v>
      </c>
      <c r="E219" t="s">
        <v>15</v>
      </c>
      <c r="F219">
        <v>1</v>
      </c>
      <c r="G219" t="s">
        <v>57</v>
      </c>
      <c r="H219">
        <v>69</v>
      </c>
      <c r="I219">
        <v>6</v>
      </c>
    </row>
    <row r="220" spans="1:9" x14ac:dyDescent="0.15">
      <c r="A220" t="s">
        <v>68</v>
      </c>
      <c r="B220" s="41">
        <v>40435</v>
      </c>
      <c r="C220">
        <v>465</v>
      </c>
      <c r="D220">
        <v>8</v>
      </c>
      <c r="E220" t="s">
        <v>1</v>
      </c>
      <c r="F220">
        <v>1</v>
      </c>
      <c r="G220" t="s">
        <v>58</v>
      </c>
      <c r="H220">
        <f>SUM(H216:H219)</f>
        <v>290</v>
      </c>
      <c r="I220">
        <f>SUM(I216:I219)</f>
        <v>13</v>
      </c>
    </row>
    <row r="221" spans="1:9" x14ac:dyDescent="0.15">
      <c r="A221" t="s">
        <v>68</v>
      </c>
      <c r="B221" s="41">
        <v>40435</v>
      </c>
      <c r="C221">
        <v>465</v>
      </c>
      <c r="D221">
        <v>9</v>
      </c>
      <c r="E221" t="s">
        <v>4</v>
      </c>
      <c r="F221">
        <v>3</v>
      </c>
      <c r="I221">
        <f>SUM(H220:I220)</f>
        <v>303</v>
      </c>
    </row>
    <row r="222" spans="1:9" x14ac:dyDescent="0.15">
      <c r="A222" t="s">
        <v>68</v>
      </c>
      <c r="B222" s="41">
        <v>40435</v>
      </c>
      <c r="C222">
        <v>465</v>
      </c>
      <c r="D222">
        <v>10</v>
      </c>
      <c r="E222" t="s">
        <v>0</v>
      </c>
      <c r="F222">
        <v>0</v>
      </c>
    </row>
    <row r="223" spans="1:9" x14ac:dyDescent="0.15">
      <c r="A223" t="s">
        <v>68</v>
      </c>
      <c r="B223" s="41">
        <v>40435</v>
      </c>
      <c r="C223">
        <v>465</v>
      </c>
      <c r="D223">
        <v>11</v>
      </c>
      <c r="E223" t="s">
        <v>35</v>
      </c>
      <c r="F223">
        <v>5</v>
      </c>
    </row>
    <row r="224" spans="1:9" x14ac:dyDescent="0.15">
      <c r="A224" t="s">
        <v>68</v>
      </c>
      <c r="B224" s="41">
        <v>40435</v>
      </c>
      <c r="C224">
        <v>465</v>
      </c>
      <c r="D224">
        <v>12</v>
      </c>
      <c r="E224" t="s">
        <v>4</v>
      </c>
      <c r="F224">
        <v>3</v>
      </c>
    </row>
    <row r="225" spans="1:9" x14ac:dyDescent="0.15">
      <c r="A225" t="s">
        <v>68</v>
      </c>
      <c r="B225" s="41">
        <v>40435</v>
      </c>
      <c r="C225">
        <v>465</v>
      </c>
      <c r="D225">
        <v>13</v>
      </c>
      <c r="E225" t="s">
        <v>2</v>
      </c>
      <c r="F225">
        <v>1</v>
      </c>
    </row>
    <row r="226" spans="1:9" x14ac:dyDescent="0.15">
      <c r="A226" t="s">
        <v>68</v>
      </c>
      <c r="B226" s="41">
        <v>40435</v>
      </c>
      <c r="C226">
        <v>465</v>
      </c>
      <c r="D226">
        <v>14</v>
      </c>
      <c r="E226" t="s">
        <v>3</v>
      </c>
      <c r="F226">
        <v>3</v>
      </c>
    </row>
    <row r="227" spans="1:9" x14ac:dyDescent="0.15">
      <c r="A227" t="s">
        <v>68</v>
      </c>
      <c r="B227" s="41">
        <v>40435</v>
      </c>
      <c r="C227">
        <v>465</v>
      </c>
      <c r="D227">
        <v>15</v>
      </c>
      <c r="E227" t="s">
        <v>1</v>
      </c>
      <c r="F227">
        <v>1</v>
      </c>
    </row>
    <row r="228" spans="1:9" x14ac:dyDescent="0.15">
      <c r="A228" t="s">
        <v>68</v>
      </c>
      <c r="B228" s="41">
        <v>40435</v>
      </c>
      <c r="C228">
        <v>465</v>
      </c>
      <c r="D228">
        <v>16</v>
      </c>
      <c r="E228" t="s">
        <v>15</v>
      </c>
      <c r="F228">
        <v>1</v>
      </c>
    </row>
    <row r="229" spans="1:9" x14ac:dyDescent="0.15">
      <c r="A229" t="s">
        <v>68</v>
      </c>
      <c r="B229" s="41">
        <v>40435</v>
      </c>
      <c r="C229">
        <v>465</v>
      </c>
      <c r="D229">
        <v>17</v>
      </c>
      <c r="E229" t="s">
        <v>1</v>
      </c>
      <c r="F229">
        <v>1</v>
      </c>
    </row>
    <row r="230" spans="1:9" x14ac:dyDescent="0.15">
      <c r="A230" t="s">
        <v>68</v>
      </c>
      <c r="B230" s="41">
        <v>40435</v>
      </c>
      <c r="C230">
        <v>465</v>
      </c>
      <c r="D230">
        <v>18</v>
      </c>
      <c r="E230" t="s">
        <v>3</v>
      </c>
      <c r="F230">
        <v>3</v>
      </c>
    </row>
    <row r="231" spans="1:9" x14ac:dyDescent="0.15">
      <c r="A231" t="s">
        <v>68</v>
      </c>
      <c r="B231" s="41">
        <v>40435</v>
      </c>
      <c r="C231">
        <v>465</v>
      </c>
      <c r="D231">
        <v>19</v>
      </c>
      <c r="E231" t="s">
        <v>2</v>
      </c>
      <c r="F231">
        <v>1</v>
      </c>
    </row>
    <row r="232" spans="1:9" x14ac:dyDescent="0.15">
      <c r="A232" t="s">
        <v>68</v>
      </c>
      <c r="B232" s="41">
        <v>40435</v>
      </c>
      <c r="C232">
        <v>465</v>
      </c>
      <c r="D232">
        <v>20</v>
      </c>
      <c r="E232" t="s">
        <v>15</v>
      </c>
      <c r="F232">
        <v>1</v>
      </c>
    </row>
    <row r="233" spans="1:9" x14ac:dyDescent="0.15">
      <c r="A233" t="s">
        <v>68</v>
      </c>
      <c r="B233" s="41">
        <v>40435</v>
      </c>
      <c r="C233">
        <v>465</v>
      </c>
      <c r="D233">
        <v>21</v>
      </c>
      <c r="E233" t="s">
        <v>1</v>
      </c>
      <c r="F233">
        <v>1</v>
      </c>
    </row>
    <row r="234" spans="1:9" x14ac:dyDescent="0.15">
      <c r="A234" t="s">
        <v>68</v>
      </c>
      <c r="B234" s="41">
        <v>40435</v>
      </c>
      <c r="C234">
        <v>465</v>
      </c>
      <c r="D234">
        <v>22</v>
      </c>
      <c r="E234" t="s">
        <v>15</v>
      </c>
      <c r="F234">
        <v>1</v>
      </c>
    </row>
    <row r="235" spans="1:9" x14ac:dyDescent="0.15">
      <c r="A235" t="s">
        <v>68</v>
      </c>
      <c r="B235" s="41">
        <v>40435</v>
      </c>
      <c r="C235">
        <v>465</v>
      </c>
      <c r="D235">
        <v>23</v>
      </c>
      <c r="E235" t="s">
        <v>2</v>
      </c>
      <c r="F235">
        <v>1</v>
      </c>
    </row>
    <row r="236" spans="1:9" x14ac:dyDescent="0.15">
      <c r="A236" t="s">
        <v>68</v>
      </c>
      <c r="B236" s="41">
        <v>40435</v>
      </c>
      <c r="C236">
        <v>465</v>
      </c>
      <c r="D236">
        <v>24</v>
      </c>
      <c r="E236" t="s">
        <v>1</v>
      </c>
      <c r="F236">
        <v>1</v>
      </c>
    </row>
    <row r="237" spans="1:9" x14ac:dyDescent="0.15">
      <c r="A237" t="s">
        <v>68</v>
      </c>
      <c r="B237" s="41">
        <v>40435</v>
      </c>
      <c r="C237">
        <v>465</v>
      </c>
      <c r="D237">
        <v>25</v>
      </c>
      <c r="E237" t="s">
        <v>1</v>
      </c>
      <c r="F237">
        <v>1</v>
      </c>
    </row>
    <row r="239" spans="1:9" x14ac:dyDescent="0.15">
      <c r="A239" t="s">
        <v>73</v>
      </c>
      <c r="B239" s="41">
        <v>40449</v>
      </c>
      <c r="C239">
        <v>466</v>
      </c>
      <c r="D239">
        <v>1</v>
      </c>
      <c r="E239" t="s">
        <v>15</v>
      </c>
      <c r="F239">
        <v>1</v>
      </c>
      <c r="H239">
        <f>(COUNTIF(F239:F263,"&gt;0"))/(COUNTA(F239:F263))</f>
        <v>0.64</v>
      </c>
      <c r="I239">
        <f>AVERAGE(F239:F263)</f>
        <v>0.96</v>
      </c>
    </row>
    <row r="240" spans="1:9" x14ac:dyDescent="0.15">
      <c r="A240" t="s">
        <v>73</v>
      </c>
      <c r="B240" s="41">
        <v>40449</v>
      </c>
      <c r="C240">
        <v>466</v>
      </c>
      <c r="D240">
        <v>2</v>
      </c>
      <c r="E240" t="s">
        <v>3</v>
      </c>
      <c r="F240">
        <v>3</v>
      </c>
    </row>
    <row r="241" spans="1:9" x14ac:dyDescent="0.15">
      <c r="A241" t="s">
        <v>73</v>
      </c>
      <c r="B241" s="41">
        <v>40449</v>
      </c>
      <c r="C241">
        <v>466</v>
      </c>
      <c r="D241">
        <v>3</v>
      </c>
      <c r="E241" t="s">
        <v>4</v>
      </c>
      <c r="F241">
        <v>3</v>
      </c>
      <c r="G241" t="s">
        <v>53</v>
      </c>
      <c r="H241" t="s">
        <v>59</v>
      </c>
      <c r="I241" t="s">
        <v>60</v>
      </c>
    </row>
    <row r="242" spans="1:9" x14ac:dyDescent="0.15">
      <c r="A242" t="s">
        <v>73</v>
      </c>
      <c r="B242" s="41">
        <v>40449</v>
      </c>
      <c r="C242">
        <v>466</v>
      </c>
      <c r="D242">
        <v>4</v>
      </c>
      <c r="E242" t="s">
        <v>15</v>
      </c>
      <c r="F242">
        <v>1</v>
      </c>
      <c r="G242" t="s">
        <v>54</v>
      </c>
      <c r="H242">
        <v>80</v>
      </c>
      <c r="I242">
        <v>4</v>
      </c>
    </row>
    <row r="243" spans="1:9" x14ac:dyDescent="0.15">
      <c r="A243" t="s">
        <v>73</v>
      </c>
      <c r="B243" s="41">
        <v>40449</v>
      </c>
      <c r="C243">
        <v>466</v>
      </c>
      <c r="D243">
        <v>5</v>
      </c>
      <c r="E243" t="s">
        <v>0</v>
      </c>
      <c r="F243">
        <v>0</v>
      </c>
      <c r="G243" t="s">
        <v>55</v>
      </c>
      <c r="H243">
        <v>65</v>
      </c>
      <c r="I243">
        <v>4</v>
      </c>
    </row>
    <row r="244" spans="1:9" x14ac:dyDescent="0.15">
      <c r="A244" t="s">
        <v>73</v>
      </c>
      <c r="B244" s="41">
        <v>40449</v>
      </c>
      <c r="C244">
        <v>466</v>
      </c>
      <c r="D244">
        <v>6</v>
      </c>
      <c r="E244" t="s">
        <v>2</v>
      </c>
      <c r="F244">
        <v>1</v>
      </c>
      <c r="G244" t="s">
        <v>56</v>
      </c>
      <c r="H244">
        <v>77</v>
      </c>
      <c r="I244">
        <v>4</v>
      </c>
    </row>
    <row r="245" spans="1:9" x14ac:dyDescent="0.15">
      <c r="A245" t="s">
        <v>73</v>
      </c>
      <c r="B245" s="41">
        <v>40449</v>
      </c>
      <c r="C245">
        <v>466</v>
      </c>
      <c r="D245">
        <v>7</v>
      </c>
      <c r="E245" t="s">
        <v>0</v>
      </c>
      <c r="F245">
        <v>0</v>
      </c>
      <c r="G245" t="s">
        <v>57</v>
      </c>
      <c r="H245">
        <v>74</v>
      </c>
      <c r="I245">
        <v>0</v>
      </c>
    </row>
    <row r="246" spans="1:9" x14ac:dyDescent="0.15">
      <c r="A246" t="s">
        <v>73</v>
      </c>
      <c r="B246" s="41">
        <v>40449</v>
      </c>
      <c r="C246">
        <v>466</v>
      </c>
      <c r="D246">
        <v>8</v>
      </c>
      <c r="E246" t="s">
        <v>0</v>
      </c>
      <c r="F246">
        <v>0</v>
      </c>
      <c r="G246" t="s">
        <v>58</v>
      </c>
      <c r="H246">
        <f>SUM(H242:H245)</f>
        <v>296</v>
      </c>
      <c r="I246">
        <f>SUM(I242:I245)</f>
        <v>12</v>
      </c>
    </row>
    <row r="247" spans="1:9" x14ac:dyDescent="0.15">
      <c r="A247" t="s">
        <v>73</v>
      </c>
      <c r="B247" s="41">
        <v>40449</v>
      </c>
      <c r="C247">
        <v>466</v>
      </c>
      <c r="D247">
        <v>9</v>
      </c>
      <c r="E247" t="s">
        <v>1</v>
      </c>
      <c r="F247">
        <v>1</v>
      </c>
      <c r="I247">
        <f>SUM(H246:I246)</f>
        <v>308</v>
      </c>
    </row>
    <row r="248" spans="1:9" x14ac:dyDescent="0.15">
      <c r="A248" t="s">
        <v>73</v>
      </c>
      <c r="B248" s="41">
        <v>40449</v>
      </c>
      <c r="C248">
        <v>466</v>
      </c>
      <c r="D248">
        <v>10</v>
      </c>
      <c r="E248" t="s">
        <v>15</v>
      </c>
      <c r="F248">
        <v>1</v>
      </c>
    </row>
    <row r="249" spans="1:9" x14ac:dyDescent="0.15">
      <c r="A249" t="s">
        <v>73</v>
      </c>
      <c r="B249" s="41">
        <v>40449</v>
      </c>
      <c r="C249">
        <v>466</v>
      </c>
      <c r="D249">
        <v>11</v>
      </c>
      <c r="E249" t="s">
        <v>1</v>
      </c>
      <c r="F249">
        <v>1</v>
      </c>
    </row>
    <row r="250" spans="1:9" x14ac:dyDescent="0.15">
      <c r="A250" t="s">
        <v>73</v>
      </c>
      <c r="B250" s="41">
        <v>40449</v>
      </c>
      <c r="C250">
        <v>466</v>
      </c>
      <c r="D250">
        <v>12</v>
      </c>
      <c r="E250" t="s">
        <v>2</v>
      </c>
      <c r="F250">
        <v>1</v>
      </c>
    </row>
    <row r="251" spans="1:9" x14ac:dyDescent="0.15">
      <c r="A251" t="s">
        <v>73</v>
      </c>
      <c r="B251" s="41">
        <v>40449</v>
      </c>
      <c r="C251">
        <v>466</v>
      </c>
      <c r="D251">
        <v>13</v>
      </c>
      <c r="E251" t="s">
        <v>0</v>
      </c>
      <c r="F251">
        <v>0</v>
      </c>
    </row>
    <row r="252" spans="1:9" x14ac:dyDescent="0.15">
      <c r="A252" t="s">
        <v>73</v>
      </c>
      <c r="B252" s="41">
        <v>40449</v>
      </c>
      <c r="C252">
        <v>466</v>
      </c>
      <c r="D252">
        <v>14</v>
      </c>
      <c r="E252" t="s">
        <v>0</v>
      </c>
      <c r="F252">
        <v>0</v>
      </c>
    </row>
    <row r="253" spans="1:9" x14ac:dyDescent="0.15">
      <c r="A253" t="s">
        <v>73</v>
      </c>
      <c r="B253" s="41">
        <v>40449</v>
      </c>
      <c r="C253">
        <v>466</v>
      </c>
      <c r="D253">
        <v>15</v>
      </c>
      <c r="E253" t="s">
        <v>15</v>
      </c>
      <c r="F253">
        <v>1</v>
      </c>
    </row>
    <row r="254" spans="1:9" x14ac:dyDescent="0.15">
      <c r="A254" t="s">
        <v>73</v>
      </c>
      <c r="B254" s="41">
        <v>40449</v>
      </c>
      <c r="C254">
        <v>466</v>
      </c>
      <c r="D254">
        <v>16</v>
      </c>
      <c r="E254" t="s">
        <v>0</v>
      </c>
      <c r="F254">
        <v>0</v>
      </c>
    </row>
    <row r="255" spans="1:9" x14ac:dyDescent="0.15">
      <c r="A255" t="s">
        <v>73</v>
      </c>
      <c r="B255" s="41">
        <v>40449</v>
      </c>
      <c r="C255">
        <v>466</v>
      </c>
      <c r="D255">
        <v>17</v>
      </c>
      <c r="E255" t="s">
        <v>1</v>
      </c>
      <c r="F255">
        <v>1</v>
      </c>
    </row>
    <row r="256" spans="1:9" x14ac:dyDescent="0.15">
      <c r="A256" t="s">
        <v>73</v>
      </c>
      <c r="B256" s="41">
        <v>40449</v>
      </c>
      <c r="C256">
        <v>466</v>
      </c>
      <c r="D256">
        <v>18</v>
      </c>
      <c r="E256" t="s">
        <v>1</v>
      </c>
      <c r="F256">
        <v>1</v>
      </c>
    </row>
    <row r="257" spans="1:9" x14ac:dyDescent="0.15">
      <c r="A257" t="s">
        <v>73</v>
      </c>
      <c r="B257" s="41">
        <v>40449</v>
      </c>
      <c r="C257">
        <v>466</v>
      </c>
      <c r="D257">
        <v>19</v>
      </c>
      <c r="E257" t="s">
        <v>0</v>
      </c>
      <c r="F257">
        <v>0</v>
      </c>
    </row>
    <row r="258" spans="1:9" x14ac:dyDescent="0.15">
      <c r="A258" t="s">
        <v>73</v>
      </c>
      <c r="B258" s="41">
        <v>40449</v>
      </c>
      <c r="C258">
        <v>466</v>
      </c>
      <c r="D258">
        <v>20</v>
      </c>
      <c r="E258" t="s">
        <v>2</v>
      </c>
      <c r="F258">
        <v>1</v>
      </c>
    </row>
    <row r="259" spans="1:9" x14ac:dyDescent="0.15">
      <c r="A259" t="s">
        <v>73</v>
      </c>
      <c r="B259" s="41">
        <v>40449</v>
      </c>
      <c r="C259">
        <v>466</v>
      </c>
      <c r="D259">
        <v>21</v>
      </c>
      <c r="E259" t="s">
        <v>0</v>
      </c>
      <c r="F259">
        <v>0</v>
      </c>
    </row>
    <row r="260" spans="1:9" x14ac:dyDescent="0.15">
      <c r="A260" t="s">
        <v>73</v>
      </c>
      <c r="B260" s="41">
        <v>40449</v>
      </c>
      <c r="C260">
        <v>466</v>
      </c>
      <c r="D260">
        <v>22</v>
      </c>
      <c r="E260" t="s">
        <v>3</v>
      </c>
      <c r="F260">
        <v>3</v>
      </c>
    </row>
    <row r="261" spans="1:9" x14ac:dyDescent="0.15">
      <c r="A261" t="s">
        <v>73</v>
      </c>
      <c r="B261" s="41">
        <v>40449</v>
      </c>
      <c r="C261">
        <v>466</v>
      </c>
      <c r="D261">
        <v>23</v>
      </c>
      <c r="E261" t="s">
        <v>3</v>
      </c>
      <c r="F261">
        <v>3</v>
      </c>
    </row>
    <row r="262" spans="1:9" x14ac:dyDescent="0.15">
      <c r="A262" t="s">
        <v>73</v>
      </c>
      <c r="B262" s="41">
        <v>40449</v>
      </c>
      <c r="C262">
        <v>466</v>
      </c>
      <c r="D262">
        <v>24</v>
      </c>
      <c r="E262" t="s">
        <v>1</v>
      </c>
      <c r="F262">
        <v>1</v>
      </c>
    </row>
    <row r="263" spans="1:9" x14ac:dyDescent="0.15">
      <c r="A263" t="s">
        <v>73</v>
      </c>
      <c r="B263" s="41">
        <v>40449</v>
      </c>
      <c r="C263">
        <v>466</v>
      </c>
      <c r="D263">
        <v>25</v>
      </c>
      <c r="E263" t="s">
        <v>0</v>
      </c>
      <c r="F263">
        <v>0</v>
      </c>
    </row>
    <row r="265" spans="1:9" x14ac:dyDescent="0.15">
      <c r="A265" t="s">
        <v>33</v>
      </c>
      <c r="B265" s="41">
        <v>40452</v>
      </c>
      <c r="C265">
        <v>467</v>
      </c>
      <c r="D265">
        <v>1</v>
      </c>
      <c r="E265" t="s">
        <v>4</v>
      </c>
      <c r="F265">
        <v>3</v>
      </c>
      <c r="H265">
        <f>(COUNTIF(F265:F289,"&gt;0"))/(COUNTA(F265:F289))</f>
        <v>1</v>
      </c>
      <c r="I265">
        <f>AVERAGE(F265:F289)</f>
        <v>2.68</v>
      </c>
    </row>
    <row r="266" spans="1:9" x14ac:dyDescent="0.15">
      <c r="A266" t="s">
        <v>33</v>
      </c>
      <c r="B266" s="41">
        <v>40452</v>
      </c>
      <c r="C266">
        <v>467</v>
      </c>
      <c r="D266">
        <v>2</v>
      </c>
      <c r="E266" t="s">
        <v>2</v>
      </c>
      <c r="F266">
        <v>1</v>
      </c>
    </row>
    <row r="267" spans="1:9" x14ac:dyDescent="0.15">
      <c r="A267" t="s">
        <v>33</v>
      </c>
      <c r="B267" s="41">
        <v>40452</v>
      </c>
      <c r="C267">
        <v>467</v>
      </c>
      <c r="D267">
        <v>3</v>
      </c>
      <c r="E267" t="s">
        <v>4</v>
      </c>
      <c r="F267">
        <v>3</v>
      </c>
      <c r="G267" t="s">
        <v>53</v>
      </c>
      <c r="H267" t="s">
        <v>59</v>
      </c>
      <c r="I267" t="s">
        <v>60</v>
      </c>
    </row>
    <row r="268" spans="1:9" x14ac:dyDescent="0.15">
      <c r="A268" t="s">
        <v>33</v>
      </c>
      <c r="B268" s="41">
        <v>40452</v>
      </c>
      <c r="C268">
        <v>467</v>
      </c>
      <c r="D268">
        <v>4</v>
      </c>
      <c r="E268" t="s">
        <v>3</v>
      </c>
      <c r="F268">
        <v>3</v>
      </c>
      <c r="G268" t="s">
        <v>54</v>
      </c>
      <c r="H268">
        <v>54</v>
      </c>
      <c r="I268">
        <v>14</v>
      </c>
    </row>
    <row r="269" spans="1:9" x14ac:dyDescent="0.15">
      <c r="A269" t="s">
        <v>33</v>
      </c>
      <c r="B269" s="41">
        <v>40452</v>
      </c>
      <c r="C269">
        <v>467</v>
      </c>
      <c r="D269">
        <v>5</v>
      </c>
      <c r="E269" t="s">
        <v>4</v>
      </c>
      <c r="F269">
        <v>3</v>
      </c>
      <c r="G269" t="s">
        <v>55</v>
      </c>
      <c r="H269">
        <v>52</v>
      </c>
      <c r="I269">
        <v>16</v>
      </c>
    </row>
    <row r="270" spans="1:9" x14ac:dyDescent="0.15">
      <c r="A270" t="s">
        <v>33</v>
      </c>
      <c r="B270" s="41">
        <v>40452</v>
      </c>
      <c r="C270">
        <v>467</v>
      </c>
      <c r="D270">
        <v>6</v>
      </c>
      <c r="E270" t="s">
        <v>4</v>
      </c>
      <c r="F270">
        <v>3</v>
      </c>
      <c r="G270" t="s">
        <v>56</v>
      </c>
      <c r="H270">
        <v>52</v>
      </c>
      <c r="I270">
        <v>19</v>
      </c>
    </row>
    <row r="271" spans="1:9" x14ac:dyDescent="0.15">
      <c r="A271" t="s">
        <v>33</v>
      </c>
      <c r="B271" s="41">
        <v>40452</v>
      </c>
      <c r="C271">
        <v>467</v>
      </c>
      <c r="D271">
        <v>7</v>
      </c>
      <c r="E271" t="s">
        <v>2</v>
      </c>
      <c r="F271">
        <v>1</v>
      </c>
      <c r="G271" t="s">
        <v>57</v>
      </c>
      <c r="H271">
        <v>60</v>
      </c>
      <c r="I271">
        <v>7</v>
      </c>
    </row>
    <row r="272" spans="1:9" x14ac:dyDescent="0.15">
      <c r="A272" t="s">
        <v>33</v>
      </c>
      <c r="B272" s="41">
        <v>40452</v>
      </c>
      <c r="C272">
        <v>467</v>
      </c>
      <c r="D272">
        <v>8</v>
      </c>
      <c r="E272" t="s">
        <v>2</v>
      </c>
      <c r="F272">
        <v>1</v>
      </c>
      <c r="G272" t="s">
        <v>58</v>
      </c>
      <c r="H272">
        <f>SUM(H268:H271)</f>
        <v>218</v>
      </c>
      <c r="I272">
        <f>SUM(I268:I271)</f>
        <v>56</v>
      </c>
    </row>
    <row r="273" spans="1:9" x14ac:dyDescent="0.15">
      <c r="A273" t="s">
        <v>33</v>
      </c>
      <c r="B273" s="41">
        <v>40452</v>
      </c>
      <c r="C273">
        <v>467</v>
      </c>
      <c r="D273">
        <v>9</v>
      </c>
      <c r="E273" t="s">
        <v>3</v>
      </c>
      <c r="F273">
        <v>3</v>
      </c>
      <c r="I273">
        <f>SUM(H272:I272)</f>
        <v>274</v>
      </c>
    </row>
    <row r="274" spans="1:9" x14ac:dyDescent="0.15">
      <c r="A274" t="s">
        <v>33</v>
      </c>
      <c r="B274" s="41">
        <v>40452</v>
      </c>
      <c r="C274">
        <v>467</v>
      </c>
      <c r="D274">
        <v>10</v>
      </c>
      <c r="E274" t="s">
        <v>3</v>
      </c>
      <c r="F274">
        <v>3</v>
      </c>
    </row>
    <row r="275" spans="1:9" x14ac:dyDescent="0.15">
      <c r="A275" t="s">
        <v>33</v>
      </c>
      <c r="B275" s="41">
        <v>40452</v>
      </c>
      <c r="C275">
        <v>467</v>
      </c>
      <c r="D275">
        <v>11</v>
      </c>
      <c r="E275" t="s">
        <v>3</v>
      </c>
      <c r="F275">
        <v>3</v>
      </c>
    </row>
    <row r="276" spans="1:9" x14ac:dyDescent="0.15">
      <c r="A276" t="s">
        <v>33</v>
      </c>
      <c r="B276" s="41">
        <v>40452</v>
      </c>
      <c r="C276">
        <v>467</v>
      </c>
      <c r="D276">
        <v>12</v>
      </c>
      <c r="E276" t="s">
        <v>35</v>
      </c>
      <c r="F276">
        <v>5</v>
      </c>
    </row>
    <row r="277" spans="1:9" x14ac:dyDescent="0.15">
      <c r="A277" t="s">
        <v>33</v>
      </c>
      <c r="B277" s="41">
        <v>40452</v>
      </c>
      <c r="C277">
        <v>467</v>
      </c>
      <c r="D277">
        <v>13</v>
      </c>
      <c r="E277" t="s">
        <v>2</v>
      </c>
      <c r="F277">
        <v>1</v>
      </c>
    </row>
    <row r="278" spans="1:9" x14ac:dyDescent="0.15">
      <c r="A278" t="s">
        <v>33</v>
      </c>
      <c r="B278" s="41">
        <v>40452</v>
      </c>
      <c r="C278">
        <v>467</v>
      </c>
      <c r="D278">
        <v>14</v>
      </c>
      <c r="E278" t="s">
        <v>3</v>
      </c>
      <c r="F278">
        <v>3</v>
      </c>
    </row>
    <row r="279" spans="1:9" x14ac:dyDescent="0.15">
      <c r="A279" t="s">
        <v>33</v>
      </c>
      <c r="B279" s="41">
        <v>40452</v>
      </c>
      <c r="C279">
        <v>467</v>
      </c>
      <c r="D279">
        <v>15</v>
      </c>
      <c r="E279" t="s">
        <v>2</v>
      </c>
      <c r="F279">
        <v>1</v>
      </c>
    </row>
    <row r="280" spans="1:9" x14ac:dyDescent="0.15">
      <c r="A280" t="s">
        <v>33</v>
      </c>
      <c r="B280" s="41">
        <v>40452</v>
      </c>
      <c r="C280">
        <v>467</v>
      </c>
      <c r="D280">
        <v>16</v>
      </c>
      <c r="E280" t="s">
        <v>3</v>
      </c>
      <c r="F280">
        <v>3</v>
      </c>
    </row>
    <row r="281" spans="1:9" x14ac:dyDescent="0.15">
      <c r="A281" t="s">
        <v>33</v>
      </c>
      <c r="B281" s="41">
        <v>40452</v>
      </c>
      <c r="C281">
        <v>467</v>
      </c>
      <c r="D281">
        <v>17</v>
      </c>
      <c r="E281" t="s">
        <v>4</v>
      </c>
      <c r="F281">
        <v>3</v>
      </c>
    </row>
    <row r="282" spans="1:9" x14ac:dyDescent="0.15">
      <c r="A282" t="s">
        <v>33</v>
      </c>
      <c r="B282" s="41">
        <v>40452</v>
      </c>
      <c r="C282">
        <v>467</v>
      </c>
      <c r="D282">
        <v>18</v>
      </c>
      <c r="E282" t="s">
        <v>35</v>
      </c>
      <c r="F282">
        <v>5</v>
      </c>
    </row>
    <row r="283" spans="1:9" x14ac:dyDescent="0.15">
      <c r="A283" t="s">
        <v>33</v>
      </c>
      <c r="B283" s="41">
        <v>40452</v>
      </c>
      <c r="C283">
        <v>467</v>
      </c>
      <c r="D283">
        <v>19</v>
      </c>
      <c r="E283" t="s">
        <v>2</v>
      </c>
      <c r="F283">
        <v>1</v>
      </c>
    </row>
    <row r="284" spans="1:9" x14ac:dyDescent="0.15">
      <c r="A284" t="s">
        <v>33</v>
      </c>
      <c r="B284" s="41">
        <v>40452</v>
      </c>
      <c r="C284">
        <v>467</v>
      </c>
      <c r="D284">
        <v>20</v>
      </c>
      <c r="E284" t="s">
        <v>3</v>
      </c>
      <c r="F284">
        <v>3</v>
      </c>
    </row>
    <row r="285" spans="1:9" x14ac:dyDescent="0.15">
      <c r="A285" t="s">
        <v>33</v>
      </c>
      <c r="B285" s="41">
        <v>40452</v>
      </c>
      <c r="C285">
        <v>467</v>
      </c>
      <c r="D285">
        <v>21</v>
      </c>
      <c r="E285" t="s">
        <v>3</v>
      </c>
      <c r="F285">
        <v>3</v>
      </c>
    </row>
    <row r="286" spans="1:9" x14ac:dyDescent="0.15">
      <c r="A286" t="s">
        <v>33</v>
      </c>
      <c r="B286" s="41">
        <v>40452</v>
      </c>
      <c r="C286">
        <v>467</v>
      </c>
      <c r="D286">
        <v>22</v>
      </c>
      <c r="E286" t="s">
        <v>3</v>
      </c>
      <c r="F286">
        <v>3</v>
      </c>
    </row>
    <row r="287" spans="1:9" x14ac:dyDescent="0.15">
      <c r="A287" t="s">
        <v>33</v>
      </c>
      <c r="B287" s="41">
        <v>40452</v>
      </c>
      <c r="C287">
        <v>467</v>
      </c>
      <c r="D287">
        <v>23</v>
      </c>
      <c r="E287" t="s">
        <v>35</v>
      </c>
      <c r="F287">
        <v>5</v>
      </c>
    </row>
    <row r="288" spans="1:9" x14ac:dyDescent="0.15">
      <c r="A288" t="s">
        <v>33</v>
      </c>
      <c r="B288" s="41">
        <v>40452</v>
      </c>
      <c r="C288">
        <v>467</v>
      </c>
      <c r="D288">
        <v>24</v>
      </c>
      <c r="E288" t="s">
        <v>2</v>
      </c>
      <c r="F288">
        <v>1</v>
      </c>
    </row>
    <row r="289" spans="1:9" x14ac:dyDescent="0.15">
      <c r="A289" t="s">
        <v>33</v>
      </c>
      <c r="B289" s="41">
        <v>40452</v>
      </c>
      <c r="C289">
        <v>467</v>
      </c>
      <c r="D289">
        <v>25</v>
      </c>
      <c r="E289" t="s">
        <v>4</v>
      </c>
      <c r="F289">
        <v>3</v>
      </c>
    </row>
    <row r="290" spans="1:9" x14ac:dyDescent="0.15">
      <c r="B290" s="41"/>
    </row>
    <row r="291" spans="1:9" x14ac:dyDescent="0.15">
      <c r="A291" s="42" t="s">
        <v>31</v>
      </c>
      <c r="B291" s="41">
        <v>40425</v>
      </c>
      <c r="C291" s="42" t="s">
        <v>75</v>
      </c>
      <c r="D291">
        <v>1</v>
      </c>
      <c r="E291" s="45" t="s">
        <v>2</v>
      </c>
      <c r="F291" s="46">
        <v>1</v>
      </c>
      <c r="H291" s="27">
        <f>(COUNTIF(F291:F312,"&gt;0"))/(COUNTA(F291:F312))</f>
        <v>0.90909090909090906</v>
      </c>
      <c r="I291" s="27">
        <f>AVERAGE(F291:F312)</f>
        <v>2.0909090909090908</v>
      </c>
    </row>
    <row r="292" spans="1:9" x14ac:dyDescent="0.15">
      <c r="A292" s="42" t="s">
        <v>31</v>
      </c>
      <c r="B292" s="41">
        <v>40425</v>
      </c>
      <c r="C292" s="42" t="s">
        <v>75</v>
      </c>
      <c r="D292">
        <v>2</v>
      </c>
      <c r="E292" s="45" t="s">
        <v>2</v>
      </c>
      <c r="F292" s="46">
        <v>1</v>
      </c>
    </row>
    <row r="293" spans="1:9" x14ac:dyDescent="0.15">
      <c r="A293" s="42" t="s">
        <v>31</v>
      </c>
      <c r="B293" s="41">
        <v>40425</v>
      </c>
      <c r="C293" s="42" t="s">
        <v>75</v>
      </c>
      <c r="D293">
        <v>3</v>
      </c>
      <c r="E293" s="45" t="s">
        <v>4</v>
      </c>
      <c r="F293" s="46">
        <v>3</v>
      </c>
    </row>
    <row r="294" spans="1:9" x14ac:dyDescent="0.15">
      <c r="A294" s="42" t="s">
        <v>31</v>
      </c>
      <c r="B294" s="41">
        <v>40425</v>
      </c>
      <c r="C294" s="42" t="s">
        <v>75</v>
      </c>
      <c r="D294">
        <v>4</v>
      </c>
      <c r="E294" s="45" t="s">
        <v>2</v>
      </c>
      <c r="F294" s="46">
        <v>1</v>
      </c>
    </row>
    <row r="295" spans="1:9" x14ac:dyDescent="0.15">
      <c r="A295" s="42" t="s">
        <v>31</v>
      </c>
      <c r="B295" s="41">
        <v>40425</v>
      </c>
      <c r="C295" s="42" t="s">
        <v>75</v>
      </c>
      <c r="D295">
        <v>5</v>
      </c>
      <c r="E295" s="45" t="s">
        <v>4</v>
      </c>
      <c r="F295" s="46">
        <v>3</v>
      </c>
    </row>
    <row r="296" spans="1:9" x14ac:dyDescent="0.15">
      <c r="A296" s="42" t="s">
        <v>31</v>
      </c>
      <c r="B296" s="41">
        <v>40425</v>
      </c>
      <c r="C296" s="42" t="s">
        <v>75</v>
      </c>
      <c r="D296">
        <v>6</v>
      </c>
      <c r="E296" s="45" t="s">
        <v>4</v>
      </c>
      <c r="F296" s="46">
        <v>3</v>
      </c>
    </row>
    <row r="297" spans="1:9" x14ac:dyDescent="0.15">
      <c r="A297" s="42" t="s">
        <v>31</v>
      </c>
      <c r="B297" s="41">
        <v>40425</v>
      </c>
      <c r="C297" s="42" t="s">
        <v>75</v>
      </c>
      <c r="D297">
        <v>7</v>
      </c>
      <c r="E297" s="45" t="s">
        <v>4</v>
      </c>
      <c r="F297" s="46">
        <v>3</v>
      </c>
    </row>
    <row r="298" spans="1:9" x14ac:dyDescent="0.15">
      <c r="A298" s="42" t="s">
        <v>31</v>
      </c>
      <c r="B298" s="41">
        <v>40425</v>
      </c>
      <c r="C298" s="42" t="s">
        <v>75</v>
      </c>
      <c r="D298">
        <v>8</v>
      </c>
      <c r="E298" s="45" t="s">
        <v>3</v>
      </c>
      <c r="F298" s="46">
        <v>3</v>
      </c>
    </row>
    <row r="299" spans="1:9" x14ac:dyDescent="0.15">
      <c r="A299" s="42" t="s">
        <v>31</v>
      </c>
      <c r="B299" s="41">
        <v>40425</v>
      </c>
      <c r="C299" s="42" t="s">
        <v>75</v>
      </c>
      <c r="D299">
        <v>9</v>
      </c>
      <c r="E299" s="45" t="s">
        <v>15</v>
      </c>
      <c r="F299" s="46">
        <v>1</v>
      </c>
    </row>
    <row r="300" spans="1:9" x14ac:dyDescent="0.15">
      <c r="A300" s="42" t="s">
        <v>31</v>
      </c>
      <c r="B300" s="41">
        <v>40425</v>
      </c>
      <c r="C300" s="42" t="s">
        <v>75</v>
      </c>
      <c r="D300">
        <v>10</v>
      </c>
      <c r="E300" s="45" t="s">
        <v>2</v>
      </c>
      <c r="F300" s="46">
        <v>1</v>
      </c>
    </row>
    <row r="301" spans="1:9" x14ac:dyDescent="0.15">
      <c r="A301" s="42" t="s">
        <v>31</v>
      </c>
      <c r="B301" s="41">
        <v>40425</v>
      </c>
      <c r="C301" s="42" t="s">
        <v>75</v>
      </c>
      <c r="D301">
        <v>11</v>
      </c>
      <c r="E301" s="45" t="s">
        <v>15</v>
      </c>
      <c r="F301" s="46">
        <v>1</v>
      </c>
    </row>
    <row r="302" spans="1:9" x14ac:dyDescent="0.15">
      <c r="A302" s="42" t="s">
        <v>31</v>
      </c>
      <c r="B302" s="41">
        <v>40425</v>
      </c>
      <c r="C302" s="42" t="s">
        <v>75</v>
      </c>
      <c r="D302">
        <v>12</v>
      </c>
      <c r="E302" s="45" t="s">
        <v>3</v>
      </c>
      <c r="F302" s="46">
        <v>3</v>
      </c>
    </row>
    <row r="303" spans="1:9" x14ac:dyDescent="0.15">
      <c r="A303" s="42" t="s">
        <v>31</v>
      </c>
      <c r="B303" s="41">
        <v>40425</v>
      </c>
      <c r="C303" s="42" t="s">
        <v>75</v>
      </c>
      <c r="D303">
        <v>13</v>
      </c>
      <c r="E303" s="45" t="s">
        <v>0</v>
      </c>
      <c r="F303" s="46">
        <v>0</v>
      </c>
    </row>
    <row r="304" spans="1:9" x14ac:dyDescent="0.15">
      <c r="A304" s="42" t="s">
        <v>31</v>
      </c>
      <c r="B304" s="41">
        <v>40425</v>
      </c>
      <c r="C304" s="42" t="s">
        <v>75</v>
      </c>
      <c r="D304">
        <v>14</v>
      </c>
      <c r="E304" s="45" t="s">
        <v>4</v>
      </c>
      <c r="F304" s="46">
        <v>3</v>
      </c>
    </row>
    <row r="305" spans="1:9" x14ac:dyDescent="0.15">
      <c r="A305" s="42" t="s">
        <v>31</v>
      </c>
      <c r="B305" s="41">
        <v>40425</v>
      </c>
      <c r="C305" s="42" t="s">
        <v>75</v>
      </c>
      <c r="D305">
        <v>15</v>
      </c>
      <c r="E305" s="45" t="s">
        <v>35</v>
      </c>
      <c r="F305" s="46">
        <v>5</v>
      </c>
    </row>
    <row r="306" spans="1:9" x14ac:dyDescent="0.15">
      <c r="A306" s="42" t="s">
        <v>31</v>
      </c>
      <c r="B306" s="41">
        <v>40425</v>
      </c>
      <c r="C306" s="42" t="s">
        <v>75</v>
      </c>
      <c r="D306">
        <v>16</v>
      </c>
      <c r="E306" s="45" t="s">
        <v>2</v>
      </c>
      <c r="F306" s="46">
        <v>1</v>
      </c>
    </row>
    <row r="307" spans="1:9" x14ac:dyDescent="0.15">
      <c r="A307" s="42" t="s">
        <v>31</v>
      </c>
      <c r="B307" s="41">
        <v>40425</v>
      </c>
      <c r="C307" s="42" t="s">
        <v>75</v>
      </c>
      <c r="D307">
        <v>17</v>
      </c>
      <c r="E307" s="45" t="s">
        <v>35</v>
      </c>
      <c r="F307" s="46">
        <v>5</v>
      </c>
    </row>
    <row r="308" spans="1:9" x14ac:dyDescent="0.15">
      <c r="A308" s="42" t="s">
        <v>31</v>
      </c>
      <c r="B308" s="41">
        <v>40425</v>
      </c>
      <c r="C308" s="42" t="s">
        <v>75</v>
      </c>
      <c r="D308">
        <v>18</v>
      </c>
      <c r="E308" s="45" t="s">
        <v>15</v>
      </c>
      <c r="F308" s="46">
        <v>1</v>
      </c>
    </row>
    <row r="309" spans="1:9" x14ac:dyDescent="0.15">
      <c r="A309" s="42" t="s">
        <v>31</v>
      </c>
      <c r="B309" s="41">
        <v>40425</v>
      </c>
      <c r="C309" s="42" t="s">
        <v>75</v>
      </c>
      <c r="D309">
        <v>19</v>
      </c>
      <c r="E309" s="45" t="s">
        <v>2</v>
      </c>
      <c r="F309" s="46">
        <v>1</v>
      </c>
    </row>
    <row r="310" spans="1:9" x14ac:dyDescent="0.15">
      <c r="A310" s="42" t="s">
        <v>31</v>
      </c>
      <c r="B310" s="41">
        <v>40425</v>
      </c>
      <c r="C310" s="42" t="s">
        <v>75</v>
      </c>
      <c r="D310">
        <v>20</v>
      </c>
      <c r="E310" s="45" t="s">
        <v>36</v>
      </c>
      <c r="F310" s="46">
        <v>5</v>
      </c>
    </row>
    <row r="311" spans="1:9" x14ac:dyDescent="0.15">
      <c r="A311" s="42" t="s">
        <v>31</v>
      </c>
      <c r="B311" s="41">
        <v>40425</v>
      </c>
      <c r="C311" s="42" t="s">
        <v>75</v>
      </c>
      <c r="D311">
        <v>21</v>
      </c>
      <c r="E311" s="45" t="s">
        <v>2</v>
      </c>
      <c r="F311" s="46">
        <v>1</v>
      </c>
    </row>
    <row r="312" spans="1:9" x14ac:dyDescent="0.15">
      <c r="A312" s="42" t="s">
        <v>31</v>
      </c>
      <c r="B312" s="41">
        <v>40425</v>
      </c>
      <c r="C312" s="42" t="s">
        <v>75</v>
      </c>
      <c r="D312">
        <v>22</v>
      </c>
      <c r="E312" s="45" t="s">
        <v>0</v>
      </c>
      <c r="F312" s="46">
        <v>0</v>
      </c>
    </row>
    <row r="314" spans="1:9" x14ac:dyDescent="0.15">
      <c r="A314" t="s">
        <v>33</v>
      </c>
      <c r="B314" s="41">
        <v>40471</v>
      </c>
      <c r="C314">
        <v>468</v>
      </c>
      <c r="D314">
        <v>1</v>
      </c>
      <c r="E314" t="s">
        <v>2</v>
      </c>
      <c r="F314">
        <v>1</v>
      </c>
      <c r="H314">
        <f>(COUNTIF(F314:F338,"&gt;0"))/(COUNTA(F314:F338))</f>
        <v>1</v>
      </c>
      <c r="I314">
        <f>AVERAGE(F314:F338)</f>
        <v>2.6</v>
      </c>
    </row>
    <row r="315" spans="1:9" x14ac:dyDescent="0.15">
      <c r="A315" t="s">
        <v>33</v>
      </c>
      <c r="B315" s="41">
        <v>40471</v>
      </c>
      <c r="C315">
        <v>468</v>
      </c>
      <c r="D315">
        <v>2</v>
      </c>
      <c r="E315" t="s">
        <v>4</v>
      </c>
      <c r="F315">
        <v>3</v>
      </c>
    </row>
    <row r="316" spans="1:9" x14ac:dyDescent="0.15">
      <c r="A316" t="s">
        <v>33</v>
      </c>
      <c r="B316" s="41">
        <v>40471</v>
      </c>
      <c r="C316">
        <v>468</v>
      </c>
      <c r="D316">
        <v>3</v>
      </c>
      <c r="E316" t="s">
        <v>3</v>
      </c>
      <c r="F316">
        <v>3</v>
      </c>
      <c r="G316" t="s">
        <v>53</v>
      </c>
      <c r="H316" t="s">
        <v>59</v>
      </c>
      <c r="I316" t="s">
        <v>60</v>
      </c>
    </row>
    <row r="317" spans="1:9" x14ac:dyDescent="0.15">
      <c r="A317" t="s">
        <v>33</v>
      </c>
      <c r="B317" s="41">
        <v>40471</v>
      </c>
      <c r="C317">
        <v>468</v>
      </c>
      <c r="D317">
        <v>4</v>
      </c>
      <c r="E317" t="s">
        <v>3</v>
      </c>
      <c r="F317">
        <v>3</v>
      </c>
      <c r="G317" t="s">
        <v>54</v>
      </c>
      <c r="H317">
        <v>43</v>
      </c>
      <c r="I317">
        <v>2</v>
      </c>
    </row>
    <row r="318" spans="1:9" x14ac:dyDescent="0.15">
      <c r="A318" t="s">
        <v>33</v>
      </c>
      <c r="B318" s="41">
        <v>40471</v>
      </c>
      <c r="C318">
        <v>468</v>
      </c>
      <c r="D318">
        <v>5</v>
      </c>
      <c r="E318" t="s">
        <v>2</v>
      </c>
      <c r="F318">
        <v>1</v>
      </c>
      <c r="G318" t="s">
        <v>55</v>
      </c>
      <c r="H318">
        <v>36</v>
      </c>
      <c r="I318">
        <v>7</v>
      </c>
    </row>
    <row r="319" spans="1:9" x14ac:dyDescent="0.15">
      <c r="A319" t="s">
        <v>33</v>
      </c>
      <c r="B319" s="41">
        <v>40471</v>
      </c>
      <c r="C319">
        <v>468</v>
      </c>
      <c r="D319">
        <v>6</v>
      </c>
      <c r="E319" t="s">
        <v>3</v>
      </c>
      <c r="F319">
        <v>3</v>
      </c>
      <c r="G319" t="s">
        <v>56</v>
      </c>
      <c r="H319">
        <v>43</v>
      </c>
      <c r="I319">
        <v>2</v>
      </c>
    </row>
    <row r="320" spans="1:9" x14ac:dyDescent="0.15">
      <c r="A320" t="s">
        <v>33</v>
      </c>
      <c r="B320" s="41">
        <v>40471</v>
      </c>
      <c r="C320">
        <v>468</v>
      </c>
      <c r="D320">
        <v>7</v>
      </c>
      <c r="E320" t="s">
        <v>4</v>
      </c>
      <c r="F320">
        <v>3</v>
      </c>
      <c r="G320" t="s">
        <v>57</v>
      </c>
      <c r="H320">
        <v>49</v>
      </c>
      <c r="I320">
        <v>3</v>
      </c>
    </row>
    <row r="321" spans="1:9" x14ac:dyDescent="0.15">
      <c r="A321" t="s">
        <v>33</v>
      </c>
      <c r="B321" s="41">
        <v>40471</v>
      </c>
      <c r="C321">
        <v>468</v>
      </c>
      <c r="D321">
        <v>8</v>
      </c>
      <c r="E321" t="s">
        <v>4</v>
      </c>
      <c r="F321">
        <v>3</v>
      </c>
      <c r="G321" t="s">
        <v>58</v>
      </c>
      <c r="H321">
        <f>SUM(H317:H320)</f>
        <v>171</v>
      </c>
      <c r="I321">
        <f>SUM(I317:I320)</f>
        <v>14</v>
      </c>
    </row>
    <row r="322" spans="1:9" x14ac:dyDescent="0.15">
      <c r="A322" t="s">
        <v>33</v>
      </c>
      <c r="B322" s="41">
        <v>40471</v>
      </c>
      <c r="C322">
        <v>468</v>
      </c>
      <c r="D322">
        <v>9</v>
      </c>
      <c r="E322" t="s">
        <v>3</v>
      </c>
      <c r="F322">
        <v>3</v>
      </c>
      <c r="I322">
        <f>SUM(H321:I321)</f>
        <v>185</v>
      </c>
    </row>
    <row r="323" spans="1:9" x14ac:dyDescent="0.15">
      <c r="A323" t="s">
        <v>33</v>
      </c>
      <c r="B323" s="41">
        <v>40471</v>
      </c>
      <c r="C323">
        <v>468</v>
      </c>
      <c r="D323">
        <v>10</v>
      </c>
      <c r="E323" t="s">
        <v>4</v>
      </c>
      <c r="F323">
        <v>3</v>
      </c>
    </row>
    <row r="324" spans="1:9" x14ac:dyDescent="0.15">
      <c r="A324" t="s">
        <v>33</v>
      </c>
      <c r="B324" s="41">
        <v>40471</v>
      </c>
      <c r="C324">
        <v>468</v>
      </c>
      <c r="D324">
        <v>11</v>
      </c>
      <c r="E324" t="s">
        <v>3</v>
      </c>
      <c r="F324">
        <v>3</v>
      </c>
    </row>
    <row r="325" spans="1:9" x14ac:dyDescent="0.15">
      <c r="A325" t="s">
        <v>33</v>
      </c>
      <c r="B325" s="41">
        <v>40471</v>
      </c>
      <c r="C325">
        <v>468</v>
      </c>
      <c r="D325">
        <v>12</v>
      </c>
      <c r="E325" t="s">
        <v>3</v>
      </c>
      <c r="F325">
        <v>3</v>
      </c>
    </row>
    <row r="326" spans="1:9" x14ac:dyDescent="0.15">
      <c r="A326" t="s">
        <v>33</v>
      </c>
      <c r="B326" s="41">
        <v>40471</v>
      </c>
      <c r="C326">
        <v>468</v>
      </c>
      <c r="D326">
        <v>13</v>
      </c>
      <c r="E326" t="s">
        <v>2</v>
      </c>
      <c r="F326">
        <v>1</v>
      </c>
    </row>
    <row r="327" spans="1:9" x14ac:dyDescent="0.15">
      <c r="A327" t="s">
        <v>33</v>
      </c>
      <c r="B327" s="41">
        <v>40471</v>
      </c>
      <c r="C327">
        <v>468</v>
      </c>
      <c r="D327">
        <v>14</v>
      </c>
      <c r="E327" t="s">
        <v>4</v>
      </c>
      <c r="F327">
        <v>3</v>
      </c>
    </row>
    <row r="328" spans="1:9" x14ac:dyDescent="0.15">
      <c r="A328" t="s">
        <v>33</v>
      </c>
      <c r="B328" s="41">
        <v>40471</v>
      </c>
      <c r="C328">
        <v>468</v>
      </c>
      <c r="D328">
        <v>15</v>
      </c>
      <c r="E328" t="s">
        <v>15</v>
      </c>
      <c r="F328">
        <v>1</v>
      </c>
    </row>
    <row r="329" spans="1:9" x14ac:dyDescent="0.15">
      <c r="A329" t="s">
        <v>33</v>
      </c>
      <c r="B329" s="41">
        <v>40471</v>
      </c>
      <c r="C329">
        <v>468</v>
      </c>
      <c r="D329">
        <v>16</v>
      </c>
      <c r="E329" t="s">
        <v>4</v>
      </c>
      <c r="F329">
        <v>3</v>
      </c>
    </row>
    <row r="330" spans="1:9" x14ac:dyDescent="0.15">
      <c r="A330" t="s">
        <v>33</v>
      </c>
      <c r="B330" s="41">
        <v>40471</v>
      </c>
      <c r="C330">
        <v>468</v>
      </c>
      <c r="D330">
        <v>17</v>
      </c>
      <c r="E330" t="s">
        <v>2</v>
      </c>
      <c r="F330">
        <v>1</v>
      </c>
    </row>
    <row r="331" spans="1:9" x14ac:dyDescent="0.15">
      <c r="A331" t="s">
        <v>33</v>
      </c>
      <c r="B331" s="41">
        <v>40471</v>
      </c>
      <c r="C331">
        <v>468</v>
      </c>
      <c r="D331">
        <v>18</v>
      </c>
      <c r="E331" t="s">
        <v>4</v>
      </c>
      <c r="F331">
        <v>3</v>
      </c>
    </row>
    <row r="332" spans="1:9" x14ac:dyDescent="0.15">
      <c r="A332" t="s">
        <v>33</v>
      </c>
      <c r="B332" s="41">
        <v>40471</v>
      </c>
      <c r="C332">
        <v>468</v>
      </c>
      <c r="D332">
        <v>19</v>
      </c>
      <c r="E332" t="s">
        <v>3</v>
      </c>
      <c r="F332">
        <v>3</v>
      </c>
    </row>
    <row r="333" spans="1:9" x14ac:dyDescent="0.15">
      <c r="A333" t="s">
        <v>33</v>
      </c>
      <c r="B333" s="41">
        <v>40471</v>
      </c>
      <c r="C333">
        <v>468</v>
      </c>
      <c r="D333">
        <v>20</v>
      </c>
      <c r="E333" t="s">
        <v>35</v>
      </c>
      <c r="F333">
        <v>5</v>
      </c>
    </row>
    <row r="334" spans="1:9" x14ac:dyDescent="0.15">
      <c r="A334" t="s">
        <v>33</v>
      </c>
      <c r="B334" s="41">
        <v>40471</v>
      </c>
      <c r="C334">
        <v>468</v>
      </c>
      <c r="D334">
        <v>21</v>
      </c>
      <c r="E334" t="s">
        <v>15</v>
      </c>
      <c r="F334">
        <v>1</v>
      </c>
    </row>
    <row r="335" spans="1:9" x14ac:dyDescent="0.15">
      <c r="A335" t="s">
        <v>33</v>
      </c>
      <c r="B335" s="41">
        <v>40471</v>
      </c>
      <c r="C335">
        <v>468</v>
      </c>
      <c r="D335">
        <v>22</v>
      </c>
      <c r="E335" t="s">
        <v>3</v>
      </c>
      <c r="F335">
        <v>3</v>
      </c>
    </row>
    <row r="336" spans="1:9" x14ac:dyDescent="0.15">
      <c r="A336" t="s">
        <v>33</v>
      </c>
      <c r="B336" s="41">
        <v>40471</v>
      </c>
      <c r="C336">
        <v>468</v>
      </c>
      <c r="D336">
        <v>23</v>
      </c>
      <c r="E336" t="s">
        <v>3</v>
      </c>
      <c r="F336">
        <v>3</v>
      </c>
    </row>
    <row r="337" spans="1:9" x14ac:dyDescent="0.15">
      <c r="A337" t="s">
        <v>33</v>
      </c>
      <c r="B337" s="41">
        <v>40471</v>
      </c>
      <c r="C337">
        <v>468</v>
      </c>
      <c r="D337">
        <v>24</v>
      </c>
      <c r="E337" t="s">
        <v>4</v>
      </c>
      <c r="F337">
        <v>3</v>
      </c>
    </row>
    <row r="338" spans="1:9" x14ac:dyDescent="0.15">
      <c r="A338" t="s">
        <v>33</v>
      </c>
      <c r="B338" s="41">
        <v>40471</v>
      </c>
      <c r="C338">
        <v>468</v>
      </c>
      <c r="D338">
        <v>25</v>
      </c>
      <c r="E338" t="s">
        <v>3</v>
      </c>
      <c r="F338">
        <v>3</v>
      </c>
    </row>
    <row r="340" spans="1:9" x14ac:dyDescent="0.15">
      <c r="A340" t="s">
        <v>73</v>
      </c>
      <c r="B340" s="41">
        <v>40477</v>
      </c>
      <c r="C340">
        <v>469</v>
      </c>
      <c r="D340">
        <v>1</v>
      </c>
      <c r="E340" t="s">
        <v>2</v>
      </c>
      <c r="F340">
        <v>1</v>
      </c>
      <c r="H340">
        <f>(COUNTIF(F340:F364,"&gt;0"))/(COUNTA(F340:F364))</f>
        <v>0.52</v>
      </c>
      <c r="I340">
        <f>AVERAGE(F340:F364)</f>
        <v>0.68</v>
      </c>
    </row>
    <row r="341" spans="1:9" x14ac:dyDescent="0.15">
      <c r="A341" t="s">
        <v>73</v>
      </c>
      <c r="B341" s="41">
        <v>40477</v>
      </c>
      <c r="C341">
        <v>469</v>
      </c>
      <c r="D341">
        <v>2</v>
      </c>
      <c r="E341" t="s">
        <v>0</v>
      </c>
      <c r="F341">
        <v>0</v>
      </c>
    </row>
    <row r="342" spans="1:9" x14ac:dyDescent="0.15">
      <c r="A342" t="s">
        <v>73</v>
      </c>
      <c r="B342" s="41">
        <v>40477</v>
      </c>
      <c r="C342">
        <v>469</v>
      </c>
      <c r="D342">
        <v>3</v>
      </c>
      <c r="E342" t="s">
        <v>15</v>
      </c>
      <c r="F342">
        <v>1</v>
      </c>
      <c r="G342" t="s">
        <v>53</v>
      </c>
      <c r="H342" t="s">
        <v>59</v>
      </c>
      <c r="I342" t="s">
        <v>60</v>
      </c>
    </row>
    <row r="343" spans="1:9" x14ac:dyDescent="0.15">
      <c r="A343" t="s">
        <v>73</v>
      </c>
      <c r="B343" s="41">
        <v>40477</v>
      </c>
      <c r="C343">
        <v>469</v>
      </c>
      <c r="D343">
        <v>4</v>
      </c>
      <c r="E343" t="s">
        <v>0</v>
      </c>
      <c r="F343">
        <v>0</v>
      </c>
      <c r="G343" t="s">
        <v>54</v>
      </c>
      <c r="H343">
        <v>61</v>
      </c>
      <c r="I343">
        <v>2</v>
      </c>
    </row>
    <row r="344" spans="1:9" x14ac:dyDescent="0.15">
      <c r="A344" t="s">
        <v>73</v>
      </c>
      <c r="B344" s="41">
        <v>40477</v>
      </c>
      <c r="C344">
        <v>469</v>
      </c>
      <c r="D344">
        <v>5</v>
      </c>
      <c r="E344" t="s">
        <v>0</v>
      </c>
      <c r="F344">
        <v>0</v>
      </c>
      <c r="G344" t="s">
        <v>55</v>
      </c>
      <c r="H344">
        <v>54</v>
      </c>
      <c r="I344">
        <v>2</v>
      </c>
    </row>
    <row r="345" spans="1:9" x14ac:dyDescent="0.15">
      <c r="A345" t="s">
        <v>73</v>
      </c>
      <c r="B345" s="41">
        <v>40477</v>
      </c>
      <c r="C345">
        <v>469</v>
      </c>
      <c r="D345">
        <v>6</v>
      </c>
      <c r="E345" t="s">
        <v>2</v>
      </c>
      <c r="F345">
        <v>1</v>
      </c>
      <c r="G345" t="s">
        <v>56</v>
      </c>
      <c r="H345">
        <v>66</v>
      </c>
      <c r="I345">
        <v>3</v>
      </c>
    </row>
    <row r="346" spans="1:9" x14ac:dyDescent="0.15">
      <c r="A346" t="s">
        <v>73</v>
      </c>
      <c r="B346" s="41">
        <v>40477</v>
      </c>
      <c r="C346">
        <v>469</v>
      </c>
      <c r="D346">
        <v>7</v>
      </c>
      <c r="E346" t="s">
        <v>1</v>
      </c>
      <c r="F346">
        <v>1</v>
      </c>
      <c r="G346" t="s">
        <v>57</v>
      </c>
      <c r="H346">
        <v>65</v>
      </c>
      <c r="I346">
        <v>2</v>
      </c>
    </row>
    <row r="347" spans="1:9" x14ac:dyDescent="0.15">
      <c r="A347" t="s">
        <v>73</v>
      </c>
      <c r="B347" s="41">
        <v>40477</v>
      </c>
      <c r="C347">
        <v>469</v>
      </c>
      <c r="D347">
        <v>8</v>
      </c>
      <c r="E347" t="s">
        <v>15</v>
      </c>
      <c r="F347">
        <v>1</v>
      </c>
      <c r="G347" t="s">
        <v>58</v>
      </c>
      <c r="H347">
        <f>SUM(H343:H346)</f>
        <v>246</v>
      </c>
      <c r="I347">
        <f>SUM(I343:I346)</f>
        <v>9</v>
      </c>
    </row>
    <row r="348" spans="1:9" x14ac:dyDescent="0.15">
      <c r="A348" t="s">
        <v>73</v>
      </c>
      <c r="B348" s="41">
        <v>40477</v>
      </c>
      <c r="C348">
        <v>469</v>
      </c>
      <c r="D348">
        <v>9</v>
      </c>
      <c r="E348" t="s">
        <v>2</v>
      </c>
      <c r="F348">
        <v>1</v>
      </c>
      <c r="I348">
        <f>SUM(H347:I347)</f>
        <v>255</v>
      </c>
    </row>
    <row r="349" spans="1:9" x14ac:dyDescent="0.15">
      <c r="A349" t="s">
        <v>73</v>
      </c>
      <c r="B349" s="41">
        <v>40477</v>
      </c>
      <c r="C349">
        <v>469</v>
      </c>
      <c r="D349">
        <v>10</v>
      </c>
      <c r="E349" t="s">
        <v>4</v>
      </c>
      <c r="F349">
        <v>3</v>
      </c>
    </row>
    <row r="350" spans="1:9" x14ac:dyDescent="0.15">
      <c r="A350" t="s">
        <v>73</v>
      </c>
      <c r="B350" s="41">
        <v>40477</v>
      </c>
      <c r="C350">
        <v>469</v>
      </c>
      <c r="D350">
        <v>11</v>
      </c>
      <c r="E350" t="s">
        <v>0</v>
      </c>
      <c r="F350">
        <v>0</v>
      </c>
    </row>
    <row r="351" spans="1:9" x14ac:dyDescent="0.15">
      <c r="A351" t="s">
        <v>73</v>
      </c>
      <c r="B351" s="41">
        <v>40477</v>
      </c>
      <c r="C351">
        <v>469</v>
      </c>
      <c r="D351">
        <v>12</v>
      </c>
      <c r="E351" t="s">
        <v>3</v>
      </c>
      <c r="F351">
        <v>3</v>
      </c>
    </row>
    <row r="352" spans="1:9" x14ac:dyDescent="0.15">
      <c r="A352" t="s">
        <v>73</v>
      </c>
      <c r="B352" s="41">
        <v>40477</v>
      </c>
      <c r="C352">
        <v>469</v>
      </c>
      <c r="D352">
        <v>13</v>
      </c>
      <c r="E352" t="s">
        <v>0</v>
      </c>
      <c r="F352">
        <v>0</v>
      </c>
    </row>
    <row r="353" spans="1:9" x14ac:dyDescent="0.15">
      <c r="A353" t="s">
        <v>73</v>
      </c>
      <c r="B353" s="41">
        <v>40477</v>
      </c>
      <c r="C353">
        <v>469</v>
      </c>
      <c r="D353">
        <v>14</v>
      </c>
      <c r="E353" t="s">
        <v>15</v>
      </c>
      <c r="F353">
        <v>1</v>
      </c>
    </row>
    <row r="354" spans="1:9" x14ac:dyDescent="0.15">
      <c r="A354" t="s">
        <v>73</v>
      </c>
      <c r="B354" s="41">
        <v>40477</v>
      </c>
      <c r="C354">
        <v>469</v>
      </c>
      <c r="D354">
        <v>15</v>
      </c>
      <c r="E354" t="s">
        <v>0</v>
      </c>
      <c r="F354">
        <v>0</v>
      </c>
    </row>
    <row r="355" spans="1:9" x14ac:dyDescent="0.15">
      <c r="A355" t="s">
        <v>73</v>
      </c>
      <c r="B355" s="41">
        <v>40477</v>
      </c>
      <c r="C355">
        <v>469</v>
      </c>
      <c r="D355">
        <v>16</v>
      </c>
      <c r="E355" t="s">
        <v>0</v>
      </c>
      <c r="F355">
        <v>0</v>
      </c>
    </row>
    <row r="356" spans="1:9" x14ac:dyDescent="0.15">
      <c r="A356" t="s">
        <v>73</v>
      </c>
      <c r="B356" s="41">
        <v>40477</v>
      </c>
      <c r="C356">
        <v>469</v>
      </c>
      <c r="D356">
        <v>17</v>
      </c>
      <c r="E356" t="s">
        <v>2</v>
      </c>
      <c r="F356">
        <v>1</v>
      </c>
    </row>
    <row r="357" spans="1:9" x14ac:dyDescent="0.15">
      <c r="A357" t="s">
        <v>73</v>
      </c>
      <c r="B357" s="41">
        <v>40477</v>
      </c>
      <c r="C357">
        <v>469</v>
      </c>
      <c r="D357">
        <v>18</v>
      </c>
      <c r="E357" t="s">
        <v>1</v>
      </c>
      <c r="F357">
        <v>1</v>
      </c>
    </row>
    <row r="358" spans="1:9" x14ac:dyDescent="0.15">
      <c r="A358" t="s">
        <v>73</v>
      </c>
      <c r="B358" s="41">
        <v>40477</v>
      </c>
      <c r="C358">
        <v>469</v>
      </c>
      <c r="D358">
        <v>19</v>
      </c>
      <c r="E358" t="s">
        <v>0</v>
      </c>
      <c r="F358">
        <v>0</v>
      </c>
    </row>
    <row r="359" spans="1:9" x14ac:dyDescent="0.15">
      <c r="A359" t="s">
        <v>73</v>
      </c>
      <c r="B359" s="41">
        <v>40477</v>
      </c>
      <c r="C359">
        <v>469</v>
      </c>
      <c r="D359">
        <v>20</v>
      </c>
      <c r="E359" t="s">
        <v>1</v>
      </c>
      <c r="F359">
        <v>1</v>
      </c>
    </row>
    <row r="360" spans="1:9" x14ac:dyDescent="0.15">
      <c r="A360" t="s">
        <v>73</v>
      </c>
      <c r="B360" s="41">
        <v>40477</v>
      </c>
      <c r="C360">
        <v>469</v>
      </c>
      <c r="D360">
        <v>21</v>
      </c>
      <c r="E360" t="s">
        <v>0</v>
      </c>
      <c r="F360">
        <v>0</v>
      </c>
    </row>
    <row r="361" spans="1:9" x14ac:dyDescent="0.15">
      <c r="A361" t="s">
        <v>73</v>
      </c>
      <c r="B361" s="41">
        <v>40477</v>
      </c>
      <c r="C361">
        <v>469</v>
      </c>
      <c r="D361">
        <v>22</v>
      </c>
      <c r="E361" t="s">
        <v>0</v>
      </c>
      <c r="F361">
        <v>0</v>
      </c>
    </row>
    <row r="362" spans="1:9" x14ac:dyDescent="0.15">
      <c r="A362" t="s">
        <v>73</v>
      </c>
      <c r="B362" s="41">
        <v>40477</v>
      </c>
      <c r="C362">
        <v>469</v>
      </c>
      <c r="D362">
        <v>23</v>
      </c>
      <c r="E362" t="s">
        <v>15</v>
      </c>
      <c r="F362">
        <v>1</v>
      </c>
    </row>
    <row r="363" spans="1:9" x14ac:dyDescent="0.15">
      <c r="A363" t="s">
        <v>73</v>
      </c>
      <c r="B363" s="41">
        <v>40477</v>
      </c>
      <c r="C363">
        <v>469</v>
      </c>
      <c r="D363">
        <v>24</v>
      </c>
      <c r="E363" t="s">
        <v>0</v>
      </c>
      <c r="F363">
        <v>0</v>
      </c>
    </row>
    <row r="364" spans="1:9" x14ac:dyDescent="0.15">
      <c r="A364" t="s">
        <v>73</v>
      </c>
      <c r="B364" s="41">
        <v>40477</v>
      </c>
      <c r="C364">
        <v>469</v>
      </c>
      <c r="D364">
        <v>25</v>
      </c>
      <c r="E364" t="s">
        <v>0</v>
      </c>
      <c r="F364">
        <v>0</v>
      </c>
    </row>
    <row r="366" spans="1:9" x14ac:dyDescent="0.15">
      <c r="A366" t="s">
        <v>68</v>
      </c>
      <c r="B366" s="41">
        <v>40481</v>
      </c>
      <c r="C366">
        <v>470</v>
      </c>
      <c r="D366">
        <v>1</v>
      </c>
      <c r="E366" t="s">
        <v>4</v>
      </c>
      <c r="F366">
        <v>3</v>
      </c>
      <c r="H366">
        <f>(COUNTIF(F366:F390,"&gt;0"))/(COUNTA(F366:F390))</f>
        <v>0.72</v>
      </c>
      <c r="I366">
        <f>AVERAGE(F366:F390)</f>
        <v>1.52</v>
      </c>
    </row>
    <row r="367" spans="1:9" x14ac:dyDescent="0.15">
      <c r="A367" t="s">
        <v>68</v>
      </c>
      <c r="B367" s="41">
        <v>40481</v>
      </c>
      <c r="C367">
        <v>470</v>
      </c>
      <c r="D367">
        <v>2</v>
      </c>
      <c r="E367" t="s">
        <v>4</v>
      </c>
      <c r="F367">
        <v>3</v>
      </c>
    </row>
    <row r="368" spans="1:9" x14ac:dyDescent="0.15">
      <c r="A368" t="s">
        <v>68</v>
      </c>
      <c r="B368" s="41">
        <v>40481</v>
      </c>
      <c r="C368">
        <v>470</v>
      </c>
      <c r="D368">
        <v>3</v>
      </c>
      <c r="E368" t="s">
        <v>4</v>
      </c>
      <c r="F368">
        <v>3</v>
      </c>
      <c r="G368" t="s">
        <v>53</v>
      </c>
      <c r="H368" t="s">
        <v>59</v>
      </c>
      <c r="I368" t="s">
        <v>60</v>
      </c>
    </row>
    <row r="369" spans="1:9" x14ac:dyDescent="0.15">
      <c r="A369" t="s">
        <v>68</v>
      </c>
      <c r="B369" s="41">
        <v>40481</v>
      </c>
      <c r="C369">
        <v>470</v>
      </c>
      <c r="D369">
        <v>4</v>
      </c>
      <c r="E369" t="s">
        <v>2</v>
      </c>
      <c r="F369">
        <v>1</v>
      </c>
      <c r="G369" t="s">
        <v>54</v>
      </c>
      <c r="H369">
        <v>66</v>
      </c>
      <c r="I369">
        <v>1</v>
      </c>
    </row>
    <row r="370" spans="1:9" x14ac:dyDescent="0.15">
      <c r="A370" t="s">
        <v>68</v>
      </c>
      <c r="B370" s="41">
        <v>40481</v>
      </c>
      <c r="C370">
        <v>470</v>
      </c>
      <c r="D370">
        <v>5</v>
      </c>
      <c r="E370" t="s">
        <v>0</v>
      </c>
      <c r="F370">
        <v>0</v>
      </c>
      <c r="G370" t="s">
        <v>55</v>
      </c>
      <c r="H370">
        <v>59</v>
      </c>
      <c r="I370">
        <v>0</v>
      </c>
    </row>
    <row r="371" spans="1:9" x14ac:dyDescent="0.15">
      <c r="A371" t="s">
        <v>68</v>
      </c>
      <c r="B371" s="41">
        <v>40481</v>
      </c>
      <c r="C371">
        <v>470</v>
      </c>
      <c r="D371">
        <v>6</v>
      </c>
      <c r="E371" t="s">
        <v>2</v>
      </c>
      <c r="F371">
        <v>1</v>
      </c>
      <c r="G371" t="s">
        <v>56</v>
      </c>
      <c r="H371">
        <v>65</v>
      </c>
      <c r="I371">
        <v>2</v>
      </c>
    </row>
    <row r="372" spans="1:9" x14ac:dyDescent="0.15">
      <c r="A372" t="s">
        <v>68</v>
      </c>
      <c r="B372" s="41">
        <v>40481</v>
      </c>
      <c r="C372">
        <v>470</v>
      </c>
      <c r="D372">
        <v>7</v>
      </c>
      <c r="E372" t="s">
        <v>3</v>
      </c>
      <c r="F372">
        <v>3</v>
      </c>
      <c r="G372" t="s">
        <v>57</v>
      </c>
      <c r="H372">
        <v>57</v>
      </c>
      <c r="I372">
        <v>2</v>
      </c>
    </row>
    <row r="373" spans="1:9" x14ac:dyDescent="0.15">
      <c r="A373" t="s">
        <v>68</v>
      </c>
      <c r="B373" s="41">
        <v>40481</v>
      </c>
      <c r="C373">
        <v>470</v>
      </c>
      <c r="D373">
        <v>8</v>
      </c>
      <c r="E373" t="s">
        <v>3</v>
      </c>
      <c r="F373">
        <v>3</v>
      </c>
      <c r="G373" t="s">
        <v>58</v>
      </c>
      <c r="H373">
        <f>SUM(H369:H372)</f>
        <v>247</v>
      </c>
      <c r="I373">
        <f>SUM(I369:I372)</f>
        <v>5</v>
      </c>
    </row>
    <row r="374" spans="1:9" x14ac:dyDescent="0.15">
      <c r="A374" t="s">
        <v>68</v>
      </c>
      <c r="B374" s="41">
        <v>40481</v>
      </c>
      <c r="C374">
        <v>470</v>
      </c>
      <c r="D374">
        <v>9</v>
      </c>
      <c r="E374" t="s">
        <v>15</v>
      </c>
      <c r="F374">
        <v>1</v>
      </c>
      <c r="I374">
        <f>SUM(H373:I373)</f>
        <v>252</v>
      </c>
    </row>
    <row r="375" spans="1:9" x14ac:dyDescent="0.15">
      <c r="A375" t="s">
        <v>68</v>
      </c>
      <c r="B375" s="41">
        <v>40481</v>
      </c>
      <c r="C375">
        <v>470</v>
      </c>
      <c r="D375">
        <v>10</v>
      </c>
      <c r="E375" t="s">
        <v>1</v>
      </c>
      <c r="F375">
        <v>1</v>
      </c>
    </row>
    <row r="376" spans="1:9" x14ac:dyDescent="0.15">
      <c r="A376" t="s">
        <v>68</v>
      </c>
      <c r="B376" s="41">
        <v>40481</v>
      </c>
      <c r="C376">
        <v>470</v>
      </c>
      <c r="D376">
        <v>11</v>
      </c>
      <c r="E376" t="s">
        <v>15</v>
      </c>
      <c r="F376">
        <v>1</v>
      </c>
    </row>
    <row r="377" spans="1:9" x14ac:dyDescent="0.15">
      <c r="A377" t="s">
        <v>68</v>
      </c>
      <c r="B377" s="41">
        <v>40481</v>
      </c>
      <c r="C377">
        <v>470</v>
      </c>
      <c r="D377">
        <v>12</v>
      </c>
      <c r="E377" t="s">
        <v>3</v>
      </c>
      <c r="F377">
        <v>3</v>
      </c>
    </row>
    <row r="378" spans="1:9" x14ac:dyDescent="0.15">
      <c r="A378" t="s">
        <v>68</v>
      </c>
      <c r="B378" s="41">
        <v>40481</v>
      </c>
      <c r="C378">
        <v>470</v>
      </c>
      <c r="D378">
        <v>13</v>
      </c>
      <c r="E378" t="s">
        <v>1</v>
      </c>
      <c r="F378">
        <v>1</v>
      </c>
    </row>
    <row r="379" spans="1:9" x14ac:dyDescent="0.15">
      <c r="A379" t="s">
        <v>68</v>
      </c>
      <c r="B379" s="41">
        <v>40481</v>
      </c>
      <c r="C379">
        <v>470</v>
      </c>
      <c r="D379">
        <v>14</v>
      </c>
      <c r="E379" t="s">
        <v>0</v>
      </c>
      <c r="F379">
        <v>0</v>
      </c>
    </row>
    <row r="380" spans="1:9" x14ac:dyDescent="0.15">
      <c r="A380" t="s">
        <v>68</v>
      </c>
      <c r="B380" s="41">
        <v>40481</v>
      </c>
      <c r="C380">
        <v>470</v>
      </c>
      <c r="D380">
        <v>15</v>
      </c>
      <c r="E380" t="s">
        <v>0</v>
      </c>
      <c r="F380">
        <v>0</v>
      </c>
    </row>
    <row r="381" spans="1:9" x14ac:dyDescent="0.15">
      <c r="A381" t="s">
        <v>68</v>
      </c>
      <c r="B381" s="41">
        <v>40481</v>
      </c>
      <c r="C381">
        <v>470</v>
      </c>
      <c r="D381">
        <v>16</v>
      </c>
      <c r="E381" t="s">
        <v>4</v>
      </c>
      <c r="F381">
        <v>3</v>
      </c>
    </row>
    <row r="382" spans="1:9" x14ac:dyDescent="0.15">
      <c r="A382" t="s">
        <v>68</v>
      </c>
      <c r="B382" s="41">
        <v>40481</v>
      </c>
      <c r="C382">
        <v>470</v>
      </c>
      <c r="D382">
        <v>17</v>
      </c>
      <c r="E382" t="s">
        <v>3</v>
      </c>
      <c r="F382">
        <v>3</v>
      </c>
    </row>
    <row r="383" spans="1:9" x14ac:dyDescent="0.15">
      <c r="A383" t="s">
        <v>68</v>
      </c>
      <c r="B383" s="41">
        <v>40481</v>
      </c>
      <c r="C383">
        <v>470</v>
      </c>
      <c r="D383">
        <v>18</v>
      </c>
      <c r="E383" t="s">
        <v>3</v>
      </c>
      <c r="F383">
        <v>3</v>
      </c>
    </row>
    <row r="384" spans="1:9" x14ac:dyDescent="0.15">
      <c r="A384" t="s">
        <v>68</v>
      </c>
      <c r="B384" s="41">
        <v>40481</v>
      </c>
      <c r="C384">
        <v>470</v>
      </c>
      <c r="D384">
        <v>19</v>
      </c>
      <c r="E384" t="s">
        <v>0</v>
      </c>
      <c r="F384">
        <v>0</v>
      </c>
    </row>
    <row r="385" spans="1:9" x14ac:dyDescent="0.15">
      <c r="A385" t="s">
        <v>68</v>
      </c>
      <c r="B385" s="41">
        <v>40481</v>
      </c>
      <c r="C385">
        <v>470</v>
      </c>
      <c r="D385">
        <v>20</v>
      </c>
      <c r="E385" t="s">
        <v>4</v>
      </c>
      <c r="F385">
        <v>3</v>
      </c>
    </row>
    <row r="386" spans="1:9" x14ac:dyDescent="0.15">
      <c r="A386" t="s">
        <v>68</v>
      </c>
      <c r="B386" s="41">
        <v>40481</v>
      </c>
      <c r="C386">
        <v>470</v>
      </c>
      <c r="D386">
        <v>21</v>
      </c>
      <c r="E386" t="s">
        <v>2</v>
      </c>
      <c r="F386">
        <v>1</v>
      </c>
    </row>
    <row r="387" spans="1:9" x14ac:dyDescent="0.15">
      <c r="A387" t="s">
        <v>68</v>
      </c>
      <c r="B387" s="41">
        <v>40481</v>
      </c>
      <c r="C387">
        <v>470</v>
      </c>
      <c r="D387">
        <v>22</v>
      </c>
      <c r="E387" t="s">
        <v>2</v>
      </c>
      <c r="F387">
        <v>1</v>
      </c>
    </row>
    <row r="388" spans="1:9" x14ac:dyDescent="0.15">
      <c r="A388" t="s">
        <v>68</v>
      </c>
      <c r="B388" s="41">
        <v>40481</v>
      </c>
      <c r="C388">
        <v>470</v>
      </c>
      <c r="D388">
        <v>23</v>
      </c>
      <c r="E388" t="s">
        <v>0</v>
      </c>
      <c r="F388">
        <v>0</v>
      </c>
    </row>
    <row r="389" spans="1:9" x14ac:dyDescent="0.15">
      <c r="A389" t="s">
        <v>68</v>
      </c>
      <c r="B389" s="41">
        <v>40481</v>
      </c>
      <c r="C389">
        <v>470</v>
      </c>
      <c r="D389">
        <v>24</v>
      </c>
      <c r="E389" t="s">
        <v>0</v>
      </c>
      <c r="F389">
        <v>0</v>
      </c>
    </row>
    <row r="390" spans="1:9" x14ac:dyDescent="0.15">
      <c r="A390" t="s">
        <v>68</v>
      </c>
      <c r="B390" s="41">
        <v>40481</v>
      </c>
      <c r="C390">
        <v>470</v>
      </c>
      <c r="D390">
        <v>25</v>
      </c>
      <c r="E390" t="s">
        <v>0</v>
      </c>
      <c r="F390">
        <v>0</v>
      </c>
    </row>
    <row r="392" spans="1:9" x14ac:dyDescent="0.15">
      <c r="A392" s="42" t="s">
        <v>31</v>
      </c>
      <c r="B392" s="41">
        <v>40453</v>
      </c>
      <c r="C392" s="42" t="s">
        <v>75</v>
      </c>
      <c r="E392" s="45" t="s">
        <v>35</v>
      </c>
      <c r="F392" s="46">
        <v>5</v>
      </c>
      <c r="H392">
        <f>(COUNTIF(F392:F416,"&gt;0"))/(COUNTA(F392:F416))</f>
        <v>0.92</v>
      </c>
      <c r="I392">
        <f>AVERAGE(F392:F416)</f>
        <v>2.44</v>
      </c>
    </row>
    <row r="393" spans="1:9" x14ac:dyDescent="0.15">
      <c r="A393" s="42" t="s">
        <v>31</v>
      </c>
      <c r="B393" s="41">
        <v>40453</v>
      </c>
      <c r="C393" s="42" t="s">
        <v>75</v>
      </c>
      <c r="E393" s="45" t="s">
        <v>2</v>
      </c>
      <c r="F393" s="46">
        <v>1</v>
      </c>
    </row>
    <row r="394" spans="1:9" x14ac:dyDescent="0.15">
      <c r="A394" s="42" t="s">
        <v>31</v>
      </c>
      <c r="B394" s="41">
        <v>40453</v>
      </c>
      <c r="C394" s="42" t="s">
        <v>75</v>
      </c>
      <c r="E394" s="45" t="s">
        <v>1</v>
      </c>
      <c r="F394" s="46">
        <v>1</v>
      </c>
    </row>
    <row r="395" spans="1:9" x14ac:dyDescent="0.15">
      <c r="A395" s="42" t="s">
        <v>31</v>
      </c>
      <c r="B395" s="41">
        <v>40453</v>
      </c>
      <c r="C395" s="42" t="s">
        <v>75</v>
      </c>
      <c r="E395" s="45" t="s">
        <v>36</v>
      </c>
      <c r="F395" s="46">
        <v>5</v>
      </c>
    </row>
    <row r="396" spans="1:9" x14ac:dyDescent="0.15">
      <c r="A396" s="42" t="s">
        <v>31</v>
      </c>
      <c r="B396" s="41">
        <v>40453</v>
      </c>
      <c r="C396" s="42" t="s">
        <v>75</v>
      </c>
      <c r="E396" s="45" t="s">
        <v>3</v>
      </c>
      <c r="F396" s="46">
        <v>3</v>
      </c>
    </row>
    <row r="397" spans="1:9" x14ac:dyDescent="0.15">
      <c r="A397" s="42" t="s">
        <v>31</v>
      </c>
      <c r="B397" s="41">
        <v>40453</v>
      </c>
      <c r="C397" s="42" t="s">
        <v>75</v>
      </c>
      <c r="E397" s="45" t="s">
        <v>4</v>
      </c>
      <c r="F397" s="46">
        <v>3</v>
      </c>
    </row>
    <row r="398" spans="1:9" x14ac:dyDescent="0.15">
      <c r="A398" s="42" t="s">
        <v>31</v>
      </c>
      <c r="B398" s="41">
        <v>40453</v>
      </c>
      <c r="C398" s="42" t="s">
        <v>75</v>
      </c>
      <c r="E398" s="45" t="s">
        <v>2</v>
      </c>
      <c r="F398" s="46">
        <v>1</v>
      </c>
    </row>
    <row r="399" spans="1:9" x14ac:dyDescent="0.15">
      <c r="A399" s="42" t="s">
        <v>31</v>
      </c>
      <c r="B399" s="41">
        <v>40453</v>
      </c>
      <c r="C399" s="42" t="s">
        <v>75</v>
      </c>
      <c r="E399" s="45" t="s">
        <v>2</v>
      </c>
      <c r="F399" s="46">
        <v>1</v>
      </c>
    </row>
    <row r="400" spans="1:9" x14ac:dyDescent="0.15">
      <c r="A400" s="42" t="s">
        <v>31</v>
      </c>
      <c r="B400" s="41">
        <v>40453</v>
      </c>
      <c r="C400" s="42" t="s">
        <v>75</v>
      </c>
      <c r="E400" s="45" t="s">
        <v>4</v>
      </c>
      <c r="F400" s="46">
        <v>3</v>
      </c>
    </row>
    <row r="401" spans="1:6" x14ac:dyDescent="0.15">
      <c r="A401" s="42" t="s">
        <v>31</v>
      </c>
      <c r="B401" s="41">
        <v>40453</v>
      </c>
      <c r="C401" s="42" t="s">
        <v>75</v>
      </c>
      <c r="E401" s="45" t="s">
        <v>2</v>
      </c>
      <c r="F401" s="46">
        <v>1</v>
      </c>
    </row>
    <row r="402" spans="1:6" x14ac:dyDescent="0.15">
      <c r="A402" s="42" t="s">
        <v>31</v>
      </c>
      <c r="B402" s="41">
        <v>40453</v>
      </c>
      <c r="C402" s="42" t="s">
        <v>75</v>
      </c>
      <c r="E402" s="45" t="s">
        <v>3</v>
      </c>
      <c r="F402" s="46">
        <v>3</v>
      </c>
    </row>
    <row r="403" spans="1:6" x14ac:dyDescent="0.15">
      <c r="A403" s="42" t="s">
        <v>31</v>
      </c>
      <c r="B403" s="41">
        <v>40453</v>
      </c>
      <c r="C403" s="42" t="s">
        <v>75</v>
      </c>
      <c r="E403" s="45" t="s">
        <v>15</v>
      </c>
      <c r="F403" s="46">
        <v>1</v>
      </c>
    </row>
    <row r="404" spans="1:6" x14ac:dyDescent="0.15">
      <c r="A404" s="42" t="s">
        <v>31</v>
      </c>
      <c r="B404" s="41">
        <v>40453</v>
      </c>
      <c r="C404" s="42" t="s">
        <v>75</v>
      </c>
      <c r="E404" s="45" t="s">
        <v>36</v>
      </c>
      <c r="F404" s="46">
        <v>5</v>
      </c>
    </row>
    <row r="405" spans="1:6" x14ac:dyDescent="0.15">
      <c r="A405" s="42" t="s">
        <v>31</v>
      </c>
      <c r="B405" s="41">
        <v>40453</v>
      </c>
      <c r="C405" s="42" t="s">
        <v>75</v>
      </c>
      <c r="E405" s="45" t="s">
        <v>15</v>
      </c>
      <c r="F405" s="46">
        <v>1</v>
      </c>
    </row>
    <row r="406" spans="1:6" x14ac:dyDescent="0.15">
      <c r="A406" s="42" t="s">
        <v>31</v>
      </c>
      <c r="B406" s="41">
        <v>40453</v>
      </c>
      <c r="C406" s="42" t="s">
        <v>75</v>
      </c>
      <c r="E406" s="45" t="s">
        <v>4</v>
      </c>
      <c r="F406" s="46">
        <v>3</v>
      </c>
    </row>
    <row r="407" spans="1:6" x14ac:dyDescent="0.15">
      <c r="A407" s="42" t="s">
        <v>31</v>
      </c>
      <c r="B407" s="41">
        <v>40453</v>
      </c>
      <c r="C407" s="42" t="s">
        <v>75</v>
      </c>
      <c r="E407" s="45" t="s">
        <v>3</v>
      </c>
      <c r="F407" s="46">
        <v>3</v>
      </c>
    </row>
    <row r="408" spans="1:6" x14ac:dyDescent="0.15">
      <c r="A408" s="42" t="s">
        <v>31</v>
      </c>
      <c r="B408" s="41">
        <v>40453</v>
      </c>
      <c r="C408" s="42" t="s">
        <v>75</v>
      </c>
      <c r="E408" s="45" t="s">
        <v>4</v>
      </c>
      <c r="F408" s="46">
        <v>3</v>
      </c>
    </row>
    <row r="409" spans="1:6" x14ac:dyDescent="0.15">
      <c r="A409" s="42" t="s">
        <v>31</v>
      </c>
      <c r="B409" s="41">
        <v>40453</v>
      </c>
      <c r="C409" s="42" t="s">
        <v>75</v>
      </c>
      <c r="E409" s="45" t="s">
        <v>0</v>
      </c>
      <c r="F409" s="46">
        <v>0</v>
      </c>
    </row>
    <row r="410" spans="1:6" x14ac:dyDescent="0.15">
      <c r="A410" s="42" t="s">
        <v>31</v>
      </c>
      <c r="B410" s="41">
        <v>40453</v>
      </c>
      <c r="C410" s="42" t="s">
        <v>75</v>
      </c>
      <c r="E410" s="45" t="s">
        <v>2</v>
      </c>
      <c r="F410" s="46">
        <v>1</v>
      </c>
    </row>
    <row r="411" spans="1:6" x14ac:dyDescent="0.15">
      <c r="A411" s="42" t="s">
        <v>31</v>
      </c>
      <c r="B411" s="41">
        <v>40453</v>
      </c>
      <c r="C411" s="42" t="s">
        <v>75</v>
      </c>
      <c r="E411" s="45" t="s">
        <v>4</v>
      </c>
      <c r="F411" s="46">
        <v>3</v>
      </c>
    </row>
    <row r="412" spans="1:6" x14ac:dyDescent="0.15">
      <c r="A412" s="42" t="s">
        <v>31</v>
      </c>
      <c r="B412" s="41">
        <v>40453</v>
      </c>
      <c r="C412" s="42" t="s">
        <v>75</v>
      </c>
      <c r="E412" s="45" t="s">
        <v>4</v>
      </c>
      <c r="F412" s="46">
        <v>3</v>
      </c>
    </row>
    <row r="413" spans="1:6" x14ac:dyDescent="0.15">
      <c r="A413" s="42" t="s">
        <v>31</v>
      </c>
      <c r="B413" s="41">
        <v>40453</v>
      </c>
      <c r="C413" s="42" t="s">
        <v>75</v>
      </c>
      <c r="E413" s="45" t="s">
        <v>3</v>
      </c>
      <c r="F413" s="46">
        <v>3</v>
      </c>
    </row>
    <row r="414" spans="1:6" x14ac:dyDescent="0.15">
      <c r="A414" s="42" t="s">
        <v>31</v>
      </c>
      <c r="B414" s="41">
        <v>40453</v>
      </c>
      <c r="C414" s="42" t="s">
        <v>75</v>
      </c>
      <c r="E414" s="45" t="s">
        <v>35</v>
      </c>
      <c r="F414" s="46">
        <v>5</v>
      </c>
    </row>
    <row r="415" spans="1:6" x14ac:dyDescent="0.15">
      <c r="A415" s="42" t="s">
        <v>31</v>
      </c>
      <c r="B415" s="41">
        <v>40453</v>
      </c>
      <c r="C415" s="42" t="s">
        <v>75</v>
      </c>
      <c r="E415" s="45" t="s">
        <v>0</v>
      </c>
      <c r="F415" s="46">
        <v>0</v>
      </c>
    </row>
    <row r="416" spans="1:6" x14ac:dyDescent="0.15">
      <c r="A416" s="42" t="s">
        <v>31</v>
      </c>
      <c r="B416" s="41">
        <v>40453</v>
      </c>
      <c r="C416" s="42" t="s">
        <v>75</v>
      </c>
      <c r="E416" s="45" t="s">
        <v>4</v>
      </c>
      <c r="F416" s="46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19"/>
  <sheetViews>
    <sheetView zoomScale="85" zoomScaleNormal="85" workbookViewId="0">
      <selection activeCell="N41" sqref="N41"/>
    </sheetView>
  </sheetViews>
  <sheetFormatPr baseColWidth="10" defaultColWidth="8.83203125" defaultRowHeight="13" x14ac:dyDescent="0.15"/>
  <cols>
    <col min="2" max="2" width="10.5" customWidth="1"/>
    <col min="3" max="3" width="11.6640625" customWidth="1"/>
    <col min="5" max="5" width="10.33203125" customWidth="1"/>
    <col min="14" max="14" width="12" customWidth="1"/>
  </cols>
  <sheetData>
    <row r="1" spans="1:14" x14ac:dyDescent="0.15">
      <c r="A1" t="s">
        <v>76</v>
      </c>
      <c r="E1" t="s">
        <v>16</v>
      </c>
      <c r="G1" t="s">
        <v>22</v>
      </c>
    </row>
    <row r="2" spans="1:14" x14ac:dyDescent="0.15">
      <c r="A2" t="s">
        <v>77</v>
      </c>
    </row>
    <row r="3" spans="1:14" x14ac:dyDescent="0.15">
      <c r="E3" t="s">
        <v>17</v>
      </c>
      <c r="F3" t="s">
        <v>18</v>
      </c>
      <c r="G3" t="s">
        <v>19</v>
      </c>
      <c r="H3" t="s">
        <v>20</v>
      </c>
      <c r="I3" t="s">
        <v>21</v>
      </c>
    </row>
    <row r="4" spans="1:14" x14ac:dyDescent="0.15">
      <c r="A4" t="s">
        <v>12</v>
      </c>
      <c r="B4" t="s">
        <v>11</v>
      </c>
      <c r="C4" t="s">
        <v>8</v>
      </c>
      <c r="D4" t="s">
        <v>9</v>
      </c>
      <c r="E4" t="s">
        <v>5</v>
      </c>
      <c r="F4" t="s">
        <v>6</v>
      </c>
      <c r="H4" t="s">
        <v>14</v>
      </c>
      <c r="I4" t="s">
        <v>7</v>
      </c>
    </row>
    <row r="5" spans="1:14" x14ac:dyDescent="0.15">
      <c r="A5" t="s">
        <v>33</v>
      </c>
      <c r="B5" s="41">
        <v>40736</v>
      </c>
      <c r="C5">
        <v>471</v>
      </c>
      <c r="D5">
        <v>1</v>
      </c>
      <c r="E5" t="s">
        <v>1</v>
      </c>
      <c r="F5">
        <v>1</v>
      </c>
      <c r="H5">
        <f>(COUNTIF(F5:F29,"&gt;0"))/(COUNTA(F5:F29))</f>
        <v>0.6</v>
      </c>
      <c r="I5">
        <f>AVERAGE(F5:F29)</f>
        <v>1.08</v>
      </c>
      <c r="J5" t="s">
        <v>33</v>
      </c>
    </row>
    <row r="6" spans="1:14" x14ac:dyDescent="0.15">
      <c r="A6" t="s">
        <v>33</v>
      </c>
      <c r="B6" s="41">
        <v>40736</v>
      </c>
      <c r="C6">
        <v>471</v>
      </c>
      <c r="D6">
        <v>2</v>
      </c>
      <c r="E6" t="s">
        <v>0</v>
      </c>
      <c r="F6">
        <v>0</v>
      </c>
      <c r="J6" t="s">
        <v>23</v>
      </c>
      <c r="K6" t="s">
        <v>24</v>
      </c>
      <c r="L6" t="s">
        <v>34</v>
      </c>
      <c r="M6" t="s">
        <v>61</v>
      </c>
      <c r="N6" s="42" t="s">
        <v>80</v>
      </c>
    </row>
    <row r="7" spans="1:14" x14ac:dyDescent="0.15">
      <c r="A7" t="s">
        <v>33</v>
      </c>
      <c r="B7" s="41">
        <v>40736</v>
      </c>
      <c r="C7">
        <v>471</v>
      </c>
      <c r="D7">
        <v>3</v>
      </c>
      <c r="E7" t="s">
        <v>0</v>
      </c>
      <c r="F7">
        <v>0</v>
      </c>
      <c r="G7" t="s">
        <v>53</v>
      </c>
      <c r="H7" t="s">
        <v>59</v>
      </c>
      <c r="I7" t="s">
        <v>60</v>
      </c>
      <c r="J7" t="s">
        <v>26</v>
      </c>
      <c r="K7">
        <v>0.6</v>
      </c>
      <c r="L7">
        <v>1.08</v>
      </c>
      <c r="M7" s="47">
        <f>(H12/I13)</f>
        <v>0.97499999999999998</v>
      </c>
      <c r="N7" s="47">
        <f>390/400</f>
        <v>0.97499999999999998</v>
      </c>
    </row>
    <row r="8" spans="1:14" x14ac:dyDescent="0.15">
      <c r="A8" t="s">
        <v>33</v>
      </c>
      <c r="B8" s="41">
        <v>40736</v>
      </c>
      <c r="C8">
        <v>471</v>
      </c>
      <c r="D8">
        <v>4</v>
      </c>
      <c r="E8" t="s">
        <v>3</v>
      </c>
      <c r="F8">
        <v>3</v>
      </c>
      <c r="G8" t="s">
        <v>54</v>
      </c>
      <c r="H8">
        <v>97</v>
      </c>
      <c r="I8">
        <v>3</v>
      </c>
      <c r="J8" t="s">
        <v>27</v>
      </c>
      <c r="K8">
        <v>1</v>
      </c>
      <c r="L8">
        <v>2.36</v>
      </c>
      <c r="M8" s="47">
        <f>(H116/H12)</f>
        <v>0.84615384615384615</v>
      </c>
      <c r="N8" s="47">
        <f>H116/400</f>
        <v>0.82499999999999996</v>
      </c>
    </row>
    <row r="9" spans="1:14" x14ac:dyDescent="0.15">
      <c r="A9" t="s">
        <v>33</v>
      </c>
      <c r="B9" s="41">
        <v>40736</v>
      </c>
      <c r="C9">
        <v>471</v>
      </c>
      <c r="D9">
        <v>5</v>
      </c>
      <c r="E9" t="s">
        <v>15</v>
      </c>
      <c r="F9">
        <v>1</v>
      </c>
      <c r="G9" t="s">
        <v>55</v>
      </c>
      <c r="H9">
        <v>99</v>
      </c>
      <c r="I9">
        <v>1</v>
      </c>
      <c r="J9" t="s">
        <v>28</v>
      </c>
      <c r="K9">
        <v>1</v>
      </c>
      <c r="L9">
        <v>2.5</v>
      </c>
      <c r="M9" s="47">
        <f>(H246/H116)</f>
        <v>0.44242424242424244</v>
      </c>
      <c r="N9" s="47">
        <f>H246/400</f>
        <v>0.36499999999999999</v>
      </c>
    </row>
    <row r="10" spans="1:14" x14ac:dyDescent="0.15">
      <c r="A10" t="s">
        <v>33</v>
      </c>
      <c r="B10" s="41">
        <v>40736</v>
      </c>
      <c r="C10">
        <v>471</v>
      </c>
      <c r="D10">
        <v>6</v>
      </c>
      <c r="E10" t="s">
        <v>0</v>
      </c>
      <c r="F10">
        <v>0</v>
      </c>
      <c r="G10" t="s">
        <v>56</v>
      </c>
      <c r="H10">
        <v>97</v>
      </c>
      <c r="I10">
        <v>3</v>
      </c>
      <c r="J10" t="s">
        <v>29</v>
      </c>
      <c r="K10">
        <v>0.96</v>
      </c>
      <c r="L10">
        <v>2.48</v>
      </c>
      <c r="M10" s="47">
        <f>(H376/H246)</f>
        <v>0.58904109589041098</v>
      </c>
      <c r="N10" s="47">
        <f>H376/400</f>
        <v>0.215</v>
      </c>
    </row>
    <row r="11" spans="1:14" x14ac:dyDescent="0.15">
      <c r="A11" t="s">
        <v>33</v>
      </c>
      <c r="B11" s="41">
        <v>40736</v>
      </c>
      <c r="C11">
        <v>471</v>
      </c>
      <c r="D11">
        <v>7</v>
      </c>
      <c r="E11" t="s">
        <v>2</v>
      </c>
      <c r="F11">
        <v>1</v>
      </c>
      <c r="G11" t="s">
        <v>57</v>
      </c>
      <c r="H11">
        <v>97</v>
      </c>
      <c r="I11">
        <v>3</v>
      </c>
      <c r="M11" s="47"/>
      <c r="N11" s="47"/>
    </row>
    <row r="12" spans="1:14" x14ac:dyDescent="0.15">
      <c r="A12" t="s">
        <v>33</v>
      </c>
      <c r="B12" s="41">
        <v>40736</v>
      </c>
      <c r="C12">
        <v>471</v>
      </c>
      <c r="D12">
        <v>8</v>
      </c>
      <c r="E12" t="s">
        <v>15</v>
      </c>
      <c r="F12">
        <v>1</v>
      </c>
      <c r="G12" t="s">
        <v>58</v>
      </c>
      <c r="H12">
        <f>SUM(H8:H11)</f>
        <v>390</v>
      </c>
      <c r="I12">
        <f>SUM(I8:I11)</f>
        <v>10</v>
      </c>
      <c r="J12" t="s">
        <v>68</v>
      </c>
      <c r="M12" s="47"/>
      <c r="N12" s="47"/>
    </row>
    <row r="13" spans="1:14" x14ac:dyDescent="0.15">
      <c r="A13" t="s">
        <v>33</v>
      </c>
      <c r="B13" s="41">
        <v>40736</v>
      </c>
      <c r="C13">
        <v>471</v>
      </c>
      <c r="D13">
        <v>9</v>
      </c>
      <c r="E13" t="s">
        <v>0</v>
      </c>
      <c r="F13">
        <v>0</v>
      </c>
      <c r="I13">
        <f>SUM(H12:I12)</f>
        <v>400</v>
      </c>
      <c r="J13" t="s">
        <v>23</v>
      </c>
      <c r="K13" t="s">
        <v>24</v>
      </c>
      <c r="L13" s="42" t="s">
        <v>34</v>
      </c>
      <c r="M13" s="47"/>
      <c r="N13" s="47"/>
    </row>
    <row r="14" spans="1:14" x14ac:dyDescent="0.15">
      <c r="A14" t="s">
        <v>33</v>
      </c>
      <c r="B14" s="41">
        <v>40736</v>
      </c>
      <c r="C14">
        <v>471</v>
      </c>
      <c r="D14">
        <v>10</v>
      </c>
      <c r="E14" t="s">
        <v>1</v>
      </c>
      <c r="F14">
        <v>1</v>
      </c>
      <c r="J14" t="s">
        <v>26</v>
      </c>
      <c r="K14">
        <v>0.28000000000000003</v>
      </c>
      <c r="L14">
        <v>0.36</v>
      </c>
      <c r="M14" s="47">
        <f>(H12/I13)</f>
        <v>0.97499999999999998</v>
      </c>
      <c r="N14" s="47">
        <f>H64/I65</f>
        <v>0.96508728179551118</v>
      </c>
    </row>
    <row r="15" spans="1:14" x14ac:dyDescent="0.15">
      <c r="A15" t="s">
        <v>33</v>
      </c>
      <c r="B15" s="41">
        <v>40736</v>
      </c>
      <c r="C15">
        <v>471</v>
      </c>
      <c r="D15">
        <v>11</v>
      </c>
      <c r="E15" t="s">
        <v>1</v>
      </c>
      <c r="F15">
        <v>1</v>
      </c>
      <c r="J15" t="s">
        <v>27</v>
      </c>
      <c r="K15">
        <v>0.72</v>
      </c>
      <c r="L15">
        <v>1.1200000000000001</v>
      </c>
      <c r="M15" s="47">
        <f>(H168/H12)</f>
        <v>0.88461538461538458</v>
      </c>
      <c r="N15" s="47">
        <f>H168/401</f>
        <v>0.86034912718204493</v>
      </c>
    </row>
    <row r="16" spans="1:14" x14ac:dyDescent="0.15">
      <c r="A16" t="s">
        <v>33</v>
      </c>
      <c r="B16" s="41">
        <v>40736</v>
      </c>
      <c r="C16">
        <v>471</v>
      </c>
      <c r="D16">
        <v>12</v>
      </c>
      <c r="E16" t="s">
        <v>0</v>
      </c>
      <c r="F16">
        <v>0</v>
      </c>
      <c r="J16" t="s">
        <v>28</v>
      </c>
      <c r="K16">
        <v>0.76</v>
      </c>
      <c r="L16">
        <v>1.4</v>
      </c>
      <c r="M16" s="47">
        <f>(H220/H168)</f>
        <v>0.84057971014492749</v>
      </c>
      <c r="N16" s="47">
        <f>H272/401</f>
        <v>0.75810473815461343</v>
      </c>
    </row>
    <row r="17" spans="1:14" x14ac:dyDescent="0.15">
      <c r="A17" t="s">
        <v>33</v>
      </c>
      <c r="B17" s="41">
        <v>40736</v>
      </c>
      <c r="C17">
        <v>471</v>
      </c>
      <c r="D17">
        <v>13</v>
      </c>
      <c r="E17" t="s">
        <v>35</v>
      </c>
      <c r="F17">
        <v>5</v>
      </c>
      <c r="J17" t="s">
        <v>29</v>
      </c>
      <c r="K17">
        <v>0.6</v>
      </c>
      <c r="L17">
        <v>1.08</v>
      </c>
      <c r="M17" s="47">
        <f>(H373/H220)</f>
        <v>6.8965517241379309E-2</v>
      </c>
      <c r="N17" s="47">
        <f>H350/401</f>
        <v>0.68079800498753118</v>
      </c>
    </row>
    <row r="18" spans="1:14" x14ac:dyDescent="0.15">
      <c r="A18" t="s">
        <v>33</v>
      </c>
      <c r="B18" s="41">
        <v>40736</v>
      </c>
      <c r="C18">
        <v>471</v>
      </c>
      <c r="D18">
        <v>14</v>
      </c>
      <c r="E18" t="s">
        <v>4</v>
      </c>
      <c r="F18">
        <v>3</v>
      </c>
      <c r="M18" s="47"/>
      <c r="N18" s="47"/>
    </row>
    <row r="19" spans="1:14" x14ac:dyDescent="0.15">
      <c r="A19" t="s">
        <v>33</v>
      </c>
      <c r="B19" s="41">
        <v>40736</v>
      </c>
      <c r="C19">
        <v>471</v>
      </c>
      <c r="D19">
        <v>15</v>
      </c>
      <c r="E19" t="s">
        <v>0</v>
      </c>
      <c r="F19">
        <v>0</v>
      </c>
      <c r="J19" t="s">
        <v>31</v>
      </c>
      <c r="M19" s="47"/>
      <c r="N19" s="47"/>
    </row>
    <row r="20" spans="1:14" x14ac:dyDescent="0.15">
      <c r="A20" t="s">
        <v>33</v>
      </c>
      <c r="B20" s="41">
        <v>40736</v>
      </c>
      <c r="C20">
        <v>471</v>
      </c>
      <c r="D20">
        <v>16</v>
      </c>
      <c r="E20" t="s">
        <v>0</v>
      </c>
      <c r="F20">
        <v>0</v>
      </c>
      <c r="J20" t="s">
        <v>23</v>
      </c>
      <c r="K20" t="s">
        <v>24</v>
      </c>
      <c r="L20" s="42" t="s">
        <v>34</v>
      </c>
      <c r="M20" s="47"/>
      <c r="N20" s="47"/>
    </row>
    <row r="21" spans="1:14" x14ac:dyDescent="0.15">
      <c r="A21" t="s">
        <v>33</v>
      </c>
      <c r="B21" s="41">
        <v>40736</v>
      </c>
      <c r="C21">
        <v>471</v>
      </c>
      <c r="D21">
        <v>17</v>
      </c>
      <c r="E21" t="s">
        <v>15</v>
      </c>
      <c r="F21">
        <v>1</v>
      </c>
      <c r="J21" t="s">
        <v>26</v>
      </c>
      <c r="K21">
        <f>(H83)</f>
        <v>0.12</v>
      </c>
      <c r="L21">
        <f>(I83)</f>
        <v>0.12</v>
      </c>
      <c r="M21" s="47">
        <v>0.98199999999999998</v>
      </c>
      <c r="N21" s="47">
        <v>0.93799999999999994</v>
      </c>
    </row>
    <row r="22" spans="1:14" x14ac:dyDescent="0.15">
      <c r="A22" t="s">
        <v>33</v>
      </c>
      <c r="B22" s="41">
        <v>40736</v>
      </c>
      <c r="C22">
        <v>471</v>
      </c>
      <c r="D22">
        <v>18</v>
      </c>
      <c r="E22" t="s">
        <v>0</v>
      </c>
      <c r="F22">
        <v>0</v>
      </c>
      <c r="J22" t="s">
        <v>27</v>
      </c>
      <c r="K22">
        <f>(H187)</f>
        <v>0.24</v>
      </c>
      <c r="L22">
        <f>(I187)</f>
        <v>0.48</v>
      </c>
      <c r="M22" s="47">
        <v>0.93600000000000005</v>
      </c>
      <c r="N22" s="47">
        <v>0.878</v>
      </c>
    </row>
    <row r="23" spans="1:14" x14ac:dyDescent="0.15">
      <c r="A23" t="s">
        <v>33</v>
      </c>
      <c r="B23" s="41">
        <v>40736</v>
      </c>
      <c r="C23">
        <v>471</v>
      </c>
      <c r="D23">
        <v>19</v>
      </c>
      <c r="E23" t="s">
        <v>15</v>
      </c>
      <c r="F23">
        <v>1</v>
      </c>
      <c r="J23" t="s">
        <v>28</v>
      </c>
      <c r="K23">
        <f>(H291)</f>
        <v>0.8</v>
      </c>
      <c r="L23">
        <f>(I291)</f>
        <v>2</v>
      </c>
      <c r="M23" s="47">
        <v>0.69399999999999995</v>
      </c>
      <c r="N23" s="47">
        <v>0.61</v>
      </c>
    </row>
    <row r="24" spans="1:14" x14ac:dyDescent="0.15">
      <c r="A24" t="s">
        <v>33</v>
      </c>
      <c r="B24" s="41">
        <v>40736</v>
      </c>
      <c r="C24">
        <v>471</v>
      </c>
      <c r="D24">
        <v>20</v>
      </c>
      <c r="E24" t="s">
        <v>3</v>
      </c>
      <c r="F24">
        <v>3</v>
      </c>
      <c r="J24" t="s">
        <v>29</v>
      </c>
      <c r="K24">
        <v>1</v>
      </c>
      <c r="L24">
        <v>3.125</v>
      </c>
      <c r="M24" s="47">
        <v>0.318</v>
      </c>
      <c r="N24" s="47">
        <v>0.19400000000000001</v>
      </c>
    </row>
    <row r="25" spans="1:14" x14ac:dyDescent="0.15">
      <c r="A25" t="s">
        <v>33</v>
      </c>
      <c r="B25" s="41">
        <v>40736</v>
      </c>
      <c r="C25">
        <v>471</v>
      </c>
      <c r="D25">
        <v>21</v>
      </c>
      <c r="E25" t="s">
        <v>2</v>
      </c>
      <c r="F25">
        <v>1</v>
      </c>
      <c r="M25" s="47"/>
      <c r="N25" s="47"/>
    </row>
    <row r="26" spans="1:14" x14ac:dyDescent="0.15">
      <c r="A26" t="s">
        <v>33</v>
      </c>
      <c r="B26" s="41">
        <v>40736</v>
      </c>
      <c r="C26">
        <v>471</v>
      </c>
      <c r="D26">
        <v>22</v>
      </c>
      <c r="E26" t="s">
        <v>1</v>
      </c>
      <c r="F26">
        <v>1</v>
      </c>
      <c r="J26" t="s">
        <v>73</v>
      </c>
      <c r="M26" s="47"/>
      <c r="N26" s="47"/>
    </row>
    <row r="27" spans="1:14" x14ac:dyDescent="0.15">
      <c r="A27" t="s">
        <v>33</v>
      </c>
      <c r="B27" s="41">
        <v>40736</v>
      </c>
      <c r="C27">
        <v>471</v>
      </c>
      <c r="D27">
        <v>23</v>
      </c>
      <c r="E27" t="s">
        <v>4</v>
      </c>
      <c r="F27">
        <v>3</v>
      </c>
      <c r="J27" t="s">
        <v>23</v>
      </c>
      <c r="K27" t="s">
        <v>24</v>
      </c>
      <c r="L27" s="42" t="s">
        <v>34</v>
      </c>
      <c r="M27" s="47"/>
      <c r="N27" s="47"/>
    </row>
    <row r="28" spans="1:14" x14ac:dyDescent="0.15">
      <c r="A28" t="s">
        <v>33</v>
      </c>
      <c r="B28" s="41">
        <v>40736</v>
      </c>
      <c r="C28">
        <v>471</v>
      </c>
      <c r="D28">
        <v>24</v>
      </c>
      <c r="E28" t="s">
        <v>0</v>
      </c>
      <c r="F28">
        <v>0</v>
      </c>
      <c r="J28" t="s">
        <v>26</v>
      </c>
      <c r="K28">
        <v>0.16</v>
      </c>
      <c r="L28">
        <v>0.16</v>
      </c>
      <c r="M28" s="47">
        <f>H38/I39</f>
        <v>0.88833746898263022</v>
      </c>
      <c r="N28" s="47">
        <f>H38/I39</f>
        <v>0.88833746898263022</v>
      </c>
    </row>
    <row r="29" spans="1:14" x14ac:dyDescent="0.15">
      <c r="A29" t="s">
        <v>33</v>
      </c>
      <c r="B29" s="41">
        <v>40736</v>
      </c>
      <c r="C29">
        <v>471</v>
      </c>
      <c r="D29">
        <v>25</v>
      </c>
      <c r="E29" t="s">
        <v>0</v>
      </c>
      <c r="F29">
        <v>0</v>
      </c>
      <c r="J29" t="s">
        <v>27</v>
      </c>
      <c r="K29">
        <v>0.32</v>
      </c>
      <c r="L29">
        <v>0.32</v>
      </c>
      <c r="M29" s="47">
        <f>H142/H38</f>
        <v>0.8966480446927374</v>
      </c>
      <c r="N29" s="47">
        <f>H142/403</f>
        <v>0.79652605459057069</v>
      </c>
    </row>
    <row r="30" spans="1:14" x14ac:dyDescent="0.15">
      <c r="J30" t="s">
        <v>28</v>
      </c>
      <c r="K30">
        <v>0.28000000000000003</v>
      </c>
      <c r="L30">
        <v>0.36</v>
      </c>
      <c r="M30" s="47">
        <f>H220/H142</f>
        <v>0.90342679127725856</v>
      </c>
      <c r="N30" s="47">
        <f>H220/403</f>
        <v>0.71960297766749381</v>
      </c>
    </row>
    <row r="31" spans="1:14" x14ac:dyDescent="0.15">
      <c r="A31" t="s">
        <v>73</v>
      </c>
      <c r="B31" s="41">
        <v>40738</v>
      </c>
      <c r="C31">
        <v>472</v>
      </c>
      <c r="D31">
        <v>1</v>
      </c>
      <c r="E31" t="s">
        <v>0</v>
      </c>
      <c r="F31">
        <v>0</v>
      </c>
      <c r="H31">
        <f>(COUNTIF(F31:F55,"&gt;0"))/(COUNTA(F31:F55))</f>
        <v>0.16</v>
      </c>
      <c r="I31">
        <f>AVERAGE(F31:F55)</f>
        <v>0.16</v>
      </c>
      <c r="J31" t="s">
        <v>29</v>
      </c>
      <c r="K31">
        <v>0.24</v>
      </c>
      <c r="L31">
        <v>0.32</v>
      </c>
      <c r="M31" s="47">
        <f>H324/H220</f>
        <v>0.86896551724137927</v>
      </c>
      <c r="N31" s="47">
        <f>H324/403</f>
        <v>0.62531017369727049</v>
      </c>
    </row>
    <row r="32" spans="1:14" x14ac:dyDescent="0.15">
      <c r="A32" t="s">
        <v>73</v>
      </c>
      <c r="B32" s="41">
        <v>40738</v>
      </c>
      <c r="C32">
        <v>472</v>
      </c>
      <c r="D32">
        <v>2</v>
      </c>
      <c r="E32" t="s">
        <v>0</v>
      </c>
      <c r="F32">
        <v>0</v>
      </c>
    </row>
    <row r="33" spans="1:9" x14ac:dyDescent="0.15">
      <c r="A33" t="s">
        <v>73</v>
      </c>
      <c r="B33" s="41">
        <v>40738</v>
      </c>
      <c r="C33">
        <v>472</v>
      </c>
      <c r="D33">
        <v>3</v>
      </c>
      <c r="E33" t="s">
        <v>0</v>
      </c>
      <c r="F33">
        <v>0</v>
      </c>
      <c r="G33" t="s">
        <v>53</v>
      </c>
      <c r="H33" t="s">
        <v>59</v>
      </c>
      <c r="I33" t="s">
        <v>60</v>
      </c>
    </row>
    <row r="34" spans="1:9" x14ac:dyDescent="0.15">
      <c r="A34" t="s">
        <v>73</v>
      </c>
      <c r="B34" s="41">
        <v>40738</v>
      </c>
      <c r="C34">
        <v>472</v>
      </c>
      <c r="D34">
        <v>4</v>
      </c>
      <c r="E34" t="s">
        <v>1</v>
      </c>
      <c r="F34">
        <v>1</v>
      </c>
      <c r="G34" t="s">
        <v>54</v>
      </c>
      <c r="H34">
        <v>86</v>
      </c>
      <c r="I34">
        <v>14</v>
      </c>
    </row>
    <row r="35" spans="1:9" x14ac:dyDescent="0.15">
      <c r="A35" t="s">
        <v>73</v>
      </c>
      <c r="B35" s="41">
        <v>40738</v>
      </c>
      <c r="C35">
        <v>472</v>
      </c>
      <c r="D35">
        <v>5</v>
      </c>
      <c r="E35" t="s">
        <v>1</v>
      </c>
      <c r="F35">
        <v>1</v>
      </c>
      <c r="G35" t="s">
        <v>55</v>
      </c>
      <c r="H35">
        <v>92</v>
      </c>
      <c r="I35">
        <v>10</v>
      </c>
    </row>
    <row r="36" spans="1:9" x14ac:dyDescent="0.15">
      <c r="A36" t="s">
        <v>73</v>
      </c>
      <c r="B36" s="41">
        <v>40738</v>
      </c>
      <c r="C36">
        <v>472</v>
      </c>
      <c r="D36">
        <v>6</v>
      </c>
      <c r="E36" t="s">
        <v>0</v>
      </c>
      <c r="F36">
        <v>0</v>
      </c>
      <c r="G36" t="s">
        <v>56</v>
      </c>
      <c r="H36">
        <v>94</v>
      </c>
      <c r="I36">
        <v>8</v>
      </c>
    </row>
    <row r="37" spans="1:9" x14ac:dyDescent="0.15">
      <c r="A37" t="s">
        <v>73</v>
      </c>
      <c r="B37" s="41">
        <v>40738</v>
      </c>
      <c r="C37">
        <v>472</v>
      </c>
      <c r="D37">
        <v>7</v>
      </c>
      <c r="E37" t="s">
        <v>0</v>
      </c>
      <c r="F37">
        <v>0</v>
      </c>
      <c r="G37" t="s">
        <v>57</v>
      </c>
      <c r="H37">
        <v>86</v>
      </c>
      <c r="I37">
        <v>13</v>
      </c>
    </row>
    <row r="38" spans="1:9" x14ac:dyDescent="0.15">
      <c r="A38" t="s">
        <v>73</v>
      </c>
      <c r="B38" s="41">
        <v>40738</v>
      </c>
      <c r="C38">
        <v>472</v>
      </c>
      <c r="D38">
        <v>8</v>
      </c>
      <c r="E38" t="s">
        <v>0</v>
      </c>
      <c r="F38">
        <v>0</v>
      </c>
      <c r="G38" t="s">
        <v>58</v>
      </c>
      <c r="H38">
        <f>SUM(H34:H37)</f>
        <v>358</v>
      </c>
      <c r="I38">
        <f>SUM(I34:I37)</f>
        <v>45</v>
      </c>
    </row>
    <row r="39" spans="1:9" x14ac:dyDescent="0.15">
      <c r="A39" t="s">
        <v>73</v>
      </c>
      <c r="B39" s="41">
        <v>40738</v>
      </c>
      <c r="C39">
        <v>472</v>
      </c>
      <c r="D39">
        <v>9</v>
      </c>
      <c r="E39" t="s">
        <v>0</v>
      </c>
      <c r="F39">
        <v>0</v>
      </c>
      <c r="I39">
        <f>SUM(H38:I38)</f>
        <v>403</v>
      </c>
    </row>
    <row r="40" spans="1:9" x14ac:dyDescent="0.15">
      <c r="A40" t="s">
        <v>73</v>
      </c>
      <c r="B40" s="41">
        <v>40738</v>
      </c>
      <c r="C40">
        <v>472</v>
      </c>
      <c r="D40">
        <v>10</v>
      </c>
      <c r="E40" t="s">
        <v>0</v>
      </c>
      <c r="F40">
        <v>0</v>
      </c>
    </row>
    <row r="41" spans="1:9" x14ac:dyDescent="0.15">
      <c r="A41" t="s">
        <v>73</v>
      </c>
      <c r="B41" s="41">
        <v>40738</v>
      </c>
      <c r="C41">
        <v>472</v>
      </c>
      <c r="D41">
        <v>11</v>
      </c>
      <c r="E41" t="s">
        <v>15</v>
      </c>
      <c r="F41">
        <v>1</v>
      </c>
    </row>
    <row r="42" spans="1:9" x14ac:dyDescent="0.15">
      <c r="A42" t="s">
        <v>73</v>
      </c>
      <c r="B42" s="41">
        <v>40738</v>
      </c>
      <c r="C42">
        <v>472</v>
      </c>
      <c r="D42">
        <v>12</v>
      </c>
      <c r="E42" t="s">
        <v>0</v>
      </c>
      <c r="F42">
        <v>0</v>
      </c>
    </row>
    <row r="43" spans="1:9" x14ac:dyDescent="0.15">
      <c r="A43" t="s">
        <v>73</v>
      </c>
      <c r="B43" s="41">
        <v>40738</v>
      </c>
      <c r="C43">
        <v>472</v>
      </c>
      <c r="D43">
        <v>13</v>
      </c>
      <c r="E43" t="s">
        <v>0</v>
      </c>
      <c r="F43">
        <v>0</v>
      </c>
    </row>
    <row r="44" spans="1:9" x14ac:dyDescent="0.15">
      <c r="A44" t="s">
        <v>73</v>
      </c>
      <c r="B44" s="41">
        <v>40738</v>
      </c>
      <c r="C44">
        <v>472</v>
      </c>
      <c r="D44">
        <v>14</v>
      </c>
      <c r="E44" t="s">
        <v>0</v>
      </c>
      <c r="F44">
        <v>0</v>
      </c>
    </row>
    <row r="45" spans="1:9" x14ac:dyDescent="0.15">
      <c r="A45" t="s">
        <v>73</v>
      </c>
      <c r="B45" s="41">
        <v>40738</v>
      </c>
      <c r="C45">
        <v>472</v>
      </c>
      <c r="D45">
        <v>15</v>
      </c>
      <c r="E45" t="s">
        <v>0</v>
      </c>
      <c r="F45">
        <v>0</v>
      </c>
    </row>
    <row r="46" spans="1:9" x14ac:dyDescent="0.15">
      <c r="A46" t="s">
        <v>73</v>
      </c>
      <c r="B46" s="41">
        <v>40738</v>
      </c>
      <c r="C46">
        <v>472</v>
      </c>
      <c r="D46">
        <v>16</v>
      </c>
      <c r="E46" t="s">
        <v>0</v>
      </c>
      <c r="F46">
        <v>0</v>
      </c>
    </row>
    <row r="47" spans="1:9" x14ac:dyDescent="0.15">
      <c r="A47" t="s">
        <v>73</v>
      </c>
      <c r="B47" s="41">
        <v>40738</v>
      </c>
      <c r="C47">
        <v>472</v>
      </c>
      <c r="D47">
        <v>17</v>
      </c>
      <c r="E47" t="s">
        <v>0</v>
      </c>
      <c r="F47">
        <v>0</v>
      </c>
    </row>
    <row r="48" spans="1:9" x14ac:dyDescent="0.15">
      <c r="A48" t="s">
        <v>73</v>
      </c>
      <c r="B48" s="41">
        <v>40738</v>
      </c>
      <c r="C48">
        <v>472</v>
      </c>
      <c r="D48">
        <v>18</v>
      </c>
      <c r="E48" t="s">
        <v>0</v>
      </c>
      <c r="F48">
        <v>0</v>
      </c>
    </row>
    <row r="49" spans="1:9" x14ac:dyDescent="0.15">
      <c r="A49" t="s">
        <v>73</v>
      </c>
      <c r="B49" s="41">
        <v>40738</v>
      </c>
      <c r="C49">
        <v>472</v>
      </c>
      <c r="D49">
        <v>19</v>
      </c>
      <c r="E49" t="s">
        <v>0</v>
      </c>
      <c r="F49">
        <v>0</v>
      </c>
    </row>
    <row r="50" spans="1:9" x14ac:dyDescent="0.15">
      <c r="A50" t="s">
        <v>73</v>
      </c>
      <c r="B50" s="41">
        <v>40738</v>
      </c>
      <c r="C50">
        <v>472</v>
      </c>
      <c r="D50">
        <v>20</v>
      </c>
      <c r="E50" t="s">
        <v>0</v>
      </c>
      <c r="F50">
        <v>0</v>
      </c>
    </row>
    <row r="51" spans="1:9" x14ac:dyDescent="0.15">
      <c r="A51" t="s">
        <v>73</v>
      </c>
      <c r="B51" s="41">
        <v>40738</v>
      </c>
      <c r="C51">
        <v>472</v>
      </c>
      <c r="D51">
        <v>21</v>
      </c>
      <c r="E51" t="s">
        <v>0</v>
      </c>
      <c r="F51">
        <v>0</v>
      </c>
    </row>
    <row r="52" spans="1:9" x14ac:dyDescent="0.15">
      <c r="A52" t="s">
        <v>73</v>
      </c>
      <c r="B52" s="41">
        <v>40738</v>
      </c>
      <c r="C52">
        <v>472</v>
      </c>
      <c r="D52">
        <v>22</v>
      </c>
      <c r="E52" t="s">
        <v>0</v>
      </c>
      <c r="F52">
        <v>0</v>
      </c>
    </row>
    <row r="53" spans="1:9" x14ac:dyDescent="0.15">
      <c r="A53" t="s">
        <v>73</v>
      </c>
      <c r="B53" s="41">
        <v>40738</v>
      </c>
      <c r="C53">
        <v>472</v>
      </c>
      <c r="D53">
        <v>23</v>
      </c>
      <c r="E53" t="s">
        <v>0</v>
      </c>
      <c r="F53">
        <v>0</v>
      </c>
    </row>
    <row r="54" spans="1:9" x14ac:dyDescent="0.15">
      <c r="A54" t="s">
        <v>73</v>
      </c>
      <c r="B54" s="41">
        <v>40738</v>
      </c>
      <c r="C54">
        <v>472</v>
      </c>
      <c r="D54">
        <v>24</v>
      </c>
      <c r="E54" t="s">
        <v>1</v>
      </c>
      <c r="F54">
        <v>1</v>
      </c>
    </row>
    <row r="55" spans="1:9" x14ac:dyDescent="0.15">
      <c r="A55" t="s">
        <v>73</v>
      </c>
      <c r="B55" s="41">
        <v>40738</v>
      </c>
      <c r="C55">
        <v>472</v>
      </c>
      <c r="D55">
        <v>25</v>
      </c>
      <c r="E55" t="s">
        <v>0</v>
      </c>
      <c r="F55">
        <v>0</v>
      </c>
    </row>
    <row r="57" spans="1:9" x14ac:dyDescent="0.15">
      <c r="A57" t="s">
        <v>68</v>
      </c>
      <c r="B57" s="41">
        <v>40746</v>
      </c>
      <c r="C57">
        <v>473</v>
      </c>
      <c r="D57">
        <v>1</v>
      </c>
      <c r="E57" t="s">
        <v>0</v>
      </c>
      <c r="F57">
        <v>0</v>
      </c>
      <c r="H57">
        <f>(COUNTIF(F57:F81,"&gt;0"))/(COUNTA(F57:F81))</f>
        <v>0.28000000000000003</v>
      </c>
      <c r="I57">
        <f>AVERAGE(F57:F81)</f>
        <v>0.36</v>
      </c>
    </row>
    <row r="58" spans="1:9" x14ac:dyDescent="0.15">
      <c r="A58" t="s">
        <v>68</v>
      </c>
      <c r="B58" s="41">
        <v>40746</v>
      </c>
      <c r="C58">
        <v>473</v>
      </c>
      <c r="D58">
        <v>2</v>
      </c>
      <c r="E58" t="s">
        <v>1</v>
      </c>
      <c r="F58">
        <v>1</v>
      </c>
    </row>
    <row r="59" spans="1:9" x14ac:dyDescent="0.15">
      <c r="A59" t="s">
        <v>68</v>
      </c>
      <c r="B59" s="41">
        <v>40746</v>
      </c>
      <c r="C59">
        <v>473</v>
      </c>
      <c r="D59">
        <v>3</v>
      </c>
      <c r="E59" t="s">
        <v>0</v>
      </c>
      <c r="F59">
        <v>0</v>
      </c>
      <c r="G59" t="s">
        <v>53</v>
      </c>
      <c r="H59" t="s">
        <v>59</v>
      </c>
      <c r="I59" t="s">
        <v>60</v>
      </c>
    </row>
    <row r="60" spans="1:9" x14ac:dyDescent="0.15">
      <c r="A60" t="s">
        <v>68</v>
      </c>
      <c r="B60" s="41">
        <v>40746</v>
      </c>
      <c r="C60">
        <v>473</v>
      </c>
      <c r="D60">
        <v>4</v>
      </c>
      <c r="E60" t="s">
        <v>0</v>
      </c>
      <c r="F60">
        <v>0</v>
      </c>
      <c r="G60" t="s">
        <v>54</v>
      </c>
      <c r="H60">
        <v>94</v>
      </c>
      <c r="I60">
        <v>6</v>
      </c>
    </row>
    <row r="61" spans="1:9" x14ac:dyDescent="0.15">
      <c r="A61" t="s">
        <v>68</v>
      </c>
      <c r="B61" s="41">
        <v>40746</v>
      </c>
      <c r="C61">
        <v>473</v>
      </c>
      <c r="D61">
        <v>5</v>
      </c>
      <c r="E61" t="s">
        <v>0</v>
      </c>
      <c r="F61">
        <v>0</v>
      </c>
      <c r="G61" t="s">
        <v>55</v>
      </c>
      <c r="H61">
        <v>99</v>
      </c>
      <c r="I61">
        <v>3</v>
      </c>
    </row>
    <row r="62" spans="1:9" x14ac:dyDescent="0.15">
      <c r="A62" t="s">
        <v>68</v>
      </c>
      <c r="B62" s="41">
        <v>40746</v>
      </c>
      <c r="C62">
        <v>473</v>
      </c>
      <c r="D62">
        <v>6</v>
      </c>
      <c r="E62" t="s">
        <v>4</v>
      </c>
      <c r="F62">
        <v>3</v>
      </c>
      <c r="G62" t="s">
        <v>56</v>
      </c>
      <c r="H62">
        <v>96</v>
      </c>
      <c r="I62">
        <v>3</v>
      </c>
    </row>
    <row r="63" spans="1:9" x14ac:dyDescent="0.15">
      <c r="A63" t="s">
        <v>68</v>
      </c>
      <c r="B63" s="41">
        <v>40746</v>
      </c>
      <c r="C63">
        <v>473</v>
      </c>
      <c r="D63">
        <v>7</v>
      </c>
      <c r="E63" t="s">
        <v>1</v>
      </c>
      <c r="F63">
        <v>1</v>
      </c>
      <c r="G63" t="s">
        <v>57</v>
      </c>
      <c r="H63">
        <v>98</v>
      </c>
      <c r="I63">
        <v>2</v>
      </c>
    </row>
    <row r="64" spans="1:9" x14ac:dyDescent="0.15">
      <c r="A64" t="s">
        <v>68</v>
      </c>
      <c r="B64" s="41">
        <v>40746</v>
      </c>
      <c r="C64">
        <v>473</v>
      </c>
      <c r="D64">
        <v>8</v>
      </c>
      <c r="E64" t="s">
        <v>15</v>
      </c>
      <c r="F64">
        <v>1</v>
      </c>
      <c r="G64" t="s">
        <v>58</v>
      </c>
      <c r="H64">
        <f>SUM(H60:H63)</f>
        <v>387</v>
      </c>
      <c r="I64">
        <f>SUM(I60:I63)</f>
        <v>14</v>
      </c>
    </row>
    <row r="65" spans="1:9" x14ac:dyDescent="0.15">
      <c r="A65" t="s">
        <v>68</v>
      </c>
      <c r="B65" s="41">
        <v>40746</v>
      </c>
      <c r="C65">
        <v>473</v>
      </c>
      <c r="D65">
        <v>9</v>
      </c>
      <c r="E65" t="s">
        <v>62</v>
      </c>
      <c r="F65">
        <v>1</v>
      </c>
      <c r="I65">
        <f>SUM(H64:I64)</f>
        <v>401</v>
      </c>
    </row>
    <row r="66" spans="1:9" x14ac:dyDescent="0.15">
      <c r="A66" t="s">
        <v>68</v>
      </c>
      <c r="B66" s="41">
        <v>40746</v>
      </c>
      <c r="C66">
        <v>473</v>
      </c>
      <c r="D66">
        <v>10</v>
      </c>
      <c r="E66" t="s">
        <v>0</v>
      </c>
      <c r="F66">
        <v>0</v>
      </c>
    </row>
    <row r="67" spans="1:9" x14ac:dyDescent="0.15">
      <c r="A67" t="s">
        <v>68</v>
      </c>
      <c r="B67" s="41">
        <v>40746</v>
      </c>
      <c r="C67">
        <v>473</v>
      </c>
      <c r="D67">
        <v>11</v>
      </c>
      <c r="E67" t="s">
        <v>15</v>
      </c>
      <c r="F67">
        <v>1</v>
      </c>
    </row>
    <row r="68" spans="1:9" x14ac:dyDescent="0.15">
      <c r="A68" t="s">
        <v>68</v>
      </c>
      <c r="B68" s="41">
        <v>40746</v>
      </c>
      <c r="C68">
        <v>473</v>
      </c>
      <c r="D68">
        <v>12</v>
      </c>
      <c r="E68" t="s">
        <v>0</v>
      </c>
      <c r="F68">
        <v>0</v>
      </c>
    </row>
    <row r="69" spans="1:9" x14ac:dyDescent="0.15">
      <c r="A69" t="s">
        <v>68</v>
      </c>
      <c r="B69" s="41">
        <v>40746</v>
      </c>
      <c r="C69">
        <v>473</v>
      </c>
      <c r="D69">
        <v>13</v>
      </c>
      <c r="E69" t="s">
        <v>0</v>
      </c>
      <c r="F69">
        <v>0</v>
      </c>
    </row>
    <row r="70" spans="1:9" x14ac:dyDescent="0.15">
      <c r="A70" t="s">
        <v>68</v>
      </c>
      <c r="B70" s="41">
        <v>40746</v>
      </c>
      <c r="C70">
        <v>473</v>
      </c>
      <c r="D70">
        <v>14</v>
      </c>
      <c r="E70" t="s">
        <v>1</v>
      </c>
      <c r="F70">
        <v>1</v>
      </c>
    </row>
    <row r="71" spans="1:9" x14ac:dyDescent="0.15">
      <c r="A71" t="s">
        <v>68</v>
      </c>
      <c r="B71" s="41">
        <v>40746</v>
      </c>
      <c r="C71">
        <v>473</v>
      </c>
      <c r="D71">
        <v>15</v>
      </c>
      <c r="E71" t="s">
        <v>0</v>
      </c>
      <c r="F71">
        <v>0</v>
      </c>
    </row>
    <row r="72" spans="1:9" x14ac:dyDescent="0.15">
      <c r="A72" t="s">
        <v>68</v>
      </c>
      <c r="B72" s="41">
        <v>40746</v>
      </c>
      <c r="C72">
        <v>473</v>
      </c>
      <c r="D72">
        <v>16</v>
      </c>
      <c r="E72" t="s">
        <v>0</v>
      </c>
      <c r="F72">
        <v>0</v>
      </c>
    </row>
    <row r="73" spans="1:9" x14ac:dyDescent="0.15">
      <c r="A73" t="s">
        <v>68</v>
      </c>
      <c r="B73" s="41">
        <v>40746</v>
      </c>
      <c r="C73">
        <v>473</v>
      </c>
      <c r="D73">
        <v>17</v>
      </c>
      <c r="E73" t="s">
        <v>0</v>
      </c>
      <c r="F73">
        <v>0</v>
      </c>
    </row>
    <row r="74" spans="1:9" x14ac:dyDescent="0.15">
      <c r="A74" t="s">
        <v>68</v>
      </c>
      <c r="B74" s="41">
        <v>40746</v>
      </c>
      <c r="C74">
        <v>473</v>
      </c>
      <c r="D74">
        <v>18</v>
      </c>
      <c r="E74" t="s">
        <v>0</v>
      </c>
      <c r="F74">
        <v>0</v>
      </c>
    </row>
    <row r="75" spans="1:9" x14ac:dyDescent="0.15">
      <c r="A75" t="s">
        <v>68</v>
      </c>
      <c r="B75" s="41">
        <v>40746</v>
      </c>
      <c r="C75">
        <v>473</v>
      </c>
      <c r="D75">
        <v>19</v>
      </c>
      <c r="E75" t="s">
        <v>0</v>
      </c>
      <c r="F75">
        <v>0</v>
      </c>
    </row>
    <row r="76" spans="1:9" x14ac:dyDescent="0.15">
      <c r="A76" t="s">
        <v>68</v>
      </c>
      <c r="B76" s="41">
        <v>40746</v>
      </c>
      <c r="C76">
        <v>473</v>
      </c>
      <c r="D76">
        <v>20</v>
      </c>
      <c r="E76" t="s">
        <v>0</v>
      </c>
      <c r="F76">
        <v>0</v>
      </c>
    </row>
    <row r="77" spans="1:9" x14ac:dyDescent="0.15">
      <c r="A77" t="s">
        <v>68</v>
      </c>
      <c r="B77" s="41">
        <v>40746</v>
      </c>
      <c r="C77">
        <v>473</v>
      </c>
      <c r="D77">
        <v>21</v>
      </c>
      <c r="E77" t="s">
        <v>0</v>
      </c>
      <c r="F77">
        <v>0</v>
      </c>
    </row>
    <row r="78" spans="1:9" x14ac:dyDescent="0.15">
      <c r="A78" t="s">
        <v>68</v>
      </c>
      <c r="B78" s="41">
        <v>40746</v>
      </c>
      <c r="C78">
        <v>473</v>
      </c>
      <c r="D78">
        <v>22</v>
      </c>
      <c r="E78" t="s">
        <v>0</v>
      </c>
      <c r="F78">
        <v>0</v>
      </c>
    </row>
    <row r="79" spans="1:9" x14ac:dyDescent="0.15">
      <c r="A79" t="s">
        <v>68</v>
      </c>
      <c r="B79" s="41">
        <v>40746</v>
      </c>
      <c r="C79">
        <v>473</v>
      </c>
      <c r="D79">
        <v>23</v>
      </c>
      <c r="E79" t="s">
        <v>0</v>
      </c>
      <c r="F79">
        <v>0</v>
      </c>
    </row>
    <row r="80" spans="1:9" x14ac:dyDescent="0.15">
      <c r="A80" t="s">
        <v>68</v>
      </c>
      <c r="B80" s="41">
        <v>40746</v>
      </c>
      <c r="C80">
        <v>473</v>
      </c>
      <c r="D80">
        <v>24</v>
      </c>
      <c r="E80" t="s">
        <v>0</v>
      </c>
      <c r="F80">
        <v>0</v>
      </c>
    </row>
    <row r="81" spans="1:9" x14ac:dyDescent="0.15">
      <c r="A81" t="s">
        <v>68</v>
      </c>
      <c r="B81" s="41">
        <v>40746</v>
      </c>
      <c r="C81">
        <v>473</v>
      </c>
      <c r="D81">
        <v>25</v>
      </c>
      <c r="E81" t="s">
        <v>0</v>
      </c>
      <c r="F81">
        <v>0</v>
      </c>
    </row>
    <row r="83" spans="1:9" x14ac:dyDescent="0.15">
      <c r="A83" t="s">
        <v>31</v>
      </c>
      <c r="B83" s="41">
        <v>40724</v>
      </c>
      <c r="C83" t="s">
        <v>75</v>
      </c>
      <c r="D83">
        <v>1</v>
      </c>
      <c r="E83" t="s">
        <v>0</v>
      </c>
      <c r="F83">
        <v>0</v>
      </c>
      <c r="H83">
        <f>(COUNTIF(F83:F107,"&gt;0"))/(COUNTA(F83:F107))</f>
        <v>0.12</v>
      </c>
      <c r="I83">
        <f>AVERAGE(F83:F107)</f>
        <v>0.12</v>
      </c>
    </row>
    <row r="84" spans="1:9" x14ac:dyDescent="0.15">
      <c r="A84" t="s">
        <v>31</v>
      </c>
      <c r="B84" s="41">
        <v>40724</v>
      </c>
      <c r="C84" t="s">
        <v>75</v>
      </c>
      <c r="D84">
        <v>2</v>
      </c>
      <c r="E84" t="s">
        <v>0</v>
      </c>
      <c r="F84">
        <v>0</v>
      </c>
    </row>
    <row r="85" spans="1:9" x14ac:dyDescent="0.15">
      <c r="A85" t="s">
        <v>31</v>
      </c>
      <c r="B85" s="41">
        <v>40724</v>
      </c>
      <c r="C85" t="s">
        <v>75</v>
      </c>
      <c r="D85">
        <v>3</v>
      </c>
      <c r="E85" t="s">
        <v>0</v>
      </c>
      <c r="F85">
        <v>0</v>
      </c>
    </row>
    <row r="86" spans="1:9" x14ac:dyDescent="0.15">
      <c r="A86" t="s">
        <v>31</v>
      </c>
      <c r="B86" s="41">
        <v>40724</v>
      </c>
      <c r="C86" t="s">
        <v>75</v>
      </c>
      <c r="D86">
        <v>4</v>
      </c>
      <c r="E86" t="s">
        <v>0</v>
      </c>
      <c r="F86">
        <v>0</v>
      </c>
    </row>
    <row r="87" spans="1:9" x14ac:dyDescent="0.15">
      <c r="A87" t="s">
        <v>31</v>
      </c>
      <c r="B87" s="41">
        <v>40724</v>
      </c>
      <c r="C87" t="s">
        <v>75</v>
      </c>
      <c r="D87">
        <v>5</v>
      </c>
      <c r="E87" t="s">
        <v>0</v>
      </c>
      <c r="F87">
        <v>0</v>
      </c>
    </row>
    <row r="88" spans="1:9" x14ac:dyDescent="0.15">
      <c r="A88" t="s">
        <v>31</v>
      </c>
      <c r="B88" s="41">
        <v>40724</v>
      </c>
      <c r="C88" t="s">
        <v>75</v>
      </c>
      <c r="D88">
        <v>6</v>
      </c>
      <c r="E88" t="s">
        <v>0</v>
      </c>
      <c r="F88">
        <v>0</v>
      </c>
    </row>
    <row r="89" spans="1:9" x14ac:dyDescent="0.15">
      <c r="A89" t="s">
        <v>31</v>
      </c>
      <c r="B89" s="41">
        <v>40724</v>
      </c>
      <c r="C89" t="s">
        <v>75</v>
      </c>
      <c r="D89">
        <v>7</v>
      </c>
      <c r="E89" t="s">
        <v>0</v>
      </c>
      <c r="F89">
        <v>0</v>
      </c>
    </row>
    <row r="90" spans="1:9" x14ac:dyDescent="0.15">
      <c r="A90" t="s">
        <v>31</v>
      </c>
      <c r="B90" s="41">
        <v>40724</v>
      </c>
      <c r="C90" t="s">
        <v>75</v>
      </c>
      <c r="D90">
        <v>8</v>
      </c>
      <c r="E90" t="s">
        <v>0</v>
      </c>
      <c r="F90">
        <v>0</v>
      </c>
    </row>
    <row r="91" spans="1:9" x14ac:dyDescent="0.15">
      <c r="A91" t="s">
        <v>31</v>
      </c>
      <c r="B91" s="41">
        <v>40724</v>
      </c>
      <c r="C91" t="s">
        <v>75</v>
      </c>
      <c r="D91">
        <v>9</v>
      </c>
      <c r="E91" t="s">
        <v>0</v>
      </c>
      <c r="F91">
        <v>0</v>
      </c>
    </row>
    <row r="92" spans="1:9" x14ac:dyDescent="0.15">
      <c r="A92" t="s">
        <v>31</v>
      </c>
      <c r="B92" s="41">
        <v>40724</v>
      </c>
      <c r="C92" t="s">
        <v>75</v>
      </c>
      <c r="D92">
        <v>10</v>
      </c>
      <c r="E92" t="s">
        <v>1</v>
      </c>
      <c r="F92">
        <v>1</v>
      </c>
    </row>
    <row r="93" spans="1:9" x14ac:dyDescent="0.15">
      <c r="A93" t="s">
        <v>31</v>
      </c>
      <c r="B93" s="41">
        <v>40724</v>
      </c>
      <c r="C93" t="s">
        <v>75</v>
      </c>
      <c r="D93">
        <v>11</v>
      </c>
      <c r="E93" t="s">
        <v>0</v>
      </c>
      <c r="F93">
        <v>0</v>
      </c>
    </row>
    <row r="94" spans="1:9" x14ac:dyDescent="0.15">
      <c r="A94" t="s">
        <v>31</v>
      </c>
      <c r="B94" s="41">
        <v>40724</v>
      </c>
      <c r="C94" t="s">
        <v>75</v>
      </c>
      <c r="D94">
        <v>12</v>
      </c>
      <c r="E94" t="s">
        <v>15</v>
      </c>
      <c r="F94">
        <v>1</v>
      </c>
    </row>
    <row r="95" spans="1:9" x14ac:dyDescent="0.15">
      <c r="A95" t="s">
        <v>31</v>
      </c>
      <c r="B95" s="41">
        <v>40724</v>
      </c>
      <c r="C95" t="s">
        <v>75</v>
      </c>
      <c r="D95">
        <v>13</v>
      </c>
      <c r="E95" t="s">
        <v>0</v>
      </c>
      <c r="F95">
        <v>0</v>
      </c>
    </row>
    <row r="96" spans="1:9" x14ac:dyDescent="0.15">
      <c r="A96" t="s">
        <v>31</v>
      </c>
      <c r="B96" s="41">
        <v>40724</v>
      </c>
      <c r="C96" t="s">
        <v>75</v>
      </c>
      <c r="D96">
        <v>14</v>
      </c>
      <c r="E96" t="s">
        <v>0</v>
      </c>
      <c r="F96">
        <v>0</v>
      </c>
    </row>
    <row r="97" spans="1:9" x14ac:dyDescent="0.15">
      <c r="A97" t="s">
        <v>31</v>
      </c>
      <c r="B97" s="41">
        <v>40724</v>
      </c>
      <c r="C97" t="s">
        <v>75</v>
      </c>
      <c r="D97">
        <v>15</v>
      </c>
      <c r="E97" t="s">
        <v>0</v>
      </c>
      <c r="F97">
        <v>0</v>
      </c>
    </row>
    <row r="98" spans="1:9" x14ac:dyDescent="0.15">
      <c r="A98" t="s">
        <v>31</v>
      </c>
      <c r="B98" s="41">
        <v>40724</v>
      </c>
      <c r="C98" t="s">
        <v>75</v>
      </c>
      <c r="D98">
        <v>16</v>
      </c>
      <c r="E98" t="s">
        <v>0</v>
      </c>
      <c r="F98">
        <v>0</v>
      </c>
    </row>
    <row r="99" spans="1:9" x14ac:dyDescent="0.15">
      <c r="A99" t="s">
        <v>31</v>
      </c>
      <c r="B99" s="41">
        <v>40724</v>
      </c>
      <c r="C99" t="s">
        <v>75</v>
      </c>
      <c r="D99">
        <v>17</v>
      </c>
      <c r="E99" t="s">
        <v>0</v>
      </c>
      <c r="F99">
        <v>0</v>
      </c>
    </row>
    <row r="100" spans="1:9" x14ac:dyDescent="0.15">
      <c r="A100" t="s">
        <v>31</v>
      </c>
      <c r="B100" s="41">
        <v>40724</v>
      </c>
      <c r="C100" t="s">
        <v>75</v>
      </c>
      <c r="D100">
        <v>18</v>
      </c>
      <c r="E100" t="s">
        <v>0</v>
      </c>
      <c r="F100">
        <v>0</v>
      </c>
    </row>
    <row r="101" spans="1:9" x14ac:dyDescent="0.15">
      <c r="A101" t="s">
        <v>31</v>
      </c>
      <c r="B101" s="41">
        <v>40724</v>
      </c>
      <c r="C101" t="s">
        <v>75</v>
      </c>
      <c r="D101">
        <v>19</v>
      </c>
      <c r="E101" t="s">
        <v>0</v>
      </c>
      <c r="F101">
        <v>0</v>
      </c>
    </row>
    <row r="102" spans="1:9" x14ac:dyDescent="0.15">
      <c r="A102" t="s">
        <v>31</v>
      </c>
      <c r="B102" s="41">
        <v>40724</v>
      </c>
      <c r="C102" t="s">
        <v>75</v>
      </c>
      <c r="D102">
        <v>20</v>
      </c>
      <c r="E102" t="s">
        <v>0</v>
      </c>
      <c r="F102">
        <v>0</v>
      </c>
    </row>
    <row r="103" spans="1:9" x14ac:dyDescent="0.15">
      <c r="A103" t="s">
        <v>31</v>
      </c>
      <c r="B103" s="41">
        <v>40724</v>
      </c>
      <c r="C103" t="s">
        <v>75</v>
      </c>
      <c r="D103">
        <v>21</v>
      </c>
      <c r="E103" t="s">
        <v>0</v>
      </c>
      <c r="F103">
        <v>0</v>
      </c>
    </row>
    <row r="104" spans="1:9" x14ac:dyDescent="0.15">
      <c r="A104" t="s">
        <v>31</v>
      </c>
      <c r="B104" s="41">
        <v>40724</v>
      </c>
      <c r="C104" t="s">
        <v>75</v>
      </c>
      <c r="D104">
        <v>22</v>
      </c>
      <c r="E104" t="s">
        <v>1</v>
      </c>
      <c r="F104">
        <v>1</v>
      </c>
    </row>
    <row r="105" spans="1:9" x14ac:dyDescent="0.15">
      <c r="A105" t="s">
        <v>31</v>
      </c>
      <c r="B105" s="41">
        <v>40724</v>
      </c>
      <c r="C105" t="s">
        <v>75</v>
      </c>
      <c r="D105">
        <v>23</v>
      </c>
      <c r="E105" t="s">
        <v>0</v>
      </c>
      <c r="F105">
        <v>0</v>
      </c>
    </row>
    <row r="106" spans="1:9" x14ac:dyDescent="0.15">
      <c r="A106" t="s">
        <v>31</v>
      </c>
      <c r="B106" s="41">
        <v>40724</v>
      </c>
      <c r="C106" t="s">
        <v>75</v>
      </c>
      <c r="D106">
        <v>24</v>
      </c>
      <c r="E106" t="s">
        <v>0</v>
      </c>
      <c r="F106">
        <v>0</v>
      </c>
    </row>
    <row r="107" spans="1:9" x14ac:dyDescent="0.15">
      <c r="A107" t="s">
        <v>31</v>
      </c>
      <c r="B107" s="41">
        <v>40724</v>
      </c>
      <c r="C107" t="s">
        <v>75</v>
      </c>
      <c r="D107">
        <v>25</v>
      </c>
      <c r="E107" t="s">
        <v>0</v>
      </c>
      <c r="F107">
        <v>0</v>
      </c>
    </row>
    <row r="109" spans="1:9" x14ac:dyDescent="0.15">
      <c r="A109" t="s">
        <v>33</v>
      </c>
      <c r="B109" s="41">
        <v>40766</v>
      </c>
      <c r="C109">
        <v>474</v>
      </c>
      <c r="D109">
        <v>1</v>
      </c>
      <c r="E109" t="s">
        <v>2</v>
      </c>
      <c r="F109">
        <v>1</v>
      </c>
      <c r="H109">
        <f>(COUNTIF(F109:F133,"&gt;0"))/(COUNTA(F109:F133))</f>
        <v>1</v>
      </c>
      <c r="I109">
        <f>AVERAGE(F109:F133)</f>
        <v>2.36</v>
      </c>
    </row>
    <row r="110" spans="1:9" x14ac:dyDescent="0.15">
      <c r="A110" t="s">
        <v>33</v>
      </c>
      <c r="B110" s="41">
        <v>40766</v>
      </c>
      <c r="C110">
        <v>474</v>
      </c>
      <c r="D110">
        <v>2</v>
      </c>
      <c r="E110" t="s">
        <v>3</v>
      </c>
      <c r="F110">
        <v>3</v>
      </c>
    </row>
    <row r="111" spans="1:9" x14ac:dyDescent="0.15">
      <c r="A111" t="s">
        <v>33</v>
      </c>
      <c r="B111" s="41">
        <v>40766</v>
      </c>
      <c r="C111">
        <v>474</v>
      </c>
      <c r="D111">
        <v>3</v>
      </c>
      <c r="E111" t="s">
        <v>3</v>
      </c>
      <c r="F111">
        <v>3</v>
      </c>
      <c r="G111" t="s">
        <v>53</v>
      </c>
      <c r="H111" t="s">
        <v>59</v>
      </c>
      <c r="I111" t="s">
        <v>60</v>
      </c>
    </row>
    <row r="112" spans="1:9" x14ac:dyDescent="0.15">
      <c r="A112" t="s">
        <v>33</v>
      </c>
      <c r="B112" s="41">
        <v>40766</v>
      </c>
      <c r="C112">
        <v>474</v>
      </c>
      <c r="D112">
        <v>4</v>
      </c>
      <c r="E112" t="s">
        <v>2</v>
      </c>
      <c r="F112">
        <v>1</v>
      </c>
      <c r="G112" t="s">
        <v>54</v>
      </c>
      <c r="H112">
        <v>83</v>
      </c>
      <c r="I112">
        <v>6</v>
      </c>
    </row>
    <row r="113" spans="1:9" x14ac:dyDescent="0.15">
      <c r="A113" t="s">
        <v>33</v>
      </c>
      <c r="B113" s="41">
        <v>40766</v>
      </c>
      <c r="C113">
        <v>474</v>
      </c>
      <c r="D113">
        <v>5</v>
      </c>
      <c r="E113" t="s">
        <v>2</v>
      </c>
      <c r="F113">
        <v>1</v>
      </c>
      <c r="G113" t="s">
        <v>55</v>
      </c>
      <c r="H113">
        <v>89</v>
      </c>
      <c r="I113">
        <v>3</v>
      </c>
    </row>
    <row r="114" spans="1:9" x14ac:dyDescent="0.15">
      <c r="A114" t="s">
        <v>33</v>
      </c>
      <c r="B114" s="41">
        <v>40766</v>
      </c>
      <c r="C114">
        <v>474</v>
      </c>
      <c r="D114">
        <v>6</v>
      </c>
      <c r="E114" t="s">
        <v>3</v>
      </c>
      <c r="F114">
        <v>3</v>
      </c>
      <c r="G114" t="s">
        <v>56</v>
      </c>
      <c r="H114">
        <v>82</v>
      </c>
      <c r="I114">
        <v>7</v>
      </c>
    </row>
    <row r="115" spans="1:9" x14ac:dyDescent="0.15">
      <c r="A115" t="s">
        <v>33</v>
      </c>
      <c r="B115" s="41">
        <v>40766</v>
      </c>
      <c r="C115">
        <v>474</v>
      </c>
      <c r="D115">
        <v>7</v>
      </c>
      <c r="E115" t="s">
        <v>36</v>
      </c>
      <c r="F115">
        <v>5</v>
      </c>
      <c r="G115" t="s">
        <v>57</v>
      </c>
      <c r="H115">
        <v>76</v>
      </c>
      <c r="I115">
        <v>12</v>
      </c>
    </row>
    <row r="116" spans="1:9" x14ac:dyDescent="0.15">
      <c r="A116" t="s">
        <v>33</v>
      </c>
      <c r="B116" s="41">
        <v>40766</v>
      </c>
      <c r="C116">
        <v>474</v>
      </c>
      <c r="D116">
        <v>8</v>
      </c>
      <c r="E116" t="s">
        <v>35</v>
      </c>
      <c r="F116">
        <v>5</v>
      </c>
      <c r="G116" t="s">
        <v>58</v>
      </c>
      <c r="H116">
        <f>SUM(H112:H115)</f>
        <v>330</v>
      </c>
      <c r="I116">
        <f>SUM(I112:I115)</f>
        <v>28</v>
      </c>
    </row>
    <row r="117" spans="1:9" x14ac:dyDescent="0.15">
      <c r="A117" t="s">
        <v>33</v>
      </c>
      <c r="B117" s="41">
        <v>40766</v>
      </c>
      <c r="C117">
        <v>474</v>
      </c>
      <c r="D117">
        <v>9</v>
      </c>
      <c r="E117" t="s">
        <v>4</v>
      </c>
      <c r="F117">
        <v>3</v>
      </c>
      <c r="I117">
        <f>SUM(H116:I116)</f>
        <v>358</v>
      </c>
    </row>
    <row r="118" spans="1:9" x14ac:dyDescent="0.15">
      <c r="A118" t="s">
        <v>33</v>
      </c>
      <c r="B118" s="41">
        <v>40766</v>
      </c>
      <c r="C118">
        <v>474</v>
      </c>
      <c r="D118">
        <v>10</v>
      </c>
      <c r="E118" t="s">
        <v>3</v>
      </c>
      <c r="F118">
        <v>3</v>
      </c>
    </row>
    <row r="119" spans="1:9" x14ac:dyDescent="0.15">
      <c r="A119" t="s">
        <v>33</v>
      </c>
      <c r="B119" s="41">
        <v>40766</v>
      </c>
      <c r="C119">
        <v>474</v>
      </c>
      <c r="D119">
        <v>11</v>
      </c>
      <c r="E119" t="s">
        <v>4</v>
      </c>
      <c r="F119">
        <v>3</v>
      </c>
    </row>
    <row r="120" spans="1:9" x14ac:dyDescent="0.15">
      <c r="A120" t="s">
        <v>33</v>
      </c>
      <c r="B120" s="41">
        <v>40766</v>
      </c>
      <c r="C120">
        <v>474</v>
      </c>
      <c r="D120">
        <v>12</v>
      </c>
      <c r="E120" t="s">
        <v>4</v>
      </c>
      <c r="F120">
        <v>3</v>
      </c>
    </row>
    <row r="121" spans="1:9" x14ac:dyDescent="0.15">
      <c r="A121" t="s">
        <v>33</v>
      </c>
      <c r="B121" s="41">
        <v>40766</v>
      </c>
      <c r="C121">
        <v>474</v>
      </c>
      <c r="D121">
        <v>13</v>
      </c>
      <c r="E121" t="s">
        <v>3</v>
      </c>
      <c r="F121">
        <v>3</v>
      </c>
    </row>
    <row r="122" spans="1:9" x14ac:dyDescent="0.15">
      <c r="A122" t="s">
        <v>33</v>
      </c>
      <c r="B122" s="41">
        <v>40766</v>
      </c>
      <c r="C122">
        <v>474</v>
      </c>
      <c r="D122">
        <v>14</v>
      </c>
      <c r="E122" t="s">
        <v>3</v>
      </c>
      <c r="F122">
        <v>3</v>
      </c>
    </row>
    <row r="123" spans="1:9" x14ac:dyDescent="0.15">
      <c r="A123" t="s">
        <v>33</v>
      </c>
      <c r="B123" s="41">
        <v>40766</v>
      </c>
      <c r="C123">
        <v>474</v>
      </c>
      <c r="D123">
        <v>15</v>
      </c>
      <c r="E123" t="s">
        <v>15</v>
      </c>
      <c r="F123">
        <v>1</v>
      </c>
    </row>
    <row r="124" spans="1:9" x14ac:dyDescent="0.15">
      <c r="A124" t="s">
        <v>33</v>
      </c>
      <c r="B124" s="41">
        <v>40766</v>
      </c>
      <c r="C124">
        <v>474</v>
      </c>
      <c r="D124">
        <v>16</v>
      </c>
      <c r="E124" t="s">
        <v>15</v>
      </c>
      <c r="F124">
        <v>1</v>
      </c>
    </row>
    <row r="125" spans="1:9" x14ac:dyDescent="0.15">
      <c r="A125" t="s">
        <v>33</v>
      </c>
      <c r="B125" s="41">
        <v>40766</v>
      </c>
      <c r="C125">
        <v>474</v>
      </c>
      <c r="D125">
        <v>17</v>
      </c>
      <c r="E125" t="s">
        <v>62</v>
      </c>
      <c r="F125">
        <v>1</v>
      </c>
    </row>
    <row r="126" spans="1:9" x14ac:dyDescent="0.15">
      <c r="A126" t="s">
        <v>33</v>
      </c>
      <c r="B126" s="41">
        <v>40766</v>
      </c>
      <c r="C126">
        <v>474</v>
      </c>
      <c r="D126">
        <v>18</v>
      </c>
      <c r="E126" t="s">
        <v>3</v>
      </c>
      <c r="F126">
        <v>3</v>
      </c>
    </row>
    <row r="127" spans="1:9" x14ac:dyDescent="0.15">
      <c r="A127" t="s">
        <v>33</v>
      </c>
      <c r="B127" s="41">
        <v>40766</v>
      </c>
      <c r="C127">
        <v>474</v>
      </c>
      <c r="D127">
        <v>19</v>
      </c>
      <c r="E127" t="s">
        <v>62</v>
      </c>
      <c r="F127">
        <v>1</v>
      </c>
    </row>
    <row r="128" spans="1:9" x14ac:dyDescent="0.15">
      <c r="A128" t="s">
        <v>33</v>
      </c>
      <c r="B128" s="41">
        <v>40766</v>
      </c>
      <c r="C128">
        <v>474</v>
      </c>
      <c r="D128">
        <v>20</v>
      </c>
      <c r="E128" t="s">
        <v>3</v>
      </c>
      <c r="F128">
        <v>3</v>
      </c>
    </row>
    <row r="129" spans="1:9" x14ac:dyDescent="0.15">
      <c r="A129" t="s">
        <v>33</v>
      </c>
      <c r="B129" s="41">
        <v>40766</v>
      </c>
      <c r="C129">
        <v>474</v>
      </c>
      <c r="D129">
        <v>21</v>
      </c>
      <c r="E129" t="s">
        <v>3</v>
      </c>
      <c r="F129">
        <v>3</v>
      </c>
    </row>
    <row r="130" spans="1:9" x14ac:dyDescent="0.15">
      <c r="A130" t="s">
        <v>33</v>
      </c>
      <c r="B130" s="41">
        <v>40766</v>
      </c>
      <c r="C130">
        <v>474</v>
      </c>
      <c r="D130">
        <v>22</v>
      </c>
      <c r="E130" t="s">
        <v>62</v>
      </c>
      <c r="F130">
        <v>1</v>
      </c>
    </row>
    <row r="131" spans="1:9" x14ac:dyDescent="0.15">
      <c r="A131" t="s">
        <v>33</v>
      </c>
      <c r="B131" s="41">
        <v>40766</v>
      </c>
      <c r="C131">
        <v>474</v>
      </c>
      <c r="D131">
        <v>23</v>
      </c>
      <c r="E131" t="s">
        <v>3</v>
      </c>
      <c r="F131">
        <v>3</v>
      </c>
    </row>
    <row r="132" spans="1:9" x14ac:dyDescent="0.15">
      <c r="A132" t="s">
        <v>33</v>
      </c>
      <c r="B132" s="41">
        <v>40766</v>
      </c>
      <c r="C132">
        <v>474</v>
      </c>
      <c r="D132">
        <v>24</v>
      </c>
      <c r="E132" t="s">
        <v>2</v>
      </c>
      <c r="F132">
        <v>1</v>
      </c>
    </row>
    <row r="133" spans="1:9" x14ac:dyDescent="0.15">
      <c r="A133" t="s">
        <v>33</v>
      </c>
      <c r="B133" s="41">
        <v>40766</v>
      </c>
      <c r="C133">
        <v>474</v>
      </c>
      <c r="D133">
        <v>25</v>
      </c>
      <c r="E133" t="s">
        <v>2</v>
      </c>
      <c r="F133">
        <v>1</v>
      </c>
    </row>
    <row r="135" spans="1:9" x14ac:dyDescent="0.15">
      <c r="A135" t="s">
        <v>73</v>
      </c>
      <c r="B135" s="41">
        <v>40772</v>
      </c>
      <c r="C135">
        <v>475</v>
      </c>
      <c r="D135">
        <v>1</v>
      </c>
      <c r="E135" t="s">
        <v>0</v>
      </c>
      <c r="F135">
        <v>0</v>
      </c>
      <c r="H135">
        <f>(COUNTIF(F135:F159,"&gt;0"))/(COUNTA(F135:F159))</f>
        <v>0.32</v>
      </c>
      <c r="I135">
        <f>AVERAGE(F135:F159)</f>
        <v>0.32</v>
      </c>
    </row>
    <row r="136" spans="1:9" x14ac:dyDescent="0.15">
      <c r="A136" t="s">
        <v>73</v>
      </c>
      <c r="B136" s="41">
        <v>40772</v>
      </c>
      <c r="C136">
        <v>475</v>
      </c>
      <c r="D136">
        <v>2</v>
      </c>
      <c r="E136" t="s">
        <v>0</v>
      </c>
      <c r="F136">
        <v>0</v>
      </c>
    </row>
    <row r="137" spans="1:9" x14ac:dyDescent="0.15">
      <c r="A137" t="s">
        <v>73</v>
      </c>
      <c r="B137" s="41">
        <v>40772</v>
      </c>
      <c r="C137">
        <v>475</v>
      </c>
      <c r="D137">
        <v>3</v>
      </c>
      <c r="E137" t="s">
        <v>0</v>
      </c>
      <c r="F137">
        <v>0</v>
      </c>
      <c r="G137" t="s">
        <v>53</v>
      </c>
      <c r="H137" t="s">
        <v>59</v>
      </c>
      <c r="I137" t="s">
        <v>60</v>
      </c>
    </row>
    <row r="138" spans="1:9" x14ac:dyDescent="0.15">
      <c r="A138" t="s">
        <v>73</v>
      </c>
      <c r="B138" s="41">
        <v>40772</v>
      </c>
      <c r="C138">
        <v>475</v>
      </c>
      <c r="D138">
        <v>4</v>
      </c>
      <c r="E138" t="s">
        <v>1</v>
      </c>
      <c r="F138">
        <v>1</v>
      </c>
      <c r="G138" t="s">
        <v>54</v>
      </c>
      <c r="H138">
        <v>75</v>
      </c>
      <c r="I138">
        <v>3</v>
      </c>
    </row>
    <row r="139" spans="1:9" x14ac:dyDescent="0.15">
      <c r="A139" t="s">
        <v>73</v>
      </c>
      <c r="B139" s="41">
        <v>40772</v>
      </c>
      <c r="C139">
        <v>475</v>
      </c>
      <c r="D139">
        <v>5</v>
      </c>
      <c r="E139" t="s">
        <v>1</v>
      </c>
      <c r="F139">
        <v>1</v>
      </c>
      <c r="G139" t="s">
        <v>55</v>
      </c>
      <c r="H139">
        <v>83</v>
      </c>
      <c r="I139">
        <v>0</v>
      </c>
    </row>
    <row r="140" spans="1:9" x14ac:dyDescent="0.15">
      <c r="A140" t="s">
        <v>73</v>
      </c>
      <c r="B140" s="41">
        <v>40772</v>
      </c>
      <c r="C140">
        <v>475</v>
      </c>
      <c r="D140">
        <v>6</v>
      </c>
      <c r="E140" t="s">
        <v>0</v>
      </c>
      <c r="F140">
        <v>0</v>
      </c>
      <c r="G140" t="s">
        <v>56</v>
      </c>
      <c r="H140">
        <v>91</v>
      </c>
      <c r="I140">
        <v>1</v>
      </c>
    </row>
    <row r="141" spans="1:9" x14ac:dyDescent="0.15">
      <c r="A141" t="s">
        <v>73</v>
      </c>
      <c r="B141" s="41">
        <v>40772</v>
      </c>
      <c r="C141">
        <v>475</v>
      </c>
      <c r="D141">
        <v>7</v>
      </c>
      <c r="E141" t="s">
        <v>1</v>
      </c>
      <c r="F141">
        <v>1</v>
      </c>
      <c r="G141" t="s">
        <v>57</v>
      </c>
      <c r="H141">
        <v>72</v>
      </c>
      <c r="I141">
        <v>1</v>
      </c>
    </row>
    <row r="142" spans="1:9" x14ac:dyDescent="0.15">
      <c r="A142" t="s">
        <v>73</v>
      </c>
      <c r="B142" s="41">
        <v>40772</v>
      </c>
      <c r="C142">
        <v>475</v>
      </c>
      <c r="D142">
        <v>8</v>
      </c>
      <c r="E142" t="s">
        <v>0</v>
      </c>
      <c r="F142">
        <v>0</v>
      </c>
      <c r="G142" t="s">
        <v>58</v>
      </c>
      <c r="H142">
        <f>SUM(H138:H141)</f>
        <v>321</v>
      </c>
      <c r="I142">
        <f>SUM(I138:I141)</f>
        <v>5</v>
      </c>
    </row>
    <row r="143" spans="1:9" x14ac:dyDescent="0.15">
      <c r="A143" t="s">
        <v>73</v>
      </c>
      <c r="B143" s="41">
        <v>40772</v>
      </c>
      <c r="C143">
        <v>475</v>
      </c>
      <c r="D143">
        <v>9</v>
      </c>
      <c r="E143" t="s">
        <v>0</v>
      </c>
      <c r="F143">
        <v>0</v>
      </c>
      <c r="I143">
        <f>SUM(H142:I142)</f>
        <v>326</v>
      </c>
    </row>
    <row r="144" spans="1:9" x14ac:dyDescent="0.15">
      <c r="A144" t="s">
        <v>73</v>
      </c>
      <c r="B144" s="41">
        <v>40772</v>
      </c>
      <c r="C144">
        <v>475</v>
      </c>
      <c r="D144">
        <v>10</v>
      </c>
      <c r="E144" t="s">
        <v>0</v>
      </c>
      <c r="F144">
        <v>0</v>
      </c>
    </row>
    <row r="145" spans="1:6" x14ac:dyDescent="0.15">
      <c r="A145" t="s">
        <v>73</v>
      </c>
      <c r="B145" s="41">
        <v>40772</v>
      </c>
      <c r="C145">
        <v>475</v>
      </c>
      <c r="D145">
        <v>11</v>
      </c>
      <c r="E145" t="s">
        <v>15</v>
      </c>
      <c r="F145">
        <v>1</v>
      </c>
    </row>
    <row r="146" spans="1:6" x14ac:dyDescent="0.15">
      <c r="A146" t="s">
        <v>73</v>
      </c>
      <c r="B146" s="41">
        <v>40772</v>
      </c>
      <c r="C146">
        <v>475</v>
      </c>
      <c r="D146">
        <v>12</v>
      </c>
      <c r="E146" t="s">
        <v>0</v>
      </c>
      <c r="F146">
        <v>0</v>
      </c>
    </row>
    <row r="147" spans="1:6" x14ac:dyDescent="0.15">
      <c r="A147" t="s">
        <v>73</v>
      </c>
      <c r="B147" s="41">
        <v>40772</v>
      </c>
      <c r="C147">
        <v>475</v>
      </c>
      <c r="D147">
        <v>13</v>
      </c>
      <c r="E147" t="s">
        <v>1</v>
      </c>
      <c r="F147">
        <v>1</v>
      </c>
    </row>
    <row r="148" spans="1:6" x14ac:dyDescent="0.15">
      <c r="A148" t="s">
        <v>73</v>
      </c>
      <c r="B148" s="41">
        <v>40772</v>
      </c>
      <c r="C148">
        <v>475</v>
      </c>
      <c r="D148">
        <v>14</v>
      </c>
      <c r="E148" t="s">
        <v>0</v>
      </c>
      <c r="F148">
        <v>0</v>
      </c>
    </row>
    <row r="149" spans="1:6" x14ac:dyDescent="0.15">
      <c r="A149" t="s">
        <v>73</v>
      </c>
      <c r="B149" s="41">
        <v>40772</v>
      </c>
      <c r="C149">
        <v>475</v>
      </c>
      <c r="D149">
        <v>15</v>
      </c>
      <c r="E149" t="s">
        <v>1</v>
      </c>
      <c r="F149">
        <v>1</v>
      </c>
    </row>
    <row r="150" spans="1:6" x14ac:dyDescent="0.15">
      <c r="A150" t="s">
        <v>73</v>
      </c>
      <c r="B150" s="41">
        <v>40772</v>
      </c>
      <c r="C150">
        <v>475</v>
      </c>
      <c r="D150">
        <v>16</v>
      </c>
      <c r="E150" t="s">
        <v>0</v>
      </c>
      <c r="F150">
        <v>0</v>
      </c>
    </row>
    <row r="151" spans="1:6" x14ac:dyDescent="0.15">
      <c r="A151" t="s">
        <v>73</v>
      </c>
      <c r="B151" s="41">
        <v>40772</v>
      </c>
      <c r="C151">
        <v>475</v>
      </c>
      <c r="D151">
        <v>17</v>
      </c>
      <c r="E151" t="s">
        <v>0</v>
      </c>
      <c r="F151">
        <v>0</v>
      </c>
    </row>
    <row r="152" spans="1:6" x14ac:dyDescent="0.15">
      <c r="A152" t="s">
        <v>73</v>
      </c>
      <c r="B152" s="41">
        <v>40772</v>
      </c>
      <c r="C152">
        <v>475</v>
      </c>
      <c r="D152">
        <v>18</v>
      </c>
      <c r="E152" t="s">
        <v>15</v>
      </c>
      <c r="F152">
        <v>1</v>
      </c>
    </row>
    <row r="153" spans="1:6" x14ac:dyDescent="0.15">
      <c r="A153" t="s">
        <v>73</v>
      </c>
      <c r="B153" s="41">
        <v>40772</v>
      </c>
      <c r="C153">
        <v>475</v>
      </c>
      <c r="D153">
        <v>19</v>
      </c>
      <c r="E153" t="s">
        <v>0</v>
      </c>
      <c r="F153">
        <v>0</v>
      </c>
    </row>
    <row r="154" spans="1:6" x14ac:dyDescent="0.15">
      <c r="A154" t="s">
        <v>73</v>
      </c>
      <c r="B154" s="41">
        <v>40772</v>
      </c>
      <c r="C154">
        <v>475</v>
      </c>
      <c r="D154">
        <v>20</v>
      </c>
      <c r="E154" t="s">
        <v>0</v>
      </c>
      <c r="F154">
        <v>0</v>
      </c>
    </row>
    <row r="155" spans="1:6" x14ac:dyDescent="0.15">
      <c r="A155" t="s">
        <v>73</v>
      </c>
      <c r="B155" s="41">
        <v>40772</v>
      </c>
      <c r="C155">
        <v>475</v>
      </c>
      <c r="D155">
        <v>21</v>
      </c>
      <c r="E155" t="s">
        <v>0</v>
      </c>
      <c r="F155">
        <v>0</v>
      </c>
    </row>
    <row r="156" spans="1:6" x14ac:dyDescent="0.15">
      <c r="A156" t="s">
        <v>73</v>
      </c>
      <c r="B156" s="41">
        <v>40772</v>
      </c>
      <c r="C156">
        <v>475</v>
      </c>
      <c r="D156">
        <v>22</v>
      </c>
      <c r="E156" t="s">
        <v>0</v>
      </c>
      <c r="F156">
        <v>0</v>
      </c>
    </row>
    <row r="157" spans="1:6" x14ac:dyDescent="0.15">
      <c r="A157" t="s">
        <v>73</v>
      </c>
      <c r="B157" s="41">
        <v>40772</v>
      </c>
      <c r="C157">
        <v>475</v>
      </c>
      <c r="D157">
        <v>23</v>
      </c>
      <c r="E157" t="s">
        <v>0</v>
      </c>
      <c r="F157">
        <v>0</v>
      </c>
    </row>
    <row r="158" spans="1:6" x14ac:dyDescent="0.15">
      <c r="A158" t="s">
        <v>73</v>
      </c>
      <c r="B158" s="41">
        <v>40772</v>
      </c>
      <c r="C158">
        <v>475</v>
      </c>
      <c r="D158">
        <v>24</v>
      </c>
      <c r="E158" t="s">
        <v>1</v>
      </c>
      <c r="F158">
        <v>1</v>
      </c>
    </row>
    <row r="159" spans="1:6" x14ac:dyDescent="0.15">
      <c r="A159" t="s">
        <v>73</v>
      </c>
      <c r="B159" s="41">
        <v>40772</v>
      </c>
      <c r="C159">
        <v>475</v>
      </c>
      <c r="D159">
        <v>25</v>
      </c>
      <c r="E159" t="s">
        <v>0</v>
      </c>
      <c r="F159">
        <v>0</v>
      </c>
    </row>
    <row r="161" spans="1:9" x14ac:dyDescent="0.15">
      <c r="A161" t="s">
        <v>68</v>
      </c>
      <c r="B161" s="41">
        <v>40785</v>
      </c>
      <c r="C161">
        <v>476</v>
      </c>
      <c r="D161">
        <v>1</v>
      </c>
      <c r="E161" t="s">
        <v>2</v>
      </c>
      <c r="F161">
        <v>1</v>
      </c>
      <c r="H161">
        <f>(COUNTIF(F161:F185,"&gt;0"))/(COUNTA(F161:F185))</f>
        <v>0.72</v>
      </c>
      <c r="I161">
        <f>AVERAGE(F161:F185)</f>
        <v>1.1200000000000001</v>
      </c>
    </row>
    <row r="162" spans="1:9" x14ac:dyDescent="0.15">
      <c r="A162" t="s">
        <v>68</v>
      </c>
      <c r="B162" s="41">
        <v>40785</v>
      </c>
      <c r="C162">
        <v>476</v>
      </c>
      <c r="D162">
        <v>2</v>
      </c>
      <c r="E162" t="s">
        <v>15</v>
      </c>
      <c r="F162">
        <v>1</v>
      </c>
    </row>
    <row r="163" spans="1:9" x14ac:dyDescent="0.15">
      <c r="A163" t="s">
        <v>68</v>
      </c>
      <c r="B163" s="41">
        <v>40785</v>
      </c>
      <c r="C163">
        <v>476</v>
      </c>
      <c r="D163">
        <v>3</v>
      </c>
      <c r="E163" t="s">
        <v>0</v>
      </c>
      <c r="F163">
        <v>0</v>
      </c>
      <c r="G163" t="s">
        <v>53</v>
      </c>
      <c r="H163" t="s">
        <v>59</v>
      </c>
      <c r="I163" t="s">
        <v>60</v>
      </c>
    </row>
    <row r="164" spans="1:9" x14ac:dyDescent="0.15">
      <c r="A164" t="s">
        <v>68</v>
      </c>
      <c r="B164" s="41">
        <v>40785</v>
      </c>
      <c r="C164">
        <v>476</v>
      </c>
      <c r="D164">
        <v>4</v>
      </c>
      <c r="E164" t="s">
        <v>0</v>
      </c>
      <c r="F164">
        <v>0</v>
      </c>
      <c r="G164" t="s">
        <v>54</v>
      </c>
      <c r="H164">
        <v>84</v>
      </c>
      <c r="I164">
        <v>3</v>
      </c>
    </row>
    <row r="165" spans="1:9" x14ac:dyDescent="0.15">
      <c r="A165" t="s">
        <v>68</v>
      </c>
      <c r="B165" s="41">
        <v>40785</v>
      </c>
      <c r="C165">
        <v>476</v>
      </c>
      <c r="D165">
        <v>5</v>
      </c>
      <c r="E165" t="s">
        <v>2</v>
      </c>
      <c r="F165">
        <v>1</v>
      </c>
      <c r="G165" t="s">
        <v>55</v>
      </c>
      <c r="H165">
        <v>88</v>
      </c>
      <c r="I165">
        <v>5</v>
      </c>
    </row>
    <row r="166" spans="1:9" x14ac:dyDescent="0.15">
      <c r="A166" t="s">
        <v>68</v>
      </c>
      <c r="B166" s="41">
        <v>40785</v>
      </c>
      <c r="C166">
        <v>476</v>
      </c>
      <c r="D166">
        <v>6</v>
      </c>
      <c r="E166" t="s">
        <v>15</v>
      </c>
      <c r="F166">
        <v>1</v>
      </c>
      <c r="G166" t="s">
        <v>56</v>
      </c>
      <c r="H166">
        <v>86</v>
      </c>
      <c r="I166">
        <v>5</v>
      </c>
    </row>
    <row r="167" spans="1:9" x14ac:dyDescent="0.15">
      <c r="A167" t="s">
        <v>68</v>
      </c>
      <c r="B167" s="41">
        <v>40785</v>
      </c>
      <c r="C167">
        <v>476</v>
      </c>
      <c r="D167">
        <v>7</v>
      </c>
      <c r="E167" t="s">
        <v>1</v>
      </c>
      <c r="F167">
        <v>1</v>
      </c>
      <c r="G167" t="s">
        <v>57</v>
      </c>
      <c r="H167">
        <v>87</v>
      </c>
      <c r="I167">
        <v>5</v>
      </c>
    </row>
    <row r="168" spans="1:9" x14ac:dyDescent="0.15">
      <c r="A168" t="s">
        <v>68</v>
      </c>
      <c r="B168" s="41">
        <v>40785</v>
      </c>
      <c r="C168">
        <v>476</v>
      </c>
      <c r="D168">
        <v>8</v>
      </c>
      <c r="E168" t="s">
        <v>3</v>
      </c>
      <c r="F168">
        <v>3</v>
      </c>
      <c r="G168" t="s">
        <v>58</v>
      </c>
      <c r="H168">
        <f>SUM(H164:H167)</f>
        <v>345</v>
      </c>
      <c r="I168">
        <f>SUM(I164:I167)</f>
        <v>18</v>
      </c>
    </row>
    <row r="169" spans="1:9" x14ac:dyDescent="0.15">
      <c r="A169" t="s">
        <v>68</v>
      </c>
      <c r="B169" s="41">
        <v>40785</v>
      </c>
      <c r="C169">
        <v>476</v>
      </c>
      <c r="D169">
        <v>9</v>
      </c>
      <c r="E169" t="s">
        <v>15</v>
      </c>
      <c r="F169">
        <v>1</v>
      </c>
      <c r="I169">
        <f>SUM(H168:I168)</f>
        <v>363</v>
      </c>
    </row>
    <row r="170" spans="1:9" x14ac:dyDescent="0.15">
      <c r="A170" t="s">
        <v>68</v>
      </c>
      <c r="B170" s="41">
        <v>40785</v>
      </c>
      <c r="C170">
        <v>476</v>
      </c>
      <c r="D170">
        <v>10</v>
      </c>
      <c r="E170" t="s">
        <v>15</v>
      </c>
      <c r="F170">
        <v>1</v>
      </c>
    </row>
    <row r="171" spans="1:9" x14ac:dyDescent="0.15">
      <c r="A171" t="s">
        <v>68</v>
      </c>
      <c r="B171" s="41">
        <v>40785</v>
      </c>
      <c r="C171">
        <v>476</v>
      </c>
      <c r="D171">
        <v>11</v>
      </c>
      <c r="E171" t="s">
        <v>1</v>
      </c>
      <c r="F171">
        <v>1</v>
      </c>
    </row>
    <row r="172" spans="1:9" x14ac:dyDescent="0.15">
      <c r="A172" t="s">
        <v>68</v>
      </c>
      <c r="B172" s="41">
        <v>40785</v>
      </c>
      <c r="C172">
        <v>476</v>
      </c>
      <c r="D172">
        <v>12</v>
      </c>
      <c r="E172" t="s">
        <v>2</v>
      </c>
      <c r="F172">
        <v>1</v>
      </c>
    </row>
    <row r="173" spans="1:9" x14ac:dyDescent="0.15">
      <c r="A173" t="s">
        <v>68</v>
      </c>
      <c r="B173" s="41">
        <v>40785</v>
      </c>
      <c r="C173">
        <v>476</v>
      </c>
      <c r="D173">
        <v>13</v>
      </c>
      <c r="E173" t="s">
        <v>0</v>
      </c>
      <c r="F173">
        <v>0</v>
      </c>
    </row>
    <row r="174" spans="1:9" x14ac:dyDescent="0.15">
      <c r="A174" t="s">
        <v>68</v>
      </c>
      <c r="B174" s="41">
        <v>40785</v>
      </c>
      <c r="C174">
        <v>476</v>
      </c>
      <c r="D174">
        <v>14</v>
      </c>
      <c r="E174" t="s">
        <v>0</v>
      </c>
      <c r="F174">
        <v>0</v>
      </c>
    </row>
    <row r="175" spans="1:9" x14ac:dyDescent="0.15">
      <c r="A175" t="s">
        <v>68</v>
      </c>
      <c r="B175" s="41">
        <v>40785</v>
      </c>
      <c r="C175">
        <v>476</v>
      </c>
      <c r="D175">
        <v>15</v>
      </c>
      <c r="E175" t="s">
        <v>3</v>
      </c>
      <c r="F175">
        <v>3</v>
      </c>
    </row>
    <row r="176" spans="1:9" x14ac:dyDescent="0.15">
      <c r="A176" t="s">
        <v>68</v>
      </c>
      <c r="B176" s="41">
        <v>40785</v>
      </c>
      <c r="C176">
        <v>476</v>
      </c>
      <c r="D176">
        <v>16</v>
      </c>
      <c r="E176" t="s">
        <v>2</v>
      </c>
      <c r="F176">
        <v>1</v>
      </c>
    </row>
    <row r="177" spans="1:9" x14ac:dyDescent="0.15">
      <c r="A177" t="s">
        <v>68</v>
      </c>
      <c r="B177" s="41">
        <v>40785</v>
      </c>
      <c r="C177">
        <v>476</v>
      </c>
      <c r="D177">
        <v>17</v>
      </c>
      <c r="E177" t="s">
        <v>0</v>
      </c>
      <c r="F177">
        <v>0</v>
      </c>
    </row>
    <row r="178" spans="1:9" x14ac:dyDescent="0.15">
      <c r="A178" t="s">
        <v>68</v>
      </c>
      <c r="B178" s="41">
        <v>40785</v>
      </c>
      <c r="C178">
        <v>476</v>
      </c>
      <c r="D178">
        <v>18</v>
      </c>
      <c r="E178" t="s">
        <v>3</v>
      </c>
      <c r="F178">
        <v>3</v>
      </c>
    </row>
    <row r="179" spans="1:9" x14ac:dyDescent="0.15">
      <c r="A179" t="s">
        <v>68</v>
      </c>
      <c r="B179" s="41">
        <v>40785</v>
      </c>
      <c r="C179">
        <v>476</v>
      </c>
      <c r="D179">
        <v>19</v>
      </c>
      <c r="E179" t="s">
        <v>3</v>
      </c>
      <c r="F179">
        <v>3</v>
      </c>
    </row>
    <row r="180" spans="1:9" x14ac:dyDescent="0.15">
      <c r="A180" t="s">
        <v>68</v>
      </c>
      <c r="B180" s="41">
        <v>40785</v>
      </c>
      <c r="C180">
        <v>476</v>
      </c>
      <c r="D180">
        <v>20</v>
      </c>
      <c r="E180" t="s">
        <v>3</v>
      </c>
      <c r="F180">
        <v>3</v>
      </c>
    </row>
    <row r="181" spans="1:9" x14ac:dyDescent="0.15">
      <c r="A181" t="s">
        <v>68</v>
      </c>
      <c r="B181" s="41">
        <v>40785</v>
      </c>
      <c r="C181">
        <v>476</v>
      </c>
      <c r="D181">
        <v>21</v>
      </c>
      <c r="E181" t="s">
        <v>1</v>
      </c>
      <c r="F181">
        <v>1</v>
      </c>
    </row>
    <row r="182" spans="1:9" x14ac:dyDescent="0.15">
      <c r="A182" t="s">
        <v>68</v>
      </c>
      <c r="B182" s="41">
        <v>40785</v>
      </c>
      <c r="C182">
        <v>476</v>
      </c>
      <c r="D182">
        <v>22</v>
      </c>
      <c r="E182" t="s">
        <v>1</v>
      </c>
      <c r="F182">
        <v>1</v>
      </c>
    </row>
    <row r="183" spans="1:9" x14ac:dyDescent="0.15">
      <c r="A183" t="s">
        <v>68</v>
      </c>
      <c r="B183" s="41">
        <v>40785</v>
      </c>
      <c r="C183">
        <v>476</v>
      </c>
      <c r="D183">
        <v>23</v>
      </c>
      <c r="E183" t="s">
        <v>0</v>
      </c>
      <c r="F183">
        <v>0</v>
      </c>
    </row>
    <row r="184" spans="1:9" x14ac:dyDescent="0.15">
      <c r="A184" t="s">
        <v>68</v>
      </c>
      <c r="B184" s="41">
        <v>40785</v>
      </c>
      <c r="C184">
        <v>476</v>
      </c>
      <c r="D184">
        <v>24</v>
      </c>
      <c r="E184" t="s">
        <v>0</v>
      </c>
      <c r="F184">
        <v>0</v>
      </c>
    </row>
    <row r="185" spans="1:9" x14ac:dyDescent="0.15">
      <c r="A185" t="s">
        <v>68</v>
      </c>
      <c r="B185" s="41">
        <v>40785</v>
      </c>
      <c r="C185">
        <v>476</v>
      </c>
      <c r="D185">
        <v>25</v>
      </c>
      <c r="E185" t="s">
        <v>1</v>
      </c>
      <c r="F185">
        <v>1</v>
      </c>
    </row>
    <row r="187" spans="1:9" x14ac:dyDescent="0.15">
      <c r="A187" t="s">
        <v>31</v>
      </c>
      <c r="B187" s="41">
        <v>40754</v>
      </c>
      <c r="C187" t="s">
        <v>75</v>
      </c>
      <c r="D187">
        <v>1</v>
      </c>
      <c r="E187" t="s">
        <v>0</v>
      </c>
      <c r="F187">
        <v>0</v>
      </c>
      <c r="H187">
        <f>(COUNTIF(F187:F211,"&gt;0"))/(COUNTA(F187:F211))</f>
        <v>0.24</v>
      </c>
      <c r="I187">
        <f>AVERAGE(F187:F211)</f>
        <v>0.48</v>
      </c>
    </row>
    <row r="188" spans="1:9" x14ac:dyDescent="0.15">
      <c r="A188" t="s">
        <v>64</v>
      </c>
      <c r="B188" s="41">
        <v>40754</v>
      </c>
      <c r="C188" t="s">
        <v>75</v>
      </c>
      <c r="D188">
        <v>2</v>
      </c>
      <c r="E188" t="s">
        <v>0</v>
      </c>
      <c r="F188">
        <v>0</v>
      </c>
    </row>
    <row r="189" spans="1:9" x14ac:dyDescent="0.15">
      <c r="A189" t="s">
        <v>31</v>
      </c>
      <c r="B189" s="41">
        <v>40754</v>
      </c>
      <c r="C189" t="s">
        <v>75</v>
      </c>
      <c r="D189">
        <v>3</v>
      </c>
      <c r="E189" t="s">
        <v>0</v>
      </c>
      <c r="F189">
        <v>0</v>
      </c>
    </row>
    <row r="190" spans="1:9" x14ac:dyDescent="0.15">
      <c r="A190" t="s">
        <v>64</v>
      </c>
      <c r="B190" s="41">
        <v>40754</v>
      </c>
      <c r="C190" t="s">
        <v>75</v>
      </c>
      <c r="D190">
        <v>4</v>
      </c>
      <c r="E190" t="s">
        <v>0</v>
      </c>
      <c r="F190">
        <v>0</v>
      </c>
    </row>
    <row r="191" spans="1:9" x14ac:dyDescent="0.15">
      <c r="A191" t="s">
        <v>31</v>
      </c>
      <c r="B191" s="41">
        <v>40754</v>
      </c>
      <c r="C191" t="s">
        <v>75</v>
      </c>
      <c r="D191">
        <v>5</v>
      </c>
      <c r="E191" t="s">
        <v>0</v>
      </c>
      <c r="F191">
        <v>0</v>
      </c>
    </row>
    <row r="192" spans="1:9" x14ac:dyDescent="0.15">
      <c r="A192" t="s">
        <v>64</v>
      </c>
      <c r="B192" s="41">
        <v>40754</v>
      </c>
      <c r="C192" t="s">
        <v>75</v>
      </c>
      <c r="D192">
        <v>6</v>
      </c>
      <c r="E192" t="s">
        <v>1</v>
      </c>
      <c r="F192">
        <v>1</v>
      </c>
    </row>
    <row r="193" spans="1:6" x14ac:dyDescent="0.15">
      <c r="A193" t="s">
        <v>31</v>
      </c>
      <c r="B193" s="41">
        <v>40754</v>
      </c>
      <c r="C193" t="s">
        <v>75</v>
      </c>
      <c r="D193">
        <v>7</v>
      </c>
      <c r="E193" t="s">
        <v>0</v>
      </c>
      <c r="F193">
        <v>0</v>
      </c>
    </row>
    <row r="194" spans="1:6" x14ac:dyDescent="0.15">
      <c r="A194" t="s">
        <v>64</v>
      </c>
      <c r="B194" s="41">
        <v>40754</v>
      </c>
      <c r="C194" t="s">
        <v>75</v>
      </c>
      <c r="D194">
        <v>8</v>
      </c>
      <c r="E194" t="s">
        <v>0</v>
      </c>
      <c r="F194">
        <v>0</v>
      </c>
    </row>
    <row r="195" spans="1:6" x14ac:dyDescent="0.15">
      <c r="A195" t="s">
        <v>31</v>
      </c>
      <c r="B195" s="41">
        <v>40754</v>
      </c>
      <c r="C195" t="s">
        <v>75</v>
      </c>
      <c r="D195">
        <v>9</v>
      </c>
      <c r="E195" t="s">
        <v>0</v>
      </c>
      <c r="F195">
        <v>0</v>
      </c>
    </row>
    <row r="196" spans="1:6" x14ac:dyDescent="0.15">
      <c r="A196" t="s">
        <v>64</v>
      </c>
      <c r="B196" s="41">
        <v>40754</v>
      </c>
      <c r="C196" t="s">
        <v>75</v>
      </c>
      <c r="D196">
        <v>10</v>
      </c>
      <c r="E196" t="s">
        <v>0</v>
      </c>
      <c r="F196">
        <v>0</v>
      </c>
    </row>
    <row r="197" spans="1:6" x14ac:dyDescent="0.15">
      <c r="A197" t="s">
        <v>31</v>
      </c>
      <c r="B197" s="41">
        <v>40754</v>
      </c>
      <c r="C197" t="s">
        <v>75</v>
      </c>
      <c r="D197">
        <v>11</v>
      </c>
      <c r="E197" t="s">
        <v>4</v>
      </c>
      <c r="F197">
        <v>3</v>
      </c>
    </row>
    <row r="198" spans="1:6" x14ac:dyDescent="0.15">
      <c r="A198" t="s">
        <v>64</v>
      </c>
      <c r="B198" s="41">
        <v>40754</v>
      </c>
      <c r="C198" t="s">
        <v>75</v>
      </c>
      <c r="D198">
        <v>12</v>
      </c>
      <c r="E198" t="s">
        <v>1</v>
      </c>
      <c r="F198">
        <v>1</v>
      </c>
    </row>
    <row r="199" spans="1:6" x14ac:dyDescent="0.15">
      <c r="A199" t="s">
        <v>31</v>
      </c>
      <c r="B199" s="41">
        <v>40754</v>
      </c>
      <c r="C199" t="s">
        <v>75</v>
      </c>
      <c r="D199">
        <v>13</v>
      </c>
      <c r="E199" t="s">
        <v>0</v>
      </c>
      <c r="F199">
        <v>0</v>
      </c>
    </row>
    <row r="200" spans="1:6" x14ac:dyDescent="0.15">
      <c r="A200" t="s">
        <v>64</v>
      </c>
      <c r="B200" s="41">
        <v>40754</v>
      </c>
      <c r="C200" t="s">
        <v>75</v>
      </c>
      <c r="D200">
        <v>14</v>
      </c>
      <c r="E200" t="s">
        <v>62</v>
      </c>
      <c r="F200">
        <v>1</v>
      </c>
    </row>
    <row r="201" spans="1:6" x14ac:dyDescent="0.15">
      <c r="A201" t="s">
        <v>31</v>
      </c>
      <c r="B201" s="41">
        <v>40754</v>
      </c>
      <c r="C201" t="s">
        <v>75</v>
      </c>
      <c r="D201">
        <v>15</v>
      </c>
      <c r="E201" t="s">
        <v>4</v>
      </c>
      <c r="F201">
        <v>3</v>
      </c>
    </row>
    <row r="202" spans="1:6" x14ac:dyDescent="0.15">
      <c r="A202" t="s">
        <v>64</v>
      </c>
      <c r="B202" s="41">
        <v>40754</v>
      </c>
      <c r="C202" t="s">
        <v>75</v>
      </c>
      <c r="D202">
        <v>16</v>
      </c>
      <c r="E202" t="s">
        <v>0</v>
      </c>
      <c r="F202">
        <v>0</v>
      </c>
    </row>
    <row r="203" spans="1:6" x14ac:dyDescent="0.15">
      <c r="A203" t="s">
        <v>31</v>
      </c>
      <c r="B203" s="41">
        <v>40754</v>
      </c>
      <c r="C203" t="s">
        <v>75</v>
      </c>
      <c r="D203">
        <v>17</v>
      </c>
      <c r="E203" t="s">
        <v>0</v>
      </c>
      <c r="F203">
        <v>0</v>
      </c>
    </row>
    <row r="204" spans="1:6" x14ac:dyDescent="0.15">
      <c r="A204" t="s">
        <v>64</v>
      </c>
      <c r="B204" s="41">
        <v>40754</v>
      </c>
      <c r="C204" t="s">
        <v>75</v>
      </c>
      <c r="D204">
        <v>18</v>
      </c>
      <c r="E204" t="s">
        <v>4</v>
      </c>
      <c r="F204">
        <v>3</v>
      </c>
    </row>
    <row r="205" spans="1:6" x14ac:dyDescent="0.15">
      <c r="A205" t="s">
        <v>31</v>
      </c>
      <c r="B205" s="41">
        <v>40754</v>
      </c>
      <c r="C205" t="s">
        <v>75</v>
      </c>
      <c r="D205">
        <v>19</v>
      </c>
      <c r="E205" t="s">
        <v>0</v>
      </c>
      <c r="F205">
        <v>0</v>
      </c>
    </row>
    <row r="206" spans="1:6" x14ac:dyDescent="0.15">
      <c r="A206" t="s">
        <v>64</v>
      </c>
      <c r="B206" s="41">
        <v>40754</v>
      </c>
      <c r="C206" t="s">
        <v>75</v>
      </c>
      <c r="D206">
        <v>20</v>
      </c>
      <c r="E206" t="s">
        <v>0</v>
      </c>
      <c r="F206">
        <v>0</v>
      </c>
    </row>
    <row r="207" spans="1:6" x14ac:dyDescent="0.15">
      <c r="A207" t="s">
        <v>31</v>
      </c>
      <c r="B207" s="41">
        <v>40754</v>
      </c>
      <c r="C207" t="s">
        <v>75</v>
      </c>
      <c r="D207">
        <v>21</v>
      </c>
      <c r="E207" t="s">
        <v>0</v>
      </c>
      <c r="F207">
        <v>0</v>
      </c>
    </row>
    <row r="208" spans="1:6" x14ac:dyDescent="0.15">
      <c r="A208" t="s">
        <v>64</v>
      </c>
      <c r="B208" s="41">
        <v>40754</v>
      </c>
      <c r="C208" t="s">
        <v>75</v>
      </c>
      <c r="D208">
        <v>22</v>
      </c>
      <c r="E208" t="s">
        <v>0</v>
      </c>
      <c r="F208">
        <v>0</v>
      </c>
    </row>
    <row r="209" spans="1:9" x14ac:dyDescent="0.15">
      <c r="A209" t="s">
        <v>31</v>
      </c>
      <c r="B209" s="41">
        <v>40754</v>
      </c>
      <c r="C209" t="s">
        <v>75</v>
      </c>
      <c r="D209">
        <v>23</v>
      </c>
      <c r="E209" t="s">
        <v>0</v>
      </c>
      <c r="F209">
        <v>0</v>
      </c>
    </row>
    <row r="210" spans="1:9" x14ac:dyDescent="0.15">
      <c r="A210" t="s">
        <v>64</v>
      </c>
      <c r="B210" s="41">
        <v>40754</v>
      </c>
      <c r="C210" t="s">
        <v>75</v>
      </c>
      <c r="D210">
        <v>24</v>
      </c>
      <c r="E210" t="s">
        <v>0</v>
      </c>
      <c r="F210">
        <v>0</v>
      </c>
    </row>
    <row r="211" spans="1:9" x14ac:dyDescent="0.15">
      <c r="A211" t="s">
        <v>31</v>
      </c>
      <c r="B211" s="41">
        <v>40754</v>
      </c>
      <c r="C211" t="s">
        <v>75</v>
      </c>
      <c r="D211">
        <v>25</v>
      </c>
      <c r="E211" t="s">
        <v>0</v>
      </c>
      <c r="F211">
        <v>0</v>
      </c>
    </row>
    <row r="213" spans="1:9" x14ac:dyDescent="0.15">
      <c r="A213" t="s">
        <v>73</v>
      </c>
      <c r="B213" s="41">
        <v>40799</v>
      </c>
      <c r="C213">
        <v>477</v>
      </c>
      <c r="D213">
        <v>1</v>
      </c>
      <c r="E213" t="s">
        <v>0</v>
      </c>
      <c r="F213">
        <v>0</v>
      </c>
      <c r="H213">
        <f>(COUNTIF(F213:F237,"&gt;0"))/(COUNTA(F213:F237))</f>
        <v>0.28000000000000003</v>
      </c>
      <c r="I213">
        <f>AVERAGE(F213:F237)</f>
        <v>0.36</v>
      </c>
    </row>
    <row r="214" spans="1:9" x14ac:dyDescent="0.15">
      <c r="A214" t="s">
        <v>73</v>
      </c>
      <c r="B214" s="41">
        <v>40799</v>
      </c>
      <c r="C214">
        <v>477</v>
      </c>
      <c r="D214">
        <v>2</v>
      </c>
      <c r="E214" t="s">
        <v>0</v>
      </c>
      <c r="F214">
        <v>0</v>
      </c>
    </row>
    <row r="215" spans="1:9" x14ac:dyDescent="0.15">
      <c r="A215" t="s">
        <v>73</v>
      </c>
      <c r="B215" s="41">
        <v>40799</v>
      </c>
      <c r="C215">
        <v>477</v>
      </c>
      <c r="D215">
        <v>3</v>
      </c>
      <c r="E215" t="s">
        <v>0</v>
      </c>
      <c r="F215">
        <v>0</v>
      </c>
      <c r="G215" t="s">
        <v>53</v>
      </c>
      <c r="H215" t="s">
        <v>59</v>
      </c>
      <c r="I215" t="s">
        <v>60</v>
      </c>
    </row>
    <row r="216" spans="1:9" x14ac:dyDescent="0.15">
      <c r="A216" t="s">
        <v>73</v>
      </c>
      <c r="B216" s="41">
        <v>40799</v>
      </c>
      <c r="C216">
        <v>477</v>
      </c>
      <c r="D216">
        <v>4</v>
      </c>
      <c r="E216" t="s">
        <v>1</v>
      </c>
      <c r="F216">
        <v>1</v>
      </c>
      <c r="G216" t="s">
        <v>54</v>
      </c>
      <c r="H216">
        <v>66</v>
      </c>
      <c r="I216">
        <v>0</v>
      </c>
    </row>
    <row r="217" spans="1:9" x14ac:dyDescent="0.15">
      <c r="A217" t="s">
        <v>73</v>
      </c>
      <c r="B217" s="41">
        <v>40799</v>
      </c>
      <c r="C217">
        <v>477</v>
      </c>
      <c r="D217">
        <v>5</v>
      </c>
      <c r="E217" t="s">
        <v>0</v>
      </c>
      <c r="F217">
        <v>0</v>
      </c>
      <c r="G217" t="s">
        <v>55</v>
      </c>
      <c r="H217">
        <v>77</v>
      </c>
      <c r="I217">
        <v>2</v>
      </c>
    </row>
    <row r="218" spans="1:9" x14ac:dyDescent="0.15">
      <c r="A218" t="s">
        <v>73</v>
      </c>
      <c r="B218" s="41">
        <v>40799</v>
      </c>
      <c r="C218">
        <v>477</v>
      </c>
      <c r="D218">
        <v>6</v>
      </c>
      <c r="E218" t="s">
        <v>4</v>
      </c>
      <c r="F218">
        <v>3</v>
      </c>
      <c r="G218" t="s">
        <v>56</v>
      </c>
      <c r="H218">
        <v>78</v>
      </c>
      <c r="I218">
        <v>0</v>
      </c>
    </row>
    <row r="219" spans="1:9" x14ac:dyDescent="0.15">
      <c r="A219" t="s">
        <v>73</v>
      </c>
      <c r="B219" s="41">
        <v>40799</v>
      </c>
      <c r="C219">
        <v>477</v>
      </c>
      <c r="D219">
        <v>7</v>
      </c>
      <c r="E219" t="s">
        <v>0</v>
      </c>
      <c r="F219">
        <v>0</v>
      </c>
      <c r="G219" t="s">
        <v>57</v>
      </c>
      <c r="H219">
        <v>69</v>
      </c>
      <c r="I219">
        <v>0</v>
      </c>
    </row>
    <row r="220" spans="1:9" x14ac:dyDescent="0.15">
      <c r="A220" t="s">
        <v>73</v>
      </c>
      <c r="B220" s="41">
        <v>40799</v>
      </c>
      <c r="C220">
        <v>477</v>
      </c>
      <c r="D220">
        <v>8</v>
      </c>
      <c r="E220" t="s">
        <v>0</v>
      </c>
      <c r="F220">
        <v>0</v>
      </c>
      <c r="G220" t="s">
        <v>58</v>
      </c>
      <c r="H220">
        <f>SUM(H216:H219)</f>
        <v>290</v>
      </c>
      <c r="I220">
        <f>SUM(I216:I219)</f>
        <v>2</v>
      </c>
    </row>
    <row r="221" spans="1:9" x14ac:dyDescent="0.15">
      <c r="A221" t="s">
        <v>73</v>
      </c>
      <c r="B221" s="41">
        <v>40799</v>
      </c>
      <c r="C221">
        <v>477</v>
      </c>
      <c r="D221">
        <v>9</v>
      </c>
      <c r="E221" t="s">
        <v>0</v>
      </c>
      <c r="F221">
        <v>0</v>
      </c>
      <c r="I221">
        <f>SUM(H220:I220)</f>
        <v>292</v>
      </c>
    </row>
    <row r="222" spans="1:9" x14ac:dyDescent="0.15">
      <c r="A222" t="s">
        <v>73</v>
      </c>
      <c r="B222" s="41">
        <v>40799</v>
      </c>
      <c r="C222">
        <v>477</v>
      </c>
      <c r="D222">
        <v>10</v>
      </c>
      <c r="E222" t="s">
        <v>15</v>
      </c>
      <c r="F222">
        <v>1</v>
      </c>
    </row>
    <row r="223" spans="1:9" x14ac:dyDescent="0.15">
      <c r="A223" t="s">
        <v>73</v>
      </c>
      <c r="B223" s="41">
        <v>40799</v>
      </c>
      <c r="C223">
        <v>477</v>
      </c>
      <c r="D223">
        <v>11</v>
      </c>
      <c r="E223" t="s">
        <v>0</v>
      </c>
      <c r="F223">
        <v>0</v>
      </c>
    </row>
    <row r="224" spans="1:9" x14ac:dyDescent="0.15">
      <c r="A224" t="s">
        <v>73</v>
      </c>
      <c r="B224" s="41">
        <v>40799</v>
      </c>
      <c r="C224">
        <v>477</v>
      </c>
      <c r="D224">
        <v>12</v>
      </c>
      <c r="E224" t="s">
        <v>1</v>
      </c>
      <c r="F224">
        <v>1</v>
      </c>
    </row>
    <row r="225" spans="1:11" x14ac:dyDescent="0.15">
      <c r="A225" t="s">
        <v>73</v>
      </c>
      <c r="B225" s="41">
        <v>40799</v>
      </c>
      <c r="C225">
        <v>477</v>
      </c>
      <c r="D225">
        <v>13</v>
      </c>
      <c r="E225" t="s">
        <v>0</v>
      </c>
      <c r="F225">
        <v>0</v>
      </c>
    </row>
    <row r="226" spans="1:11" x14ac:dyDescent="0.15">
      <c r="A226" t="s">
        <v>73</v>
      </c>
      <c r="B226" s="41">
        <v>40799</v>
      </c>
      <c r="C226">
        <v>477</v>
      </c>
      <c r="D226">
        <v>14</v>
      </c>
      <c r="E226" t="s">
        <v>0</v>
      </c>
      <c r="F226">
        <v>0</v>
      </c>
    </row>
    <row r="227" spans="1:11" x14ac:dyDescent="0.15">
      <c r="A227" t="s">
        <v>73</v>
      </c>
      <c r="B227" s="41">
        <v>40799</v>
      </c>
      <c r="C227">
        <v>477</v>
      </c>
      <c r="D227">
        <v>15</v>
      </c>
      <c r="E227" t="s">
        <v>1</v>
      </c>
      <c r="F227">
        <v>1</v>
      </c>
      <c r="J227" s="1"/>
      <c r="K227" s="1"/>
    </row>
    <row r="228" spans="1:11" x14ac:dyDescent="0.15">
      <c r="A228" t="s">
        <v>73</v>
      </c>
      <c r="B228" s="41">
        <v>40799</v>
      </c>
      <c r="C228">
        <v>477</v>
      </c>
      <c r="D228">
        <v>16</v>
      </c>
      <c r="E228" t="s">
        <v>0</v>
      </c>
      <c r="F228">
        <v>0</v>
      </c>
      <c r="J228" s="1"/>
      <c r="K228" s="1"/>
    </row>
    <row r="229" spans="1:11" x14ac:dyDescent="0.15">
      <c r="A229" t="s">
        <v>73</v>
      </c>
      <c r="B229" s="41">
        <v>40799</v>
      </c>
      <c r="C229">
        <v>477</v>
      </c>
      <c r="D229">
        <v>17</v>
      </c>
      <c r="E229" t="s">
        <v>0</v>
      </c>
      <c r="F229">
        <v>0</v>
      </c>
    </row>
    <row r="230" spans="1:11" x14ac:dyDescent="0.15">
      <c r="A230" t="s">
        <v>73</v>
      </c>
      <c r="B230" s="41">
        <v>40799</v>
      </c>
      <c r="C230">
        <v>477</v>
      </c>
      <c r="D230">
        <v>18</v>
      </c>
      <c r="E230" t="s">
        <v>0</v>
      </c>
      <c r="F230">
        <v>0</v>
      </c>
    </row>
    <row r="231" spans="1:11" x14ac:dyDescent="0.15">
      <c r="A231" t="s">
        <v>73</v>
      </c>
      <c r="B231" s="41">
        <v>40799</v>
      </c>
      <c r="C231">
        <v>477</v>
      </c>
      <c r="D231">
        <v>19</v>
      </c>
      <c r="E231" t="s">
        <v>15</v>
      </c>
      <c r="F231">
        <v>1</v>
      </c>
    </row>
    <row r="232" spans="1:11" x14ac:dyDescent="0.15">
      <c r="A232" t="s">
        <v>73</v>
      </c>
      <c r="B232" s="41">
        <v>40799</v>
      </c>
      <c r="C232">
        <v>477</v>
      </c>
      <c r="D232">
        <v>20</v>
      </c>
      <c r="E232" t="s">
        <v>0</v>
      </c>
      <c r="F232">
        <v>0</v>
      </c>
    </row>
    <row r="233" spans="1:11" x14ac:dyDescent="0.15">
      <c r="A233" t="s">
        <v>73</v>
      </c>
      <c r="B233" s="41">
        <v>40799</v>
      </c>
      <c r="C233">
        <v>477</v>
      </c>
      <c r="D233">
        <v>21</v>
      </c>
      <c r="E233" t="s">
        <v>0</v>
      </c>
      <c r="F233">
        <v>0</v>
      </c>
    </row>
    <row r="234" spans="1:11" x14ac:dyDescent="0.15">
      <c r="A234" t="s">
        <v>73</v>
      </c>
      <c r="B234" s="41">
        <v>40799</v>
      </c>
      <c r="C234">
        <v>477</v>
      </c>
      <c r="D234">
        <v>22</v>
      </c>
      <c r="E234" t="s">
        <v>0</v>
      </c>
      <c r="F234">
        <v>0</v>
      </c>
    </row>
    <row r="235" spans="1:11" x14ac:dyDescent="0.15">
      <c r="A235" t="s">
        <v>73</v>
      </c>
      <c r="B235" s="41">
        <v>40799</v>
      </c>
      <c r="C235">
        <v>477</v>
      </c>
      <c r="D235">
        <v>23</v>
      </c>
      <c r="E235" t="s">
        <v>1</v>
      </c>
      <c r="F235">
        <v>1</v>
      </c>
    </row>
    <row r="236" spans="1:11" x14ac:dyDescent="0.15">
      <c r="A236" t="s">
        <v>73</v>
      </c>
      <c r="B236" s="41">
        <v>40799</v>
      </c>
      <c r="C236">
        <v>477</v>
      </c>
      <c r="D236">
        <v>24</v>
      </c>
      <c r="E236" t="s">
        <v>0</v>
      </c>
      <c r="F236">
        <v>0</v>
      </c>
    </row>
    <row r="237" spans="1:11" x14ac:dyDescent="0.15">
      <c r="A237" t="s">
        <v>73</v>
      </c>
      <c r="B237" s="41">
        <v>40799</v>
      </c>
      <c r="C237">
        <v>477</v>
      </c>
      <c r="D237">
        <v>25</v>
      </c>
      <c r="E237" t="s">
        <v>0</v>
      </c>
      <c r="F237">
        <v>0</v>
      </c>
    </row>
    <row r="239" spans="1:11" x14ac:dyDescent="0.15">
      <c r="A239" t="s">
        <v>33</v>
      </c>
      <c r="B239" s="41">
        <v>40809</v>
      </c>
      <c r="C239">
        <v>478</v>
      </c>
      <c r="D239">
        <v>1</v>
      </c>
      <c r="E239" t="s">
        <v>4</v>
      </c>
      <c r="F239">
        <v>3</v>
      </c>
      <c r="H239">
        <f>(COUNTIF(F239:F263,"&gt;0"))/(COUNTA(F239:F263))</f>
        <v>1</v>
      </c>
      <c r="I239">
        <f>AVERAGE(F239:F263)</f>
        <v>2.5</v>
      </c>
    </row>
    <row r="240" spans="1:11" x14ac:dyDescent="0.15">
      <c r="A240" t="s">
        <v>33</v>
      </c>
      <c r="B240" s="41">
        <v>40809</v>
      </c>
      <c r="C240">
        <v>478</v>
      </c>
      <c r="D240">
        <v>2</v>
      </c>
      <c r="E240" t="s">
        <v>3</v>
      </c>
      <c r="F240">
        <v>3</v>
      </c>
    </row>
    <row r="241" spans="1:9" x14ac:dyDescent="0.15">
      <c r="A241" t="s">
        <v>33</v>
      </c>
      <c r="B241" s="41">
        <v>40809</v>
      </c>
      <c r="C241">
        <v>478</v>
      </c>
      <c r="D241">
        <v>3</v>
      </c>
      <c r="E241" t="s">
        <v>3</v>
      </c>
      <c r="F241">
        <v>3</v>
      </c>
      <c r="G241" t="s">
        <v>53</v>
      </c>
      <c r="H241" t="s">
        <v>59</v>
      </c>
      <c r="I241" t="s">
        <v>60</v>
      </c>
    </row>
    <row r="242" spans="1:9" x14ac:dyDescent="0.15">
      <c r="A242" t="s">
        <v>33</v>
      </c>
      <c r="B242" s="41">
        <v>40809</v>
      </c>
      <c r="C242">
        <v>478</v>
      </c>
      <c r="D242">
        <v>4</v>
      </c>
      <c r="E242" t="s">
        <v>3</v>
      </c>
      <c r="F242">
        <v>3</v>
      </c>
      <c r="G242" t="s">
        <v>54</v>
      </c>
      <c r="H242">
        <v>36</v>
      </c>
      <c r="I242">
        <v>40</v>
      </c>
    </row>
    <row r="243" spans="1:9" x14ac:dyDescent="0.15">
      <c r="A243" t="s">
        <v>33</v>
      </c>
      <c r="B243" s="41">
        <v>40809</v>
      </c>
      <c r="C243">
        <v>478</v>
      </c>
      <c r="D243">
        <v>5</v>
      </c>
      <c r="E243" t="s">
        <v>3</v>
      </c>
      <c r="F243">
        <v>3</v>
      </c>
      <c r="G243" t="s">
        <v>55</v>
      </c>
      <c r="H243">
        <v>36</v>
      </c>
      <c r="I243">
        <v>44</v>
      </c>
    </row>
    <row r="244" spans="1:9" x14ac:dyDescent="0.15">
      <c r="A244" t="s">
        <v>33</v>
      </c>
      <c r="B244" s="41">
        <v>40809</v>
      </c>
      <c r="C244">
        <v>478</v>
      </c>
      <c r="D244">
        <v>6</v>
      </c>
      <c r="E244" t="s">
        <v>3</v>
      </c>
      <c r="F244">
        <v>3</v>
      </c>
      <c r="G244" t="s">
        <v>56</v>
      </c>
      <c r="H244">
        <v>43</v>
      </c>
      <c r="I244">
        <v>33</v>
      </c>
    </row>
    <row r="245" spans="1:9" x14ac:dyDescent="0.15">
      <c r="A245" t="s">
        <v>33</v>
      </c>
      <c r="B245" s="41">
        <v>40809</v>
      </c>
      <c r="C245">
        <v>478</v>
      </c>
      <c r="D245">
        <v>7</v>
      </c>
      <c r="E245" t="s">
        <v>3</v>
      </c>
      <c r="F245">
        <v>3</v>
      </c>
      <c r="G245" t="s">
        <v>57</v>
      </c>
      <c r="H245">
        <v>31</v>
      </c>
      <c r="I245">
        <v>35</v>
      </c>
    </row>
    <row r="246" spans="1:9" x14ac:dyDescent="0.15">
      <c r="A246" t="s">
        <v>33</v>
      </c>
      <c r="B246" s="41">
        <v>40809</v>
      </c>
      <c r="C246">
        <v>478</v>
      </c>
      <c r="D246">
        <v>8</v>
      </c>
      <c r="E246" t="s">
        <v>3</v>
      </c>
      <c r="F246">
        <v>3</v>
      </c>
      <c r="G246" t="s">
        <v>58</v>
      </c>
      <c r="H246">
        <f>SUM(H242:H245)</f>
        <v>146</v>
      </c>
      <c r="I246">
        <f>SUM(I242:I245)</f>
        <v>152</v>
      </c>
    </row>
    <row r="247" spans="1:9" x14ac:dyDescent="0.15">
      <c r="A247" t="s">
        <v>33</v>
      </c>
      <c r="B247" s="41">
        <v>40809</v>
      </c>
      <c r="C247">
        <v>478</v>
      </c>
      <c r="D247">
        <v>9</v>
      </c>
      <c r="E247" t="s">
        <v>3</v>
      </c>
      <c r="F247">
        <v>3</v>
      </c>
      <c r="I247">
        <f>SUM(H246:I246)</f>
        <v>298</v>
      </c>
    </row>
    <row r="248" spans="1:9" x14ac:dyDescent="0.15">
      <c r="A248" t="s">
        <v>33</v>
      </c>
      <c r="B248" s="41">
        <v>40809</v>
      </c>
      <c r="C248">
        <v>478</v>
      </c>
      <c r="D248">
        <v>10</v>
      </c>
      <c r="E248" t="s">
        <v>4</v>
      </c>
      <c r="F248">
        <v>1</v>
      </c>
    </row>
    <row r="249" spans="1:9" x14ac:dyDescent="0.15">
      <c r="A249" t="s">
        <v>33</v>
      </c>
      <c r="B249" s="41">
        <v>40809</v>
      </c>
      <c r="C249">
        <v>478</v>
      </c>
      <c r="D249">
        <v>11</v>
      </c>
      <c r="E249" t="s">
        <v>78</v>
      </c>
    </row>
    <row r="250" spans="1:9" x14ac:dyDescent="0.15">
      <c r="A250" t="s">
        <v>33</v>
      </c>
      <c r="B250" s="41">
        <v>40809</v>
      </c>
      <c r="C250">
        <v>478</v>
      </c>
      <c r="D250">
        <v>12</v>
      </c>
      <c r="E250" t="s">
        <v>78</v>
      </c>
    </row>
    <row r="251" spans="1:9" x14ac:dyDescent="0.15">
      <c r="A251" t="s">
        <v>33</v>
      </c>
      <c r="B251" s="41">
        <v>40809</v>
      </c>
      <c r="C251">
        <v>478</v>
      </c>
      <c r="D251">
        <v>13</v>
      </c>
      <c r="E251" t="s">
        <v>78</v>
      </c>
    </row>
    <row r="252" spans="1:9" x14ac:dyDescent="0.15">
      <c r="A252" t="s">
        <v>33</v>
      </c>
      <c r="B252" s="41">
        <v>40809</v>
      </c>
      <c r="C252">
        <v>478</v>
      </c>
      <c r="D252">
        <v>14</v>
      </c>
      <c r="E252" t="s">
        <v>78</v>
      </c>
    </row>
    <row r="253" spans="1:9" x14ac:dyDescent="0.15">
      <c r="A253" t="s">
        <v>33</v>
      </c>
      <c r="B253" s="41">
        <v>40809</v>
      </c>
      <c r="C253">
        <v>478</v>
      </c>
      <c r="D253">
        <v>15</v>
      </c>
      <c r="E253" t="s">
        <v>78</v>
      </c>
    </row>
    <row r="254" spans="1:9" x14ac:dyDescent="0.15">
      <c r="A254" t="s">
        <v>33</v>
      </c>
      <c r="B254" s="41">
        <v>40809</v>
      </c>
      <c r="C254">
        <v>478</v>
      </c>
      <c r="D254">
        <v>16</v>
      </c>
      <c r="E254" t="s">
        <v>4</v>
      </c>
      <c r="F254">
        <v>3</v>
      </c>
    </row>
    <row r="255" spans="1:9" x14ac:dyDescent="0.15">
      <c r="A255" t="s">
        <v>33</v>
      </c>
      <c r="B255" s="41">
        <v>40809</v>
      </c>
      <c r="C255">
        <v>478</v>
      </c>
      <c r="D255">
        <v>17</v>
      </c>
      <c r="E255" t="s">
        <v>62</v>
      </c>
      <c r="F255">
        <v>1</v>
      </c>
    </row>
    <row r="256" spans="1:9" x14ac:dyDescent="0.15">
      <c r="A256" t="s">
        <v>33</v>
      </c>
      <c r="B256" s="41">
        <v>40809</v>
      </c>
      <c r="C256">
        <v>478</v>
      </c>
      <c r="D256">
        <v>18</v>
      </c>
      <c r="E256" t="s">
        <v>3</v>
      </c>
      <c r="F256">
        <v>3</v>
      </c>
    </row>
    <row r="257" spans="1:9" x14ac:dyDescent="0.15">
      <c r="A257" t="s">
        <v>33</v>
      </c>
      <c r="B257" s="41">
        <v>40809</v>
      </c>
      <c r="C257">
        <v>478</v>
      </c>
      <c r="D257">
        <v>19</v>
      </c>
      <c r="E257" t="s">
        <v>3</v>
      </c>
      <c r="F257">
        <v>3</v>
      </c>
    </row>
    <row r="258" spans="1:9" x14ac:dyDescent="0.15">
      <c r="A258" t="s">
        <v>33</v>
      </c>
      <c r="B258" s="41">
        <v>40809</v>
      </c>
      <c r="C258">
        <v>478</v>
      </c>
      <c r="D258">
        <v>20</v>
      </c>
      <c r="E258" t="s">
        <v>15</v>
      </c>
      <c r="F258">
        <v>1</v>
      </c>
    </row>
    <row r="259" spans="1:9" x14ac:dyDescent="0.15">
      <c r="A259" t="s">
        <v>33</v>
      </c>
      <c r="B259" s="41">
        <v>40809</v>
      </c>
      <c r="C259">
        <v>478</v>
      </c>
      <c r="D259">
        <v>21</v>
      </c>
      <c r="E259" t="s">
        <v>3</v>
      </c>
      <c r="F259">
        <v>3</v>
      </c>
    </row>
    <row r="260" spans="1:9" x14ac:dyDescent="0.15">
      <c r="A260" t="s">
        <v>33</v>
      </c>
      <c r="B260" s="41">
        <v>40809</v>
      </c>
      <c r="C260">
        <v>478</v>
      </c>
      <c r="D260">
        <v>22</v>
      </c>
      <c r="E260" t="s">
        <v>15</v>
      </c>
      <c r="F260">
        <v>1</v>
      </c>
    </row>
    <row r="261" spans="1:9" x14ac:dyDescent="0.15">
      <c r="A261" t="s">
        <v>33</v>
      </c>
      <c r="B261" s="41">
        <v>40809</v>
      </c>
      <c r="C261">
        <v>478</v>
      </c>
      <c r="D261">
        <v>23</v>
      </c>
      <c r="E261" t="s">
        <v>1</v>
      </c>
      <c r="F261">
        <v>1</v>
      </c>
    </row>
    <row r="262" spans="1:9" x14ac:dyDescent="0.15">
      <c r="A262" t="s">
        <v>33</v>
      </c>
      <c r="B262" s="41">
        <v>40809</v>
      </c>
      <c r="C262">
        <v>478</v>
      </c>
      <c r="D262">
        <v>24</v>
      </c>
      <c r="E262" t="s">
        <v>3</v>
      </c>
      <c r="F262">
        <v>3</v>
      </c>
    </row>
    <row r="263" spans="1:9" x14ac:dyDescent="0.15">
      <c r="A263" t="s">
        <v>33</v>
      </c>
      <c r="B263" s="41">
        <v>40809</v>
      </c>
      <c r="C263">
        <v>478</v>
      </c>
      <c r="D263">
        <v>25</v>
      </c>
      <c r="E263" t="s">
        <v>4</v>
      </c>
      <c r="F263">
        <v>3</v>
      </c>
    </row>
    <row r="265" spans="1:9" x14ac:dyDescent="0.15">
      <c r="A265" t="s">
        <v>68</v>
      </c>
      <c r="B265" s="41">
        <v>40814</v>
      </c>
      <c r="C265">
        <v>479</v>
      </c>
      <c r="D265">
        <v>1</v>
      </c>
      <c r="E265" s="42" t="s">
        <v>0</v>
      </c>
      <c r="F265" s="42">
        <v>0</v>
      </c>
      <c r="H265">
        <f>(COUNTIF(F265:F289,"&gt;0"))/(COUNTA(F265:F289))</f>
        <v>0.76</v>
      </c>
      <c r="I265">
        <f>AVERAGE(F265:F289)</f>
        <v>1.4</v>
      </c>
    </row>
    <row r="266" spans="1:9" x14ac:dyDescent="0.15">
      <c r="A266" t="s">
        <v>68</v>
      </c>
      <c r="B266" s="41">
        <v>40814</v>
      </c>
      <c r="C266">
        <v>479</v>
      </c>
      <c r="D266">
        <v>2</v>
      </c>
      <c r="E266" s="42" t="s">
        <v>0</v>
      </c>
      <c r="F266" s="42">
        <v>0</v>
      </c>
    </row>
    <row r="267" spans="1:9" x14ac:dyDescent="0.15">
      <c r="A267" t="s">
        <v>68</v>
      </c>
      <c r="B267" s="41">
        <v>40814</v>
      </c>
      <c r="C267">
        <v>479</v>
      </c>
      <c r="D267">
        <v>3</v>
      </c>
      <c r="E267" s="42" t="s">
        <v>2</v>
      </c>
      <c r="F267" s="42">
        <v>1</v>
      </c>
      <c r="G267" t="s">
        <v>53</v>
      </c>
      <c r="H267" t="s">
        <v>59</v>
      </c>
      <c r="I267" t="s">
        <v>60</v>
      </c>
    </row>
    <row r="268" spans="1:9" x14ac:dyDescent="0.15">
      <c r="A268" t="s">
        <v>68</v>
      </c>
      <c r="B268" s="41">
        <v>40814</v>
      </c>
      <c r="C268">
        <v>479</v>
      </c>
      <c r="D268">
        <v>4</v>
      </c>
      <c r="E268" s="42" t="s">
        <v>0</v>
      </c>
      <c r="F268" s="42">
        <v>0</v>
      </c>
      <c r="G268" t="s">
        <v>54</v>
      </c>
      <c r="H268">
        <v>73</v>
      </c>
      <c r="I268">
        <v>4</v>
      </c>
    </row>
    <row r="269" spans="1:9" x14ac:dyDescent="0.15">
      <c r="A269" t="s">
        <v>68</v>
      </c>
      <c r="B269" s="41">
        <v>40814</v>
      </c>
      <c r="C269">
        <v>479</v>
      </c>
      <c r="D269">
        <v>5</v>
      </c>
      <c r="E269" s="42" t="s">
        <v>4</v>
      </c>
      <c r="F269" s="42">
        <v>3</v>
      </c>
      <c r="G269" t="s">
        <v>55</v>
      </c>
      <c r="H269">
        <v>79</v>
      </c>
      <c r="I269">
        <v>4</v>
      </c>
    </row>
    <row r="270" spans="1:9" x14ac:dyDescent="0.15">
      <c r="A270" t="s">
        <v>68</v>
      </c>
      <c r="B270" s="41">
        <v>40814</v>
      </c>
      <c r="C270">
        <v>479</v>
      </c>
      <c r="D270">
        <v>6</v>
      </c>
      <c r="E270" s="42" t="s">
        <v>3</v>
      </c>
      <c r="F270" s="42">
        <v>3</v>
      </c>
      <c r="G270" t="s">
        <v>56</v>
      </c>
      <c r="H270">
        <v>73</v>
      </c>
      <c r="I270">
        <v>6</v>
      </c>
    </row>
    <row r="271" spans="1:9" x14ac:dyDescent="0.15">
      <c r="A271" t="s">
        <v>68</v>
      </c>
      <c r="B271" s="41">
        <v>40814</v>
      </c>
      <c r="C271">
        <v>479</v>
      </c>
      <c r="D271">
        <v>7</v>
      </c>
      <c r="E271" s="42" t="s">
        <v>15</v>
      </c>
      <c r="F271" s="42">
        <v>1</v>
      </c>
      <c r="G271" t="s">
        <v>57</v>
      </c>
      <c r="H271">
        <v>79</v>
      </c>
      <c r="I271">
        <v>1</v>
      </c>
    </row>
    <row r="272" spans="1:9" x14ac:dyDescent="0.15">
      <c r="A272" t="s">
        <v>68</v>
      </c>
      <c r="B272" s="41">
        <v>40814</v>
      </c>
      <c r="C272">
        <v>479</v>
      </c>
      <c r="D272">
        <v>8</v>
      </c>
      <c r="E272" s="42" t="s">
        <v>1</v>
      </c>
      <c r="F272" s="42">
        <v>1</v>
      </c>
      <c r="G272" t="s">
        <v>58</v>
      </c>
      <c r="H272">
        <f>SUM(H268:H271)</f>
        <v>304</v>
      </c>
      <c r="I272">
        <f>SUM(I268:I271)</f>
        <v>15</v>
      </c>
    </row>
    <row r="273" spans="1:9" x14ac:dyDescent="0.15">
      <c r="A273" t="s">
        <v>68</v>
      </c>
      <c r="B273" s="41">
        <v>40814</v>
      </c>
      <c r="C273">
        <v>479</v>
      </c>
      <c r="D273">
        <v>9</v>
      </c>
      <c r="E273" s="42" t="s">
        <v>3</v>
      </c>
      <c r="F273" s="42">
        <v>3</v>
      </c>
      <c r="I273">
        <f>SUM(H272:I272)</f>
        <v>319</v>
      </c>
    </row>
    <row r="274" spans="1:9" x14ac:dyDescent="0.15">
      <c r="A274" t="s">
        <v>68</v>
      </c>
      <c r="B274" s="41">
        <v>40814</v>
      </c>
      <c r="C274">
        <v>479</v>
      </c>
      <c r="D274">
        <v>10</v>
      </c>
      <c r="E274" s="42" t="s">
        <v>15</v>
      </c>
      <c r="F274" s="42">
        <v>1</v>
      </c>
    </row>
    <row r="275" spans="1:9" x14ac:dyDescent="0.15">
      <c r="A275" t="s">
        <v>68</v>
      </c>
      <c r="B275" s="41">
        <v>40814</v>
      </c>
      <c r="C275">
        <v>479</v>
      </c>
      <c r="D275">
        <v>11</v>
      </c>
      <c r="E275" s="42" t="s">
        <v>4</v>
      </c>
      <c r="F275" s="42">
        <v>3</v>
      </c>
    </row>
    <row r="276" spans="1:9" x14ac:dyDescent="0.15">
      <c r="A276" t="s">
        <v>68</v>
      </c>
      <c r="B276" s="41">
        <v>40814</v>
      </c>
      <c r="C276">
        <v>479</v>
      </c>
      <c r="D276">
        <v>12</v>
      </c>
      <c r="E276" s="42" t="s">
        <v>0</v>
      </c>
      <c r="F276" s="42">
        <v>0</v>
      </c>
    </row>
    <row r="277" spans="1:9" x14ac:dyDescent="0.15">
      <c r="A277" t="s">
        <v>68</v>
      </c>
      <c r="B277" s="41">
        <v>40814</v>
      </c>
      <c r="C277">
        <v>479</v>
      </c>
      <c r="D277">
        <v>13</v>
      </c>
      <c r="E277" s="42" t="s">
        <v>4</v>
      </c>
      <c r="F277" s="42">
        <v>3</v>
      </c>
    </row>
    <row r="278" spans="1:9" x14ac:dyDescent="0.15">
      <c r="A278" t="s">
        <v>68</v>
      </c>
      <c r="B278" s="41">
        <v>40814</v>
      </c>
      <c r="C278">
        <v>479</v>
      </c>
      <c r="D278">
        <v>14</v>
      </c>
      <c r="E278" s="42" t="s">
        <v>35</v>
      </c>
      <c r="F278" s="42">
        <v>5</v>
      </c>
    </row>
    <row r="279" spans="1:9" x14ac:dyDescent="0.15">
      <c r="A279" t="s">
        <v>68</v>
      </c>
      <c r="B279" s="41">
        <v>40814</v>
      </c>
      <c r="C279">
        <v>479</v>
      </c>
      <c r="D279">
        <v>15</v>
      </c>
      <c r="E279" s="42" t="s">
        <v>15</v>
      </c>
      <c r="F279" s="42">
        <v>1</v>
      </c>
    </row>
    <row r="280" spans="1:9" x14ac:dyDescent="0.15">
      <c r="A280" t="s">
        <v>68</v>
      </c>
      <c r="B280" s="41">
        <v>40814</v>
      </c>
      <c r="C280">
        <v>479</v>
      </c>
      <c r="D280">
        <v>16</v>
      </c>
      <c r="E280" s="42" t="s">
        <v>0</v>
      </c>
      <c r="F280" s="42">
        <v>0</v>
      </c>
    </row>
    <row r="281" spans="1:9" x14ac:dyDescent="0.15">
      <c r="A281" t="s">
        <v>68</v>
      </c>
      <c r="B281" s="41">
        <v>40814</v>
      </c>
      <c r="C281">
        <v>479</v>
      </c>
      <c r="D281">
        <v>17</v>
      </c>
      <c r="E281" s="42" t="s">
        <v>62</v>
      </c>
      <c r="F281" s="42">
        <v>1</v>
      </c>
    </row>
    <row r="282" spans="1:9" x14ac:dyDescent="0.15">
      <c r="A282" t="s">
        <v>68</v>
      </c>
      <c r="B282" s="41">
        <v>40814</v>
      </c>
      <c r="C282">
        <v>479</v>
      </c>
      <c r="D282">
        <v>18</v>
      </c>
      <c r="E282" s="42" t="s">
        <v>1</v>
      </c>
      <c r="F282" s="42">
        <v>1</v>
      </c>
    </row>
    <row r="283" spans="1:9" x14ac:dyDescent="0.15">
      <c r="A283" t="s">
        <v>68</v>
      </c>
      <c r="B283" s="41">
        <v>40814</v>
      </c>
      <c r="C283">
        <v>479</v>
      </c>
      <c r="D283">
        <v>19</v>
      </c>
      <c r="E283" s="42" t="s">
        <v>0</v>
      </c>
      <c r="F283" s="42">
        <v>0</v>
      </c>
    </row>
    <row r="284" spans="1:9" x14ac:dyDescent="0.15">
      <c r="A284" t="s">
        <v>68</v>
      </c>
      <c r="B284" s="41">
        <v>40814</v>
      </c>
      <c r="C284">
        <v>479</v>
      </c>
      <c r="D284">
        <v>20</v>
      </c>
      <c r="E284" s="42" t="s">
        <v>1</v>
      </c>
      <c r="F284" s="42">
        <v>1</v>
      </c>
    </row>
    <row r="285" spans="1:9" x14ac:dyDescent="0.15">
      <c r="A285" t="s">
        <v>68</v>
      </c>
      <c r="B285" s="41">
        <v>40814</v>
      </c>
      <c r="C285">
        <v>479</v>
      </c>
      <c r="D285">
        <v>21</v>
      </c>
      <c r="E285" s="42" t="s">
        <v>3</v>
      </c>
      <c r="F285" s="42">
        <v>3</v>
      </c>
    </row>
    <row r="286" spans="1:9" x14ac:dyDescent="0.15">
      <c r="A286" t="s">
        <v>68</v>
      </c>
      <c r="B286" s="41">
        <v>40814</v>
      </c>
      <c r="C286">
        <v>479</v>
      </c>
      <c r="D286">
        <v>22</v>
      </c>
      <c r="E286" s="42" t="s">
        <v>1</v>
      </c>
      <c r="F286" s="42">
        <v>1</v>
      </c>
    </row>
    <row r="287" spans="1:9" x14ac:dyDescent="0.15">
      <c r="A287" t="s">
        <v>68</v>
      </c>
      <c r="B287" s="41">
        <v>40814</v>
      </c>
      <c r="C287">
        <v>479</v>
      </c>
      <c r="D287">
        <v>23</v>
      </c>
      <c r="E287" s="42" t="s">
        <v>15</v>
      </c>
      <c r="F287" s="42">
        <v>1</v>
      </c>
    </row>
    <row r="288" spans="1:9" x14ac:dyDescent="0.15">
      <c r="A288" t="s">
        <v>68</v>
      </c>
      <c r="B288" s="41">
        <v>40814</v>
      </c>
      <c r="C288">
        <v>479</v>
      </c>
      <c r="D288">
        <v>24</v>
      </c>
      <c r="E288" s="42" t="s">
        <v>1</v>
      </c>
      <c r="F288" s="42">
        <v>1</v>
      </c>
    </row>
    <row r="289" spans="1:9" x14ac:dyDescent="0.15">
      <c r="A289" t="s">
        <v>68</v>
      </c>
      <c r="B289" s="41">
        <v>40814</v>
      </c>
      <c r="C289">
        <v>479</v>
      </c>
      <c r="D289">
        <v>25</v>
      </c>
      <c r="E289" s="42" t="s">
        <v>15</v>
      </c>
      <c r="F289" s="42">
        <v>1</v>
      </c>
    </row>
    <row r="291" spans="1:9" x14ac:dyDescent="0.15">
      <c r="A291" s="42" t="s">
        <v>64</v>
      </c>
      <c r="B291" s="41">
        <v>40782</v>
      </c>
      <c r="C291" t="s">
        <v>75</v>
      </c>
      <c r="D291">
        <v>1</v>
      </c>
      <c r="E291" t="s">
        <v>2</v>
      </c>
      <c r="F291">
        <v>1</v>
      </c>
      <c r="H291">
        <f>(COUNTIF(F291:F315,"&gt;0"))/(COUNTA(F291:F315))</f>
        <v>0.8</v>
      </c>
      <c r="I291">
        <f>AVERAGE(F291:F315)</f>
        <v>2</v>
      </c>
    </row>
    <row r="292" spans="1:9" x14ac:dyDescent="0.15">
      <c r="A292" s="42" t="s">
        <v>64</v>
      </c>
      <c r="B292" s="41">
        <v>40782</v>
      </c>
      <c r="C292" t="s">
        <v>75</v>
      </c>
      <c r="D292">
        <v>2</v>
      </c>
      <c r="E292" t="s">
        <v>4</v>
      </c>
      <c r="F292">
        <v>3</v>
      </c>
    </row>
    <row r="293" spans="1:9" x14ac:dyDescent="0.15">
      <c r="A293" s="42" t="s">
        <v>64</v>
      </c>
      <c r="B293" s="41">
        <v>40782</v>
      </c>
      <c r="C293" t="s">
        <v>75</v>
      </c>
      <c r="D293">
        <v>3</v>
      </c>
      <c r="E293" t="s">
        <v>35</v>
      </c>
      <c r="F293">
        <v>5</v>
      </c>
    </row>
    <row r="294" spans="1:9" x14ac:dyDescent="0.15">
      <c r="A294" s="42" t="s">
        <v>64</v>
      </c>
      <c r="B294" s="41">
        <v>40782</v>
      </c>
      <c r="C294" t="s">
        <v>75</v>
      </c>
      <c r="D294">
        <v>4</v>
      </c>
      <c r="E294" t="s">
        <v>35</v>
      </c>
      <c r="F294">
        <v>5</v>
      </c>
    </row>
    <row r="295" spans="1:9" x14ac:dyDescent="0.15">
      <c r="A295" s="42" t="s">
        <v>64</v>
      </c>
      <c r="B295" s="41">
        <v>40782</v>
      </c>
      <c r="C295" t="s">
        <v>75</v>
      </c>
      <c r="D295">
        <v>5</v>
      </c>
      <c r="E295" t="s">
        <v>4</v>
      </c>
      <c r="F295">
        <v>3</v>
      </c>
    </row>
    <row r="296" spans="1:9" x14ac:dyDescent="0.15">
      <c r="A296" s="42" t="s">
        <v>64</v>
      </c>
      <c r="B296" s="41">
        <v>40782</v>
      </c>
      <c r="C296" t="s">
        <v>75</v>
      </c>
      <c r="D296">
        <v>6</v>
      </c>
      <c r="E296" t="s">
        <v>39</v>
      </c>
      <c r="F296">
        <v>3</v>
      </c>
    </row>
    <row r="297" spans="1:9" x14ac:dyDescent="0.15">
      <c r="A297" s="42" t="s">
        <v>64</v>
      </c>
      <c r="B297" s="41">
        <v>40782</v>
      </c>
      <c r="C297" t="s">
        <v>75</v>
      </c>
      <c r="D297">
        <v>7</v>
      </c>
      <c r="E297" t="s">
        <v>2</v>
      </c>
      <c r="F297">
        <v>1</v>
      </c>
    </row>
    <row r="298" spans="1:9" x14ac:dyDescent="0.15">
      <c r="A298" s="42" t="s">
        <v>64</v>
      </c>
      <c r="B298" s="41">
        <v>40782</v>
      </c>
      <c r="C298" t="s">
        <v>75</v>
      </c>
      <c r="D298">
        <v>8</v>
      </c>
      <c r="E298" t="s">
        <v>4</v>
      </c>
      <c r="F298">
        <v>3</v>
      </c>
    </row>
    <row r="299" spans="1:9" x14ac:dyDescent="0.15">
      <c r="A299" s="42" t="s">
        <v>64</v>
      </c>
      <c r="B299" s="41">
        <v>40782</v>
      </c>
      <c r="C299" t="s">
        <v>75</v>
      </c>
      <c r="D299">
        <v>9</v>
      </c>
      <c r="E299" t="s">
        <v>4</v>
      </c>
      <c r="F299">
        <v>3</v>
      </c>
    </row>
    <row r="300" spans="1:9" x14ac:dyDescent="0.15">
      <c r="A300" s="42" t="s">
        <v>64</v>
      </c>
      <c r="B300" s="41">
        <v>40782</v>
      </c>
      <c r="C300" t="s">
        <v>75</v>
      </c>
      <c r="D300">
        <v>10</v>
      </c>
      <c r="E300" t="s">
        <v>15</v>
      </c>
      <c r="F300">
        <v>1</v>
      </c>
    </row>
    <row r="301" spans="1:9" x14ac:dyDescent="0.15">
      <c r="A301" s="42" t="s">
        <v>64</v>
      </c>
      <c r="B301" s="41">
        <v>40782</v>
      </c>
      <c r="C301" t="s">
        <v>75</v>
      </c>
      <c r="D301">
        <v>11</v>
      </c>
      <c r="E301" t="s">
        <v>0</v>
      </c>
      <c r="F301">
        <v>0</v>
      </c>
    </row>
    <row r="302" spans="1:9" x14ac:dyDescent="0.15">
      <c r="A302" s="42" t="s">
        <v>64</v>
      </c>
      <c r="B302" s="41">
        <v>40782</v>
      </c>
      <c r="C302" t="s">
        <v>75</v>
      </c>
      <c r="D302">
        <v>12</v>
      </c>
      <c r="E302" t="s">
        <v>1</v>
      </c>
      <c r="F302">
        <v>1</v>
      </c>
    </row>
    <row r="303" spans="1:9" x14ac:dyDescent="0.15">
      <c r="A303" s="42" t="s">
        <v>64</v>
      </c>
      <c r="B303" s="41">
        <v>40782</v>
      </c>
      <c r="C303" t="s">
        <v>75</v>
      </c>
      <c r="D303">
        <v>13</v>
      </c>
      <c r="E303" t="s">
        <v>4</v>
      </c>
      <c r="F303">
        <v>3</v>
      </c>
    </row>
    <row r="304" spans="1:9" x14ac:dyDescent="0.15">
      <c r="A304" s="42" t="s">
        <v>64</v>
      </c>
      <c r="B304" s="41">
        <v>40782</v>
      </c>
      <c r="C304" t="s">
        <v>75</v>
      </c>
      <c r="D304">
        <v>14</v>
      </c>
      <c r="E304" t="s">
        <v>35</v>
      </c>
      <c r="F304">
        <v>5</v>
      </c>
    </row>
    <row r="305" spans="1:9" x14ac:dyDescent="0.15">
      <c r="A305" s="42" t="s">
        <v>64</v>
      </c>
      <c r="B305" s="41">
        <v>40782</v>
      </c>
      <c r="C305" t="s">
        <v>75</v>
      </c>
      <c r="D305">
        <v>15</v>
      </c>
      <c r="E305" t="s">
        <v>2</v>
      </c>
      <c r="F305">
        <v>1</v>
      </c>
    </row>
    <row r="306" spans="1:9" x14ac:dyDescent="0.15">
      <c r="A306" s="42" t="s">
        <v>64</v>
      </c>
      <c r="B306" s="41">
        <v>40782</v>
      </c>
      <c r="C306" t="s">
        <v>75</v>
      </c>
      <c r="D306">
        <v>16</v>
      </c>
      <c r="E306" t="s">
        <v>0</v>
      </c>
      <c r="F306">
        <v>0</v>
      </c>
    </row>
    <row r="307" spans="1:9" x14ac:dyDescent="0.15">
      <c r="A307" s="42" t="s">
        <v>64</v>
      </c>
      <c r="B307" s="41">
        <v>40782</v>
      </c>
      <c r="C307" t="s">
        <v>75</v>
      </c>
      <c r="D307">
        <v>17</v>
      </c>
      <c r="E307" t="s">
        <v>4</v>
      </c>
      <c r="F307">
        <v>3</v>
      </c>
    </row>
    <row r="308" spans="1:9" x14ac:dyDescent="0.15">
      <c r="A308" s="42" t="s">
        <v>64</v>
      </c>
      <c r="B308" s="41">
        <v>40782</v>
      </c>
      <c r="C308" t="s">
        <v>75</v>
      </c>
      <c r="D308">
        <v>18</v>
      </c>
      <c r="E308" t="s">
        <v>0</v>
      </c>
      <c r="F308">
        <v>0</v>
      </c>
    </row>
    <row r="309" spans="1:9" x14ac:dyDescent="0.15">
      <c r="A309" s="42" t="s">
        <v>64</v>
      </c>
      <c r="B309" s="41">
        <v>40782</v>
      </c>
      <c r="C309" t="s">
        <v>75</v>
      </c>
      <c r="D309">
        <v>19</v>
      </c>
      <c r="E309" t="s">
        <v>1</v>
      </c>
      <c r="F309">
        <v>1</v>
      </c>
    </row>
    <row r="310" spans="1:9" x14ac:dyDescent="0.15">
      <c r="A310" s="42" t="s">
        <v>64</v>
      </c>
      <c r="B310" s="41">
        <v>40782</v>
      </c>
      <c r="C310" t="s">
        <v>75</v>
      </c>
      <c r="D310">
        <v>20</v>
      </c>
      <c r="E310" t="s">
        <v>2</v>
      </c>
      <c r="F310">
        <v>1</v>
      </c>
    </row>
    <row r="311" spans="1:9" x14ac:dyDescent="0.15">
      <c r="A311" s="42" t="s">
        <v>64</v>
      </c>
      <c r="B311" s="41">
        <v>40782</v>
      </c>
      <c r="C311" t="s">
        <v>75</v>
      </c>
      <c r="D311">
        <v>21</v>
      </c>
      <c r="E311" t="s">
        <v>0</v>
      </c>
      <c r="F311">
        <v>0</v>
      </c>
    </row>
    <row r="312" spans="1:9" x14ac:dyDescent="0.15">
      <c r="A312" s="42" t="s">
        <v>64</v>
      </c>
      <c r="B312" s="41">
        <v>40782</v>
      </c>
      <c r="C312" t="s">
        <v>75</v>
      </c>
      <c r="D312">
        <v>22</v>
      </c>
      <c r="E312" t="s">
        <v>4</v>
      </c>
      <c r="F312">
        <v>3</v>
      </c>
    </row>
    <row r="313" spans="1:9" x14ac:dyDescent="0.15">
      <c r="A313" s="42" t="s">
        <v>64</v>
      </c>
      <c r="B313" s="41">
        <v>40782</v>
      </c>
      <c r="C313" t="s">
        <v>75</v>
      </c>
      <c r="D313">
        <v>23</v>
      </c>
      <c r="E313" t="s">
        <v>0</v>
      </c>
      <c r="F313">
        <v>0</v>
      </c>
    </row>
    <row r="314" spans="1:9" x14ac:dyDescent="0.15">
      <c r="A314" s="42" t="s">
        <v>64</v>
      </c>
      <c r="B314" s="41">
        <v>40782</v>
      </c>
      <c r="C314" t="s">
        <v>75</v>
      </c>
      <c r="D314">
        <v>24</v>
      </c>
      <c r="E314" t="s">
        <v>4</v>
      </c>
      <c r="F314">
        <v>3</v>
      </c>
    </row>
    <row r="315" spans="1:9" x14ac:dyDescent="0.15">
      <c r="A315" s="42" t="s">
        <v>64</v>
      </c>
      <c r="B315" s="41">
        <v>40782</v>
      </c>
      <c r="C315" t="s">
        <v>75</v>
      </c>
      <c r="D315">
        <v>25</v>
      </c>
      <c r="E315" t="s">
        <v>2</v>
      </c>
      <c r="F315">
        <v>1</v>
      </c>
    </row>
    <row r="317" spans="1:9" x14ac:dyDescent="0.15">
      <c r="A317" s="42" t="s">
        <v>73</v>
      </c>
      <c r="B317" s="41">
        <v>40828</v>
      </c>
      <c r="C317">
        <v>480</v>
      </c>
      <c r="D317">
        <v>1</v>
      </c>
      <c r="E317" s="42" t="s">
        <v>0</v>
      </c>
      <c r="F317" s="42">
        <v>0</v>
      </c>
      <c r="H317">
        <f>(COUNTIF(F317:F341,"&gt;0"))/(COUNTA(F317:F341))</f>
        <v>0.24</v>
      </c>
      <c r="I317">
        <f>AVERAGE(F317:F341)</f>
        <v>0.32</v>
      </c>
    </row>
    <row r="318" spans="1:9" x14ac:dyDescent="0.15">
      <c r="A318" s="42" t="s">
        <v>73</v>
      </c>
      <c r="B318" s="41">
        <v>40828</v>
      </c>
      <c r="C318">
        <v>480</v>
      </c>
      <c r="D318">
        <v>2</v>
      </c>
      <c r="E318" s="42" t="s">
        <v>0</v>
      </c>
      <c r="F318" s="42">
        <v>0</v>
      </c>
    </row>
    <row r="319" spans="1:9" x14ac:dyDescent="0.15">
      <c r="A319" s="42" t="s">
        <v>73</v>
      </c>
      <c r="B319" s="41">
        <v>40828</v>
      </c>
      <c r="C319">
        <v>480</v>
      </c>
      <c r="D319">
        <v>3</v>
      </c>
      <c r="E319" s="42" t="s">
        <v>0</v>
      </c>
      <c r="F319" s="42">
        <v>0</v>
      </c>
      <c r="G319" t="s">
        <v>53</v>
      </c>
      <c r="H319" t="s">
        <v>59</v>
      </c>
      <c r="I319" t="s">
        <v>60</v>
      </c>
    </row>
    <row r="320" spans="1:9" x14ac:dyDescent="0.15">
      <c r="A320" s="42" t="s">
        <v>73</v>
      </c>
      <c r="B320" s="41">
        <v>40828</v>
      </c>
      <c r="C320">
        <v>480</v>
      </c>
      <c r="D320">
        <v>4</v>
      </c>
      <c r="E320" s="42" t="s">
        <v>0</v>
      </c>
      <c r="F320" s="42">
        <v>0</v>
      </c>
      <c r="G320" t="s">
        <v>54</v>
      </c>
      <c r="H320">
        <v>57</v>
      </c>
      <c r="I320">
        <v>4</v>
      </c>
    </row>
    <row r="321" spans="1:9" x14ac:dyDescent="0.15">
      <c r="A321" s="42" t="s">
        <v>73</v>
      </c>
      <c r="B321" s="41">
        <v>40828</v>
      </c>
      <c r="C321">
        <v>480</v>
      </c>
      <c r="D321">
        <v>5</v>
      </c>
      <c r="E321" s="42" t="s">
        <v>1</v>
      </c>
      <c r="F321" s="42">
        <v>1</v>
      </c>
      <c r="G321" t="s">
        <v>55</v>
      </c>
      <c r="H321">
        <v>67</v>
      </c>
      <c r="I321">
        <v>2</v>
      </c>
    </row>
    <row r="322" spans="1:9" x14ac:dyDescent="0.15">
      <c r="A322" s="42" t="s">
        <v>73</v>
      </c>
      <c r="B322" s="41">
        <v>40828</v>
      </c>
      <c r="C322">
        <v>480</v>
      </c>
      <c r="D322">
        <v>6</v>
      </c>
      <c r="E322" s="42" t="s">
        <v>0</v>
      </c>
      <c r="F322" s="42">
        <v>0</v>
      </c>
      <c r="G322" t="s">
        <v>56</v>
      </c>
      <c r="H322">
        <v>69</v>
      </c>
      <c r="I322">
        <v>1</v>
      </c>
    </row>
    <row r="323" spans="1:9" x14ac:dyDescent="0.15">
      <c r="A323" s="42" t="s">
        <v>73</v>
      </c>
      <c r="B323" s="41">
        <v>40828</v>
      </c>
      <c r="C323">
        <v>480</v>
      </c>
      <c r="D323">
        <v>7</v>
      </c>
      <c r="E323" s="42" t="s">
        <v>0</v>
      </c>
      <c r="F323" s="42">
        <v>0</v>
      </c>
      <c r="G323" t="s">
        <v>57</v>
      </c>
      <c r="H323">
        <v>59</v>
      </c>
      <c r="I323">
        <v>3</v>
      </c>
    </row>
    <row r="324" spans="1:9" x14ac:dyDescent="0.15">
      <c r="A324" s="42" t="s">
        <v>73</v>
      </c>
      <c r="B324" s="41">
        <v>40828</v>
      </c>
      <c r="C324">
        <v>480</v>
      </c>
      <c r="D324">
        <v>8</v>
      </c>
      <c r="E324" s="42" t="s">
        <v>0</v>
      </c>
      <c r="F324" s="42">
        <v>0</v>
      </c>
      <c r="G324" t="s">
        <v>58</v>
      </c>
      <c r="H324">
        <f>SUM(H320:H323)</f>
        <v>252</v>
      </c>
      <c r="I324">
        <f>SUM(I320:I323)</f>
        <v>10</v>
      </c>
    </row>
    <row r="325" spans="1:9" x14ac:dyDescent="0.15">
      <c r="A325" s="42" t="s">
        <v>73</v>
      </c>
      <c r="B325" s="41">
        <v>40828</v>
      </c>
      <c r="C325">
        <v>480</v>
      </c>
      <c r="D325">
        <v>9</v>
      </c>
      <c r="E325" s="42" t="s">
        <v>0</v>
      </c>
      <c r="F325" s="42">
        <v>0</v>
      </c>
      <c r="I325">
        <f>SUM(H324:I324)</f>
        <v>262</v>
      </c>
    </row>
    <row r="326" spans="1:9" x14ac:dyDescent="0.15">
      <c r="A326" s="42" t="s">
        <v>73</v>
      </c>
      <c r="B326" s="41">
        <v>40828</v>
      </c>
      <c r="C326">
        <v>480</v>
      </c>
      <c r="D326">
        <v>10</v>
      </c>
      <c r="E326" s="42" t="s">
        <v>0</v>
      </c>
      <c r="F326" s="42">
        <v>0</v>
      </c>
    </row>
    <row r="327" spans="1:9" x14ac:dyDescent="0.15">
      <c r="A327" s="42" t="s">
        <v>73</v>
      </c>
      <c r="B327" s="41">
        <v>40828</v>
      </c>
      <c r="C327">
        <v>480</v>
      </c>
      <c r="D327">
        <v>11</v>
      </c>
      <c r="E327" s="42" t="s">
        <v>0</v>
      </c>
      <c r="F327" s="42">
        <v>0</v>
      </c>
    </row>
    <row r="328" spans="1:9" x14ac:dyDescent="0.15">
      <c r="A328" s="42" t="s">
        <v>73</v>
      </c>
      <c r="B328" s="41">
        <v>40828</v>
      </c>
      <c r="C328">
        <v>480</v>
      </c>
      <c r="D328">
        <v>12</v>
      </c>
      <c r="E328" s="42" t="s">
        <v>4</v>
      </c>
      <c r="F328" s="42">
        <v>3</v>
      </c>
    </row>
    <row r="329" spans="1:9" x14ac:dyDescent="0.15">
      <c r="A329" s="42" t="s">
        <v>73</v>
      </c>
      <c r="B329" s="41">
        <v>40828</v>
      </c>
      <c r="C329">
        <v>480</v>
      </c>
      <c r="D329">
        <v>13</v>
      </c>
      <c r="E329" s="42" t="s">
        <v>1</v>
      </c>
      <c r="F329" s="42">
        <v>1</v>
      </c>
    </row>
    <row r="330" spans="1:9" x14ac:dyDescent="0.15">
      <c r="A330" s="42" t="s">
        <v>73</v>
      </c>
      <c r="B330" s="41">
        <v>40828</v>
      </c>
      <c r="C330">
        <v>480</v>
      </c>
      <c r="D330">
        <v>14</v>
      </c>
      <c r="E330" s="42" t="s">
        <v>0</v>
      </c>
      <c r="F330" s="42">
        <v>0</v>
      </c>
    </row>
    <row r="331" spans="1:9" x14ac:dyDescent="0.15">
      <c r="A331" s="42" t="s">
        <v>73</v>
      </c>
      <c r="B331" s="41">
        <v>40828</v>
      </c>
      <c r="C331">
        <v>480</v>
      </c>
      <c r="D331">
        <v>15</v>
      </c>
      <c r="E331" s="42" t="s">
        <v>0</v>
      </c>
      <c r="F331" s="42">
        <v>0</v>
      </c>
    </row>
    <row r="332" spans="1:9" x14ac:dyDescent="0.15">
      <c r="A332" s="42" t="s">
        <v>73</v>
      </c>
      <c r="B332" s="41">
        <v>40828</v>
      </c>
      <c r="C332">
        <v>480</v>
      </c>
      <c r="D332">
        <v>16</v>
      </c>
      <c r="E332" s="42" t="s">
        <v>0</v>
      </c>
      <c r="F332" s="42">
        <v>0</v>
      </c>
    </row>
    <row r="333" spans="1:9" x14ac:dyDescent="0.15">
      <c r="A333" s="42" t="s">
        <v>73</v>
      </c>
      <c r="B333" s="41">
        <v>40828</v>
      </c>
      <c r="C333">
        <v>480</v>
      </c>
      <c r="D333">
        <v>17</v>
      </c>
      <c r="E333" s="42" t="s">
        <v>0</v>
      </c>
      <c r="F333" s="42">
        <v>0</v>
      </c>
    </row>
    <row r="334" spans="1:9" x14ac:dyDescent="0.15">
      <c r="A334" s="42" t="s">
        <v>73</v>
      </c>
      <c r="B334" s="41">
        <v>40828</v>
      </c>
      <c r="C334">
        <v>480</v>
      </c>
      <c r="D334">
        <v>18</v>
      </c>
      <c r="E334" s="42" t="s">
        <v>0</v>
      </c>
      <c r="F334" s="42">
        <v>0</v>
      </c>
    </row>
    <row r="335" spans="1:9" x14ac:dyDescent="0.15">
      <c r="A335" s="42" t="s">
        <v>73</v>
      </c>
      <c r="B335" s="41">
        <v>40828</v>
      </c>
      <c r="C335">
        <v>480</v>
      </c>
      <c r="D335">
        <v>19</v>
      </c>
      <c r="E335" s="42" t="s">
        <v>1</v>
      </c>
      <c r="F335" s="42">
        <v>1</v>
      </c>
    </row>
    <row r="336" spans="1:9" x14ac:dyDescent="0.15">
      <c r="A336" s="42" t="s">
        <v>73</v>
      </c>
      <c r="B336" s="41">
        <v>40828</v>
      </c>
      <c r="C336">
        <v>480</v>
      </c>
      <c r="D336">
        <v>20</v>
      </c>
      <c r="E336" s="42" t="s">
        <v>0</v>
      </c>
      <c r="F336" s="42">
        <v>0</v>
      </c>
    </row>
    <row r="337" spans="1:9" x14ac:dyDescent="0.15">
      <c r="A337" s="42" t="s">
        <v>73</v>
      </c>
      <c r="B337" s="41">
        <v>40828</v>
      </c>
      <c r="C337">
        <v>480</v>
      </c>
      <c r="D337">
        <v>21</v>
      </c>
      <c r="E337" s="42" t="s">
        <v>0</v>
      </c>
      <c r="F337" s="42">
        <v>0</v>
      </c>
    </row>
    <row r="338" spans="1:9" x14ac:dyDescent="0.15">
      <c r="A338" s="42" t="s">
        <v>73</v>
      </c>
      <c r="B338" s="41">
        <v>40828</v>
      </c>
      <c r="C338">
        <v>480</v>
      </c>
      <c r="D338">
        <v>22</v>
      </c>
      <c r="E338" s="42" t="s">
        <v>1</v>
      </c>
      <c r="F338" s="42">
        <v>1</v>
      </c>
    </row>
    <row r="339" spans="1:9" x14ac:dyDescent="0.15">
      <c r="A339" s="42" t="s">
        <v>73</v>
      </c>
      <c r="B339" s="41">
        <v>40828</v>
      </c>
      <c r="C339">
        <v>480</v>
      </c>
      <c r="D339">
        <v>23</v>
      </c>
      <c r="E339" s="42" t="s">
        <v>1</v>
      </c>
      <c r="F339" s="42">
        <v>1</v>
      </c>
    </row>
    <row r="340" spans="1:9" x14ac:dyDescent="0.15">
      <c r="A340" s="42" t="s">
        <v>73</v>
      </c>
      <c r="B340" s="41">
        <v>40828</v>
      </c>
      <c r="C340">
        <v>480</v>
      </c>
      <c r="D340">
        <v>24</v>
      </c>
      <c r="E340" s="42" t="s">
        <v>0</v>
      </c>
      <c r="F340" s="42">
        <v>0</v>
      </c>
    </row>
    <row r="341" spans="1:9" x14ac:dyDescent="0.15">
      <c r="A341" s="42" t="s">
        <v>73</v>
      </c>
      <c r="B341" s="41">
        <v>40828</v>
      </c>
      <c r="C341">
        <v>480</v>
      </c>
      <c r="D341">
        <v>25</v>
      </c>
      <c r="E341" s="42" t="s">
        <v>0</v>
      </c>
      <c r="F341" s="42">
        <v>0</v>
      </c>
    </row>
    <row r="343" spans="1:9" x14ac:dyDescent="0.15">
      <c r="A343" s="42" t="s">
        <v>68</v>
      </c>
      <c r="B343" s="41">
        <v>40844</v>
      </c>
      <c r="C343">
        <v>481</v>
      </c>
      <c r="D343">
        <v>1</v>
      </c>
      <c r="E343" s="42" t="s">
        <v>0</v>
      </c>
      <c r="F343" s="42">
        <v>0</v>
      </c>
      <c r="H343">
        <f>(COUNTIF(F343:F367,"&gt;0"))/(COUNTA(F343:F367))</f>
        <v>0.6</v>
      </c>
      <c r="I343">
        <f>AVERAGE(F343:F367)</f>
        <v>1.08</v>
      </c>
    </row>
    <row r="344" spans="1:9" x14ac:dyDescent="0.15">
      <c r="A344" s="42" t="s">
        <v>79</v>
      </c>
      <c r="B344" s="41">
        <v>40844</v>
      </c>
      <c r="C344">
        <v>481</v>
      </c>
      <c r="D344">
        <v>2</v>
      </c>
      <c r="E344" s="42" t="s">
        <v>3</v>
      </c>
      <c r="F344" s="42">
        <v>3</v>
      </c>
    </row>
    <row r="345" spans="1:9" x14ac:dyDescent="0.15">
      <c r="A345" s="42" t="s">
        <v>68</v>
      </c>
      <c r="B345" s="41">
        <v>40844</v>
      </c>
      <c r="C345">
        <v>481</v>
      </c>
      <c r="D345">
        <v>3</v>
      </c>
      <c r="E345" s="42" t="s">
        <v>15</v>
      </c>
      <c r="F345" s="42">
        <v>1</v>
      </c>
      <c r="G345" t="s">
        <v>53</v>
      </c>
      <c r="H345" t="s">
        <v>59</v>
      </c>
      <c r="I345" t="s">
        <v>60</v>
      </c>
    </row>
    <row r="346" spans="1:9" x14ac:dyDescent="0.15">
      <c r="A346" s="42" t="s">
        <v>79</v>
      </c>
      <c r="B346" s="41">
        <v>40844</v>
      </c>
      <c r="C346">
        <v>481</v>
      </c>
      <c r="D346">
        <v>4</v>
      </c>
      <c r="E346" s="42" t="s">
        <v>15</v>
      </c>
      <c r="F346" s="42">
        <v>1</v>
      </c>
      <c r="G346" t="s">
        <v>54</v>
      </c>
      <c r="H346">
        <v>67</v>
      </c>
      <c r="I346">
        <v>0</v>
      </c>
    </row>
    <row r="347" spans="1:9" x14ac:dyDescent="0.15">
      <c r="A347" s="42" t="s">
        <v>68</v>
      </c>
      <c r="B347" s="41">
        <v>40844</v>
      </c>
      <c r="C347">
        <v>481</v>
      </c>
      <c r="D347">
        <v>5</v>
      </c>
      <c r="E347" s="42" t="s">
        <v>4</v>
      </c>
      <c r="F347" s="42">
        <v>3</v>
      </c>
      <c r="G347" t="s">
        <v>55</v>
      </c>
      <c r="H347">
        <v>70</v>
      </c>
      <c r="I347">
        <v>2</v>
      </c>
    </row>
    <row r="348" spans="1:9" x14ac:dyDescent="0.15">
      <c r="A348" s="42" t="s">
        <v>79</v>
      </c>
      <c r="B348" s="41">
        <v>40844</v>
      </c>
      <c r="C348">
        <v>481</v>
      </c>
      <c r="D348">
        <v>6</v>
      </c>
      <c r="E348" s="42" t="s">
        <v>62</v>
      </c>
      <c r="F348" s="42">
        <v>1</v>
      </c>
      <c r="G348" t="s">
        <v>56</v>
      </c>
      <c r="H348">
        <v>71</v>
      </c>
      <c r="I348">
        <v>1</v>
      </c>
    </row>
    <row r="349" spans="1:9" x14ac:dyDescent="0.15">
      <c r="A349" s="42" t="s">
        <v>68</v>
      </c>
      <c r="B349" s="41">
        <v>40844</v>
      </c>
      <c r="C349">
        <v>481</v>
      </c>
      <c r="D349">
        <v>7</v>
      </c>
      <c r="E349" s="42" t="s">
        <v>15</v>
      </c>
      <c r="F349" s="42">
        <v>1</v>
      </c>
      <c r="G349" t="s">
        <v>57</v>
      </c>
      <c r="H349">
        <v>65</v>
      </c>
      <c r="I349">
        <v>1</v>
      </c>
    </row>
    <row r="350" spans="1:9" x14ac:dyDescent="0.15">
      <c r="A350" s="42" t="s">
        <v>79</v>
      </c>
      <c r="B350" s="41">
        <v>40844</v>
      </c>
      <c r="C350">
        <v>481</v>
      </c>
      <c r="D350">
        <v>8</v>
      </c>
      <c r="E350" s="42" t="s">
        <v>0</v>
      </c>
      <c r="F350" s="42">
        <v>0</v>
      </c>
      <c r="G350" t="s">
        <v>58</v>
      </c>
      <c r="H350">
        <f>SUM(H346:H349)</f>
        <v>273</v>
      </c>
      <c r="I350">
        <f>SUM(I346:I349)</f>
        <v>4</v>
      </c>
    </row>
    <row r="351" spans="1:9" x14ac:dyDescent="0.15">
      <c r="A351" s="42" t="s">
        <v>68</v>
      </c>
      <c r="B351" s="41">
        <v>40844</v>
      </c>
      <c r="C351">
        <v>481</v>
      </c>
      <c r="D351">
        <v>9</v>
      </c>
      <c r="E351" s="42" t="s">
        <v>0</v>
      </c>
      <c r="F351" s="42">
        <v>0</v>
      </c>
      <c r="I351">
        <f>SUM(H350:I350)</f>
        <v>277</v>
      </c>
    </row>
    <row r="352" spans="1:9" x14ac:dyDescent="0.15">
      <c r="A352" s="42" t="s">
        <v>79</v>
      </c>
      <c r="B352" s="41">
        <v>40844</v>
      </c>
      <c r="C352">
        <v>481</v>
      </c>
      <c r="D352">
        <v>10</v>
      </c>
      <c r="E352" s="42" t="s">
        <v>0</v>
      </c>
      <c r="F352" s="42">
        <v>0</v>
      </c>
    </row>
    <row r="353" spans="1:6" x14ac:dyDescent="0.15">
      <c r="A353" s="42" t="s">
        <v>68</v>
      </c>
      <c r="B353" s="41">
        <v>40844</v>
      </c>
      <c r="C353">
        <v>481</v>
      </c>
      <c r="D353">
        <v>11</v>
      </c>
      <c r="E353" s="42" t="s">
        <v>0</v>
      </c>
      <c r="F353" s="42">
        <v>0</v>
      </c>
    </row>
    <row r="354" spans="1:6" x14ac:dyDescent="0.15">
      <c r="A354" s="42" t="s">
        <v>79</v>
      </c>
      <c r="B354" s="41">
        <v>40844</v>
      </c>
      <c r="C354">
        <v>481</v>
      </c>
      <c r="D354">
        <v>12</v>
      </c>
      <c r="E354" s="42" t="s">
        <v>1</v>
      </c>
      <c r="F354" s="42">
        <v>1</v>
      </c>
    </row>
    <row r="355" spans="1:6" x14ac:dyDescent="0.15">
      <c r="A355" s="42" t="s">
        <v>68</v>
      </c>
      <c r="B355" s="41">
        <v>40844</v>
      </c>
      <c r="C355">
        <v>481</v>
      </c>
      <c r="D355">
        <v>13</v>
      </c>
      <c r="E355" s="42" t="s">
        <v>4</v>
      </c>
      <c r="F355" s="42">
        <v>3</v>
      </c>
    </row>
    <row r="356" spans="1:6" x14ac:dyDescent="0.15">
      <c r="A356" s="42" t="s">
        <v>79</v>
      </c>
      <c r="B356" s="41">
        <v>40844</v>
      </c>
      <c r="C356">
        <v>481</v>
      </c>
      <c r="D356">
        <v>14</v>
      </c>
      <c r="E356" s="42" t="s">
        <v>2</v>
      </c>
      <c r="F356" s="42">
        <v>1</v>
      </c>
    </row>
    <row r="357" spans="1:6" x14ac:dyDescent="0.15">
      <c r="A357" s="42" t="s">
        <v>68</v>
      </c>
      <c r="B357" s="41">
        <v>40844</v>
      </c>
      <c r="C357">
        <v>481</v>
      </c>
      <c r="D357">
        <v>15</v>
      </c>
      <c r="E357" s="42" t="s">
        <v>15</v>
      </c>
      <c r="F357" s="42">
        <v>1</v>
      </c>
    </row>
    <row r="358" spans="1:6" x14ac:dyDescent="0.15">
      <c r="A358" s="42" t="s">
        <v>79</v>
      </c>
      <c r="B358" s="41">
        <v>40844</v>
      </c>
      <c r="C358">
        <v>481</v>
      </c>
      <c r="D358">
        <v>16</v>
      </c>
      <c r="E358" s="42" t="s">
        <v>4</v>
      </c>
      <c r="F358" s="42">
        <v>3</v>
      </c>
    </row>
    <row r="359" spans="1:6" x14ac:dyDescent="0.15">
      <c r="A359" s="42" t="s">
        <v>68</v>
      </c>
      <c r="B359" s="41">
        <v>40844</v>
      </c>
      <c r="C359">
        <v>481</v>
      </c>
      <c r="D359">
        <v>17</v>
      </c>
      <c r="E359" s="42" t="s">
        <v>1</v>
      </c>
      <c r="F359" s="42">
        <v>1</v>
      </c>
    </row>
    <row r="360" spans="1:6" x14ac:dyDescent="0.15">
      <c r="A360" s="42" t="s">
        <v>79</v>
      </c>
      <c r="B360" s="41">
        <v>40844</v>
      </c>
      <c r="C360">
        <v>481</v>
      </c>
      <c r="D360">
        <v>18</v>
      </c>
      <c r="E360" s="42" t="s">
        <v>4</v>
      </c>
      <c r="F360" s="42">
        <v>3</v>
      </c>
    </row>
    <row r="361" spans="1:6" x14ac:dyDescent="0.15">
      <c r="A361" s="42" t="s">
        <v>68</v>
      </c>
      <c r="B361" s="41">
        <v>40844</v>
      </c>
      <c r="C361">
        <v>481</v>
      </c>
      <c r="D361">
        <v>19</v>
      </c>
      <c r="E361" s="42" t="s">
        <v>0</v>
      </c>
      <c r="F361" s="42">
        <v>0</v>
      </c>
    </row>
    <row r="362" spans="1:6" x14ac:dyDescent="0.15">
      <c r="A362" s="42" t="s">
        <v>79</v>
      </c>
      <c r="B362" s="41">
        <v>40844</v>
      </c>
      <c r="C362">
        <v>481</v>
      </c>
      <c r="D362">
        <v>20</v>
      </c>
      <c r="E362" s="42" t="s">
        <v>0</v>
      </c>
      <c r="F362" s="42">
        <v>0</v>
      </c>
    </row>
    <row r="363" spans="1:6" x14ac:dyDescent="0.15">
      <c r="A363" s="42" t="s">
        <v>68</v>
      </c>
      <c r="B363" s="41">
        <v>40844</v>
      </c>
      <c r="C363">
        <v>481</v>
      </c>
      <c r="D363">
        <v>21</v>
      </c>
      <c r="E363" s="42" t="s">
        <v>0</v>
      </c>
      <c r="F363" s="42">
        <v>0</v>
      </c>
    </row>
    <row r="364" spans="1:6" x14ac:dyDescent="0.15">
      <c r="A364" s="42" t="s">
        <v>79</v>
      </c>
      <c r="B364" s="41">
        <v>40844</v>
      </c>
      <c r="C364">
        <v>481</v>
      </c>
      <c r="D364">
        <v>22</v>
      </c>
      <c r="E364" s="42" t="s">
        <v>0</v>
      </c>
      <c r="F364" s="42">
        <v>0</v>
      </c>
    </row>
    <row r="365" spans="1:6" x14ac:dyDescent="0.15">
      <c r="A365" s="42" t="s">
        <v>68</v>
      </c>
      <c r="B365" s="41">
        <v>40844</v>
      </c>
      <c r="C365">
        <v>481</v>
      </c>
      <c r="D365">
        <v>23</v>
      </c>
      <c r="E365" s="42" t="s">
        <v>1</v>
      </c>
      <c r="F365" s="42">
        <v>1</v>
      </c>
    </row>
    <row r="366" spans="1:6" x14ac:dyDescent="0.15">
      <c r="A366" s="42" t="s">
        <v>79</v>
      </c>
      <c r="B366" s="41">
        <v>40844</v>
      </c>
      <c r="C366">
        <v>481</v>
      </c>
      <c r="D366">
        <v>24</v>
      </c>
      <c r="E366" s="42" t="s">
        <v>0</v>
      </c>
      <c r="F366" s="42">
        <v>0</v>
      </c>
    </row>
    <row r="367" spans="1:6" x14ac:dyDescent="0.15">
      <c r="A367" s="42" t="s">
        <v>68</v>
      </c>
      <c r="B367" s="41">
        <v>40844</v>
      </c>
      <c r="C367">
        <v>481</v>
      </c>
      <c r="D367">
        <v>25</v>
      </c>
      <c r="E367" s="42" t="s">
        <v>3</v>
      </c>
      <c r="F367" s="42">
        <v>3</v>
      </c>
    </row>
    <row r="369" spans="1:9" x14ac:dyDescent="0.15">
      <c r="A369" s="42" t="s">
        <v>33</v>
      </c>
      <c r="B369" s="41">
        <v>40848</v>
      </c>
      <c r="C369">
        <v>482</v>
      </c>
      <c r="D369">
        <v>1</v>
      </c>
      <c r="E369" s="42" t="s">
        <v>3</v>
      </c>
      <c r="F369" s="42">
        <v>3</v>
      </c>
      <c r="H369">
        <f>(COUNTIF(F369:F393,"&gt;0"))/(COUNTA(F369:F393))</f>
        <v>0.96</v>
      </c>
      <c r="I369">
        <f>AVERAGE(F369:F393)</f>
        <v>2.48</v>
      </c>
    </row>
    <row r="370" spans="1:9" x14ac:dyDescent="0.15">
      <c r="A370" s="42" t="s">
        <v>33</v>
      </c>
      <c r="B370" s="41">
        <v>40848</v>
      </c>
      <c r="C370">
        <v>482</v>
      </c>
      <c r="D370">
        <v>2</v>
      </c>
      <c r="E370" s="42" t="s">
        <v>4</v>
      </c>
      <c r="F370" s="42">
        <v>3</v>
      </c>
    </row>
    <row r="371" spans="1:9" x14ac:dyDescent="0.15">
      <c r="A371" s="42" t="s">
        <v>33</v>
      </c>
      <c r="B371" s="41">
        <v>40848</v>
      </c>
      <c r="C371">
        <v>482</v>
      </c>
      <c r="D371">
        <v>3</v>
      </c>
      <c r="E371" s="42" t="s">
        <v>3</v>
      </c>
      <c r="F371" s="42">
        <v>3</v>
      </c>
      <c r="G371" t="s">
        <v>53</v>
      </c>
      <c r="H371" t="s">
        <v>59</v>
      </c>
      <c r="I371" t="s">
        <v>60</v>
      </c>
    </row>
    <row r="372" spans="1:9" x14ac:dyDescent="0.15">
      <c r="A372" s="42" t="s">
        <v>33</v>
      </c>
      <c r="B372" s="41">
        <v>40848</v>
      </c>
      <c r="C372">
        <v>482</v>
      </c>
      <c r="D372">
        <v>4</v>
      </c>
      <c r="E372" s="42" t="s">
        <v>15</v>
      </c>
      <c r="F372" s="42">
        <v>1</v>
      </c>
      <c r="G372" t="s">
        <v>54</v>
      </c>
      <c r="H372">
        <v>21</v>
      </c>
      <c r="I372">
        <v>8</v>
      </c>
    </row>
    <row r="373" spans="1:9" x14ac:dyDescent="0.15">
      <c r="A373" s="42" t="s">
        <v>33</v>
      </c>
      <c r="B373" s="41">
        <v>40848</v>
      </c>
      <c r="C373">
        <v>482</v>
      </c>
      <c r="D373">
        <v>5</v>
      </c>
      <c r="E373" s="42" t="s">
        <v>0</v>
      </c>
      <c r="F373" s="42">
        <v>0</v>
      </c>
      <c r="G373" t="s">
        <v>55</v>
      </c>
      <c r="H373">
        <v>20</v>
      </c>
      <c r="I373">
        <v>9</v>
      </c>
    </row>
    <row r="374" spans="1:9" x14ac:dyDescent="0.15">
      <c r="A374" s="42" t="s">
        <v>33</v>
      </c>
      <c r="B374" s="41">
        <v>40848</v>
      </c>
      <c r="C374">
        <v>482</v>
      </c>
      <c r="D374">
        <v>6</v>
      </c>
      <c r="E374" s="42" t="s">
        <v>35</v>
      </c>
      <c r="F374" s="42">
        <v>5</v>
      </c>
      <c r="G374" t="s">
        <v>56</v>
      </c>
      <c r="H374">
        <v>27</v>
      </c>
      <c r="I374">
        <v>9</v>
      </c>
    </row>
    <row r="375" spans="1:9" x14ac:dyDescent="0.15">
      <c r="A375" s="42" t="s">
        <v>33</v>
      </c>
      <c r="B375" s="41">
        <v>40848</v>
      </c>
      <c r="C375">
        <v>482</v>
      </c>
      <c r="D375">
        <v>7</v>
      </c>
      <c r="E375" s="42" t="s">
        <v>3</v>
      </c>
      <c r="F375" s="42">
        <v>3</v>
      </c>
      <c r="G375" t="s">
        <v>57</v>
      </c>
      <c r="H375">
        <v>18</v>
      </c>
      <c r="I375">
        <v>8</v>
      </c>
    </row>
    <row r="376" spans="1:9" x14ac:dyDescent="0.15">
      <c r="A376" s="42" t="s">
        <v>33</v>
      </c>
      <c r="B376" s="41">
        <v>40848</v>
      </c>
      <c r="C376">
        <v>482</v>
      </c>
      <c r="D376">
        <v>8</v>
      </c>
      <c r="E376" s="42" t="s">
        <v>15</v>
      </c>
      <c r="F376" s="42">
        <v>1</v>
      </c>
      <c r="G376" t="s">
        <v>58</v>
      </c>
      <c r="H376">
        <f>SUM(H372:H375)</f>
        <v>86</v>
      </c>
      <c r="I376">
        <f>SUM(I372:I375)</f>
        <v>34</v>
      </c>
    </row>
    <row r="377" spans="1:9" x14ac:dyDescent="0.15">
      <c r="A377" s="42" t="s">
        <v>33</v>
      </c>
      <c r="B377" s="41">
        <v>40848</v>
      </c>
      <c r="C377">
        <v>482</v>
      </c>
      <c r="D377">
        <v>9</v>
      </c>
      <c r="E377" s="42" t="s">
        <v>3</v>
      </c>
      <c r="F377" s="42">
        <v>3</v>
      </c>
      <c r="I377">
        <f>SUM(H376:I376)</f>
        <v>120</v>
      </c>
    </row>
    <row r="378" spans="1:9" x14ac:dyDescent="0.15">
      <c r="A378" s="42" t="s">
        <v>33</v>
      </c>
      <c r="B378" s="41">
        <v>40848</v>
      </c>
      <c r="C378">
        <v>482</v>
      </c>
      <c r="D378">
        <v>10</v>
      </c>
      <c r="E378" s="42" t="s">
        <v>3</v>
      </c>
      <c r="F378" s="42">
        <v>3</v>
      </c>
    </row>
    <row r="379" spans="1:9" x14ac:dyDescent="0.15">
      <c r="A379" s="42" t="s">
        <v>33</v>
      </c>
      <c r="B379" s="41">
        <v>40848</v>
      </c>
      <c r="C379">
        <v>482</v>
      </c>
      <c r="D379">
        <v>11</v>
      </c>
      <c r="E379" s="42" t="s">
        <v>3</v>
      </c>
      <c r="F379" s="42">
        <v>3</v>
      </c>
    </row>
    <row r="380" spans="1:9" x14ac:dyDescent="0.15">
      <c r="A380" s="42" t="s">
        <v>33</v>
      </c>
      <c r="B380" s="41">
        <v>40848</v>
      </c>
      <c r="C380">
        <v>482</v>
      </c>
      <c r="D380">
        <v>12</v>
      </c>
      <c r="E380" s="42" t="s">
        <v>3</v>
      </c>
      <c r="F380" s="42">
        <v>3</v>
      </c>
    </row>
    <row r="381" spans="1:9" x14ac:dyDescent="0.15">
      <c r="A381" s="42" t="s">
        <v>33</v>
      </c>
      <c r="B381" s="41">
        <v>40848</v>
      </c>
      <c r="C381">
        <v>482</v>
      </c>
      <c r="D381">
        <v>13</v>
      </c>
      <c r="E381" s="42" t="s">
        <v>4</v>
      </c>
      <c r="F381" s="42">
        <v>1</v>
      </c>
    </row>
    <row r="382" spans="1:9" x14ac:dyDescent="0.15">
      <c r="A382" s="42" t="s">
        <v>33</v>
      </c>
      <c r="B382" s="41">
        <v>40848</v>
      </c>
      <c r="C382">
        <v>482</v>
      </c>
      <c r="D382">
        <v>14</v>
      </c>
      <c r="E382" s="42" t="s">
        <v>35</v>
      </c>
      <c r="F382" s="42">
        <v>5</v>
      </c>
    </row>
    <row r="383" spans="1:9" x14ac:dyDescent="0.15">
      <c r="A383" s="42" t="s">
        <v>33</v>
      </c>
      <c r="B383" s="41">
        <v>40848</v>
      </c>
      <c r="C383">
        <v>482</v>
      </c>
      <c r="D383">
        <v>15</v>
      </c>
      <c r="E383" s="42" t="s">
        <v>4</v>
      </c>
      <c r="F383" s="42">
        <v>1</v>
      </c>
    </row>
    <row r="384" spans="1:9" x14ac:dyDescent="0.15">
      <c r="A384" s="42" t="s">
        <v>33</v>
      </c>
      <c r="B384" s="41">
        <v>40848</v>
      </c>
      <c r="C384">
        <v>482</v>
      </c>
      <c r="D384">
        <v>16</v>
      </c>
      <c r="E384" s="42" t="s">
        <v>4</v>
      </c>
      <c r="F384" s="42">
        <v>1</v>
      </c>
    </row>
    <row r="385" spans="1:9" x14ac:dyDescent="0.15">
      <c r="A385" s="42" t="s">
        <v>33</v>
      </c>
      <c r="B385" s="41">
        <v>40848</v>
      </c>
      <c r="C385">
        <v>482</v>
      </c>
      <c r="D385">
        <v>17</v>
      </c>
      <c r="E385" s="42" t="s">
        <v>36</v>
      </c>
      <c r="F385" s="42">
        <v>5</v>
      </c>
    </row>
    <row r="386" spans="1:9" x14ac:dyDescent="0.15">
      <c r="A386" s="42" t="s">
        <v>33</v>
      </c>
      <c r="B386" s="41">
        <v>40848</v>
      </c>
      <c r="C386">
        <v>482</v>
      </c>
      <c r="D386">
        <v>18</v>
      </c>
      <c r="E386" s="42" t="s">
        <v>4</v>
      </c>
      <c r="F386" s="42">
        <v>1</v>
      </c>
    </row>
    <row r="387" spans="1:9" x14ac:dyDescent="0.15">
      <c r="A387" s="42" t="s">
        <v>33</v>
      </c>
      <c r="B387" s="41">
        <v>40848</v>
      </c>
      <c r="C387">
        <v>482</v>
      </c>
      <c r="D387">
        <v>19</v>
      </c>
      <c r="E387" s="42" t="s">
        <v>3</v>
      </c>
      <c r="F387" s="42">
        <v>3</v>
      </c>
    </row>
    <row r="388" spans="1:9" x14ac:dyDescent="0.15">
      <c r="A388" s="42" t="s">
        <v>33</v>
      </c>
      <c r="B388" s="41">
        <v>40848</v>
      </c>
      <c r="C388">
        <v>482</v>
      </c>
      <c r="D388">
        <v>20</v>
      </c>
      <c r="E388" s="42" t="s">
        <v>4</v>
      </c>
      <c r="F388" s="42">
        <v>1</v>
      </c>
    </row>
    <row r="389" spans="1:9" x14ac:dyDescent="0.15">
      <c r="A389" s="42" t="s">
        <v>33</v>
      </c>
      <c r="B389" s="41">
        <v>40848</v>
      </c>
      <c r="C389">
        <v>482</v>
      </c>
      <c r="D389">
        <v>21</v>
      </c>
      <c r="E389" s="42" t="s">
        <v>3</v>
      </c>
      <c r="F389" s="42">
        <v>3</v>
      </c>
    </row>
    <row r="390" spans="1:9" x14ac:dyDescent="0.15">
      <c r="A390" s="42" t="s">
        <v>33</v>
      </c>
      <c r="B390" s="41">
        <v>40848</v>
      </c>
      <c r="C390">
        <v>482</v>
      </c>
      <c r="D390">
        <v>22</v>
      </c>
      <c r="E390" s="42" t="s">
        <v>4</v>
      </c>
      <c r="F390" s="42">
        <v>3</v>
      </c>
    </row>
    <row r="391" spans="1:9" x14ac:dyDescent="0.15">
      <c r="A391" s="42" t="s">
        <v>33</v>
      </c>
      <c r="B391" s="41">
        <v>40848</v>
      </c>
      <c r="C391">
        <v>482</v>
      </c>
      <c r="D391">
        <v>23</v>
      </c>
      <c r="E391" s="42" t="s">
        <v>3</v>
      </c>
      <c r="F391" s="42">
        <v>3</v>
      </c>
    </row>
    <row r="392" spans="1:9" x14ac:dyDescent="0.15">
      <c r="A392" s="42" t="s">
        <v>33</v>
      </c>
      <c r="B392" s="41">
        <v>40848</v>
      </c>
      <c r="C392">
        <v>482</v>
      </c>
      <c r="D392">
        <v>24</v>
      </c>
      <c r="E392" s="42" t="s">
        <v>4</v>
      </c>
      <c r="F392" s="42">
        <v>1</v>
      </c>
    </row>
    <row r="393" spans="1:9" x14ac:dyDescent="0.15">
      <c r="A393" s="42" t="s">
        <v>33</v>
      </c>
      <c r="B393" s="41">
        <v>40848</v>
      </c>
      <c r="C393">
        <v>482</v>
      </c>
      <c r="D393">
        <v>25</v>
      </c>
      <c r="E393" s="42" t="s">
        <v>4</v>
      </c>
      <c r="F393" s="42">
        <v>3</v>
      </c>
    </row>
    <row r="395" spans="1:9" x14ac:dyDescent="0.15">
      <c r="A395" s="42" t="s">
        <v>64</v>
      </c>
      <c r="B395" s="41">
        <v>40824</v>
      </c>
      <c r="C395" t="s">
        <v>75</v>
      </c>
      <c r="D395">
        <v>1</v>
      </c>
      <c r="E395" t="s">
        <v>4</v>
      </c>
      <c r="F395">
        <v>3</v>
      </c>
      <c r="H395">
        <f>(COUNTIF(F395:F419,"&gt;0"))/(COUNTA(F395:F419))</f>
        <v>1</v>
      </c>
      <c r="I395">
        <f>AVERAGE(F395:F419)</f>
        <v>3.125</v>
      </c>
    </row>
    <row r="396" spans="1:9" x14ac:dyDescent="0.15">
      <c r="A396" s="42" t="s">
        <v>64</v>
      </c>
      <c r="B396" s="41">
        <v>40824</v>
      </c>
      <c r="C396" t="s">
        <v>75</v>
      </c>
      <c r="D396">
        <v>2</v>
      </c>
      <c r="E396" t="s">
        <v>4</v>
      </c>
      <c r="F396">
        <v>3</v>
      </c>
    </row>
    <row r="397" spans="1:9" x14ac:dyDescent="0.15">
      <c r="A397" s="42" t="s">
        <v>64</v>
      </c>
      <c r="B397" s="41">
        <v>40824</v>
      </c>
      <c r="C397" t="s">
        <v>75</v>
      </c>
      <c r="D397">
        <v>3</v>
      </c>
      <c r="E397" t="s">
        <v>36</v>
      </c>
      <c r="F397">
        <v>5</v>
      </c>
    </row>
    <row r="398" spans="1:9" x14ac:dyDescent="0.15">
      <c r="A398" s="42" t="s">
        <v>64</v>
      </c>
      <c r="B398" s="41">
        <v>40824</v>
      </c>
      <c r="C398" t="s">
        <v>75</v>
      </c>
      <c r="D398">
        <v>4</v>
      </c>
      <c r="E398" t="s">
        <v>3</v>
      </c>
      <c r="F398">
        <v>3</v>
      </c>
    </row>
    <row r="399" spans="1:9" x14ac:dyDescent="0.15">
      <c r="A399" s="42" t="s">
        <v>64</v>
      </c>
      <c r="B399" s="41">
        <v>40824</v>
      </c>
      <c r="C399" t="s">
        <v>75</v>
      </c>
      <c r="D399">
        <v>5</v>
      </c>
      <c r="E399" t="s">
        <v>3</v>
      </c>
      <c r="F399">
        <v>3</v>
      </c>
    </row>
    <row r="400" spans="1:9" x14ac:dyDescent="0.15">
      <c r="A400" s="42" t="s">
        <v>64</v>
      </c>
      <c r="B400" s="41">
        <v>40824</v>
      </c>
      <c r="C400" t="s">
        <v>75</v>
      </c>
      <c r="D400">
        <v>6</v>
      </c>
      <c r="E400" t="s">
        <v>81</v>
      </c>
    </row>
    <row r="401" spans="1:6" x14ac:dyDescent="0.15">
      <c r="A401" s="42" t="s">
        <v>64</v>
      </c>
      <c r="B401" s="41">
        <v>40824</v>
      </c>
      <c r="C401" t="s">
        <v>75</v>
      </c>
      <c r="D401">
        <v>7</v>
      </c>
      <c r="E401" t="s">
        <v>4</v>
      </c>
      <c r="F401">
        <v>3</v>
      </c>
    </row>
    <row r="402" spans="1:6" x14ac:dyDescent="0.15">
      <c r="A402" s="42" t="s">
        <v>64</v>
      </c>
      <c r="B402" s="41">
        <v>40824</v>
      </c>
      <c r="C402" t="s">
        <v>75</v>
      </c>
      <c r="D402">
        <v>8</v>
      </c>
      <c r="E402" t="s">
        <v>35</v>
      </c>
      <c r="F402">
        <v>5</v>
      </c>
    </row>
    <row r="403" spans="1:6" x14ac:dyDescent="0.15">
      <c r="A403" s="42" t="s">
        <v>64</v>
      </c>
      <c r="B403" s="41">
        <v>40824</v>
      </c>
      <c r="C403" t="s">
        <v>75</v>
      </c>
      <c r="D403">
        <v>9</v>
      </c>
      <c r="E403" t="s">
        <v>4</v>
      </c>
      <c r="F403">
        <v>3</v>
      </c>
    </row>
    <row r="404" spans="1:6" x14ac:dyDescent="0.15">
      <c r="A404" s="42" t="s">
        <v>64</v>
      </c>
      <c r="B404" s="41">
        <v>40824</v>
      </c>
      <c r="C404" t="s">
        <v>75</v>
      </c>
      <c r="D404">
        <v>10</v>
      </c>
      <c r="E404" t="s">
        <v>3</v>
      </c>
      <c r="F404">
        <v>3</v>
      </c>
    </row>
    <row r="405" spans="1:6" x14ac:dyDescent="0.15">
      <c r="A405" s="42" t="s">
        <v>64</v>
      </c>
      <c r="B405" s="41">
        <v>40824</v>
      </c>
      <c r="C405" t="s">
        <v>75</v>
      </c>
      <c r="D405">
        <v>11</v>
      </c>
      <c r="E405" t="s">
        <v>62</v>
      </c>
      <c r="F405">
        <v>1</v>
      </c>
    </row>
    <row r="406" spans="1:6" x14ac:dyDescent="0.15">
      <c r="A406" s="42" t="s">
        <v>64</v>
      </c>
      <c r="B406" s="41">
        <v>40824</v>
      </c>
      <c r="C406" t="s">
        <v>75</v>
      </c>
      <c r="D406">
        <v>12</v>
      </c>
      <c r="E406" t="s">
        <v>4</v>
      </c>
      <c r="F406">
        <v>3</v>
      </c>
    </row>
    <row r="407" spans="1:6" x14ac:dyDescent="0.15">
      <c r="A407" s="42" t="s">
        <v>64</v>
      </c>
      <c r="B407" s="41">
        <v>40824</v>
      </c>
      <c r="C407" t="s">
        <v>75</v>
      </c>
      <c r="D407">
        <v>13</v>
      </c>
      <c r="E407" t="s">
        <v>4</v>
      </c>
      <c r="F407">
        <v>3</v>
      </c>
    </row>
    <row r="408" spans="1:6" x14ac:dyDescent="0.15">
      <c r="A408" s="42" t="s">
        <v>64</v>
      </c>
      <c r="B408" s="41">
        <v>40824</v>
      </c>
      <c r="C408" t="s">
        <v>75</v>
      </c>
      <c r="D408">
        <v>14</v>
      </c>
      <c r="E408" t="s">
        <v>3</v>
      </c>
      <c r="F408">
        <v>3</v>
      </c>
    </row>
    <row r="409" spans="1:6" x14ac:dyDescent="0.15">
      <c r="A409" s="42" t="s">
        <v>64</v>
      </c>
      <c r="B409" s="41">
        <v>40824</v>
      </c>
      <c r="C409" t="s">
        <v>75</v>
      </c>
      <c r="D409">
        <v>15</v>
      </c>
      <c r="E409" t="s">
        <v>3</v>
      </c>
      <c r="F409">
        <v>3</v>
      </c>
    </row>
    <row r="410" spans="1:6" x14ac:dyDescent="0.15">
      <c r="A410" s="42" t="s">
        <v>64</v>
      </c>
      <c r="B410" s="41">
        <v>40824</v>
      </c>
      <c r="C410" t="s">
        <v>75</v>
      </c>
      <c r="D410">
        <v>16</v>
      </c>
      <c r="E410" t="s">
        <v>3</v>
      </c>
      <c r="F410">
        <v>3</v>
      </c>
    </row>
    <row r="411" spans="1:6" x14ac:dyDescent="0.15">
      <c r="A411" s="42" t="s">
        <v>64</v>
      </c>
      <c r="B411" s="41">
        <v>40824</v>
      </c>
      <c r="C411" t="s">
        <v>75</v>
      </c>
      <c r="D411">
        <v>17</v>
      </c>
      <c r="E411" t="s">
        <v>4</v>
      </c>
      <c r="F411">
        <v>3</v>
      </c>
    </row>
    <row r="412" spans="1:6" x14ac:dyDescent="0.15">
      <c r="A412" s="42" t="s">
        <v>64</v>
      </c>
      <c r="B412" s="41">
        <v>40824</v>
      </c>
      <c r="C412" t="s">
        <v>75</v>
      </c>
      <c r="D412">
        <v>18</v>
      </c>
    </row>
    <row r="413" spans="1:6" x14ac:dyDescent="0.15">
      <c r="A413" s="42" t="s">
        <v>64</v>
      </c>
      <c r="B413" s="41">
        <v>40824</v>
      </c>
      <c r="C413" t="s">
        <v>75</v>
      </c>
      <c r="D413">
        <v>19</v>
      </c>
    </row>
    <row r="414" spans="1:6" x14ac:dyDescent="0.15">
      <c r="A414" s="42" t="s">
        <v>64</v>
      </c>
      <c r="B414" s="41">
        <v>40824</v>
      </c>
      <c r="C414" t="s">
        <v>75</v>
      </c>
      <c r="D414">
        <v>20</v>
      </c>
    </row>
    <row r="415" spans="1:6" x14ac:dyDescent="0.15">
      <c r="A415" s="42" t="s">
        <v>64</v>
      </c>
      <c r="B415" s="41">
        <v>40824</v>
      </c>
      <c r="C415" t="s">
        <v>75</v>
      </c>
      <c r="D415">
        <v>21</v>
      </c>
    </row>
    <row r="416" spans="1:6" x14ac:dyDescent="0.15">
      <c r="A416" s="42" t="s">
        <v>64</v>
      </c>
      <c r="B416" s="41">
        <v>40824</v>
      </c>
      <c r="C416" t="s">
        <v>75</v>
      </c>
      <c r="D416">
        <v>22</v>
      </c>
    </row>
    <row r="417" spans="1:4" x14ac:dyDescent="0.15">
      <c r="A417" s="42" t="s">
        <v>64</v>
      </c>
      <c r="B417" s="41">
        <v>40824</v>
      </c>
      <c r="C417" t="s">
        <v>75</v>
      </c>
      <c r="D417">
        <v>23</v>
      </c>
    </row>
    <row r="418" spans="1:4" x14ac:dyDescent="0.15">
      <c r="A418" s="42" t="s">
        <v>64</v>
      </c>
      <c r="B418" s="41">
        <v>40824</v>
      </c>
      <c r="C418" t="s">
        <v>75</v>
      </c>
      <c r="D418">
        <v>24</v>
      </c>
    </row>
    <row r="419" spans="1:4" x14ac:dyDescent="0.15">
      <c r="A419" s="42" t="s">
        <v>64</v>
      </c>
      <c r="B419" s="41">
        <v>40824</v>
      </c>
      <c r="C419" t="s">
        <v>75</v>
      </c>
      <c r="D419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19"/>
  <sheetViews>
    <sheetView zoomScale="85" zoomScaleNormal="85" workbookViewId="0">
      <selection activeCell="L28" sqref="L28"/>
    </sheetView>
  </sheetViews>
  <sheetFormatPr baseColWidth="10" defaultColWidth="8.83203125" defaultRowHeight="13" x14ac:dyDescent="0.15"/>
  <cols>
    <col min="2" max="2" width="10.5" customWidth="1"/>
    <col min="3" max="3" width="10.83203125" customWidth="1"/>
    <col min="5" max="5" width="10.1640625" customWidth="1"/>
  </cols>
  <sheetData>
    <row r="1" spans="1:14" x14ac:dyDescent="0.15">
      <c r="A1" t="s">
        <v>84</v>
      </c>
      <c r="E1" t="s">
        <v>16</v>
      </c>
      <c r="G1" t="s">
        <v>22</v>
      </c>
    </row>
    <row r="2" spans="1:14" x14ac:dyDescent="0.15">
      <c r="A2" t="s">
        <v>77</v>
      </c>
    </row>
    <row r="3" spans="1:14" x14ac:dyDescent="0.15">
      <c r="E3" t="s">
        <v>17</v>
      </c>
      <c r="F3" t="s">
        <v>18</v>
      </c>
      <c r="G3" t="s">
        <v>19</v>
      </c>
      <c r="H3" t="s">
        <v>20</v>
      </c>
      <c r="I3" t="s">
        <v>21</v>
      </c>
    </row>
    <row r="4" spans="1:14" x14ac:dyDescent="0.15">
      <c r="A4" t="s">
        <v>12</v>
      </c>
      <c r="B4" t="s">
        <v>11</v>
      </c>
      <c r="C4" t="s">
        <v>8</v>
      </c>
      <c r="D4" t="s">
        <v>9</v>
      </c>
      <c r="E4" t="s">
        <v>5</v>
      </c>
      <c r="F4" t="s">
        <v>6</v>
      </c>
      <c r="H4" t="s">
        <v>14</v>
      </c>
      <c r="I4" t="s">
        <v>7</v>
      </c>
    </row>
    <row r="5" spans="1:14" x14ac:dyDescent="0.15">
      <c r="A5" t="s">
        <v>33</v>
      </c>
      <c r="B5" s="41">
        <v>41115</v>
      </c>
      <c r="C5">
        <v>485</v>
      </c>
      <c r="D5">
        <v>1</v>
      </c>
      <c r="E5" t="s">
        <v>2</v>
      </c>
      <c r="F5">
        <v>1</v>
      </c>
      <c r="H5">
        <f>(COUNTIF(F5:F29,"&gt;0"))/(COUNTA(F5:F29))</f>
        <v>0.92</v>
      </c>
      <c r="I5">
        <f>AVERAGE(F5:F29)</f>
        <v>1.88</v>
      </c>
      <c r="J5" t="s">
        <v>33</v>
      </c>
    </row>
    <row r="6" spans="1:14" x14ac:dyDescent="0.15">
      <c r="A6" t="s">
        <v>33</v>
      </c>
      <c r="B6" s="41">
        <v>41115</v>
      </c>
      <c r="C6">
        <v>485</v>
      </c>
      <c r="D6">
        <v>2</v>
      </c>
      <c r="E6" t="s">
        <v>2</v>
      </c>
      <c r="F6">
        <v>1</v>
      </c>
      <c r="J6" t="s">
        <v>23</v>
      </c>
      <c r="K6" t="s">
        <v>24</v>
      </c>
      <c r="L6" t="s">
        <v>34</v>
      </c>
      <c r="M6" t="s">
        <v>61</v>
      </c>
      <c r="N6" t="s">
        <v>80</v>
      </c>
    </row>
    <row r="7" spans="1:14" x14ac:dyDescent="0.15">
      <c r="A7" t="s">
        <v>33</v>
      </c>
      <c r="B7" s="41">
        <v>41115</v>
      </c>
      <c r="C7">
        <v>485</v>
      </c>
      <c r="D7">
        <v>3</v>
      </c>
      <c r="E7" t="s">
        <v>4</v>
      </c>
      <c r="F7">
        <v>3</v>
      </c>
      <c r="G7" t="s">
        <v>53</v>
      </c>
      <c r="H7" t="s">
        <v>59</v>
      </c>
      <c r="I7" t="s">
        <v>60</v>
      </c>
      <c r="J7" t="s">
        <v>26</v>
      </c>
      <c r="K7">
        <f>H5</f>
        <v>0.92</v>
      </c>
      <c r="L7">
        <f>I5</f>
        <v>1.88</v>
      </c>
      <c r="M7">
        <f>(H12/I13)</f>
        <v>0.92039800995024879</v>
      </c>
      <c r="N7">
        <f>390/400</f>
        <v>0.97499999999999998</v>
      </c>
    </row>
    <row r="8" spans="1:14" x14ac:dyDescent="0.15">
      <c r="A8" t="s">
        <v>33</v>
      </c>
      <c r="B8" s="41">
        <v>41115</v>
      </c>
      <c r="C8">
        <v>485</v>
      </c>
      <c r="D8">
        <v>4</v>
      </c>
      <c r="E8" t="s">
        <v>4</v>
      </c>
      <c r="F8">
        <v>3</v>
      </c>
      <c r="G8" t="s">
        <v>54</v>
      </c>
      <c r="H8">
        <v>94</v>
      </c>
      <c r="I8">
        <v>7</v>
      </c>
      <c r="J8" t="s">
        <v>27</v>
      </c>
      <c r="K8">
        <f>H109</f>
        <v>1</v>
      </c>
      <c r="L8">
        <f>I109</f>
        <v>3.16</v>
      </c>
      <c r="M8">
        <f>(H116/H12)</f>
        <v>0.73513513513513518</v>
      </c>
      <c r="N8">
        <f>H116/400</f>
        <v>0.68</v>
      </c>
    </row>
    <row r="9" spans="1:14" x14ac:dyDescent="0.15">
      <c r="A9" t="s">
        <v>33</v>
      </c>
      <c r="B9" s="41">
        <v>41115</v>
      </c>
      <c r="C9">
        <v>485</v>
      </c>
      <c r="D9">
        <v>5</v>
      </c>
      <c r="E9" t="s">
        <v>15</v>
      </c>
      <c r="F9">
        <v>1</v>
      </c>
      <c r="G9" t="s">
        <v>55</v>
      </c>
      <c r="H9">
        <v>96</v>
      </c>
      <c r="I9">
        <v>6</v>
      </c>
      <c r="J9" t="s">
        <v>28</v>
      </c>
      <c r="K9">
        <f t="shared" ref="K9:L9" si="0">H239</f>
        <v>1</v>
      </c>
      <c r="L9">
        <f t="shared" si="0"/>
        <v>2.84</v>
      </c>
      <c r="M9">
        <f>(H246/H116)</f>
        <v>0.6029411764705882</v>
      </c>
      <c r="N9">
        <f>H246/400</f>
        <v>0.41</v>
      </c>
    </row>
    <row r="10" spans="1:14" x14ac:dyDescent="0.15">
      <c r="A10" t="s">
        <v>33</v>
      </c>
      <c r="B10" s="41">
        <v>41115</v>
      </c>
      <c r="C10">
        <v>485</v>
      </c>
      <c r="D10">
        <v>6</v>
      </c>
      <c r="E10" t="s">
        <v>2</v>
      </c>
      <c r="F10">
        <v>1</v>
      </c>
      <c r="G10" t="s">
        <v>56</v>
      </c>
      <c r="H10">
        <v>90</v>
      </c>
      <c r="I10">
        <v>10</v>
      </c>
      <c r="J10" t="s">
        <v>29</v>
      </c>
      <c r="K10">
        <f t="shared" ref="K10:L10" si="1">H369</f>
        <v>1</v>
      </c>
      <c r="L10">
        <f t="shared" si="1"/>
        <v>2.76</v>
      </c>
      <c r="M10">
        <f>(H376/H246)</f>
        <v>0.6402439024390244</v>
      </c>
      <c r="N10">
        <f>H376/400</f>
        <v>0.26250000000000001</v>
      </c>
    </row>
    <row r="11" spans="1:14" x14ac:dyDescent="0.15">
      <c r="A11" t="s">
        <v>33</v>
      </c>
      <c r="B11" s="41">
        <v>41115</v>
      </c>
      <c r="C11">
        <v>485</v>
      </c>
      <c r="D11">
        <v>7</v>
      </c>
      <c r="E11" t="s">
        <v>15</v>
      </c>
      <c r="F11">
        <v>1</v>
      </c>
      <c r="G11" t="s">
        <v>57</v>
      </c>
      <c r="H11">
        <v>90</v>
      </c>
      <c r="I11">
        <v>9</v>
      </c>
    </row>
    <row r="12" spans="1:14" x14ac:dyDescent="0.15">
      <c r="A12" t="s">
        <v>33</v>
      </c>
      <c r="B12" s="41">
        <v>41115</v>
      </c>
      <c r="C12">
        <v>485</v>
      </c>
      <c r="D12">
        <v>8</v>
      </c>
      <c r="E12" t="s">
        <v>2</v>
      </c>
      <c r="F12">
        <v>1</v>
      </c>
      <c r="G12" t="s">
        <v>58</v>
      </c>
      <c r="H12">
        <f>SUM(H8:H11)</f>
        <v>370</v>
      </c>
      <c r="I12">
        <f>SUM(I8:I11)</f>
        <v>32</v>
      </c>
      <c r="J12" t="s">
        <v>68</v>
      </c>
    </row>
    <row r="13" spans="1:14" x14ac:dyDescent="0.15">
      <c r="A13" t="s">
        <v>33</v>
      </c>
      <c r="B13" s="41">
        <v>41115</v>
      </c>
      <c r="C13">
        <v>485</v>
      </c>
      <c r="D13">
        <v>9</v>
      </c>
      <c r="E13" t="s">
        <v>3</v>
      </c>
      <c r="F13">
        <v>3</v>
      </c>
      <c r="I13">
        <f>SUM(H12:I12)</f>
        <v>402</v>
      </c>
      <c r="J13" t="s">
        <v>23</v>
      </c>
      <c r="K13" t="s">
        <v>24</v>
      </c>
      <c r="L13" s="42" t="s">
        <v>34</v>
      </c>
    </row>
    <row r="14" spans="1:14" x14ac:dyDescent="0.15">
      <c r="A14" t="s">
        <v>33</v>
      </c>
      <c r="B14" s="41">
        <v>41115</v>
      </c>
      <c r="C14">
        <v>485</v>
      </c>
      <c r="D14">
        <v>10</v>
      </c>
      <c r="E14" t="s">
        <v>0</v>
      </c>
      <c r="F14">
        <v>0</v>
      </c>
      <c r="J14" t="s">
        <v>26</v>
      </c>
      <c r="K14">
        <f>H57</f>
        <v>0.32</v>
      </c>
      <c r="L14">
        <f>I57</f>
        <v>0.32</v>
      </c>
      <c r="M14">
        <f>(H12/I13)</f>
        <v>0.92039800995024879</v>
      </c>
      <c r="N14">
        <f>H64/I65</f>
        <v>0.95153061224489799</v>
      </c>
    </row>
    <row r="15" spans="1:14" x14ac:dyDescent="0.15">
      <c r="A15" t="s">
        <v>33</v>
      </c>
      <c r="B15" s="41">
        <v>41115</v>
      </c>
      <c r="C15">
        <v>485</v>
      </c>
      <c r="D15">
        <v>11</v>
      </c>
      <c r="E15" t="s">
        <v>0</v>
      </c>
      <c r="F15">
        <v>0</v>
      </c>
      <c r="J15" t="s">
        <v>27</v>
      </c>
      <c r="K15">
        <f t="shared" ref="K15:L15" si="2">H161</f>
        <v>0.56000000000000005</v>
      </c>
      <c r="L15">
        <f t="shared" si="2"/>
        <v>0.64</v>
      </c>
      <c r="M15">
        <f>(H168/H12)</f>
        <v>0.92972972972972978</v>
      </c>
      <c r="N15">
        <f>H168/401</f>
        <v>0.85785536159600995</v>
      </c>
    </row>
    <row r="16" spans="1:14" x14ac:dyDescent="0.15">
      <c r="A16" t="s">
        <v>33</v>
      </c>
      <c r="B16" s="41">
        <v>41115</v>
      </c>
      <c r="C16">
        <v>485</v>
      </c>
      <c r="D16">
        <v>12</v>
      </c>
      <c r="E16" t="s">
        <v>3</v>
      </c>
      <c r="F16">
        <v>3</v>
      </c>
      <c r="J16" t="s">
        <v>28</v>
      </c>
      <c r="K16">
        <f t="shared" ref="K16:L16" si="3">H265</f>
        <v>0.84</v>
      </c>
      <c r="L16">
        <f t="shared" si="3"/>
        <v>1.08</v>
      </c>
      <c r="M16">
        <f>(H220/H168)</f>
        <v>0.83430232558139539</v>
      </c>
      <c r="N16">
        <f>H272/401</f>
        <v>0.74812967581047385</v>
      </c>
    </row>
    <row r="17" spans="1:14" x14ac:dyDescent="0.15">
      <c r="A17" t="s">
        <v>33</v>
      </c>
      <c r="B17" s="41">
        <v>41115</v>
      </c>
      <c r="C17">
        <v>485</v>
      </c>
      <c r="D17">
        <v>13</v>
      </c>
      <c r="E17" t="s">
        <v>4</v>
      </c>
      <c r="F17">
        <v>3</v>
      </c>
      <c r="J17" t="s">
        <v>29</v>
      </c>
      <c r="K17">
        <f t="shared" ref="K17:L17" si="4">H343</f>
        <v>0.6</v>
      </c>
      <c r="L17">
        <f t="shared" si="4"/>
        <v>0.92</v>
      </c>
      <c r="M17">
        <f>(H373/H220)</f>
        <v>9.4076655052264813E-2</v>
      </c>
      <c r="N17">
        <f>H350/401</f>
        <v>0</v>
      </c>
    </row>
    <row r="18" spans="1:14" x14ac:dyDescent="0.15">
      <c r="A18" t="s">
        <v>33</v>
      </c>
      <c r="B18" s="41">
        <v>41115</v>
      </c>
      <c r="C18">
        <v>485</v>
      </c>
      <c r="D18">
        <v>14</v>
      </c>
      <c r="E18" t="s">
        <v>35</v>
      </c>
      <c r="F18">
        <v>5</v>
      </c>
    </row>
    <row r="19" spans="1:14" x14ac:dyDescent="0.15">
      <c r="A19" t="s">
        <v>33</v>
      </c>
      <c r="B19" s="41">
        <v>41115</v>
      </c>
      <c r="C19">
        <v>485</v>
      </c>
      <c r="D19">
        <v>15</v>
      </c>
      <c r="E19" t="s">
        <v>4</v>
      </c>
      <c r="F19">
        <v>3</v>
      </c>
      <c r="J19" t="s">
        <v>31</v>
      </c>
    </row>
    <row r="20" spans="1:14" x14ac:dyDescent="0.15">
      <c r="A20" t="s">
        <v>33</v>
      </c>
      <c r="B20" s="41">
        <v>41115</v>
      </c>
      <c r="C20">
        <v>485</v>
      </c>
      <c r="D20">
        <v>16</v>
      </c>
      <c r="E20" t="s">
        <v>2</v>
      </c>
      <c r="F20">
        <v>1</v>
      </c>
      <c r="J20" t="s">
        <v>23</v>
      </c>
      <c r="K20" t="s">
        <v>24</v>
      </c>
      <c r="L20" s="42" t="s">
        <v>34</v>
      </c>
    </row>
    <row r="21" spans="1:14" x14ac:dyDescent="0.15">
      <c r="A21" t="s">
        <v>33</v>
      </c>
      <c r="B21" s="41">
        <v>41115</v>
      </c>
      <c r="C21">
        <v>485</v>
      </c>
      <c r="D21">
        <v>17</v>
      </c>
      <c r="E21" t="s">
        <v>2</v>
      </c>
      <c r="F21">
        <v>1</v>
      </c>
      <c r="J21" t="s">
        <v>26</v>
      </c>
      <c r="K21">
        <f>(H83)</f>
        <v>0.22727272727272727</v>
      </c>
      <c r="L21">
        <f>(I83)</f>
        <v>0.31818181818181818</v>
      </c>
      <c r="M21">
        <v>0.94099999999999995</v>
      </c>
      <c r="N21">
        <v>0.94099999999999995</v>
      </c>
    </row>
    <row r="22" spans="1:14" x14ac:dyDescent="0.15">
      <c r="A22" t="s">
        <v>33</v>
      </c>
      <c r="B22" s="41">
        <v>41115</v>
      </c>
      <c r="C22">
        <v>485</v>
      </c>
      <c r="D22">
        <v>18</v>
      </c>
      <c r="E22" t="s">
        <v>4</v>
      </c>
      <c r="F22">
        <v>3</v>
      </c>
      <c r="J22" t="s">
        <v>27</v>
      </c>
      <c r="K22">
        <f>(H187)</f>
        <v>0.8</v>
      </c>
      <c r="L22">
        <f>(I187)</f>
        <v>1.44</v>
      </c>
      <c r="M22">
        <v>0.95499999999999996</v>
      </c>
      <c r="N22">
        <v>0.89900000000000002</v>
      </c>
    </row>
    <row r="23" spans="1:14" x14ac:dyDescent="0.15">
      <c r="A23" t="s">
        <v>33</v>
      </c>
      <c r="B23" s="41">
        <v>41115</v>
      </c>
      <c r="C23">
        <v>485</v>
      </c>
      <c r="D23">
        <v>19</v>
      </c>
      <c r="E23" t="s">
        <v>2</v>
      </c>
      <c r="F23">
        <v>1</v>
      </c>
      <c r="J23" t="s">
        <v>28</v>
      </c>
      <c r="K23">
        <f>(H291)</f>
        <v>1</v>
      </c>
      <c r="L23">
        <f>(I291)</f>
        <v>3</v>
      </c>
      <c r="M23">
        <v>0.47399999999999998</v>
      </c>
      <c r="N23">
        <v>0.42599999999999999</v>
      </c>
    </row>
    <row r="24" spans="1:14" x14ac:dyDescent="0.15">
      <c r="A24" t="s">
        <v>33</v>
      </c>
      <c r="B24" s="41">
        <v>41115</v>
      </c>
      <c r="C24">
        <v>485</v>
      </c>
      <c r="D24">
        <v>20</v>
      </c>
      <c r="E24" t="s">
        <v>2</v>
      </c>
      <c r="F24">
        <v>1</v>
      </c>
      <c r="J24" t="s">
        <v>29</v>
      </c>
      <c r="K24">
        <f>(H395)</f>
        <v>1</v>
      </c>
      <c r="L24">
        <f>(I395)</f>
        <v>3.4761904761904763</v>
      </c>
      <c r="M24">
        <v>0.443</v>
      </c>
      <c r="N24">
        <v>0.189</v>
      </c>
    </row>
    <row r="25" spans="1:14" x14ac:dyDescent="0.15">
      <c r="A25" t="s">
        <v>33</v>
      </c>
      <c r="B25" s="41">
        <v>41115</v>
      </c>
      <c r="C25">
        <v>485</v>
      </c>
      <c r="D25">
        <v>21</v>
      </c>
      <c r="E25" t="s">
        <v>2</v>
      </c>
      <c r="F25">
        <v>1</v>
      </c>
    </row>
    <row r="26" spans="1:14" x14ac:dyDescent="0.15">
      <c r="A26" t="s">
        <v>33</v>
      </c>
      <c r="B26" s="41">
        <v>41115</v>
      </c>
      <c r="C26">
        <v>485</v>
      </c>
      <c r="D26">
        <v>22</v>
      </c>
      <c r="E26" t="s">
        <v>3</v>
      </c>
      <c r="F26">
        <v>3</v>
      </c>
      <c r="J26" t="s">
        <v>73</v>
      </c>
    </row>
    <row r="27" spans="1:14" x14ac:dyDescent="0.15">
      <c r="A27" t="s">
        <v>33</v>
      </c>
      <c r="B27" s="41">
        <v>41115</v>
      </c>
      <c r="C27">
        <v>485</v>
      </c>
      <c r="D27">
        <v>23</v>
      </c>
      <c r="E27" t="s">
        <v>3</v>
      </c>
      <c r="F27">
        <v>3</v>
      </c>
      <c r="J27" t="s">
        <v>23</v>
      </c>
      <c r="K27" t="s">
        <v>24</v>
      </c>
      <c r="L27" s="42" t="s">
        <v>34</v>
      </c>
    </row>
    <row r="28" spans="1:14" x14ac:dyDescent="0.15">
      <c r="A28" t="s">
        <v>33</v>
      </c>
      <c r="B28" s="41">
        <v>41115</v>
      </c>
      <c r="C28">
        <v>485</v>
      </c>
      <c r="D28">
        <v>24</v>
      </c>
      <c r="E28" t="s">
        <v>1</v>
      </c>
      <c r="F28">
        <v>1</v>
      </c>
      <c r="J28" t="s">
        <v>26</v>
      </c>
      <c r="K28">
        <f>H31</f>
        <v>0.08</v>
      </c>
      <c r="L28">
        <f>I31</f>
        <v>0.16</v>
      </c>
      <c r="M28">
        <f>H38/I39</f>
        <v>0.96657381615598881</v>
      </c>
      <c r="N28">
        <f>H38/I39</f>
        <v>0.96657381615598881</v>
      </c>
    </row>
    <row r="29" spans="1:14" x14ac:dyDescent="0.15">
      <c r="A29" t="s">
        <v>33</v>
      </c>
      <c r="B29" s="41">
        <v>41115</v>
      </c>
      <c r="C29">
        <v>485</v>
      </c>
      <c r="D29">
        <v>25</v>
      </c>
      <c r="E29" t="s">
        <v>3</v>
      </c>
      <c r="F29">
        <v>3</v>
      </c>
      <c r="J29" t="s">
        <v>27</v>
      </c>
      <c r="K29">
        <v>0.4</v>
      </c>
      <c r="L29">
        <v>0.4</v>
      </c>
      <c r="M29">
        <f>H142/H38</f>
        <v>0.97982708933717577</v>
      </c>
      <c r="N29">
        <f>H142/403</f>
        <v>0.84367245657568235</v>
      </c>
    </row>
    <row r="30" spans="1:14" x14ac:dyDescent="0.15">
      <c r="J30" t="s">
        <v>28</v>
      </c>
      <c r="K30">
        <f t="shared" ref="K30:L30" si="5">H213</f>
        <v>0.64</v>
      </c>
      <c r="L30">
        <f t="shared" si="5"/>
        <v>1.28</v>
      </c>
      <c r="M30">
        <f>H220/H142</f>
        <v>0.84411764705882353</v>
      </c>
      <c r="N30">
        <f>H220/403</f>
        <v>0.71215880893300243</v>
      </c>
    </row>
    <row r="31" spans="1:14" x14ac:dyDescent="0.15">
      <c r="A31" t="s">
        <v>73</v>
      </c>
      <c r="B31" s="41">
        <v>41095</v>
      </c>
      <c r="C31">
        <v>483</v>
      </c>
      <c r="D31">
        <v>1</v>
      </c>
      <c r="E31" t="s">
        <v>0</v>
      </c>
      <c r="F31">
        <v>0</v>
      </c>
      <c r="H31">
        <f>(COUNTIF(F31:F55,"&gt;0"))/(COUNTA(F31:F55))</f>
        <v>0.08</v>
      </c>
      <c r="I31">
        <f>AVERAGE(F31:F55)</f>
        <v>0.16</v>
      </c>
      <c r="J31" t="s">
        <v>29</v>
      </c>
      <c r="K31">
        <f>$H$317</f>
        <v>0.72</v>
      </c>
      <c r="L31">
        <f>$I$317</f>
        <v>1.04</v>
      </c>
      <c r="M31">
        <f>H324/H220</f>
        <v>0.8850174216027874</v>
      </c>
      <c r="N31">
        <f>H324/403</f>
        <v>0.63027295285359797</v>
      </c>
    </row>
    <row r="32" spans="1:14" x14ac:dyDescent="0.15">
      <c r="A32" t="s">
        <v>73</v>
      </c>
      <c r="B32" s="41">
        <v>41095</v>
      </c>
      <c r="C32">
        <v>483</v>
      </c>
      <c r="D32">
        <v>2</v>
      </c>
      <c r="E32" t="s">
        <v>2</v>
      </c>
      <c r="F32">
        <v>1</v>
      </c>
    </row>
    <row r="33" spans="1:9" x14ac:dyDescent="0.15">
      <c r="A33" t="s">
        <v>73</v>
      </c>
      <c r="B33" s="41">
        <v>41095</v>
      </c>
      <c r="C33">
        <v>483</v>
      </c>
      <c r="D33">
        <v>3</v>
      </c>
      <c r="E33" t="s">
        <v>0</v>
      </c>
      <c r="F33">
        <v>0</v>
      </c>
      <c r="G33" t="s">
        <v>53</v>
      </c>
      <c r="H33" t="s">
        <v>59</v>
      </c>
      <c r="I33" t="s">
        <v>60</v>
      </c>
    </row>
    <row r="34" spans="1:9" x14ac:dyDescent="0.15">
      <c r="A34" t="s">
        <v>73</v>
      </c>
      <c r="B34" s="41">
        <v>41095</v>
      </c>
      <c r="C34">
        <v>483</v>
      </c>
      <c r="D34">
        <v>4</v>
      </c>
      <c r="E34" t="s">
        <v>0</v>
      </c>
      <c r="F34">
        <v>0</v>
      </c>
      <c r="G34" t="s">
        <v>54</v>
      </c>
      <c r="H34">
        <v>101</v>
      </c>
      <c r="I34">
        <v>2</v>
      </c>
    </row>
    <row r="35" spans="1:9" x14ac:dyDescent="0.15">
      <c r="A35" t="s">
        <v>73</v>
      </c>
      <c r="B35" s="41">
        <v>41095</v>
      </c>
      <c r="C35">
        <v>483</v>
      </c>
      <c r="D35">
        <v>5</v>
      </c>
      <c r="E35" t="s">
        <v>0</v>
      </c>
      <c r="F35">
        <v>0</v>
      </c>
      <c r="G35" t="s">
        <v>55</v>
      </c>
      <c r="H35">
        <v>98</v>
      </c>
      <c r="I35">
        <v>3</v>
      </c>
    </row>
    <row r="36" spans="1:9" x14ac:dyDescent="0.15">
      <c r="A36" t="s">
        <v>73</v>
      </c>
      <c r="B36" s="41">
        <v>41095</v>
      </c>
      <c r="C36">
        <v>483</v>
      </c>
      <c r="D36">
        <v>6</v>
      </c>
      <c r="E36" t="s">
        <v>0</v>
      </c>
      <c r="F36">
        <v>0</v>
      </c>
      <c r="G36" t="s">
        <v>56</v>
      </c>
      <c r="H36">
        <v>65</v>
      </c>
      <c r="I36">
        <v>5</v>
      </c>
    </row>
    <row r="37" spans="1:9" x14ac:dyDescent="0.15">
      <c r="A37" t="s">
        <v>73</v>
      </c>
      <c r="B37" s="41">
        <v>41095</v>
      </c>
      <c r="C37">
        <v>483</v>
      </c>
      <c r="D37">
        <v>7</v>
      </c>
      <c r="E37" t="s">
        <v>3</v>
      </c>
      <c r="F37">
        <v>3</v>
      </c>
      <c r="G37" t="s">
        <v>57</v>
      </c>
      <c r="H37">
        <v>83</v>
      </c>
      <c r="I37">
        <v>2</v>
      </c>
    </row>
    <row r="38" spans="1:9" x14ac:dyDescent="0.15">
      <c r="A38" t="s">
        <v>73</v>
      </c>
      <c r="B38" s="41">
        <v>41095</v>
      </c>
      <c r="C38">
        <v>483</v>
      </c>
      <c r="D38">
        <v>8</v>
      </c>
      <c r="E38" t="s">
        <v>0</v>
      </c>
      <c r="F38">
        <v>0</v>
      </c>
      <c r="G38" t="s">
        <v>58</v>
      </c>
      <c r="H38">
        <f>SUM(H34:H37)</f>
        <v>347</v>
      </c>
      <c r="I38">
        <f>SUM(I34:I37)</f>
        <v>12</v>
      </c>
    </row>
    <row r="39" spans="1:9" x14ac:dyDescent="0.15">
      <c r="A39" t="s">
        <v>73</v>
      </c>
      <c r="B39" s="41">
        <v>41095</v>
      </c>
      <c r="C39">
        <v>483</v>
      </c>
      <c r="D39">
        <v>9</v>
      </c>
      <c r="E39" t="s">
        <v>0</v>
      </c>
      <c r="F39">
        <v>0</v>
      </c>
      <c r="I39">
        <f>SUM(H38:I38)</f>
        <v>359</v>
      </c>
    </row>
    <row r="40" spans="1:9" x14ac:dyDescent="0.15">
      <c r="A40" t="s">
        <v>73</v>
      </c>
      <c r="B40" s="41">
        <v>41095</v>
      </c>
      <c r="C40">
        <v>483</v>
      </c>
      <c r="D40">
        <v>10</v>
      </c>
      <c r="E40" t="s">
        <v>0</v>
      </c>
      <c r="F40">
        <v>0</v>
      </c>
    </row>
    <row r="41" spans="1:9" x14ac:dyDescent="0.15">
      <c r="A41" t="s">
        <v>73</v>
      </c>
      <c r="B41" s="41">
        <v>41095</v>
      </c>
      <c r="C41">
        <v>483</v>
      </c>
      <c r="D41">
        <v>11</v>
      </c>
      <c r="E41" t="s">
        <v>0</v>
      </c>
      <c r="F41">
        <v>0</v>
      </c>
    </row>
    <row r="42" spans="1:9" x14ac:dyDescent="0.15">
      <c r="A42" t="s">
        <v>73</v>
      </c>
      <c r="B42" s="41">
        <v>41095</v>
      </c>
      <c r="C42">
        <v>483</v>
      </c>
      <c r="D42">
        <v>12</v>
      </c>
      <c r="E42" t="s">
        <v>0</v>
      </c>
      <c r="F42">
        <v>0</v>
      </c>
    </row>
    <row r="43" spans="1:9" x14ac:dyDescent="0.15">
      <c r="A43" t="s">
        <v>73</v>
      </c>
      <c r="B43" s="41">
        <v>41095</v>
      </c>
      <c r="C43">
        <v>483</v>
      </c>
      <c r="D43">
        <v>13</v>
      </c>
      <c r="E43" t="s">
        <v>0</v>
      </c>
      <c r="F43">
        <v>0</v>
      </c>
    </row>
    <row r="44" spans="1:9" x14ac:dyDescent="0.15">
      <c r="A44" t="s">
        <v>73</v>
      </c>
      <c r="B44" s="41">
        <v>41095</v>
      </c>
      <c r="C44">
        <v>483</v>
      </c>
      <c r="D44">
        <v>14</v>
      </c>
      <c r="E44" t="s">
        <v>0</v>
      </c>
      <c r="F44">
        <v>0</v>
      </c>
    </row>
    <row r="45" spans="1:9" x14ac:dyDescent="0.15">
      <c r="A45" t="s">
        <v>73</v>
      </c>
      <c r="B45" s="41">
        <v>41095</v>
      </c>
      <c r="C45">
        <v>483</v>
      </c>
      <c r="D45">
        <v>15</v>
      </c>
      <c r="E45" t="s">
        <v>0</v>
      </c>
      <c r="F45">
        <v>0</v>
      </c>
    </row>
    <row r="46" spans="1:9" x14ac:dyDescent="0.15">
      <c r="A46" t="s">
        <v>73</v>
      </c>
      <c r="B46" s="41">
        <v>41095</v>
      </c>
      <c r="C46">
        <v>483</v>
      </c>
      <c r="D46">
        <v>16</v>
      </c>
      <c r="E46" t="s">
        <v>0</v>
      </c>
      <c r="F46">
        <v>0</v>
      </c>
    </row>
    <row r="47" spans="1:9" x14ac:dyDescent="0.15">
      <c r="A47" t="s">
        <v>73</v>
      </c>
      <c r="B47" s="41">
        <v>41095</v>
      </c>
      <c r="C47">
        <v>483</v>
      </c>
      <c r="D47">
        <v>17</v>
      </c>
      <c r="E47" t="s">
        <v>0</v>
      </c>
      <c r="F47">
        <v>0</v>
      </c>
    </row>
    <row r="48" spans="1:9" x14ac:dyDescent="0.15">
      <c r="A48" t="s">
        <v>73</v>
      </c>
      <c r="B48" s="41">
        <v>41095</v>
      </c>
      <c r="C48">
        <v>483</v>
      </c>
      <c r="D48">
        <v>18</v>
      </c>
      <c r="E48" t="s">
        <v>0</v>
      </c>
      <c r="F48">
        <v>0</v>
      </c>
    </row>
    <row r="49" spans="1:9" x14ac:dyDescent="0.15">
      <c r="A49" t="s">
        <v>73</v>
      </c>
      <c r="B49" s="41">
        <v>41095</v>
      </c>
      <c r="C49">
        <v>483</v>
      </c>
      <c r="D49">
        <v>19</v>
      </c>
      <c r="E49" t="s">
        <v>0</v>
      </c>
      <c r="F49">
        <v>0</v>
      </c>
    </row>
    <row r="50" spans="1:9" x14ac:dyDescent="0.15">
      <c r="A50" t="s">
        <v>73</v>
      </c>
      <c r="B50" s="41">
        <v>41095</v>
      </c>
      <c r="C50">
        <v>483</v>
      </c>
      <c r="D50">
        <v>20</v>
      </c>
      <c r="E50" t="s">
        <v>0</v>
      </c>
      <c r="F50">
        <v>0</v>
      </c>
    </row>
    <row r="51" spans="1:9" x14ac:dyDescent="0.15">
      <c r="A51" t="s">
        <v>73</v>
      </c>
      <c r="B51" s="41">
        <v>41095</v>
      </c>
      <c r="C51">
        <v>483</v>
      </c>
      <c r="D51">
        <v>21</v>
      </c>
      <c r="E51" t="s">
        <v>0</v>
      </c>
      <c r="F51">
        <v>0</v>
      </c>
    </row>
    <row r="52" spans="1:9" x14ac:dyDescent="0.15">
      <c r="A52" t="s">
        <v>73</v>
      </c>
      <c r="B52" s="41">
        <v>41095</v>
      </c>
      <c r="C52">
        <v>483</v>
      </c>
      <c r="D52">
        <v>22</v>
      </c>
      <c r="E52" t="s">
        <v>0</v>
      </c>
      <c r="F52">
        <v>0</v>
      </c>
    </row>
    <row r="53" spans="1:9" x14ac:dyDescent="0.15">
      <c r="A53" t="s">
        <v>73</v>
      </c>
      <c r="B53" s="41">
        <v>41095</v>
      </c>
      <c r="C53">
        <v>483</v>
      </c>
      <c r="D53">
        <v>23</v>
      </c>
      <c r="E53" t="s">
        <v>0</v>
      </c>
      <c r="F53">
        <v>0</v>
      </c>
    </row>
    <row r="54" spans="1:9" x14ac:dyDescent="0.15">
      <c r="A54" t="s">
        <v>73</v>
      </c>
      <c r="B54" s="41">
        <v>41095</v>
      </c>
      <c r="C54">
        <v>483</v>
      </c>
      <c r="D54">
        <v>24</v>
      </c>
      <c r="E54" t="s">
        <v>0</v>
      </c>
      <c r="F54">
        <v>0</v>
      </c>
    </row>
    <row r="55" spans="1:9" x14ac:dyDescent="0.15">
      <c r="A55" t="s">
        <v>73</v>
      </c>
      <c r="B55" s="41">
        <v>41095</v>
      </c>
      <c r="C55">
        <v>483</v>
      </c>
      <c r="D55">
        <v>25</v>
      </c>
      <c r="E55" t="s">
        <v>0</v>
      </c>
      <c r="F55">
        <v>0</v>
      </c>
    </row>
    <row r="57" spans="1:9" x14ac:dyDescent="0.15">
      <c r="A57" t="s">
        <v>68</v>
      </c>
      <c r="B57" s="41">
        <v>41096</v>
      </c>
      <c r="C57">
        <v>484</v>
      </c>
      <c r="D57">
        <v>1</v>
      </c>
      <c r="E57" t="s">
        <v>1</v>
      </c>
      <c r="F57">
        <v>1</v>
      </c>
      <c r="H57">
        <f>(COUNTIF(F57:F81,"&gt;0"))/(COUNTA(F57:F81))</f>
        <v>0.32</v>
      </c>
      <c r="I57">
        <f>AVERAGE(F57:F81)</f>
        <v>0.32</v>
      </c>
    </row>
    <row r="58" spans="1:9" x14ac:dyDescent="0.15">
      <c r="A58" t="s">
        <v>68</v>
      </c>
      <c r="B58" s="41">
        <v>41096</v>
      </c>
      <c r="C58">
        <v>484</v>
      </c>
      <c r="D58">
        <v>2</v>
      </c>
      <c r="E58" t="s">
        <v>1</v>
      </c>
      <c r="F58">
        <v>1</v>
      </c>
    </row>
    <row r="59" spans="1:9" x14ac:dyDescent="0.15">
      <c r="A59" t="s">
        <v>68</v>
      </c>
      <c r="B59" s="41">
        <v>41096</v>
      </c>
      <c r="C59">
        <v>484</v>
      </c>
      <c r="D59">
        <v>3</v>
      </c>
      <c r="E59" t="s">
        <v>0</v>
      </c>
      <c r="F59">
        <v>0</v>
      </c>
      <c r="G59" t="s">
        <v>53</v>
      </c>
      <c r="H59" t="s">
        <v>59</v>
      </c>
      <c r="I59" t="s">
        <v>60</v>
      </c>
    </row>
    <row r="60" spans="1:9" x14ac:dyDescent="0.15">
      <c r="A60" t="s">
        <v>68</v>
      </c>
      <c r="B60" s="41">
        <v>41096</v>
      </c>
      <c r="C60">
        <v>484</v>
      </c>
      <c r="D60">
        <v>4</v>
      </c>
      <c r="E60" t="s">
        <v>0</v>
      </c>
      <c r="F60">
        <v>0</v>
      </c>
      <c r="G60" t="s">
        <v>54</v>
      </c>
      <c r="H60">
        <v>95</v>
      </c>
      <c r="I60">
        <v>5</v>
      </c>
    </row>
    <row r="61" spans="1:9" x14ac:dyDescent="0.15">
      <c r="A61" t="s">
        <v>68</v>
      </c>
      <c r="B61" s="41">
        <v>41096</v>
      </c>
      <c r="C61">
        <v>484</v>
      </c>
      <c r="D61">
        <v>5</v>
      </c>
      <c r="E61" t="s">
        <v>0</v>
      </c>
      <c r="F61">
        <v>0</v>
      </c>
      <c r="G61" t="s">
        <v>55</v>
      </c>
      <c r="H61">
        <v>97</v>
      </c>
      <c r="I61">
        <v>3</v>
      </c>
    </row>
    <row r="62" spans="1:9" x14ac:dyDescent="0.15">
      <c r="A62" t="s">
        <v>68</v>
      </c>
      <c r="B62" s="41">
        <v>41096</v>
      </c>
      <c r="C62">
        <v>484</v>
      </c>
      <c r="D62">
        <v>6</v>
      </c>
      <c r="E62" t="s">
        <v>0</v>
      </c>
      <c r="F62">
        <v>0</v>
      </c>
      <c r="G62" t="s">
        <v>56</v>
      </c>
      <c r="H62">
        <v>85</v>
      </c>
      <c r="I62">
        <v>7</v>
      </c>
    </row>
    <row r="63" spans="1:9" x14ac:dyDescent="0.15">
      <c r="A63" t="s">
        <v>68</v>
      </c>
      <c r="B63" s="41">
        <v>41096</v>
      </c>
      <c r="C63">
        <v>484</v>
      </c>
      <c r="D63">
        <v>7</v>
      </c>
      <c r="E63" t="s">
        <v>0</v>
      </c>
      <c r="F63">
        <v>0</v>
      </c>
      <c r="G63" t="s">
        <v>57</v>
      </c>
      <c r="H63">
        <v>96</v>
      </c>
      <c r="I63">
        <v>4</v>
      </c>
    </row>
    <row r="64" spans="1:9" x14ac:dyDescent="0.15">
      <c r="A64" t="s">
        <v>68</v>
      </c>
      <c r="B64" s="41">
        <v>41096</v>
      </c>
      <c r="C64">
        <v>484</v>
      </c>
      <c r="D64">
        <v>8</v>
      </c>
      <c r="E64" t="s">
        <v>1</v>
      </c>
      <c r="F64">
        <v>1</v>
      </c>
      <c r="G64" t="s">
        <v>58</v>
      </c>
      <c r="H64">
        <f>SUM(H60:H63)</f>
        <v>373</v>
      </c>
      <c r="I64">
        <f>SUM(I60:I63)</f>
        <v>19</v>
      </c>
    </row>
    <row r="65" spans="1:9" x14ac:dyDescent="0.15">
      <c r="A65" t="s">
        <v>68</v>
      </c>
      <c r="B65" s="41">
        <v>41096</v>
      </c>
      <c r="C65">
        <v>484</v>
      </c>
      <c r="D65">
        <v>9</v>
      </c>
      <c r="E65" t="s">
        <v>0</v>
      </c>
      <c r="F65">
        <v>0</v>
      </c>
      <c r="I65">
        <f>SUM(H64:I64)</f>
        <v>392</v>
      </c>
    </row>
    <row r="66" spans="1:9" x14ac:dyDescent="0.15">
      <c r="A66" t="s">
        <v>68</v>
      </c>
      <c r="B66" s="41">
        <v>41096</v>
      </c>
      <c r="C66">
        <v>484</v>
      </c>
      <c r="D66">
        <v>10</v>
      </c>
      <c r="E66" t="s">
        <v>0</v>
      </c>
      <c r="F66">
        <v>0</v>
      </c>
    </row>
    <row r="67" spans="1:9" x14ac:dyDescent="0.15">
      <c r="A67" t="s">
        <v>68</v>
      </c>
      <c r="B67" s="41">
        <v>41096</v>
      </c>
      <c r="C67">
        <v>484</v>
      </c>
      <c r="D67">
        <v>11</v>
      </c>
      <c r="E67" t="s">
        <v>0</v>
      </c>
      <c r="F67">
        <v>0</v>
      </c>
    </row>
    <row r="68" spans="1:9" x14ac:dyDescent="0.15">
      <c r="A68" t="s">
        <v>68</v>
      </c>
      <c r="B68" s="41">
        <v>41096</v>
      </c>
      <c r="C68">
        <v>484</v>
      </c>
      <c r="D68">
        <v>12</v>
      </c>
      <c r="E68" t="s">
        <v>0</v>
      </c>
      <c r="F68">
        <v>0</v>
      </c>
    </row>
    <row r="69" spans="1:9" x14ac:dyDescent="0.15">
      <c r="A69" t="s">
        <v>68</v>
      </c>
      <c r="B69" s="41">
        <v>41096</v>
      </c>
      <c r="C69">
        <v>484</v>
      </c>
      <c r="D69">
        <v>13</v>
      </c>
      <c r="E69" t="s">
        <v>0</v>
      </c>
      <c r="F69">
        <v>0</v>
      </c>
    </row>
    <row r="70" spans="1:9" x14ac:dyDescent="0.15">
      <c r="A70" t="s">
        <v>68</v>
      </c>
      <c r="B70" s="41">
        <v>41096</v>
      </c>
      <c r="C70">
        <v>484</v>
      </c>
      <c r="D70">
        <v>14</v>
      </c>
      <c r="E70" t="s">
        <v>1</v>
      </c>
      <c r="F70">
        <v>1</v>
      </c>
    </row>
    <row r="71" spans="1:9" x14ac:dyDescent="0.15">
      <c r="A71" t="s">
        <v>68</v>
      </c>
      <c r="B71" s="41">
        <v>41096</v>
      </c>
      <c r="C71">
        <v>484</v>
      </c>
      <c r="D71">
        <v>15</v>
      </c>
      <c r="E71" t="s">
        <v>0</v>
      </c>
      <c r="F71">
        <v>0</v>
      </c>
    </row>
    <row r="72" spans="1:9" x14ac:dyDescent="0.15">
      <c r="A72" t="s">
        <v>68</v>
      </c>
      <c r="B72" s="41">
        <v>41096</v>
      </c>
      <c r="C72">
        <v>484</v>
      </c>
      <c r="D72">
        <v>16</v>
      </c>
      <c r="E72" t="s">
        <v>1</v>
      </c>
      <c r="F72">
        <v>1</v>
      </c>
    </row>
    <row r="73" spans="1:9" x14ac:dyDescent="0.15">
      <c r="A73" t="s">
        <v>68</v>
      </c>
      <c r="B73" s="41">
        <v>41096</v>
      </c>
      <c r="C73">
        <v>484</v>
      </c>
      <c r="D73">
        <v>17</v>
      </c>
      <c r="E73" t="s">
        <v>1</v>
      </c>
      <c r="F73">
        <v>1</v>
      </c>
    </row>
    <row r="74" spans="1:9" x14ac:dyDescent="0.15">
      <c r="A74" t="s">
        <v>68</v>
      </c>
      <c r="B74" s="41">
        <v>41096</v>
      </c>
      <c r="C74">
        <v>484</v>
      </c>
      <c r="D74">
        <v>18</v>
      </c>
      <c r="E74" t="s">
        <v>0</v>
      </c>
      <c r="F74">
        <v>0</v>
      </c>
    </row>
    <row r="75" spans="1:9" x14ac:dyDescent="0.15">
      <c r="A75" t="s">
        <v>68</v>
      </c>
      <c r="B75" s="41">
        <v>41096</v>
      </c>
      <c r="C75">
        <v>484</v>
      </c>
      <c r="D75">
        <v>19</v>
      </c>
      <c r="E75" t="s">
        <v>1</v>
      </c>
      <c r="F75">
        <v>1</v>
      </c>
    </row>
    <row r="76" spans="1:9" x14ac:dyDescent="0.15">
      <c r="A76" t="s">
        <v>68</v>
      </c>
      <c r="B76" s="41">
        <v>41096</v>
      </c>
      <c r="C76">
        <v>484</v>
      </c>
      <c r="D76">
        <v>20</v>
      </c>
      <c r="E76" t="s">
        <v>0</v>
      </c>
      <c r="F76">
        <v>0</v>
      </c>
    </row>
    <row r="77" spans="1:9" x14ac:dyDescent="0.15">
      <c r="A77" t="s">
        <v>68</v>
      </c>
      <c r="B77" s="41">
        <v>41096</v>
      </c>
      <c r="C77">
        <v>484</v>
      </c>
      <c r="D77">
        <v>21</v>
      </c>
      <c r="E77" t="s">
        <v>0</v>
      </c>
      <c r="F77">
        <v>0</v>
      </c>
    </row>
    <row r="78" spans="1:9" x14ac:dyDescent="0.15">
      <c r="A78" t="s">
        <v>68</v>
      </c>
      <c r="B78" s="41">
        <v>41096</v>
      </c>
      <c r="C78">
        <v>484</v>
      </c>
      <c r="D78">
        <v>22</v>
      </c>
      <c r="E78" t="s">
        <v>0</v>
      </c>
      <c r="F78">
        <v>0</v>
      </c>
    </row>
    <row r="79" spans="1:9" x14ac:dyDescent="0.15">
      <c r="A79" t="s">
        <v>68</v>
      </c>
      <c r="B79" s="41">
        <v>41096</v>
      </c>
      <c r="C79">
        <v>484</v>
      </c>
      <c r="D79">
        <v>23</v>
      </c>
      <c r="E79" t="s">
        <v>1</v>
      </c>
      <c r="F79">
        <v>1</v>
      </c>
    </row>
    <row r="80" spans="1:9" x14ac:dyDescent="0.15">
      <c r="A80" t="s">
        <v>68</v>
      </c>
      <c r="B80" s="41">
        <v>41096</v>
      </c>
      <c r="C80">
        <v>484</v>
      </c>
      <c r="D80">
        <v>24</v>
      </c>
      <c r="E80" t="s">
        <v>0</v>
      </c>
      <c r="F80">
        <v>0</v>
      </c>
    </row>
    <row r="81" spans="1:9" x14ac:dyDescent="0.15">
      <c r="A81" t="s">
        <v>68</v>
      </c>
      <c r="B81" s="41">
        <v>41096</v>
      </c>
      <c r="C81">
        <v>484</v>
      </c>
      <c r="D81">
        <v>25</v>
      </c>
      <c r="E81" t="s">
        <v>0</v>
      </c>
      <c r="F81">
        <v>0</v>
      </c>
    </row>
    <row r="83" spans="1:9" x14ac:dyDescent="0.15">
      <c r="A83" t="s">
        <v>31</v>
      </c>
      <c r="B83" s="41">
        <v>41090</v>
      </c>
      <c r="C83" t="s">
        <v>75</v>
      </c>
      <c r="D83">
        <v>1</v>
      </c>
      <c r="E83" s="55" t="s">
        <v>0</v>
      </c>
      <c r="F83" s="55">
        <v>0</v>
      </c>
      <c r="H83">
        <f>(COUNTIF(F83:F107,"&gt;0"))/(COUNTA(F83:F107))</f>
        <v>0.22727272727272727</v>
      </c>
      <c r="I83">
        <f>AVERAGE(F83:F107)</f>
        <v>0.31818181818181818</v>
      </c>
    </row>
    <row r="84" spans="1:9" x14ac:dyDescent="0.15">
      <c r="A84" t="s">
        <v>31</v>
      </c>
      <c r="B84" s="41">
        <v>41090</v>
      </c>
      <c r="C84" t="s">
        <v>75</v>
      </c>
      <c r="D84">
        <v>2</v>
      </c>
      <c r="E84" s="55" t="s">
        <v>0</v>
      </c>
      <c r="F84" s="55">
        <v>0</v>
      </c>
    </row>
    <row r="85" spans="1:9" x14ac:dyDescent="0.15">
      <c r="A85" t="s">
        <v>31</v>
      </c>
      <c r="B85" s="41">
        <v>41090</v>
      </c>
      <c r="C85" t="s">
        <v>75</v>
      </c>
      <c r="D85">
        <v>3</v>
      </c>
      <c r="E85" s="55" t="s">
        <v>0</v>
      </c>
      <c r="F85" s="55">
        <v>0</v>
      </c>
    </row>
    <row r="86" spans="1:9" x14ac:dyDescent="0.15">
      <c r="A86" t="s">
        <v>31</v>
      </c>
      <c r="B86" s="41">
        <v>41090</v>
      </c>
      <c r="C86" t="s">
        <v>75</v>
      </c>
      <c r="D86">
        <v>4</v>
      </c>
      <c r="E86" s="55" t="s">
        <v>2</v>
      </c>
      <c r="F86" s="55">
        <v>1</v>
      </c>
    </row>
    <row r="87" spans="1:9" x14ac:dyDescent="0.15">
      <c r="A87" t="s">
        <v>31</v>
      </c>
      <c r="B87" s="41">
        <v>41090</v>
      </c>
      <c r="C87" t="s">
        <v>75</v>
      </c>
      <c r="D87">
        <v>5</v>
      </c>
      <c r="E87" s="55" t="s">
        <v>0</v>
      </c>
      <c r="F87" s="55">
        <v>0</v>
      </c>
    </row>
    <row r="88" spans="1:9" x14ac:dyDescent="0.15">
      <c r="A88" t="s">
        <v>31</v>
      </c>
      <c r="B88" s="41">
        <v>41090</v>
      </c>
      <c r="C88" t="s">
        <v>75</v>
      </c>
      <c r="D88">
        <v>6</v>
      </c>
      <c r="E88" s="55" t="s">
        <v>1</v>
      </c>
      <c r="F88" s="55">
        <v>1</v>
      </c>
    </row>
    <row r="89" spans="1:9" x14ac:dyDescent="0.15">
      <c r="A89" t="s">
        <v>31</v>
      </c>
      <c r="B89" s="41">
        <v>41090</v>
      </c>
      <c r="C89" t="s">
        <v>75</v>
      </c>
      <c r="D89">
        <v>7</v>
      </c>
      <c r="E89" s="55" t="s">
        <v>0</v>
      </c>
      <c r="F89" s="55">
        <v>0</v>
      </c>
    </row>
    <row r="90" spans="1:9" x14ac:dyDescent="0.15">
      <c r="A90" t="s">
        <v>31</v>
      </c>
      <c r="B90" s="41">
        <v>41090</v>
      </c>
      <c r="C90" t="s">
        <v>75</v>
      </c>
      <c r="D90">
        <v>8</v>
      </c>
      <c r="E90" s="55" t="s">
        <v>0</v>
      </c>
      <c r="F90" s="55">
        <v>0</v>
      </c>
    </row>
    <row r="91" spans="1:9" x14ac:dyDescent="0.15">
      <c r="A91" t="s">
        <v>31</v>
      </c>
      <c r="B91" s="41">
        <v>41090</v>
      </c>
      <c r="C91" t="s">
        <v>75</v>
      </c>
      <c r="D91">
        <v>9</v>
      </c>
      <c r="E91" s="55" t="s">
        <v>4</v>
      </c>
      <c r="F91" s="55">
        <v>3</v>
      </c>
    </row>
    <row r="92" spans="1:9" x14ac:dyDescent="0.15">
      <c r="A92" t="s">
        <v>31</v>
      </c>
      <c r="B92" s="41">
        <v>41090</v>
      </c>
      <c r="C92" t="s">
        <v>75</v>
      </c>
      <c r="D92">
        <v>10</v>
      </c>
      <c r="E92" s="55" t="s">
        <v>0</v>
      </c>
      <c r="F92" s="55">
        <v>0</v>
      </c>
    </row>
    <row r="93" spans="1:9" x14ac:dyDescent="0.15">
      <c r="A93" t="s">
        <v>31</v>
      </c>
      <c r="B93" s="41">
        <v>41090</v>
      </c>
      <c r="C93" t="s">
        <v>75</v>
      </c>
      <c r="D93">
        <v>11</v>
      </c>
      <c r="E93" s="55" t="s">
        <v>0</v>
      </c>
      <c r="F93" s="55">
        <v>0</v>
      </c>
    </row>
    <row r="94" spans="1:9" x14ac:dyDescent="0.15">
      <c r="A94" t="s">
        <v>31</v>
      </c>
      <c r="B94" s="41">
        <v>41090</v>
      </c>
      <c r="C94" t="s">
        <v>75</v>
      </c>
      <c r="D94">
        <v>12</v>
      </c>
      <c r="E94" s="55" t="s">
        <v>1</v>
      </c>
      <c r="F94" s="55">
        <v>1</v>
      </c>
    </row>
    <row r="95" spans="1:9" x14ac:dyDescent="0.15">
      <c r="A95" t="s">
        <v>31</v>
      </c>
      <c r="B95" s="41">
        <v>41090</v>
      </c>
      <c r="C95" t="s">
        <v>75</v>
      </c>
      <c r="D95">
        <v>13</v>
      </c>
      <c r="E95" s="55" t="s">
        <v>0</v>
      </c>
      <c r="F95" s="55">
        <v>0</v>
      </c>
    </row>
    <row r="96" spans="1:9" x14ac:dyDescent="0.15">
      <c r="A96" t="s">
        <v>31</v>
      </c>
      <c r="B96" s="41">
        <v>41090</v>
      </c>
      <c r="C96" t="s">
        <v>75</v>
      </c>
      <c r="D96">
        <v>14</v>
      </c>
      <c r="E96" s="55" t="s">
        <v>0</v>
      </c>
      <c r="F96" s="55">
        <v>0</v>
      </c>
    </row>
    <row r="97" spans="1:9" x14ac:dyDescent="0.15">
      <c r="A97" t="s">
        <v>31</v>
      </c>
      <c r="B97" s="41">
        <v>41090</v>
      </c>
      <c r="C97" t="s">
        <v>75</v>
      </c>
      <c r="D97">
        <v>15</v>
      </c>
      <c r="E97" s="55" t="s">
        <v>1</v>
      </c>
      <c r="F97" s="55">
        <v>1</v>
      </c>
    </row>
    <row r="98" spans="1:9" x14ac:dyDescent="0.15">
      <c r="A98" t="s">
        <v>31</v>
      </c>
      <c r="B98" s="41">
        <v>41090</v>
      </c>
      <c r="C98" t="s">
        <v>75</v>
      </c>
      <c r="D98">
        <v>16</v>
      </c>
      <c r="E98" s="55" t="s">
        <v>0</v>
      </c>
      <c r="F98" s="55">
        <v>0</v>
      </c>
    </row>
    <row r="99" spans="1:9" x14ac:dyDescent="0.15">
      <c r="A99" t="s">
        <v>31</v>
      </c>
      <c r="B99" s="41">
        <v>41090</v>
      </c>
      <c r="C99" t="s">
        <v>75</v>
      </c>
      <c r="D99">
        <v>17</v>
      </c>
      <c r="E99" s="55" t="s">
        <v>0</v>
      </c>
      <c r="F99" s="55">
        <v>0</v>
      </c>
    </row>
    <row r="100" spans="1:9" x14ac:dyDescent="0.15">
      <c r="A100" t="s">
        <v>31</v>
      </c>
      <c r="B100" s="41">
        <v>41090</v>
      </c>
      <c r="C100" t="s">
        <v>75</v>
      </c>
      <c r="D100">
        <v>18</v>
      </c>
      <c r="E100" s="55" t="s">
        <v>0</v>
      </c>
      <c r="F100" s="55">
        <v>0</v>
      </c>
    </row>
    <row r="101" spans="1:9" x14ac:dyDescent="0.15">
      <c r="A101" t="s">
        <v>31</v>
      </c>
      <c r="B101" s="41">
        <v>41090</v>
      </c>
      <c r="C101" t="s">
        <v>75</v>
      </c>
      <c r="D101">
        <v>19</v>
      </c>
      <c r="E101" s="55" t="s">
        <v>0</v>
      </c>
      <c r="F101" s="55">
        <v>0</v>
      </c>
    </row>
    <row r="102" spans="1:9" x14ac:dyDescent="0.15">
      <c r="A102" t="s">
        <v>31</v>
      </c>
      <c r="B102" s="41">
        <v>41090</v>
      </c>
      <c r="C102" t="s">
        <v>75</v>
      </c>
      <c r="D102">
        <v>20</v>
      </c>
      <c r="E102" s="55" t="s">
        <v>0</v>
      </c>
      <c r="F102" s="55">
        <v>0</v>
      </c>
    </row>
    <row r="103" spans="1:9" x14ac:dyDescent="0.15">
      <c r="A103" t="s">
        <v>31</v>
      </c>
      <c r="B103" s="41">
        <v>41090</v>
      </c>
      <c r="C103" t="s">
        <v>75</v>
      </c>
      <c r="D103">
        <v>21</v>
      </c>
      <c r="E103" s="55" t="s">
        <v>0</v>
      </c>
      <c r="F103" s="55">
        <v>0</v>
      </c>
    </row>
    <row r="104" spans="1:9" x14ac:dyDescent="0.15">
      <c r="A104" t="s">
        <v>31</v>
      </c>
      <c r="B104" s="41">
        <v>41090</v>
      </c>
      <c r="C104" t="s">
        <v>75</v>
      </c>
      <c r="D104">
        <v>22</v>
      </c>
      <c r="E104" s="55" t="s">
        <v>0</v>
      </c>
      <c r="F104" s="55">
        <v>0</v>
      </c>
    </row>
    <row r="105" spans="1:9" x14ac:dyDescent="0.15">
      <c r="A105" t="s">
        <v>31</v>
      </c>
      <c r="C105" t="s">
        <v>75</v>
      </c>
      <c r="D105">
        <v>23</v>
      </c>
    </row>
    <row r="106" spans="1:9" x14ac:dyDescent="0.15">
      <c r="A106" t="s">
        <v>31</v>
      </c>
      <c r="C106" t="s">
        <v>75</v>
      </c>
      <c r="D106">
        <v>24</v>
      </c>
    </row>
    <row r="107" spans="1:9" x14ac:dyDescent="0.15">
      <c r="A107" t="s">
        <v>31</v>
      </c>
      <c r="C107" t="s">
        <v>75</v>
      </c>
      <c r="D107">
        <v>25</v>
      </c>
    </row>
    <row r="109" spans="1:9" x14ac:dyDescent="0.15">
      <c r="A109" t="s">
        <v>33</v>
      </c>
      <c r="B109" s="41">
        <v>41144</v>
      </c>
      <c r="C109">
        <v>488</v>
      </c>
      <c r="D109">
        <v>1</v>
      </c>
      <c r="E109" t="s">
        <v>3</v>
      </c>
      <c r="F109">
        <v>3</v>
      </c>
      <c r="H109">
        <f>(COUNTIF(F109:F133,"&gt;0"))/(COUNTA(F109:F133))</f>
        <v>1</v>
      </c>
      <c r="I109">
        <f>AVERAGE(F109:F133)</f>
        <v>3.16</v>
      </c>
    </row>
    <row r="110" spans="1:9" x14ac:dyDescent="0.15">
      <c r="A110" t="s">
        <v>33</v>
      </c>
      <c r="B110" s="41">
        <v>41144</v>
      </c>
      <c r="C110">
        <v>488</v>
      </c>
      <c r="D110">
        <v>2</v>
      </c>
      <c r="E110" t="s">
        <v>3</v>
      </c>
      <c r="F110">
        <v>3</v>
      </c>
    </row>
    <row r="111" spans="1:9" x14ac:dyDescent="0.15">
      <c r="A111" t="s">
        <v>33</v>
      </c>
      <c r="B111" s="41">
        <v>41144</v>
      </c>
      <c r="C111">
        <v>488</v>
      </c>
      <c r="D111">
        <v>3</v>
      </c>
      <c r="E111" t="s">
        <v>36</v>
      </c>
      <c r="F111">
        <v>5</v>
      </c>
      <c r="G111" t="s">
        <v>53</v>
      </c>
      <c r="H111" t="s">
        <v>59</v>
      </c>
      <c r="I111" t="s">
        <v>60</v>
      </c>
    </row>
    <row r="112" spans="1:9" x14ac:dyDescent="0.15">
      <c r="A112" t="s">
        <v>33</v>
      </c>
      <c r="B112" s="41">
        <v>41144</v>
      </c>
      <c r="C112">
        <v>488</v>
      </c>
      <c r="D112">
        <v>4</v>
      </c>
      <c r="E112" t="s">
        <v>3</v>
      </c>
      <c r="F112">
        <v>3</v>
      </c>
      <c r="G112" t="s">
        <v>54</v>
      </c>
      <c r="H112">
        <v>65</v>
      </c>
      <c r="I112">
        <v>19</v>
      </c>
    </row>
    <row r="113" spans="1:9" x14ac:dyDescent="0.15">
      <c r="A113" t="s">
        <v>33</v>
      </c>
      <c r="B113" s="41">
        <v>41144</v>
      </c>
      <c r="C113">
        <v>488</v>
      </c>
      <c r="D113">
        <v>5</v>
      </c>
      <c r="E113" t="s">
        <v>4</v>
      </c>
      <c r="F113">
        <v>3</v>
      </c>
      <c r="G113" t="s">
        <v>55</v>
      </c>
      <c r="H113">
        <v>65</v>
      </c>
      <c r="I113">
        <v>22</v>
      </c>
    </row>
    <row r="114" spans="1:9" x14ac:dyDescent="0.15">
      <c r="A114" t="s">
        <v>33</v>
      </c>
      <c r="B114" s="41">
        <v>41144</v>
      </c>
      <c r="C114">
        <v>488</v>
      </c>
      <c r="D114">
        <v>6</v>
      </c>
      <c r="E114" t="s">
        <v>4</v>
      </c>
      <c r="F114">
        <v>3</v>
      </c>
      <c r="G114" t="s">
        <v>56</v>
      </c>
      <c r="H114">
        <v>71</v>
      </c>
      <c r="I114">
        <v>13</v>
      </c>
    </row>
    <row r="115" spans="1:9" x14ac:dyDescent="0.15">
      <c r="A115" t="s">
        <v>33</v>
      </c>
      <c r="B115" s="41">
        <v>41144</v>
      </c>
      <c r="C115">
        <v>488</v>
      </c>
      <c r="D115">
        <v>7</v>
      </c>
      <c r="E115" t="s">
        <v>3</v>
      </c>
      <c r="F115">
        <v>3</v>
      </c>
      <c r="G115" t="s">
        <v>57</v>
      </c>
      <c r="H115">
        <v>71</v>
      </c>
      <c r="I115">
        <v>12</v>
      </c>
    </row>
    <row r="116" spans="1:9" x14ac:dyDescent="0.15">
      <c r="A116" t="s">
        <v>33</v>
      </c>
      <c r="B116" s="41">
        <v>41144</v>
      </c>
      <c r="C116">
        <v>488</v>
      </c>
      <c r="D116">
        <v>8</v>
      </c>
      <c r="E116" t="s">
        <v>4</v>
      </c>
      <c r="F116">
        <v>3</v>
      </c>
      <c r="G116" t="s">
        <v>58</v>
      </c>
      <c r="H116">
        <f>SUM(H112:H115)</f>
        <v>272</v>
      </c>
      <c r="I116">
        <f>SUM(I112:I115)</f>
        <v>66</v>
      </c>
    </row>
    <row r="117" spans="1:9" x14ac:dyDescent="0.15">
      <c r="A117" t="s">
        <v>33</v>
      </c>
      <c r="B117" s="41">
        <v>41144</v>
      </c>
      <c r="C117">
        <v>488</v>
      </c>
      <c r="D117">
        <v>9</v>
      </c>
      <c r="E117" t="s">
        <v>62</v>
      </c>
      <c r="F117">
        <v>1</v>
      </c>
      <c r="I117">
        <f>SUM(H116:I116)</f>
        <v>338</v>
      </c>
    </row>
    <row r="118" spans="1:9" x14ac:dyDescent="0.15">
      <c r="A118" t="s">
        <v>33</v>
      </c>
      <c r="B118" s="41">
        <v>41144</v>
      </c>
      <c r="C118">
        <v>488</v>
      </c>
      <c r="D118">
        <v>10</v>
      </c>
      <c r="E118" t="s">
        <v>3</v>
      </c>
      <c r="F118">
        <v>3</v>
      </c>
    </row>
    <row r="119" spans="1:9" x14ac:dyDescent="0.15">
      <c r="A119" t="s">
        <v>33</v>
      </c>
      <c r="B119" s="41">
        <v>41144</v>
      </c>
      <c r="C119">
        <v>488</v>
      </c>
      <c r="D119">
        <v>11</v>
      </c>
      <c r="E119" t="s">
        <v>3</v>
      </c>
      <c r="F119">
        <v>3</v>
      </c>
    </row>
    <row r="120" spans="1:9" x14ac:dyDescent="0.15">
      <c r="A120" t="s">
        <v>33</v>
      </c>
      <c r="B120" s="41">
        <v>41144</v>
      </c>
      <c r="C120">
        <v>488</v>
      </c>
      <c r="D120">
        <v>12</v>
      </c>
      <c r="E120" t="s">
        <v>62</v>
      </c>
      <c r="F120">
        <v>1</v>
      </c>
    </row>
    <row r="121" spans="1:9" x14ac:dyDescent="0.15">
      <c r="A121" t="s">
        <v>33</v>
      </c>
      <c r="B121" s="41">
        <v>41144</v>
      </c>
      <c r="C121">
        <v>488</v>
      </c>
      <c r="D121">
        <v>13</v>
      </c>
      <c r="E121" t="s">
        <v>4</v>
      </c>
      <c r="F121">
        <v>3</v>
      </c>
    </row>
    <row r="122" spans="1:9" x14ac:dyDescent="0.15">
      <c r="A122" t="s">
        <v>33</v>
      </c>
      <c r="B122" s="41">
        <v>41144</v>
      </c>
      <c r="C122">
        <v>488</v>
      </c>
      <c r="D122">
        <v>14</v>
      </c>
      <c r="E122" t="s">
        <v>35</v>
      </c>
      <c r="F122">
        <v>5</v>
      </c>
    </row>
    <row r="123" spans="1:9" x14ac:dyDescent="0.15">
      <c r="A123" t="s">
        <v>33</v>
      </c>
      <c r="B123" s="41">
        <v>41144</v>
      </c>
      <c r="C123">
        <v>488</v>
      </c>
      <c r="D123">
        <v>15</v>
      </c>
      <c r="E123" t="s">
        <v>36</v>
      </c>
      <c r="F123">
        <v>5</v>
      </c>
    </row>
    <row r="124" spans="1:9" x14ac:dyDescent="0.15">
      <c r="A124" t="s">
        <v>33</v>
      </c>
      <c r="B124" s="41">
        <v>41144</v>
      </c>
      <c r="C124">
        <v>488</v>
      </c>
      <c r="D124">
        <v>16</v>
      </c>
      <c r="E124" t="s">
        <v>35</v>
      </c>
      <c r="F124">
        <v>5</v>
      </c>
    </row>
    <row r="125" spans="1:9" x14ac:dyDescent="0.15">
      <c r="A125" t="s">
        <v>33</v>
      </c>
      <c r="B125" s="41">
        <v>41144</v>
      </c>
      <c r="C125">
        <v>488</v>
      </c>
      <c r="D125">
        <v>17</v>
      </c>
      <c r="E125" t="s">
        <v>4</v>
      </c>
      <c r="F125">
        <v>3</v>
      </c>
    </row>
    <row r="126" spans="1:9" x14ac:dyDescent="0.15">
      <c r="A126" t="s">
        <v>33</v>
      </c>
      <c r="B126" s="41">
        <v>41144</v>
      </c>
      <c r="C126">
        <v>488</v>
      </c>
      <c r="D126">
        <v>18</v>
      </c>
      <c r="E126" t="s">
        <v>4</v>
      </c>
      <c r="F126">
        <v>3</v>
      </c>
    </row>
    <row r="127" spans="1:9" x14ac:dyDescent="0.15">
      <c r="A127" t="s">
        <v>33</v>
      </c>
      <c r="B127" s="41">
        <v>41144</v>
      </c>
      <c r="C127">
        <v>488</v>
      </c>
      <c r="D127">
        <v>19</v>
      </c>
      <c r="E127" t="s">
        <v>4</v>
      </c>
      <c r="F127">
        <v>3</v>
      </c>
    </row>
    <row r="128" spans="1:9" x14ac:dyDescent="0.15">
      <c r="A128" t="s">
        <v>33</v>
      </c>
      <c r="B128" s="41">
        <v>41144</v>
      </c>
      <c r="C128">
        <v>488</v>
      </c>
      <c r="D128">
        <v>20</v>
      </c>
      <c r="E128" t="s">
        <v>2</v>
      </c>
      <c r="F128">
        <v>1</v>
      </c>
    </row>
    <row r="129" spans="1:9" x14ac:dyDescent="0.15">
      <c r="A129" t="s">
        <v>33</v>
      </c>
      <c r="B129" s="41">
        <v>41144</v>
      </c>
      <c r="C129">
        <v>488</v>
      </c>
      <c r="D129">
        <v>21</v>
      </c>
      <c r="E129" t="s">
        <v>3</v>
      </c>
      <c r="F129">
        <v>3</v>
      </c>
    </row>
    <row r="130" spans="1:9" x14ac:dyDescent="0.15">
      <c r="A130" t="s">
        <v>33</v>
      </c>
      <c r="B130" s="41">
        <v>41144</v>
      </c>
      <c r="C130">
        <v>488</v>
      </c>
      <c r="D130">
        <v>22</v>
      </c>
      <c r="E130" t="s">
        <v>3</v>
      </c>
      <c r="F130">
        <v>3</v>
      </c>
    </row>
    <row r="131" spans="1:9" x14ac:dyDescent="0.15">
      <c r="A131" t="s">
        <v>33</v>
      </c>
      <c r="B131" s="41">
        <v>41144</v>
      </c>
      <c r="C131">
        <v>488</v>
      </c>
      <c r="D131">
        <v>23</v>
      </c>
      <c r="E131" t="s">
        <v>4</v>
      </c>
      <c r="F131">
        <v>3</v>
      </c>
    </row>
    <row r="132" spans="1:9" x14ac:dyDescent="0.15">
      <c r="A132" t="s">
        <v>33</v>
      </c>
      <c r="B132" s="41">
        <v>41144</v>
      </c>
      <c r="C132">
        <v>488</v>
      </c>
      <c r="D132">
        <v>24</v>
      </c>
      <c r="E132" t="s">
        <v>3</v>
      </c>
      <c r="F132">
        <v>3</v>
      </c>
    </row>
    <row r="133" spans="1:9" x14ac:dyDescent="0.15">
      <c r="A133" t="s">
        <v>33</v>
      </c>
      <c r="B133" s="41">
        <v>41144</v>
      </c>
      <c r="C133">
        <v>488</v>
      </c>
      <c r="D133">
        <v>25</v>
      </c>
      <c r="E133" t="s">
        <v>35</v>
      </c>
      <c r="F133">
        <v>5</v>
      </c>
    </row>
    <row r="135" spans="1:9" x14ac:dyDescent="0.15">
      <c r="A135" t="s">
        <v>73</v>
      </c>
      <c r="B135" s="41">
        <v>41122</v>
      </c>
      <c r="C135">
        <v>486</v>
      </c>
      <c r="D135">
        <v>1</v>
      </c>
      <c r="E135" t="s">
        <v>2</v>
      </c>
      <c r="F135">
        <v>1</v>
      </c>
      <c r="H135">
        <f>(COUNTIF(F135:F159,"&gt;0"))/(COUNTA(F135:F159))</f>
        <v>0.4</v>
      </c>
      <c r="I135">
        <f>AVERAGE(F135:F159)</f>
        <v>0.4</v>
      </c>
    </row>
    <row r="136" spans="1:9" x14ac:dyDescent="0.15">
      <c r="A136" t="s">
        <v>73</v>
      </c>
      <c r="B136" s="41">
        <v>41122</v>
      </c>
      <c r="C136">
        <v>486</v>
      </c>
      <c r="D136">
        <v>2</v>
      </c>
      <c r="E136" t="s">
        <v>0</v>
      </c>
      <c r="F136">
        <v>0</v>
      </c>
    </row>
    <row r="137" spans="1:9" x14ac:dyDescent="0.15">
      <c r="A137" t="s">
        <v>73</v>
      </c>
      <c r="B137" s="41">
        <v>41122</v>
      </c>
      <c r="C137">
        <v>486</v>
      </c>
      <c r="D137">
        <v>3</v>
      </c>
      <c r="E137" t="s">
        <v>0</v>
      </c>
      <c r="F137">
        <v>0</v>
      </c>
      <c r="G137" t="s">
        <v>53</v>
      </c>
      <c r="H137" t="s">
        <v>59</v>
      </c>
      <c r="I137" t="s">
        <v>60</v>
      </c>
    </row>
    <row r="138" spans="1:9" x14ac:dyDescent="0.15">
      <c r="A138" t="s">
        <v>73</v>
      </c>
      <c r="B138" s="41">
        <v>41122</v>
      </c>
      <c r="C138">
        <v>486</v>
      </c>
      <c r="D138">
        <v>4</v>
      </c>
      <c r="E138" t="s">
        <v>1</v>
      </c>
      <c r="F138">
        <v>1</v>
      </c>
      <c r="G138" t="s">
        <v>54</v>
      </c>
      <c r="H138">
        <v>87</v>
      </c>
      <c r="I138">
        <v>4</v>
      </c>
    </row>
    <row r="139" spans="1:9" x14ac:dyDescent="0.15">
      <c r="A139" t="s">
        <v>73</v>
      </c>
      <c r="B139" s="41">
        <v>41122</v>
      </c>
      <c r="C139">
        <v>486</v>
      </c>
      <c r="D139">
        <v>5</v>
      </c>
      <c r="E139" t="s">
        <v>0</v>
      </c>
      <c r="F139">
        <v>0</v>
      </c>
      <c r="G139" t="s">
        <v>55</v>
      </c>
      <c r="H139">
        <v>90</v>
      </c>
      <c r="I139">
        <v>0</v>
      </c>
    </row>
    <row r="140" spans="1:9" x14ac:dyDescent="0.15">
      <c r="A140" t="s">
        <v>73</v>
      </c>
      <c r="B140" s="41">
        <v>41122</v>
      </c>
      <c r="C140">
        <v>486</v>
      </c>
      <c r="D140">
        <v>6</v>
      </c>
      <c r="E140" t="s">
        <v>1</v>
      </c>
      <c r="F140">
        <v>1</v>
      </c>
      <c r="G140" t="s">
        <v>56</v>
      </c>
      <c r="H140">
        <v>87</v>
      </c>
      <c r="I140">
        <v>1</v>
      </c>
    </row>
    <row r="141" spans="1:9" x14ac:dyDescent="0.15">
      <c r="A141" t="s">
        <v>73</v>
      </c>
      <c r="B141" s="41">
        <v>41122</v>
      </c>
      <c r="C141">
        <v>486</v>
      </c>
      <c r="D141">
        <v>7</v>
      </c>
      <c r="E141" t="s">
        <v>0</v>
      </c>
      <c r="F141">
        <v>0</v>
      </c>
      <c r="G141" t="s">
        <v>57</v>
      </c>
      <c r="H141">
        <v>76</v>
      </c>
      <c r="I141">
        <v>0</v>
      </c>
    </row>
    <row r="142" spans="1:9" x14ac:dyDescent="0.15">
      <c r="A142" t="s">
        <v>73</v>
      </c>
      <c r="B142" s="41">
        <v>41122</v>
      </c>
      <c r="C142">
        <v>486</v>
      </c>
      <c r="D142">
        <v>8</v>
      </c>
      <c r="E142" t="s">
        <v>0</v>
      </c>
      <c r="F142">
        <v>0</v>
      </c>
      <c r="G142" t="s">
        <v>58</v>
      </c>
      <c r="H142">
        <f>SUM(H138:H141)</f>
        <v>340</v>
      </c>
      <c r="I142">
        <f>SUM(I138:I141)</f>
        <v>5</v>
      </c>
    </row>
    <row r="143" spans="1:9" x14ac:dyDescent="0.15">
      <c r="A143" t="s">
        <v>73</v>
      </c>
      <c r="B143" s="41">
        <v>41122</v>
      </c>
      <c r="C143">
        <v>486</v>
      </c>
      <c r="D143">
        <v>9</v>
      </c>
      <c r="E143" t="s">
        <v>15</v>
      </c>
      <c r="F143">
        <v>1</v>
      </c>
      <c r="I143">
        <f>SUM(H142:I142)</f>
        <v>345</v>
      </c>
    </row>
    <row r="144" spans="1:9" x14ac:dyDescent="0.15">
      <c r="A144" t="s">
        <v>73</v>
      </c>
      <c r="B144" s="41">
        <v>41122</v>
      </c>
      <c r="C144">
        <v>486</v>
      </c>
      <c r="D144">
        <v>10</v>
      </c>
      <c r="E144" t="s">
        <v>0</v>
      </c>
      <c r="F144">
        <v>0</v>
      </c>
    </row>
    <row r="145" spans="1:6" x14ac:dyDescent="0.15">
      <c r="A145" t="s">
        <v>73</v>
      </c>
      <c r="B145" s="41">
        <v>41122</v>
      </c>
      <c r="C145">
        <v>486</v>
      </c>
      <c r="D145">
        <v>11</v>
      </c>
      <c r="E145" t="s">
        <v>0</v>
      </c>
      <c r="F145">
        <v>0</v>
      </c>
    </row>
    <row r="146" spans="1:6" x14ac:dyDescent="0.15">
      <c r="A146" t="s">
        <v>73</v>
      </c>
      <c r="B146" s="41">
        <v>41122</v>
      </c>
      <c r="C146">
        <v>486</v>
      </c>
      <c r="D146">
        <v>12</v>
      </c>
      <c r="E146" t="s">
        <v>2</v>
      </c>
      <c r="F146">
        <v>1</v>
      </c>
    </row>
    <row r="147" spans="1:6" x14ac:dyDescent="0.15">
      <c r="A147" t="s">
        <v>73</v>
      </c>
      <c r="B147" s="41">
        <v>41122</v>
      </c>
      <c r="C147">
        <v>486</v>
      </c>
      <c r="D147">
        <v>13</v>
      </c>
      <c r="E147" t="s">
        <v>2</v>
      </c>
      <c r="F147">
        <v>1</v>
      </c>
    </row>
    <row r="148" spans="1:6" x14ac:dyDescent="0.15">
      <c r="A148" t="s">
        <v>73</v>
      </c>
      <c r="B148" s="41">
        <v>41122</v>
      </c>
      <c r="C148">
        <v>486</v>
      </c>
      <c r="D148">
        <v>14</v>
      </c>
      <c r="E148" t="s">
        <v>0</v>
      </c>
      <c r="F148">
        <v>0</v>
      </c>
    </row>
    <row r="149" spans="1:6" x14ac:dyDescent="0.15">
      <c r="A149" t="s">
        <v>73</v>
      </c>
      <c r="B149" s="41">
        <v>41122</v>
      </c>
      <c r="C149">
        <v>486</v>
      </c>
      <c r="D149">
        <v>15</v>
      </c>
      <c r="E149" t="s">
        <v>15</v>
      </c>
      <c r="F149">
        <v>1</v>
      </c>
    </row>
    <row r="150" spans="1:6" x14ac:dyDescent="0.15">
      <c r="A150" t="s">
        <v>73</v>
      </c>
      <c r="B150" s="41">
        <v>41122</v>
      </c>
      <c r="C150">
        <v>486</v>
      </c>
      <c r="D150">
        <v>16</v>
      </c>
      <c r="E150" t="s">
        <v>15</v>
      </c>
      <c r="F150">
        <v>1</v>
      </c>
    </row>
    <row r="151" spans="1:6" x14ac:dyDescent="0.15">
      <c r="A151" t="s">
        <v>73</v>
      </c>
      <c r="B151" s="41">
        <v>41122</v>
      </c>
      <c r="C151">
        <v>486</v>
      </c>
      <c r="D151">
        <v>17</v>
      </c>
      <c r="E151" t="s">
        <v>0</v>
      </c>
      <c r="F151">
        <v>0</v>
      </c>
    </row>
    <row r="152" spans="1:6" x14ac:dyDescent="0.15">
      <c r="A152" t="s">
        <v>73</v>
      </c>
      <c r="B152" s="41">
        <v>41122</v>
      </c>
      <c r="C152">
        <v>486</v>
      </c>
      <c r="D152">
        <v>18</v>
      </c>
      <c r="E152" t="s">
        <v>0</v>
      </c>
      <c r="F152">
        <v>0</v>
      </c>
    </row>
    <row r="153" spans="1:6" x14ac:dyDescent="0.15">
      <c r="A153" t="s">
        <v>73</v>
      </c>
      <c r="B153" s="41">
        <v>41122</v>
      </c>
      <c r="C153">
        <v>486</v>
      </c>
      <c r="D153">
        <v>19</v>
      </c>
      <c r="E153" t="s">
        <v>0</v>
      </c>
      <c r="F153">
        <v>0</v>
      </c>
    </row>
    <row r="154" spans="1:6" x14ac:dyDescent="0.15">
      <c r="A154" t="s">
        <v>73</v>
      </c>
      <c r="B154" s="41">
        <v>41122</v>
      </c>
      <c r="C154">
        <v>486</v>
      </c>
      <c r="D154">
        <v>20</v>
      </c>
      <c r="E154" t="s">
        <v>0</v>
      </c>
      <c r="F154">
        <v>0</v>
      </c>
    </row>
    <row r="155" spans="1:6" x14ac:dyDescent="0.15">
      <c r="A155" t="s">
        <v>73</v>
      </c>
      <c r="B155" s="41">
        <v>41122</v>
      </c>
      <c r="C155">
        <v>486</v>
      </c>
      <c r="D155">
        <v>21</v>
      </c>
      <c r="E155" t="s">
        <v>15</v>
      </c>
      <c r="F155">
        <v>1</v>
      </c>
    </row>
    <row r="156" spans="1:6" x14ac:dyDescent="0.15">
      <c r="A156" t="s">
        <v>73</v>
      </c>
      <c r="B156" s="41">
        <v>41122</v>
      </c>
      <c r="C156">
        <v>486</v>
      </c>
      <c r="D156">
        <v>22</v>
      </c>
      <c r="E156" t="s">
        <v>0</v>
      </c>
      <c r="F156">
        <v>0</v>
      </c>
    </row>
    <row r="157" spans="1:6" x14ac:dyDescent="0.15">
      <c r="A157" t="s">
        <v>73</v>
      </c>
      <c r="B157" s="41">
        <v>41122</v>
      </c>
      <c r="C157">
        <v>486</v>
      </c>
      <c r="D157">
        <v>23</v>
      </c>
      <c r="E157" t="s">
        <v>1</v>
      </c>
      <c r="F157">
        <v>1</v>
      </c>
    </row>
    <row r="158" spans="1:6" x14ac:dyDescent="0.15">
      <c r="A158" t="s">
        <v>73</v>
      </c>
      <c r="B158" s="41">
        <v>41122</v>
      </c>
      <c r="C158">
        <v>486</v>
      </c>
      <c r="D158">
        <v>24</v>
      </c>
      <c r="E158" t="s">
        <v>0</v>
      </c>
      <c r="F158">
        <v>0</v>
      </c>
    </row>
    <row r="159" spans="1:6" x14ac:dyDescent="0.15">
      <c r="A159" t="s">
        <v>73</v>
      </c>
      <c r="B159" s="41">
        <v>41122</v>
      </c>
      <c r="C159">
        <v>486</v>
      </c>
      <c r="D159">
        <v>25</v>
      </c>
      <c r="E159" t="s">
        <v>0</v>
      </c>
      <c r="F159">
        <v>0</v>
      </c>
    </row>
    <row r="161" spans="1:9" x14ac:dyDescent="0.15">
      <c r="A161" t="s">
        <v>68</v>
      </c>
      <c r="B161" s="41">
        <v>41130</v>
      </c>
      <c r="C161">
        <v>487</v>
      </c>
      <c r="D161">
        <v>1</v>
      </c>
      <c r="E161" t="s">
        <v>0</v>
      </c>
      <c r="F161">
        <v>0</v>
      </c>
      <c r="H161">
        <f>(COUNTIF(F161:F185,"&gt;0"))/(COUNTA(F161:F185))</f>
        <v>0.56000000000000005</v>
      </c>
      <c r="I161">
        <f>AVERAGE(F161:F185)</f>
        <v>0.64</v>
      </c>
    </row>
    <row r="162" spans="1:9" x14ac:dyDescent="0.15">
      <c r="A162" t="s">
        <v>68</v>
      </c>
      <c r="B162" s="41">
        <v>41130</v>
      </c>
      <c r="C162">
        <v>487</v>
      </c>
      <c r="D162">
        <v>2</v>
      </c>
      <c r="E162" t="s">
        <v>1</v>
      </c>
      <c r="F162">
        <v>1</v>
      </c>
    </row>
    <row r="163" spans="1:9" x14ac:dyDescent="0.15">
      <c r="A163" t="s">
        <v>68</v>
      </c>
      <c r="B163" s="41">
        <v>41130</v>
      </c>
      <c r="C163">
        <v>487</v>
      </c>
      <c r="D163">
        <v>3</v>
      </c>
      <c r="E163" t="s">
        <v>0</v>
      </c>
      <c r="F163">
        <v>0</v>
      </c>
      <c r="G163" t="s">
        <v>53</v>
      </c>
      <c r="H163" t="s">
        <v>59</v>
      </c>
      <c r="I163" t="s">
        <v>60</v>
      </c>
    </row>
    <row r="164" spans="1:9" x14ac:dyDescent="0.15">
      <c r="A164" t="s">
        <v>68</v>
      </c>
      <c r="B164" s="41">
        <v>41130</v>
      </c>
      <c r="C164">
        <v>487</v>
      </c>
      <c r="D164">
        <v>4</v>
      </c>
      <c r="E164" t="s">
        <v>1</v>
      </c>
      <c r="F164">
        <v>1</v>
      </c>
      <c r="G164" t="s">
        <v>54</v>
      </c>
      <c r="H164">
        <v>96</v>
      </c>
      <c r="I164">
        <v>2</v>
      </c>
    </row>
    <row r="165" spans="1:9" x14ac:dyDescent="0.15">
      <c r="A165" t="s">
        <v>68</v>
      </c>
      <c r="B165" s="41">
        <v>41130</v>
      </c>
      <c r="C165">
        <v>487</v>
      </c>
      <c r="D165">
        <v>5</v>
      </c>
      <c r="E165" t="s">
        <v>1</v>
      </c>
      <c r="F165">
        <v>1</v>
      </c>
      <c r="G165" t="s">
        <v>55</v>
      </c>
      <c r="H165">
        <v>87</v>
      </c>
      <c r="I165">
        <v>3</v>
      </c>
    </row>
    <row r="166" spans="1:9" x14ac:dyDescent="0.15">
      <c r="A166" t="s">
        <v>68</v>
      </c>
      <c r="B166" s="41">
        <v>41130</v>
      </c>
      <c r="C166">
        <v>487</v>
      </c>
      <c r="D166">
        <v>6</v>
      </c>
      <c r="E166" t="s">
        <v>2</v>
      </c>
      <c r="F166">
        <v>1</v>
      </c>
      <c r="G166" t="s">
        <v>56</v>
      </c>
      <c r="H166">
        <v>75</v>
      </c>
      <c r="I166">
        <v>3</v>
      </c>
    </row>
    <row r="167" spans="1:9" x14ac:dyDescent="0.15">
      <c r="A167" t="s">
        <v>68</v>
      </c>
      <c r="B167" s="41">
        <v>41130</v>
      </c>
      <c r="C167">
        <v>487</v>
      </c>
      <c r="D167">
        <v>7</v>
      </c>
      <c r="E167" t="s">
        <v>4</v>
      </c>
      <c r="F167">
        <v>3</v>
      </c>
      <c r="G167" t="s">
        <v>57</v>
      </c>
      <c r="H167">
        <v>86</v>
      </c>
      <c r="I167">
        <v>3</v>
      </c>
    </row>
    <row r="168" spans="1:9" x14ac:dyDescent="0.15">
      <c r="A168" t="s">
        <v>68</v>
      </c>
      <c r="B168" s="41">
        <v>41130</v>
      </c>
      <c r="C168">
        <v>487</v>
      </c>
      <c r="D168">
        <v>8</v>
      </c>
      <c r="E168" t="s">
        <v>1</v>
      </c>
      <c r="F168">
        <v>1</v>
      </c>
      <c r="G168" t="s">
        <v>58</v>
      </c>
      <c r="H168">
        <f>SUM(H164:H167)</f>
        <v>344</v>
      </c>
      <c r="I168">
        <f>SUM(I164:I167)</f>
        <v>11</v>
      </c>
    </row>
    <row r="169" spans="1:9" x14ac:dyDescent="0.15">
      <c r="A169" t="s">
        <v>68</v>
      </c>
      <c r="B169" s="41">
        <v>41130</v>
      </c>
      <c r="C169">
        <v>487</v>
      </c>
      <c r="D169">
        <v>9</v>
      </c>
      <c r="E169" t="s">
        <v>1</v>
      </c>
      <c r="F169">
        <v>1</v>
      </c>
      <c r="I169">
        <f>SUM(H168:I168)</f>
        <v>355</v>
      </c>
    </row>
    <row r="170" spans="1:9" x14ac:dyDescent="0.15">
      <c r="A170" t="s">
        <v>68</v>
      </c>
      <c r="B170" s="41">
        <v>41130</v>
      </c>
      <c r="C170">
        <v>487</v>
      </c>
      <c r="D170">
        <v>10</v>
      </c>
      <c r="E170" t="s">
        <v>0</v>
      </c>
      <c r="F170">
        <v>0</v>
      </c>
    </row>
    <row r="171" spans="1:9" x14ac:dyDescent="0.15">
      <c r="A171" t="s">
        <v>68</v>
      </c>
      <c r="B171" s="41">
        <v>41130</v>
      </c>
      <c r="C171">
        <v>487</v>
      </c>
      <c r="D171">
        <v>11</v>
      </c>
      <c r="E171" t="s">
        <v>1</v>
      </c>
      <c r="F171">
        <v>1</v>
      </c>
    </row>
    <row r="172" spans="1:9" x14ac:dyDescent="0.15">
      <c r="A172" t="s">
        <v>68</v>
      </c>
      <c r="B172" s="41">
        <v>41130</v>
      </c>
      <c r="C172">
        <v>487</v>
      </c>
      <c r="D172">
        <v>12</v>
      </c>
      <c r="E172" t="s">
        <v>15</v>
      </c>
      <c r="F172">
        <v>1</v>
      </c>
    </row>
    <row r="173" spans="1:9" x14ac:dyDescent="0.15">
      <c r="A173" t="s">
        <v>68</v>
      </c>
      <c r="B173" s="41">
        <v>41130</v>
      </c>
      <c r="C173">
        <v>487</v>
      </c>
      <c r="D173">
        <v>13</v>
      </c>
      <c r="E173" t="s">
        <v>1</v>
      </c>
      <c r="F173">
        <v>1</v>
      </c>
    </row>
    <row r="174" spans="1:9" x14ac:dyDescent="0.15">
      <c r="A174" t="s">
        <v>68</v>
      </c>
      <c r="B174" s="41">
        <v>41130</v>
      </c>
      <c r="C174">
        <v>487</v>
      </c>
      <c r="D174">
        <v>14</v>
      </c>
      <c r="E174" t="s">
        <v>0</v>
      </c>
      <c r="F174">
        <v>0</v>
      </c>
    </row>
    <row r="175" spans="1:9" x14ac:dyDescent="0.15">
      <c r="A175" t="s">
        <v>68</v>
      </c>
      <c r="B175" s="41">
        <v>41130</v>
      </c>
      <c r="C175">
        <v>487</v>
      </c>
      <c r="D175">
        <v>15</v>
      </c>
      <c r="E175" t="s">
        <v>0</v>
      </c>
      <c r="F175">
        <v>0</v>
      </c>
    </row>
    <row r="176" spans="1:9" x14ac:dyDescent="0.15">
      <c r="A176" t="s">
        <v>68</v>
      </c>
      <c r="B176" s="41">
        <v>41130</v>
      </c>
      <c r="C176">
        <v>487</v>
      </c>
      <c r="D176">
        <v>16</v>
      </c>
      <c r="E176" t="s">
        <v>15</v>
      </c>
      <c r="F176">
        <v>1</v>
      </c>
    </row>
    <row r="177" spans="1:9" x14ac:dyDescent="0.15">
      <c r="A177" t="s">
        <v>68</v>
      </c>
      <c r="B177" s="41">
        <v>41130</v>
      </c>
      <c r="C177">
        <v>487</v>
      </c>
      <c r="D177">
        <v>17</v>
      </c>
      <c r="E177" t="s">
        <v>1</v>
      </c>
      <c r="F177">
        <v>1</v>
      </c>
    </row>
    <row r="178" spans="1:9" x14ac:dyDescent="0.15">
      <c r="A178" t="s">
        <v>68</v>
      </c>
      <c r="B178" s="41">
        <v>41130</v>
      </c>
      <c r="C178">
        <v>487</v>
      </c>
      <c r="D178">
        <v>18</v>
      </c>
      <c r="E178" t="s">
        <v>0</v>
      </c>
      <c r="F178">
        <v>0</v>
      </c>
    </row>
    <row r="179" spans="1:9" x14ac:dyDescent="0.15">
      <c r="A179" t="s">
        <v>68</v>
      </c>
      <c r="B179" s="41">
        <v>41130</v>
      </c>
      <c r="C179">
        <v>487</v>
      </c>
      <c r="D179">
        <v>19</v>
      </c>
      <c r="E179" t="s">
        <v>0</v>
      </c>
      <c r="F179">
        <v>0</v>
      </c>
    </row>
    <row r="180" spans="1:9" x14ac:dyDescent="0.15">
      <c r="A180" t="s">
        <v>68</v>
      </c>
      <c r="B180" s="41">
        <v>41130</v>
      </c>
      <c r="C180">
        <v>487</v>
      </c>
      <c r="D180">
        <v>20</v>
      </c>
      <c r="E180" t="s">
        <v>15</v>
      </c>
      <c r="F180">
        <v>1</v>
      </c>
    </row>
    <row r="181" spans="1:9" x14ac:dyDescent="0.15">
      <c r="A181" t="s">
        <v>68</v>
      </c>
      <c r="B181" s="41">
        <v>41130</v>
      </c>
      <c r="C181">
        <v>487</v>
      </c>
      <c r="D181">
        <v>21</v>
      </c>
      <c r="E181" t="s">
        <v>0</v>
      </c>
      <c r="F181">
        <v>0</v>
      </c>
    </row>
    <row r="182" spans="1:9" x14ac:dyDescent="0.15">
      <c r="A182" t="s">
        <v>68</v>
      </c>
      <c r="B182" s="41">
        <v>41130</v>
      </c>
      <c r="C182">
        <v>487</v>
      </c>
      <c r="D182">
        <v>22</v>
      </c>
      <c r="E182" t="s">
        <v>0</v>
      </c>
      <c r="F182">
        <v>0</v>
      </c>
    </row>
    <row r="183" spans="1:9" x14ac:dyDescent="0.15">
      <c r="A183" t="s">
        <v>68</v>
      </c>
      <c r="B183" s="41">
        <v>41130</v>
      </c>
      <c r="C183">
        <v>487</v>
      </c>
      <c r="D183">
        <v>23</v>
      </c>
      <c r="E183" t="s">
        <v>1</v>
      </c>
      <c r="F183">
        <v>1</v>
      </c>
    </row>
    <row r="184" spans="1:9" x14ac:dyDescent="0.15">
      <c r="A184" t="s">
        <v>68</v>
      </c>
      <c r="B184" s="41">
        <v>41130</v>
      </c>
      <c r="C184">
        <v>487</v>
      </c>
      <c r="D184">
        <v>24</v>
      </c>
      <c r="E184" t="s">
        <v>0</v>
      </c>
      <c r="F184">
        <v>0</v>
      </c>
    </row>
    <row r="185" spans="1:9" x14ac:dyDescent="0.15">
      <c r="A185" t="s">
        <v>68</v>
      </c>
      <c r="B185" s="41">
        <v>41130</v>
      </c>
      <c r="C185">
        <v>487</v>
      </c>
      <c r="D185">
        <v>25</v>
      </c>
      <c r="E185" t="s">
        <v>0</v>
      </c>
      <c r="F185">
        <v>0</v>
      </c>
    </row>
    <row r="187" spans="1:9" x14ac:dyDescent="0.15">
      <c r="A187" t="s">
        <v>31</v>
      </c>
      <c r="B187" s="41">
        <v>41123</v>
      </c>
      <c r="C187" t="s">
        <v>75</v>
      </c>
      <c r="D187">
        <v>1</v>
      </c>
      <c r="E187" s="56" t="s">
        <v>1</v>
      </c>
      <c r="F187" s="56">
        <v>1</v>
      </c>
      <c r="H187">
        <f>(COUNTIF(F187:F211,"&gt;0"))/(COUNTA(F187:F211))</f>
        <v>0.8</v>
      </c>
      <c r="I187">
        <f>AVERAGE(F187:F211)</f>
        <v>1.44</v>
      </c>
    </row>
    <row r="188" spans="1:9" x14ac:dyDescent="0.15">
      <c r="A188" t="s">
        <v>64</v>
      </c>
      <c r="B188" s="41">
        <v>41123</v>
      </c>
      <c r="C188" t="s">
        <v>75</v>
      </c>
      <c r="D188">
        <v>2</v>
      </c>
      <c r="E188" s="56" t="s">
        <v>15</v>
      </c>
      <c r="F188" s="56">
        <v>1</v>
      </c>
    </row>
    <row r="189" spans="1:9" x14ac:dyDescent="0.15">
      <c r="A189" t="s">
        <v>31</v>
      </c>
      <c r="B189" s="41">
        <v>41123</v>
      </c>
      <c r="C189" t="s">
        <v>75</v>
      </c>
      <c r="D189">
        <v>3</v>
      </c>
      <c r="E189" s="56" t="s">
        <v>0</v>
      </c>
      <c r="F189" s="56">
        <v>0</v>
      </c>
    </row>
    <row r="190" spans="1:9" x14ac:dyDescent="0.15">
      <c r="A190" t="s">
        <v>64</v>
      </c>
      <c r="B190" s="41">
        <v>41123</v>
      </c>
      <c r="C190" t="s">
        <v>75</v>
      </c>
      <c r="D190">
        <v>4</v>
      </c>
      <c r="E190" s="56" t="s">
        <v>1</v>
      </c>
      <c r="F190" s="56">
        <v>1</v>
      </c>
    </row>
    <row r="191" spans="1:9" x14ac:dyDescent="0.15">
      <c r="A191" t="s">
        <v>31</v>
      </c>
      <c r="B191" s="41">
        <v>41123</v>
      </c>
      <c r="C191" t="s">
        <v>75</v>
      </c>
      <c r="D191">
        <v>5</v>
      </c>
      <c r="E191" s="56" t="s">
        <v>2</v>
      </c>
      <c r="F191" s="56">
        <v>1</v>
      </c>
    </row>
    <row r="192" spans="1:9" x14ac:dyDescent="0.15">
      <c r="A192" t="s">
        <v>64</v>
      </c>
      <c r="B192" s="41">
        <v>41123</v>
      </c>
      <c r="C192" t="s">
        <v>75</v>
      </c>
      <c r="D192">
        <v>6</v>
      </c>
      <c r="E192" s="56" t="s">
        <v>1</v>
      </c>
      <c r="F192" s="56">
        <v>1</v>
      </c>
    </row>
    <row r="193" spans="1:6" x14ac:dyDescent="0.15">
      <c r="A193" t="s">
        <v>31</v>
      </c>
      <c r="B193" s="41">
        <v>41123</v>
      </c>
      <c r="C193" t="s">
        <v>75</v>
      </c>
      <c r="D193">
        <v>7</v>
      </c>
      <c r="E193" s="56" t="s">
        <v>2</v>
      </c>
      <c r="F193" s="56">
        <v>1</v>
      </c>
    </row>
    <row r="194" spans="1:6" x14ac:dyDescent="0.15">
      <c r="A194" t="s">
        <v>64</v>
      </c>
      <c r="B194" s="41">
        <v>41123</v>
      </c>
      <c r="C194" t="s">
        <v>75</v>
      </c>
      <c r="D194">
        <v>8</v>
      </c>
      <c r="E194" s="56" t="s">
        <v>4</v>
      </c>
      <c r="F194" s="56">
        <v>3</v>
      </c>
    </row>
    <row r="195" spans="1:6" x14ac:dyDescent="0.15">
      <c r="A195" t="s">
        <v>31</v>
      </c>
      <c r="B195" s="41">
        <v>41123</v>
      </c>
      <c r="C195" t="s">
        <v>75</v>
      </c>
      <c r="D195">
        <v>9</v>
      </c>
      <c r="E195" s="56" t="s">
        <v>0</v>
      </c>
      <c r="F195" s="56">
        <v>0</v>
      </c>
    </row>
    <row r="196" spans="1:6" x14ac:dyDescent="0.15">
      <c r="A196" t="s">
        <v>64</v>
      </c>
      <c r="B196" s="41">
        <v>41123</v>
      </c>
      <c r="C196" t="s">
        <v>75</v>
      </c>
      <c r="D196">
        <v>10</v>
      </c>
      <c r="E196" s="56" t="s">
        <v>15</v>
      </c>
      <c r="F196" s="56">
        <v>1</v>
      </c>
    </row>
    <row r="197" spans="1:6" x14ac:dyDescent="0.15">
      <c r="A197" t="s">
        <v>31</v>
      </c>
      <c r="B197" s="41">
        <v>41123</v>
      </c>
      <c r="C197" t="s">
        <v>75</v>
      </c>
      <c r="D197">
        <v>11</v>
      </c>
      <c r="E197" s="56" t="s">
        <v>4</v>
      </c>
      <c r="F197" s="56">
        <v>3</v>
      </c>
    </row>
    <row r="198" spans="1:6" x14ac:dyDescent="0.15">
      <c r="A198" t="s">
        <v>64</v>
      </c>
      <c r="B198" s="41">
        <v>41123</v>
      </c>
      <c r="C198" t="s">
        <v>75</v>
      </c>
      <c r="D198">
        <v>12</v>
      </c>
      <c r="E198" s="56" t="s">
        <v>3</v>
      </c>
      <c r="F198" s="56">
        <v>3</v>
      </c>
    </row>
    <row r="199" spans="1:6" x14ac:dyDescent="0.15">
      <c r="A199" t="s">
        <v>31</v>
      </c>
      <c r="B199" s="41">
        <v>41123</v>
      </c>
      <c r="C199" t="s">
        <v>75</v>
      </c>
      <c r="D199">
        <v>13</v>
      </c>
      <c r="E199" s="56" t="s">
        <v>4</v>
      </c>
      <c r="F199" s="56">
        <v>3</v>
      </c>
    </row>
    <row r="200" spans="1:6" x14ac:dyDescent="0.15">
      <c r="A200" t="s">
        <v>64</v>
      </c>
      <c r="B200" s="41">
        <v>41123</v>
      </c>
      <c r="C200" t="s">
        <v>75</v>
      </c>
      <c r="D200">
        <v>14</v>
      </c>
      <c r="E200" s="56" t="s">
        <v>4</v>
      </c>
      <c r="F200" s="56">
        <v>3</v>
      </c>
    </row>
    <row r="201" spans="1:6" x14ac:dyDescent="0.15">
      <c r="A201" t="s">
        <v>31</v>
      </c>
      <c r="B201" s="41">
        <v>41123</v>
      </c>
      <c r="C201" t="s">
        <v>75</v>
      </c>
      <c r="D201">
        <v>15</v>
      </c>
      <c r="E201" s="56" t="s">
        <v>0</v>
      </c>
      <c r="F201" s="56">
        <v>0</v>
      </c>
    </row>
    <row r="202" spans="1:6" x14ac:dyDescent="0.15">
      <c r="A202" t="s">
        <v>64</v>
      </c>
      <c r="B202" s="41">
        <v>41123</v>
      </c>
      <c r="C202" t="s">
        <v>75</v>
      </c>
      <c r="D202">
        <v>16</v>
      </c>
      <c r="E202" s="56" t="s">
        <v>4</v>
      </c>
      <c r="F202" s="56">
        <v>3</v>
      </c>
    </row>
    <row r="203" spans="1:6" x14ac:dyDescent="0.15">
      <c r="A203" t="s">
        <v>31</v>
      </c>
      <c r="B203" s="41">
        <v>41123</v>
      </c>
      <c r="C203" t="s">
        <v>75</v>
      </c>
      <c r="D203">
        <v>17</v>
      </c>
      <c r="E203" s="56" t="s">
        <v>1</v>
      </c>
      <c r="F203" s="56">
        <v>1</v>
      </c>
    </row>
    <row r="204" spans="1:6" x14ac:dyDescent="0.15">
      <c r="A204" t="s">
        <v>64</v>
      </c>
      <c r="B204" s="41">
        <v>41123</v>
      </c>
      <c r="C204" t="s">
        <v>75</v>
      </c>
      <c r="D204">
        <v>18</v>
      </c>
      <c r="E204" s="56" t="s">
        <v>1</v>
      </c>
      <c r="F204" s="56">
        <v>1</v>
      </c>
    </row>
    <row r="205" spans="1:6" x14ac:dyDescent="0.15">
      <c r="A205" t="s">
        <v>31</v>
      </c>
      <c r="B205" s="41">
        <v>41123</v>
      </c>
      <c r="C205" t="s">
        <v>75</v>
      </c>
      <c r="D205">
        <v>19</v>
      </c>
      <c r="E205" s="56" t="s">
        <v>2</v>
      </c>
      <c r="F205" s="56">
        <v>1</v>
      </c>
    </row>
    <row r="206" spans="1:6" x14ac:dyDescent="0.15">
      <c r="A206" t="s">
        <v>64</v>
      </c>
      <c r="B206" s="41">
        <v>41123</v>
      </c>
      <c r="C206" t="s">
        <v>75</v>
      </c>
      <c r="D206">
        <v>20</v>
      </c>
      <c r="E206" s="56" t="s">
        <v>15</v>
      </c>
      <c r="F206" s="56">
        <v>1</v>
      </c>
    </row>
    <row r="207" spans="1:6" x14ac:dyDescent="0.15">
      <c r="A207" t="s">
        <v>31</v>
      </c>
      <c r="B207" s="41">
        <v>41123</v>
      </c>
      <c r="C207" t="s">
        <v>75</v>
      </c>
      <c r="D207">
        <v>21</v>
      </c>
      <c r="E207" s="56" t="s">
        <v>1</v>
      </c>
      <c r="F207" s="56">
        <v>1</v>
      </c>
    </row>
    <row r="208" spans="1:6" x14ac:dyDescent="0.15">
      <c r="A208" t="s">
        <v>64</v>
      </c>
      <c r="B208" s="41">
        <v>41123</v>
      </c>
      <c r="C208" t="s">
        <v>75</v>
      </c>
      <c r="D208">
        <v>22</v>
      </c>
      <c r="E208" s="56" t="s">
        <v>2</v>
      </c>
      <c r="F208" s="56">
        <v>1</v>
      </c>
    </row>
    <row r="209" spans="1:9" x14ac:dyDescent="0.15">
      <c r="A209" t="s">
        <v>31</v>
      </c>
      <c r="B209" s="41">
        <v>41123</v>
      </c>
      <c r="C209" t="s">
        <v>75</v>
      </c>
      <c r="D209">
        <v>23</v>
      </c>
      <c r="E209" s="56" t="s">
        <v>0</v>
      </c>
      <c r="F209" s="56">
        <v>0</v>
      </c>
    </row>
    <row r="210" spans="1:9" x14ac:dyDescent="0.15">
      <c r="A210" t="s">
        <v>64</v>
      </c>
      <c r="B210" s="41">
        <v>41123</v>
      </c>
      <c r="C210" t="s">
        <v>75</v>
      </c>
      <c r="D210">
        <v>24</v>
      </c>
      <c r="E210" s="56" t="s">
        <v>0</v>
      </c>
      <c r="F210" s="56">
        <v>0</v>
      </c>
    </row>
    <row r="211" spans="1:9" x14ac:dyDescent="0.15">
      <c r="A211" t="s">
        <v>31</v>
      </c>
      <c r="B211" s="41">
        <v>41123</v>
      </c>
      <c r="C211" t="s">
        <v>75</v>
      </c>
      <c r="D211">
        <v>25</v>
      </c>
      <c r="E211" s="56" t="s">
        <v>35</v>
      </c>
      <c r="F211" s="56">
        <v>5</v>
      </c>
    </row>
    <row r="213" spans="1:9" x14ac:dyDescent="0.15">
      <c r="A213" t="s">
        <v>73</v>
      </c>
      <c r="B213" s="41">
        <v>41166</v>
      </c>
      <c r="C213">
        <v>490</v>
      </c>
      <c r="D213">
        <v>1</v>
      </c>
      <c r="E213" t="s">
        <v>15</v>
      </c>
      <c r="F213">
        <v>1</v>
      </c>
      <c r="H213">
        <f>(COUNTIF(F213:F237,"&gt;0"))/(COUNTA(F213:F237))</f>
        <v>0.64</v>
      </c>
      <c r="I213">
        <f>AVERAGE(F213:F237)</f>
        <v>1.28</v>
      </c>
    </row>
    <row r="214" spans="1:9" x14ac:dyDescent="0.15">
      <c r="A214" t="s">
        <v>73</v>
      </c>
      <c r="B214" s="41">
        <v>41166</v>
      </c>
      <c r="C214">
        <v>490</v>
      </c>
      <c r="D214">
        <v>2</v>
      </c>
      <c r="E214" t="s">
        <v>4</v>
      </c>
      <c r="F214">
        <v>3</v>
      </c>
    </row>
    <row r="215" spans="1:9" x14ac:dyDescent="0.15">
      <c r="A215" t="s">
        <v>73</v>
      </c>
      <c r="B215" s="41">
        <v>41166</v>
      </c>
      <c r="C215">
        <v>490</v>
      </c>
      <c r="D215">
        <v>3</v>
      </c>
      <c r="E215" t="s">
        <v>4</v>
      </c>
      <c r="F215">
        <v>1</v>
      </c>
      <c r="G215" t="s">
        <v>53</v>
      </c>
      <c r="H215" t="s">
        <v>59</v>
      </c>
      <c r="I215" t="s">
        <v>60</v>
      </c>
    </row>
    <row r="216" spans="1:9" x14ac:dyDescent="0.15">
      <c r="A216" t="s">
        <v>73</v>
      </c>
      <c r="B216" s="41">
        <v>41166</v>
      </c>
      <c r="C216">
        <v>490</v>
      </c>
      <c r="D216">
        <v>4</v>
      </c>
      <c r="E216" t="s">
        <v>15</v>
      </c>
      <c r="F216">
        <v>1</v>
      </c>
      <c r="G216" t="s">
        <v>54</v>
      </c>
      <c r="H216">
        <v>77</v>
      </c>
      <c r="I216">
        <v>2</v>
      </c>
    </row>
    <row r="217" spans="1:9" x14ac:dyDescent="0.15">
      <c r="A217" t="s">
        <v>73</v>
      </c>
      <c r="B217" s="41">
        <v>41166</v>
      </c>
      <c r="C217">
        <v>490</v>
      </c>
      <c r="D217">
        <v>5</v>
      </c>
      <c r="E217" t="s">
        <v>0</v>
      </c>
      <c r="F217">
        <v>0</v>
      </c>
      <c r="G217" t="s">
        <v>55</v>
      </c>
      <c r="H217">
        <v>62</v>
      </c>
      <c r="I217">
        <v>7</v>
      </c>
    </row>
    <row r="218" spans="1:9" x14ac:dyDescent="0.15">
      <c r="A218" t="s">
        <v>73</v>
      </c>
      <c r="B218" s="41">
        <v>41166</v>
      </c>
      <c r="C218">
        <v>490</v>
      </c>
      <c r="D218">
        <v>6</v>
      </c>
      <c r="E218" t="s">
        <v>3</v>
      </c>
      <c r="F218">
        <v>3</v>
      </c>
      <c r="G218" t="s">
        <v>56</v>
      </c>
      <c r="H218">
        <v>73</v>
      </c>
      <c r="I218">
        <v>7</v>
      </c>
    </row>
    <row r="219" spans="1:9" x14ac:dyDescent="0.15">
      <c r="A219" t="s">
        <v>73</v>
      </c>
      <c r="B219" s="41">
        <v>41166</v>
      </c>
      <c r="C219">
        <v>490</v>
      </c>
      <c r="D219">
        <v>7</v>
      </c>
      <c r="E219" t="s">
        <v>4</v>
      </c>
      <c r="F219">
        <v>1</v>
      </c>
      <c r="G219" t="s">
        <v>57</v>
      </c>
      <c r="H219">
        <v>75</v>
      </c>
      <c r="I219">
        <v>8</v>
      </c>
    </row>
    <row r="220" spans="1:9" x14ac:dyDescent="0.15">
      <c r="A220" t="s">
        <v>73</v>
      </c>
      <c r="B220" s="41">
        <v>41166</v>
      </c>
      <c r="C220">
        <v>490</v>
      </c>
      <c r="D220">
        <v>8</v>
      </c>
      <c r="E220" t="s">
        <v>0</v>
      </c>
      <c r="F220">
        <v>0</v>
      </c>
      <c r="G220" t="s">
        <v>58</v>
      </c>
      <c r="H220">
        <f>SUM(H216:H219)</f>
        <v>287</v>
      </c>
      <c r="I220">
        <f>SUM(I216:I219)</f>
        <v>24</v>
      </c>
    </row>
    <row r="221" spans="1:9" x14ac:dyDescent="0.15">
      <c r="A221" t="s">
        <v>73</v>
      </c>
      <c r="B221" s="41">
        <v>41166</v>
      </c>
      <c r="C221">
        <v>490</v>
      </c>
      <c r="D221">
        <v>9</v>
      </c>
      <c r="E221" t="s">
        <v>4</v>
      </c>
      <c r="F221">
        <v>3</v>
      </c>
      <c r="I221">
        <f>SUM(H220:I220)</f>
        <v>311</v>
      </c>
    </row>
    <row r="222" spans="1:9" x14ac:dyDescent="0.15">
      <c r="A222" t="s">
        <v>73</v>
      </c>
      <c r="B222" s="41">
        <v>41166</v>
      </c>
      <c r="C222">
        <v>490</v>
      </c>
      <c r="D222">
        <v>10</v>
      </c>
      <c r="E222" t="s">
        <v>0</v>
      </c>
      <c r="F222">
        <v>0</v>
      </c>
    </row>
    <row r="223" spans="1:9" x14ac:dyDescent="0.15">
      <c r="A223" t="s">
        <v>73</v>
      </c>
      <c r="B223" s="41">
        <v>41166</v>
      </c>
      <c r="C223">
        <v>490</v>
      </c>
      <c r="D223">
        <v>11</v>
      </c>
      <c r="E223" t="s">
        <v>0</v>
      </c>
      <c r="F223">
        <v>0</v>
      </c>
      <c r="G223" t="s">
        <v>83</v>
      </c>
    </row>
    <row r="224" spans="1:9" x14ac:dyDescent="0.15">
      <c r="A224" t="s">
        <v>73</v>
      </c>
      <c r="B224" s="41">
        <v>41166</v>
      </c>
      <c r="C224">
        <v>490</v>
      </c>
      <c r="D224">
        <v>12</v>
      </c>
      <c r="E224" t="s">
        <v>35</v>
      </c>
      <c r="F224">
        <v>5</v>
      </c>
    </row>
    <row r="225" spans="1:9" x14ac:dyDescent="0.15">
      <c r="A225" t="s">
        <v>73</v>
      </c>
      <c r="B225" s="41">
        <v>41166</v>
      </c>
      <c r="C225">
        <v>490</v>
      </c>
      <c r="D225">
        <v>13</v>
      </c>
      <c r="E225" t="s">
        <v>3</v>
      </c>
      <c r="F225">
        <v>3</v>
      </c>
    </row>
    <row r="226" spans="1:9" x14ac:dyDescent="0.15">
      <c r="A226" t="s">
        <v>73</v>
      </c>
      <c r="B226" s="41">
        <v>41166</v>
      </c>
      <c r="C226">
        <v>490</v>
      </c>
      <c r="D226">
        <v>14</v>
      </c>
      <c r="E226" t="s">
        <v>4</v>
      </c>
      <c r="F226">
        <v>3</v>
      </c>
    </row>
    <row r="227" spans="1:9" x14ac:dyDescent="0.15">
      <c r="A227" t="s">
        <v>73</v>
      </c>
      <c r="B227" s="41">
        <v>41166</v>
      </c>
      <c r="C227">
        <v>490</v>
      </c>
      <c r="D227">
        <v>15</v>
      </c>
      <c r="E227" t="s">
        <v>15</v>
      </c>
      <c r="F227">
        <v>1</v>
      </c>
    </row>
    <row r="228" spans="1:9" x14ac:dyDescent="0.15">
      <c r="A228" t="s">
        <v>73</v>
      </c>
      <c r="B228" s="41">
        <v>41166</v>
      </c>
      <c r="C228">
        <v>490</v>
      </c>
      <c r="D228">
        <v>16</v>
      </c>
      <c r="E228" t="s">
        <v>4</v>
      </c>
      <c r="F228">
        <v>3</v>
      </c>
    </row>
    <row r="229" spans="1:9" x14ac:dyDescent="0.15">
      <c r="A229" t="s">
        <v>73</v>
      </c>
      <c r="B229" s="41">
        <v>41166</v>
      </c>
      <c r="C229">
        <v>490</v>
      </c>
      <c r="D229">
        <v>17</v>
      </c>
      <c r="E229" t="s">
        <v>15</v>
      </c>
      <c r="F229">
        <v>1</v>
      </c>
    </row>
    <row r="230" spans="1:9" x14ac:dyDescent="0.15">
      <c r="A230" t="s">
        <v>73</v>
      </c>
      <c r="B230" s="41">
        <v>41166</v>
      </c>
      <c r="C230">
        <v>490</v>
      </c>
      <c r="D230">
        <v>18</v>
      </c>
      <c r="E230" t="s">
        <v>0</v>
      </c>
      <c r="F230">
        <v>0</v>
      </c>
    </row>
    <row r="231" spans="1:9" x14ac:dyDescent="0.15">
      <c r="A231" t="s">
        <v>73</v>
      </c>
      <c r="B231" s="41">
        <v>41166</v>
      </c>
      <c r="C231">
        <v>490</v>
      </c>
      <c r="D231">
        <v>19</v>
      </c>
      <c r="E231" t="s">
        <v>1</v>
      </c>
      <c r="F231">
        <v>1</v>
      </c>
    </row>
    <row r="232" spans="1:9" x14ac:dyDescent="0.15">
      <c r="A232" t="s">
        <v>73</v>
      </c>
      <c r="B232" s="41">
        <v>41166</v>
      </c>
      <c r="C232">
        <v>490</v>
      </c>
      <c r="D232">
        <v>20</v>
      </c>
      <c r="E232" t="s">
        <v>4</v>
      </c>
      <c r="F232">
        <v>1</v>
      </c>
    </row>
    <row r="233" spans="1:9" x14ac:dyDescent="0.15">
      <c r="A233" t="s">
        <v>73</v>
      </c>
      <c r="B233" s="41">
        <v>41166</v>
      </c>
      <c r="C233">
        <v>490</v>
      </c>
      <c r="D233">
        <v>21</v>
      </c>
      <c r="E233" t="s">
        <v>0</v>
      </c>
      <c r="F233">
        <v>0</v>
      </c>
    </row>
    <row r="234" spans="1:9" x14ac:dyDescent="0.15">
      <c r="A234" t="s">
        <v>73</v>
      </c>
      <c r="B234" s="41">
        <v>41166</v>
      </c>
      <c r="C234">
        <v>490</v>
      </c>
      <c r="D234">
        <v>22</v>
      </c>
      <c r="E234" t="s">
        <v>0</v>
      </c>
      <c r="F234">
        <v>0</v>
      </c>
    </row>
    <row r="235" spans="1:9" x14ac:dyDescent="0.15">
      <c r="A235" t="s">
        <v>73</v>
      </c>
      <c r="B235" s="41">
        <v>41166</v>
      </c>
      <c r="C235">
        <v>490</v>
      </c>
      <c r="D235">
        <v>23</v>
      </c>
      <c r="E235" t="s">
        <v>1</v>
      </c>
      <c r="F235">
        <v>1</v>
      </c>
    </row>
    <row r="236" spans="1:9" x14ac:dyDescent="0.15">
      <c r="A236" t="s">
        <v>73</v>
      </c>
      <c r="B236" s="41">
        <v>41166</v>
      </c>
      <c r="C236">
        <v>490</v>
      </c>
      <c r="D236">
        <v>24</v>
      </c>
      <c r="E236" t="s">
        <v>0</v>
      </c>
      <c r="F236">
        <v>0</v>
      </c>
    </row>
    <row r="237" spans="1:9" x14ac:dyDescent="0.15">
      <c r="A237" t="s">
        <v>73</v>
      </c>
      <c r="B237" s="41">
        <v>41166</v>
      </c>
      <c r="C237">
        <v>490</v>
      </c>
      <c r="D237">
        <v>25</v>
      </c>
      <c r="E237" t="s">
        <v>0</v>
      </c>
      <c r="F237">
        <v>0</v>
      </c>
    </row>
    <row r="239" spans="1:9" x14ac:dyDescent="0.15">
      <c r="A239" t="s">
        <v>33</v>
      </c>
      <c r="B239" s="41">
        <v>41173</v>
      </c>
      <c r="C239">
        <v>491</v>
      </c>
      <c r="D239">
        <v>1</v>
      </c>
      <c r="E239" t="s">
        <v>3</v>
      </c>
      <c r="F239">
        <v>3</v>
      </c>
      <c r="H239">
        <f>(COUNTIF(F239:F263,"&gt;0"))/(COUNTA(F239:F263))</f>
        <v>1</v>
      </c>
      <c r="I239">
        <f>AVERAGE(F239:F263)</f>
        <v>2.84</v>
      </c>
    </row>
    <row r="240" spans="1:9" x14ac:dyDescent="0.15">
      <c r="A240" t="s">
        <v>33</v>
      </c>
      <c r="B240" s="41">
        <v>41173</v>
      </c>
      <c r="C240">
        <v>491</v>
      </c>
      <c r="D240">
        <v>2</v>
      </c>
      <c r="E240" t="s">
        <v>2</v>
      </c>
      <c r="F240">
        <v>1</v>
      </c>
    </row>
    <row r="241" spans="1:9" x14ac:dyDescent="0.15">
      <c r="A241" t="s">
        <v>33</v>
      </c>
      <c r="B241" s="41">
        <v>41173</v>
      </c>
      <c r="C241">
        <v>491</v>
      </c>
      <c r="D241">
        <v>3</v>
      </c>
      <c r="E241" t="s">
        <v>2</v>
      </c>
      <c r="F241">
        <v>1</v>
      </c>
      <c r="G241" t="s">
        <v>53</v>
      </c>
      <c r="H241" t="s">
        <v>59</v>
      </c>
      <c r="I241" t="s">
        <v>60</v>
      </c>
    </row>
    <row r="242" spans="1:9" x14ac:dyDescent="0.15">
      <c r="A242" t="s">
        <v>33</v>
      </c>
      <c r="B242" s="41">
        <v>41173</v>
      </c>
      <c r="C242">
        <v>491</v>
      </c>
      <c r="D242">
        <v>4</v>
      </c>
      <c r="E242" t="s">
        <v>4</v>
      </c>
      <c r="F242">
        <v>3</v>
      </c>
      <c r="G242" t="s">
        <v>54</v>
      </c>
      <c r="H242">
        <v>43</v>
      </c>
      <c r="I242">
        <v>22</v>
      </c>
    </row>
    <row r="243" spans="1:9" x14ac:dyDescent="0.15">
      <c r="A243" t="s">
        <v>33</v>
      </c>
      <c r="B243" s="41">
        <v>41173</v>
      </c>
      <c r="C243">
        <v>491</v>
      </c>
      <c r="D243">
        <v>5</v>
      </c>
      <c r="E243" t="s">
        <v>4</v>
      </c>
      <c r="F243">
        <v>3</v>
      </c>
      <c r="G243" t="s">
        <v>55</v>
      </c>
      <c r="H243">
        <v>44</v>
      </c>
      <c r="I243">
        <v>14</v>
      </c>
    </row>
    <row r="244" spans="1:9" x14ac:dyDescent="0.15">
      <c r="A244" t="s">
        <v>33</v>
      </c>
      <c r="B244" s="41">
        <v>41173</v>
      </c>
      <c r="C244">
        <v>491</v>
      </c>
      <c r="D244">
        <v>6</v>
      </c>
      <c r="E244" t="s">
        <v>35</v>
      </c>
      <c r="F244">
        <v>5</v>
      </c>
      <c r="G244" t="s">
        <v>56</v>
      </c>
      <c r="H244">
        <v>41</v>
      </c>
      <c r="I244">
        <v>20</v>
      </c>
    </row>
    <row r="245" spans="1:9" x14ac:dyDescent="0.15">
      <c r="A245" t="s">
        <v>33</v>
      </c>
      <c r="B245" s="41">
        <v>41173</v>
      </c>
      <c r="C245">
        <v>491</v>
      </c>
      <c r="D245">
        <v>7</v>
      </c>
      <c r="E245" t="s">
        <v>3</v>
      </c>
      <c r="F245">
        <v>3</v>
      </c>
      <c r="G245" t="s">
        <v>57</v>
      </c>
      <c r="H245">
        <v>36</v>
      </c>
      <c r="I245">
        <v>22</v>
      </c>
    </row>
    <row r="246" spans="1:9" x14ac:dyDescent="0.15">
      <c r="A246" t="s">
        <v>33</v>
      </c>
      <c r="B246" s="41">
        <v>41173</v>
      </c>
      <c r="C246">
        <v>491</v>
      </c>
      <c r="D246">
        <v>8</v>
      </c>
      <c r="E246" t="s">
        <v>4</v>
      </c>
      <c r="F246">
        <v>3</v>
      </c>
      <c r="G246" t="s">
        <v>58</v>
      </c>
      <c r="H246">
        <f>SUM(H242:H245)</f>
        <v>164</v>
      </c>
      <c r="I246">
        <f>SUM(I242:I245)</f>
        <v>78</v>
      </c>
    </row>
    <row r="247" spans="1:9" x14ac:dyDescent="0.15">
      <c r="A247" t="s">
        <v>33</v>
      </c>
      <c r="B247" s="41">
        <v>41173</v>
      </c>
      <c r="C247">
        <v>491</v>
      </c>
      <c r="D247">
        <v>9</v>
      </c>
      <c r="E247" t="s">
        <v>15</v>
      </c>
      <c r="F247">
        <v>1</v>
      </c>
      <c r="I247">
        <f>SUM(H246:I246)</f>
        <v>242</v>
      </c>
    </row>
    <row r="248" spans="1:9" x14ac:dyDescent="0.15">
      <c r="A248" t="s">
        <v>33</v>
      </c>
      <c r="B248" s="41">
        <v>41173</v>
      </c>
      <c r="C248">
        <v>491</v>
      </c>
      <c r="D248">
        <v>10</v>
      </c>
      <c r="E248" t="s">
        <v>3</v>
      </c>
      <c r="F248">
        <v>3</v>
      </c>
    </row>
    <row r="249" spans="1:9" x14ac:dyDescent="0.15">
      <c r="A249" t="s">
        <v>33</v>
      </c>
      <c r="B249" s="41">
        <v>41173</v>
      </c>
      <c r="C249">
        <v>491</v>
      </c>
      <c r="D249">
        <v>11</v>
      </c>
      <c r="E249" t="s">
        <v>2</v>
      </c>
      <c r="F249">
        <v>1</v>
      </c>
    </row>
    <row r="250" spans="1:9" x14ac:dyDescent="0.15">
      <c r="A250" t="s">
        <v>33</v>
      </c>
      <c r="B250" s="41">
        <v>41173</v>
      </c>
      <c r="C250">
        <v>491</v>
      </c>
      <c r="D250">
        <v>12</v>
      </c>
      <c r="E250" t="s">
        <v>3</v>
      </c>
      <c r="F250">
        <v>3</v>
      </c>
    </row>
    <row r="251" spans="1:9" x14ac:dyDescent="0.15">
      <c r="A251" t="s">
        <v>33</v>
      </c>
      <c r="B251" s="41">
        <v>41173</v>
      </c>
      <c r="C251">
        <v>491</v>
      </c>
      <c r="D251">
        <v>13</v>
      </c>
      <c r="E251" t="s">
        <v>3</v>
      </c>
      <c r="F251">
        <v>3</v>
      </c>
    </row>
    <row r="252" spans="1:9" x14ac:dyDescent="0.15">
      <c r="A252" t="s">
        <v>33</v>
      </c>
      <c r="B252" s="41">
        <v>41173</v>
      </c>
      <c r="C252">
        <v>491</v>
      </c>
      <c r="D252">
        <v>14</v>
      </c>
      <c r="E252" t="s">
        <v>3</v>
      </c>
      <c r="F252">
        <v>3</v>
      </c>
    </row>
    <row r="253" spans="1:9" x14ac:dyDescent="0.15">
      <c r="A253" t="s">
        <v>33</v>
      </c>
      <c r="B253" s="41">
        <v>41173</v>
      </c>
      <c r="C253">
        <v>491</v>
      </c>
      <c r="D253">
        <v>15</v>
      </c>
      <c r="E253" t="s">
        <v>3</v>
      </c>
      <c r="F253">
        <v>3</v>
      </c>
    </row>
    <row r="254" spans="1:9" x14ac:dyDescent="0.15">
      <c r="A254" t="s">
        <v>33</v>
      </c>
      <c r="B254" s="41">
        <v>41173</v>
      </c>
      <c r="C254">
        <v>491</v>
      </c>
      <c r="D254">
        <v>16</v>
      </c>
      <c r="E254" t="s">
        <v>3</v>
      </c>
      <c r="F254">
        <v>3</v>
      </c>
    </row>
    <row r="255" spans="1:9" x14ac:dyDescent="0.15">
      <c r="A255" t="s">
        <v>33</v>
      </c>
      <c r="B255" s="41">
        <v>41173</v>
      </c>
      <c r="C255">
        <v>491</v>
      </c>
      <c r="D255">
        <v>17</v>
      </c>
      <c r="E255" t="s">
        <v>3</v>
      </c>
      <c r="F255">
        <v>3</v>
      </c>
    </row>
    <row r="256" spans="1:9" x14ac:dyDescent="0.15">
      <c r="A256" t="s">
        <v>33</v>
      </c>
      <c r="B256" s="41">
        <v>41173</v>
      </c>
      <c r="C256">
        <v>491</v>
      </c>
      <c r="D256">
        <v>18</v>
      </c>
      <c r="E256" t="s">
        <v>4</v>
      </c>
      <c r="F256">
        <v>3</v>
      </c>
    </row>
    <row r="257" spans="1:9" x14ac:dyDescent="0.15">
      <c r="A257" t="s">
        <v>33</v>
      </c>
      <c r="B257" s="41">
        <v>41173</v>
      </c>
      <c r="C257">
        <v>491</v>
      </c>
      <c r="D257">
        <v>19</v>
      </c>
      <c r="E257" t="s">
        <v>3</v>
      </c>
      <c r="F257">
        <v>3</v>
      </c>
    </row>
    <row r="258" spans="1:9" x14ac:dyDescent="0.15">
      <c r="A258" t="s">
        <v>33</v>
      </c>
      <c r="B258" s="41">
        <v>41173</v>
      </c>
      <c r="C258">
        <v>491</v>
      </c>
      <c r="D258">
        <v>20</v>
      </c>
      <c r="E258" t="s">
        <v>35</v>
      </c>
      <c r="F258">
        <v>5</v>
      </c>
    </row>
    <row r="259" spans="1:9" x14ac:dyDescent="0.15">
      <c r="A259" t="s">
        <v>33</v>
      </c>
      <c r="B259" s="41">
        <v>41173</v>
      </c>
      <c r="C259">
        <v>491</v>
      </c>
      <c r="D259">
        <v>21</v>
      </c>
      <c r="E259" t="s">
        <v>2</v>
      </c>
      <c r="F259">
        <v>1</v>
      </c>
    </row>
    <row r="260" spans="1:9" x14ac:dyDescent="0.15">
      <c r="A260" t="s">
        <v>33</v>
      </c>
      <c r="B260" s="41">
        <v>41173</v>
      </c>
      <c r="C260">
        <v>491</v>
      </c>
      <c r="D260">
        <v>22</v>
      </c>
      <c r="E260" t="s">
        <v>35</v>
      </c>
      <c r="F260">
        <v>5</v>
      </c>
    </row>
    <row r="261" spans="1:9" x14ac:dyDescent="0.15">
      <c r="A261" t="s">
        <v>33</v>
      </c>
      <c r="B261" s="41">
        <v>41173</v>
      </c>
      <c r="C261">
        <v>491</v>
      </c>
      <c r="D261">
        <v>23</v>
      </c>
      <c r="E261" t="s">
        <v>3</v>
      </c>
      <c r="F261">
        <v>3</v>
      </c>
    </row>
    <row r="262" spans="1:9" x14ac:dyDescent="0.15">
      <c r="A262" t="s">
        <v>33</v>
      </c>
      <c r="B262" s="41">
        <v>41173</v>
      </c>
      <c r="C262">
        <v>491</v>
      </c>
      <c r="D262">
        <v>24</v>
      </c>
      <c r="E262" t="s">
        <v>3</v>
      </c>
      <c r="F262">
        <v>3</v>
      </c>
    </row>
    <row r="263" spans="1:9" x14ac:dyDescent="0.15">
      <c r="A263" t="s">
        <v>33</v>
      </c>
      <c r="B263" s="41">
        <v>41173</v>
      </c>
      <c r="C263">
        <v>491</v>
      </c>
      <c r="D263">
        <v>25</v>
      </c>
      <c r="E263" t="s">
        <v>4</v>
      </c>
      <c r="F263">
        <v>3</v>
      </c>
    </row>
    <row r="265" spans="1:9" x14ac:dyDescent="0.15">
      <c r="A265" t="s">
        <v>68</v>
      </c>
      <c r="B265" s="41">
        <v>41158</v>
      </c>
      <c r="C265">
        <v>489</v>
      </c>
      <c r="D265">
        <v>1</v>
      </c>
      <c r="E265" t="s">
        <v>1</v>
      </c>
      <c r="F265">
        <v>1</v>
      </c>
      <c r="H265">
        <f>(COUNTIF(F265:F289,"&gt;0"))/(COUNTA(F265:F289))</f>
        <v>0.84</v>
      </c>
      <c r="I265">
        <f>AVERAGE(F265:F289)</f>
        <v>1.08</v>
      </c>
    </row>
    <row r="266" spans="1:9" x14ac:dyDescent="0.15">
      <c r="A266" t="s">
        <v>68</v>
      </c>
      <c r="B266" s="41">
        <v>41158</v>
      </c>
      <c r="C266">
        <v>489</v>
      </c>
      <c r="D266">
        <v>2</v>
      </c>
      <c r="E266" t="s">
        <v>3</v>
      </c>
      <c r="F266">
        <v>3</v>
      </c>
    </row>
    <row r="267" spans="1:9" x14ac:dyDescent="0.15">
      <c r="A267" t="s">
        <v>68</v>
      </c>
      <c r="B267" s="41">
        <v>41158</v>
      </c>
      <c r="C267">
        <v>489</v>
      </c>
      <c r="D267">
        <v>3</v>
      </c>
      <c r="E267" t="s">
        <v>2</v>
      </c>
      <c r="F267">
        <v>1</v>
      </c>
      <c r="G267" t="s">
        <v>53</v>
      </c>
      <c r="H267" t="s">
        <v>59</v>
      </c>
      <c r="I267" t="s">
        <v>60</v>
      </c>
    </row>
    <row r="268" spans="1:9" x14ac:dyDescent="0.15">
      <c r="A268" t="s">
        <v>68</v>
      </c>
      <c r="B268" s="41">
        <v>41158</v>
      </c>
      <c r="C268">
        <v>489</v>
      </c>
      <c r="D268">
        <v>4</v>
      </c>
      <c r="E268" t="s">
        <v>15</v>
      </c>
      <c r="F268">
        <v>1</v>
      </c>
      <c r="G268" t="s">
        <v>54</v>
      </c>
      <c r="H268">
        <v>86</v>
      </c>
      <c r="I268">
        <v>3</v>
      </c>
    </row>
    <row r="269" spans="1:9" x14ac:dyDescent="0.15">
      <c r="A269" t="s">
        <v>68</v>
      </c>
      <c r="B269" s="41">
        <v>41158</v>
      </c>
      <c r="C269">
        <v>489</v>
      </c>
      <c r="D269">
        <v>5</v>
      </c>
      <c r="E269" t="s">
        <v>1</v>
      </c>
      <c r="F269">
        <v>1</v>
      </c>
      <c r="G269" t="s">
        <v>55</v>
      </c>
      <c r="H269">
        <v>79</v>
      </c>
      <c r="I269">
        <v>1</v>
      </c>
    </row>
    <row r="270" spans="1:9" x14ac:dyDescent="0.15">
      <c r="A270" t="s">
        <v>68</v>
      </c>
      <c r="B270" s="41">
        <v>41158</v>
      </c>
      <c r="C270">
        <v>489</v>
      </c>
      <c r="D270">
        <v>6</v>
      </c>
      <c r="E270" t="s">
        <v>15</v>
      </c>
      <c r="F270">
        <v>1</v>
      </c>
      <c r="G270" t="s">
        <v>56</v>
      </c>
      <c r="H270">
        <v>61</v>
      </c>
      <c r="I270">
        <v>4</v>
      </c>
    </row>
    <row r="271" spans="1:9" x14ac:dyDescent="0.15">
      <c r="A271" t="s">
        <v>68</v>
      </c>
      <c r="B271" s="41">
        <v>41158</v>
      </c>
      <c r="C271">
        <v>489</v>
      </c>
      <c r="D271">
        <v>7</v>
      </c>
      <c r="E271" t="s">
        <v>15</v>
      </c>
      <c r="F271">
        <v>1</v>
      </c>
      <c r="G271" t="s">
        <v>57</v>
      </c>
      <c r="H271">
        <v>74</v>
      </c>
      <c r="I271">
        <v>3</v>
      </c>
    </row>
    <row r="272" spans="1:9" x14ac:dyDescent="0.15">
      <c r="A272" t="s">
        <v>68</v>
      </c>
      <c r="B272" s="41">
        <v>41158</v>
      </c>
      <c r="C272">
        <v>489</v>
      </c>
      <c r="D272">
        <v>8</v>
      </c>
      <c r="E272" t="s">
        <v>15</v>
      </c>
      <c r="F272">
        <v>1</v>
      </c>
      <c r="G272" t="s">
        <v>58</v>
      </c>
      <c r="H272">
        <f>SUM(H268:H271)</f>
        <v>300</v>
      </c>
      <c r="I272">
        <f>SUM(I268:I271)</f>
        <v>11</v>
      </c>
    </row>
    <row r="273" spans="1:9" x14ac:dyDescent="0.15">
      <c r="A273" t="s">
        <v>68</v>
      </c>
      <c r="B273" s="41">
        <v>41158</v>
      </c>
      <c r="C273">
        <v>489</v>
      </c>
      <c r="D273">
        <v>9</v>
      </c>
      <c r="E273" t="s">
        <v>15</v>
      </c>
      <c r="F273">
        <v>1</v>
      </c>
      <c r="I273">
        <f>SUM(H272:I272)</f>
        <v>311</v>
      </c>
    </row>
    <row r="274" spans="1:9" x14ac:dyDescent="0.15">
      <c r="A274" t="s">
        <v>68</v>
      </c>
      <c r="B274" s="41">
        <v>41158</v>
      </c>
      <c r="C274">
        <v>489</v>
      </c>
      <c r="D274">
        <v>10</v>
      </c>
      <c r="E274" t="s">
        <v>2</v>
      </c>
      <c r="F274">
        <v>1</v>
      </c>
    </row>
    <row r="275" spans="1:9" x14ac:dyDescent="0.15">
      <c r="A275" t="s">
        <v>68</v>
      </c>
      <c r="B275" s="41">
        <v>41158</v>
      </c>
      <c r="C275">
        <v>489</v>
      </c>
      <c r="D275">
        <v>11</v>
      </c>
      <c r="E275" t="s">
        <v>15</v>
      </c>
      <c r="F275">
        <v>1</v>
      </c>
    </row>
    <row r="276" spans="1:9" x14ac:dyDescent="0.15">
      <c r="A276" t="s">
        <v>68</v>
      </c>
      <c r="B276" s="41">
        <v>41158</v>
      </c>
      <c r="C276">
        <v>489</v>
      </c>
      <c r="D276">
        <v>12</v>
      </c>
      <c r="E276" t="s">
        <v>1</v>
      </c>
      <c r="F276">
        <v>1</v>
      </c>
    </row>
    <row r="277" spans="1:9" x14ac:dyDescent="0.15">
      <c r="A277" t="s">
        <v>68</v>
      </c>
      <c r="B277" s="41">
        <v>41158</v>
      </c>
      <c r="C277">
        <v>489</v>
      </c>
      <c r="D277">
        <v>13</v>
      </c>
      <c r="E277" t="s">
        <v>2</v>
      </c>
      <c r="F277">
        <v>1</v>
      </c>
    </row>
    <row r="278" spans="1:9" x14ac:dyDescent="0.15">
      <c r="A278" t="s">
        <v>68</v>
      </c>
      <c r="B278" s="41">
        <v>41158</v>
      </c>
      <c r="C278">
        <v>489</v>
      </c>
      <c r="D278">
        <v>14</v>
      </c>
      <c r="E278" t="s">
        <v>15</v>
      </c>
      <c r="F278">
        <v>1</v>
      </c>
    </row>
    <row r="279" spans="1:9" x14ac:dyDescent="0.15">
      <c r="A279" t="s">
        <v>68</v>
      </c>
      <c r="B279" s="41">
        <v>41158</v>
      </c>
      <c r="C279">
        <v>489</v>
      </c>
      <c r="D279">
        <v>15</v>
      </c>
      <c r="E279" t="s">
        <v>4</v>
      </c>
      <c r="F279">
        <v>3</v>
      </c>
    </row>
    <row r="280" spans="1:9" x14ac:dyDescent="0.15">
      <c r="A280" t="s">
        <v>68</v>
      </c>
      <c r="B280" s="41">
        <v>41158</v>
      </c>
      <c r="C280">
        <v>489</v>
      </c>
      <c r="D280">
        <v>16</v>
      </c>
      <c r="E280" t="s">
        <v>0</v>
      </c>
      <c r="F280">
        <v>0</v>
      </c>
    </row>
    <row r="281" spans="1:9" x14ac:dyDescent="0.15">
      <c r="A281" t="s">
        <v>68</v>
      </c>
      <c r="B281" s="41">
        <v>41158</v>
      </c>
      <c r="C281">
        <v>489</v>
      </c>
      <c r="D281">
        <v>17</v>
      </c>
      <c r="E281" t="s">
        <v>1</v>
      </c>
      <c r="F281">
        <v>1</v>
      </c>
    </row>
    <row r="282" spans="1:9" x14ac:dyDescent="0.15">
      <c r="A282" t="s">
        <v>68</v>
      </c>
      <c r="B282" s="41">
        <v>41158</v>
      </c>
      <c r="C282">
        <v>489</v>
      </c>
      <c r="D282">
        <v>18</v>
      </c>
      <c r="E282" t="s">
        <v>3</v>
      </c>
      <c r="F282">
        <v>3</v>
      </c>
    </row>
    <row r="283" spans="1:9" x14ac:dyDescent="0.15">
      <c r="A283" t="s">
        <v>68</v>
      </c>
      <c r="B283" s="41">
        <v>41158</v>
      </c>
      <c r="C283">
        <v>489</v>
      </c>
      <c r="D283">
        <v>19</v>
      </c>
      <c r="E283" t="s">
        <v>2</v>
      </c>
      <c r="F283">
        <v>1</v>
      </c>
    </row>
    <row r="284" spans="1:9" x14ac:dyDescent="0.15">
      <c r="A284" t="s">
        <v>68</v>
      </c>
      <c r="B284" s="41">
        <v>41158</v>
      </c>
      <c r="C284">
        <v>489</v>
      </c>
      <c r="D284">
        <v>20</v>
      </c>
      <c r="E284" t="s">
        <v>0</v>
      </c>
      <c r="F284">
        <v>0</v>
      </c>
    </row>
    <row r="285" spans="1:9" x14ac:dyDescent="0.15">
      <c r="A285" t="s">
        <v>68</v>
      </c>
      <c r="B285" s="41">
        <v>41158</v>
      </c>
      <c r="C285">
        <v>489</v>
      </c>
      <c r="D285">
        <v>21</v>
      </c>
      <c r="E285" t="s">
        <v>1</v>
      </c>
      <c r="F285">
        <v>1</v>
      </c>
    </row>
    <row r="286" spans="1:9" x14ac:dyDescent="0.15">
      <c r="A286" t="s">
        <v>68</v>
      </c>
      <c r="B286" s="41">
        <v>41158</v>
      </c>
      <c r="C286">
        <v>489</v>
      </c>
      <c r="D286">
        <v>22</v>
      </c>
      <c r="E286" t="s">
        <v>0</v>
      </c>
      <c r="F286">
        <v>0</v>
      </c>
    </row>
    <row r="287" spans="1:9" x14ac:dyDescent="0.15">
      <c r="A287" t="s">
        <v>68</v>
      </c>
      <c r="B287" s="41">
        <v>41158</v>
      </c>
      <c r="C287">
        <v>489</v>
      </c>
      <c r="D287">
        <v>23</v>
      </c>
      <c r="E287" t="s">
        <v>0</v>
      </c>
      <c r="F287">
        <v>0</v>
      </c>
    </row>
    <row r="288" spans="1:9" x14ac:dyDescent="0.15">
      <c r="A288" t="s">
        <v>68</v>
      </c>
      <c r="B288" s="41">
        <v>41158</v>
      </c>
      <c r="C288">
        <v>489</v>
      </c>
      <c r="D288">
        <v>24</v>
      </c>
      <c r="E288" t="s">
        <v>1</v>
      </c>
      <c r="F288">
        <v>1</v>
      </c>
    </row>
    <row r="289" spans="1:9" x14ac:dyDescent="0.15">
      <c r="A289" t="s">
        <v>68</v>
      </c>
      <c r="B289" s="41">
        <v>41158</v>
      </c>
      <c r="C289">
        <v>489</v>
      </c>
      <c r="D289">
        <v>25</v>
      </c>
      <c r="E289" t="s">
        <v>15</v>
      </c>
      <c r="F289">
        <v>1</v>
      </c>
    </row>
    <row r="291" spans="1:9" x14ac:dyDescent="0.15">
      <c r="A291" t="s">
        <v>64</v>
      </c>
      <c r="B291" s="41">
        <v>41152</v>
      </c>
      <c r="C291" t="s">
        <v>75</v>
      </c>
      <c r="D291">
        <v>1</v>
      </c>
      <c r="E291" s="56" t="s">
        <v>3</v>
      </c>
      <c r="F291" s="56">
        <v>3</v>
      </c>
      <c r="H291">
        <f>(COUNTIF(F291:F315,"&gt;0"))/(COUNTA(F291:F315))</f>
        <v>1</v>
      </c>
      <c r="I291">
        <f>AVERAGE(F291:F315)</f>
        <v>3</v>
      </c>
    </row>
    <row r="292" spans="1:9" x14ac:dyDescent="0.15">
      <c r="A292" t="s">
        <v>64</v>
      </c>
      <c r="B292" s="41">
        <v>41152</v>
      </c>
      <c r="C292" t="s">
        <v>75</v>
      </c>
      <c r="D292">
        <v>2</v>
      </c>
      <c r="E292" s="56" t="s">
        <v>35</v>
      </c>
      <c r="F292" s="56">
        <v>5</v>
      </c>
    </row>
    <row r="293" spans="1:9" x14ac:dyDescent="0.15">
      <c r="A293" t="s">
        <v>64</v>
      </c>
      <c r="B293" s="41">
        <v>41152</v>
      </c>
      <c r="C293" t="s">
        <v>75</v>
      </c>
      <c r="D293">
        <v>3</v>
      </c>
      <c r="E293" s="56" t="s">
        <v>4</v>
      </c>
      <c r="F293" s="56">
        <v>3</v>
      </c>
    </row>
    <row r="294" spans="1:9" x14ac:dyDescent="0.15">
      <c r="A294" t="s">
        <v>64</v>
      </c>
      <c r="B294" s="41">
        <v>41152</v>
      </c>
      <c r="C294" t="s">
        <v>75</v>
      </c>
      <c r="D294">
        <v>4</v>
      </c>
      <c r="E294" s="56" t="s">
        <v>2</v>
      </c>
      <c r="F294" s="56">
        <v>1</v>
      </c>
    </row>
    <row r="295" spans="1:9" x14ac:dyDescent="0.15">
      <c r="A295" t="s">
        <v>64</v>
      </c>
      <c r="B295" s="41">
        <v>41152</v>
      </c>
      <c r="C295" t="s">
        <v>75</v>
      </c>
      <c r="D295">
        <v>5</v>
      </c>
      <c r="E295" s="56" t="s">
        <v>36</v>
      </c>
      <c r="F295" s="56">
        <v>5</v>
      </c>
    </row>
    <row r="296" spans="1:9" x14ac:dyDescent="0.15">
      <c r="A296" t="s">
        <v>64</v>
      </c>
      <c r="B296" s="41">
        <v>41152</v>
      </c>
      <c r="C296" t="s">
        <v>75</v>
      </c>
      <c r="D296">
        <v>6</v>
      </c>
      <c r="E296" s="56" t="s">
        <v>3</v>
      </c>
      <c r="F296" s="56">
        <v>3</v>
      </c>
    </row>
    <row r="297" spans="1:9" x14ac:dyDescent="0.15">
      <c r="A297" t="s">
        <v>64</v>
      </c>
      <c r="B297" s="41">
        <v>41152</v>
      </c>
      <c r="C297" t="s">
        <v>75</v>
      </c>
      <c r="D297">
        <v>7</v>
      </c>
      <c r="E297" s="56" t="s">
        <v>4</v>
      </c>
      <c r="F297" s="56">
        <v>3</v>
      </c>
    </row>
    <row r="298" spans="1:9" x14ac:dyDescent="0.15">
      <c r="A298" t="s">
        <v>64</v>
      </c>
      <c r="B298" s="41">
        <v>41152</v>
      </c>
      <c r="C298" t="s">
        <v>75</v>
      </c>
      <c r="D298">
        <v>8</v>
      </c>
      <c r="E298" s="56" t="s">
        <v>1</v>
      </c>
      <c r="F298" s="56">
        <v>1</v>
      </c>
    </row>
    <row r="299" spans="1:9" x14ac:dyDescent="0.15">
      <c r="A299" t="s">
        <v>64</v>
      </c>
      <c r="B299" s="41">
        <v>41152</v>
      </c>
      <c r="C299" t="s">
        <v>75</v>
      </c>
      <c r="D299">
        <v>9</v>
      </c>
      <c r="E299" s="56" t="s">
        <v>2</v>
      </c>
      <c r="F299" s="56">
        <v>1</v>
      </c>
    </row>
    <row r="300" spans="1:9" x14ac:dyDescent="0.15">
      <c r="A300" t="s">
        <v>64</v>
      </c>
      <c r="B300" s="41">
        <v>41152</v>
      </c>
      <c r="C300" t="s">
        <v>75</v>
      </c>
      <c r="D300">
        <v>10</v>
      </c>
      <c r="E300" s="56" t="s">
        <v>3</v>
      </c>
      <c r="F300" s="56">
        <v>3</v>
      </c>
    </row>
    <row r="301" spans="1:9" x14ac:dyDescent="0.15">
      <c r="A301" t="s">
        <v>64</v>
      </c>
      <c r="B301" s="41">
        <v>41152</v>
      </c>
      <c r="C301" t="s">
        <v>75</v>
      </c>
      <c r="D301">
        <v>11</v>
      </c>
      <c r="E301" s="56" t="s">
        <v>2</v>
      </c>
      <c r="F301" s="56">
        <v>1</v>
      </c>
    </row>
    <row r="302" spans="1:9" x14ac:dyDescent="0.15">
      <c r="A302" t="s">
        <v>64</v>
      </c>
      <c r="B302" s="41">
        <v>41152</v>
      </c>
      <c r="C302" t="s">
        <v>75</v>
      </c>
      <c r="D302">
        <v>12</v>
      </c>
      <c r="E302" s="56" t="s">
        <v>36</v>
      </c>
      <c r="F302" s="56">
        <v>5</v>
      </c>
    </row>
    <row r="303" spans="1:9" x14ac:dyDescent="0.15">
      <c r="A303" t="s">
        <v>64</v>
      </c>
      <c r="B303" s="41">
        <v>41152</v>
      </c>
      <c r="C303" t="s">
        <v>75</v>
      </c>
      <c r="D303">
        <v>13</v>
      </c>
      <c r="E303" s="56" t="s">
        <v>1</v>
      </c>
      <c r="F303" s="56">
        <v>1</v>
      </c>
    </row>
    <row r="304" spans="1:9" x14ac:dyDescent="0.15">
      <c r="A304" t="s">
        <v>64</v>
      </c>
      <c r="B304" s="41">
        <v>41152</v>
      </c>
      <c r="C304" t="s">
        <v>75</v>
      </c>
      <c r="D304">
        <v>14</v>
      </c>
      <c r="E304" s="56" t="s">
        <v>4</v>
      </c>
      <c r="F304" s="56">
        <v>3</v>
      </c>
    </row>
    <row r="305" spans="1:9" x14ac:dyDescent="0.15">
      <c r="A305" t="s">
        <v>64</v>
      </c>
      <c r="B305" s="41">
        <v>41152</v>
      </c>
      <c r="C305" t="s">
        <v>75</v>
      </c>
      <c r="D305">
        <v>15</v>
      </c>
      <c r="E305" s="56" t="s">
        <v>35</v>
      </c>
      <c r="F305" s="56">
        <v>5</v>
      </c>
    </row>
    <row r="306" spans="1:9" x14ac:dyDescent="0.15">
      <c r="A306" t="s">
        <v>64</v>
      </c>
      <c r="B306" s="41">
        <v>41152</v>
      </c>
      <c r="C306" t="s">
        <v>75</v>
      </c>
      <c r="D306">
        <v>16</v>
      </c>
      <c r="E306" s="56" t="s">
        <v>4</v>
      </c>
      <c r="F306" s="56">
        <v>3</v>
      </c>
    </row>
    <row r="307" spans="1:9" x14ac:dyDescent="0.15">
      <c r="A307" t="s">
        <v>64</v>
      </c>
      <c r="B307" s="41">
        <v>41152</v>
      </c>
      <c r="C307" t="s">
        <v>75</v>
      </c>
      <c r="D307">
        <v>17</v>
      </c>
      <c r="E307" s="56" t="s">
        <v>35</v>
      </c>
      <c r="F307" s="56">
        <v>5</v>
      </c>
    </row>
    <row r="308" spans="1:9" x14ac:dyDescent="0.15">
      <c r="A308" t="s">
        <v>64</v>
      </c>
      <c r="B308" s="41">
        <v>41152</v>
      </c>
      <c r="C308" t="s">
        <v>75</v>
      </c>
      <c r="D308">
        <v>18</v>
      </c>
      <c r="E308" s="56" t="s">
        <v>4</v>
      </c>
      <c r="F308" s="56">
        <v>3</v>
      </c>
    </row>
    <row r="309" spans="1:9" x14ac:dyDescent="0.15">
      <c r="A309" t="s">
        <v>64</v>
      </c>
      <c r="B309" s="41">
        <v>41152</v>
      </c>
      <c r="C309" t="s">
        <v>75</v>
      </c>
      <c r="D309">
        <v>19</v>
      </c>
      <c r="E309" s="56" t="s">
        <v>4</v>
      </c>
      <c r="F309" s="56">
        <v>3</v>
      </c>
    </row>
    <row r="310" spans="1:9" x14ac:dyDescent="0.15">
      <c r="A310" t="s">
        <v>64</v>
      </c>
      <c r="B310" s="41">
        <v>41152</v>
      </c>
      <c r="C310" t="s">
        <v>75</v>
      </c>
      <c r="D310">
        <v>20</v>
      </c>
      <c r="E310" s="56" t="s">
        <v>3</v>
      </c>
      <c r="F310" s="56">
        <v>3</v>
      </c>
    </row>
    <row r="311" spans="1:9" x14ac:dyDescent="0.15">
      <c r="A311" t="s">
        <v>64</v>
      </c>
      <c r="B311" s="41">
        <v>41152</v>
      </c>
      <c r="C311" t="s">
        <v>75</v>
      </c>
      <c r="D311">
        <v>21</v>
      </c>
      <c r="E311" s="56" t="s">
        <v>4</v>
      </c>
      <c r="F311" s="56">
        <v>3</v>
      </c>
    </row>
    <row r="312" spans="1:9" x14ac:dyDescent="0.15">
      <c r="A312" t="s">
        <v>64</v>
      </c>
      <c r="C312" t="s">
        <v>75</v>
      </c>
      <c r="D312">
        <v>22</v>
      </c>
    </row>
    <row r="313" spans="1:9" x14ac:dyDescent="0.15">
      <c r="A313" t="s">
        <v>64</v>
      </c>
      <c r="C313" t="s">
        <v>75</v>
      </c>
      <c r="D313">
        <v>23</v>
      </c>
    </row>
    <row r="314" spans="1:9" x14ac:dyDescent="0.15">
      <c r="A314" t="s">
        <v>64</v>
      </c>
      <c r="C314" t="s">
        <v>75</v>
      </c>
      <c r="D314">
        <v>24</v>
      </c>
    </row>
    <row r="315" spans="1:9" x14ac:dyDescent="0.15">
      <c r="A315" t="s">
        <v>64</v>
      </c>
      <c r="C315" t="s">
        <v>75</v>
      </c>
      <c r="D315">
        <v>25</v>
      </c>
    </row>
    <row r="317" spans="1:9" x14ac:dyDescent="0.15">
      <c r="A317" t="s">
        <v>73</v>
      </c>
      <c r="B317" s="41">
        <v>41185</v>
      </c>
      <c r="C317">
        <v>492</v>
      </c>
      <c r="D317">
        <v>1</v>
      </c>
      <c r="E317" t="s">
        <v>1</v>
      </c>
      <c r="F317">
        <v>1</v>
      </c>
      <c r="H317">
        <f>(COUNTIF(F317:F341,"&gt;0"))/(COUNTA(F317:F341))</f>
        <v>0.72</v>
      </c>
      <c r="I317">
        <f>AVERAGE(F317:F341)</f>
        <v>1.04</v>
      </c>
    </row>
    <row r="318" spans="1:9" x14ac:dyDescent="0.15">
      <c r="A318" t="s">
        <v>73</v>
      </c>
      <c r="B318" s="41">
        <v>41185</v>
      </c>
      <c r="C318">
        <v>492</v>
      </c>
      <c r="D318">
        <v>2</v>
      </c>
      <c r="E318" t="s">
        <v>1</v>
      </c>
      <c r="F318">
        <v>1</v>
      </c>
    </row>
    <row r="319" spans="1:9" x14ac:dyDescent="0.15">
      <c r="A319" t="s">
        <v>73</v>
      </c>
      <c r="B319" s="41">
        <v>41185</v>
      </c>
      <c r="C319">
        <v>492</v>
      </c>
      <c r="D319">
        <v>3</v>
      </c>
      <c r="E319" t="s">
        <v>0</v>
      </c>
      <c r="F319">
        <v>0</v>
      </c>
      <c r="G319" t="s">
        <v>53</v>
      </c>
      <c r="H319" t="s">
        <v>59</v>
      </c>
      <c r="I319" t="s">
        <v>60</v>
      </c>
    </row>
    <row r="320" spans="1:9" x14ac:dyDescent="0.15">
      <c r="A320" t="s">
        <v>73</v>
      </c>
      <c r="B320" s="41">
        <v>41185</v>
      </c>
      <c r="C320">
        <v>492</v>
      </c>
      <c r="D320">
        <v>4</v>
      </c>
      <c r="E320" t="s">
        <v>4</v>
      </c>
      <c r="F320">
        <v>1</v>
      </c>
      <c r="G320" t="s">
        <v>54</v>
      </c>
      <c r="H320">
        <v>68</v>
      </c>
      <c r="I320">
        <v>2</v>
      </c>
    </row>
    <row r="321" spans="1:9" x14ac:dyDescent="0.15">
      <c r="A321" t="s">
        <v>73</v>
      </c>
      <c r="B321" s="41">
        <v>41185</v>
      </c>
      <c r="C321">
        <v>492</v>
      </c>
      <c r="D321">
        <v>5</v>
      </c>
      <c r="E321" t="s">
        <v>15</v>
      </c>
      <c r="F321">
        <v>1</v>
      </c>
      <c r="G321" t="s">
        <v>55</v>
      </c>
      <c r="H321">
        <v>66</v>
      </c>
      <c r="I321">
        <v>1</v>
      </c>
    </row>
    <row r="322" spans="1:9" x14ac:dyDescent="0.15">
      <c r="A322" t="s">
        <v>73</v>
      </c>
      <c r="B322" s="41">
        <v>41185</v>
      </c>
      <c r="C322">
        <v>492</v>
      </c>
      <c r="D322">
        <v>6</v>
      </c>
      <c r="E322" t="s">
        <v>35</v>
      </c>
      <c r="F322">
        <v>5</v>
      </c>
      <c r="G322" t="s">
        <v>56</v>
      </c>
      <c r="H322">
        <v>65</v>
      </c>
      <c r="I322">
        <v>1</v>
      </c>
    </row>
    <row r="323" spans="1:9" x14ac:dyDescent="0.15">
      <c r="A323" t="s">
        <v>73</v>
      </c>
      <c r="B323" s="41">
        <v>41185</v>
      </c>
      <c r="C323">
        <v>492</v>
      </c>
      <c r="D323">
        <v>7</v>
      </c>
      <c r="E323" t="s">
        <v>4</v>
      </c>
      <c r="F323">
        <v>1</v>
      </c>
      <c r="G323" t="s">
        <v>57</v>
      </c>
      <c r="H323">
        <v>55</v>
      </c>
      <c r="I323">
        <v>0</v>
      </c>
    </row>
    <row r="324" spans="1:9" x14ac:dyDescent="0.15">
      <c r="A324" t="s">
        <v>73</v>
      </c>
      <c r="B324" s="41">
        <v>41185</v>
      </c>
      <c r="C324">
        <v>492</v>
      </c>
      <c r="D324">
        <v>8</v>
      </c>
      <c r="E324" t="s">
        <v>1</v>
      </c>
      <c r="F324">
        <v>1</v>
      </c>
      <c r="G324" t="s">
        <v>58</v>
      </c>
      <c r="H324">
        <f>SUM(H320:H323)</f>
        <v>254</v>
      </c>
      <c r="I324">
        <f>SUM(I320:I323)</f>
        <v>4</v>
      </c>
    </row>
    <row r="325" spans="1:9" x14ac:dyDescent="0.15">
      <c r="A325" t="s">
        <v>73</v>
      </c>
      <c r="B325" s="41">
        <v>41185</v>
      </c>
      <c r="C325">
        <v>492</v>
      </c>
      <c r="D325">
        <v>9</v>
      </c>
      <c r="E325" t="s">
        <v>4</v>
      </c>
      <c r="F325">
        <v>1</v>
      </c>
      <c r="I325">
        <f>SUM(H324:I324)</f>
        <v>258</v>
      </c>
    </row>
    <row r="326" spans="1:9" x14ac:dyDescent="0.15">
      <c r="A326" t="s">
        <v>73</v>
      </c>
      <c r="B326" s="41">
        <v>41185</v>
      </c>
      <c r="C326">
        <v>492</v>
      </c>
      <c r="D326">
        <v>10</v>
      </c>
      <c r="E326" t="s">
        <v>4</v>
      </c>
      <c r="F326">
        <v>3</v>
      </c>
    </row>
    <row r="327" spans="1:9" x14ac:dyDescent="0.15">
      <c r="A327" t="s">
        <v>73</v>
      </c>
      <c r="B327" s="41">
        <v>41185</v>
      </c>
      <c r="C327">
        <v>492</v>
      </c>
      <c r="D327">
        <v>11</v>
      </c>
      <c r="E327" t="s">
        <v>15</v>
      </c>
      <c r="F327">
        <v>1</v>
      </c>
    </row>
    <row r="328" spans="1:9" x14ac:dyDescent="0.15">
      <c r="A328" t="s">
        <v>73</v>
      </c>
      <c r="B328" s="41">
        <v>41185</v>
      </c>
      <c r="C328">
        <v>492</v>
      </c>
      <c r="D328">
        <v>12</v>
      </c>
      <c r="E328" t="s">
        <v>0</v>
      </c>
      <c r="F328">
        <v>0</v>
      </c>
    </row>
    <row r="329" spans="1:9" x14ac:dyDescent="0.15">
      <c r="A329" t="s">
        <v>73</v>
      </c>
      <c r="B329" s="41">
        <v>41185</v>
      </c>
      <c r="C329">
        <v>492</v>
      </c>
      <c r="D329">
        <v>13</v>
      </c>
      <c r="E329" t="s">
        <v>1</v>
      </c>
      <c r="F329">
        <v>1</v>
      </c>
    </row>
    <row r="330" spans="1:9" x14ac:dyDescent="0.15">
      <c r="A330" t="s">
        <v>73</v>
      </c>
      <c r="B330" s="41">
        <v>41185</v>
      </c>
      <c r="C330">
        <v>492</v>
      </c>
      <c r="D330">
        <v>14</v>
      </c>
      <c r="E330" t="s">
        <v>0</v>
      </c>
      <c r="F330">
        <v>0</v>
      </c>
    </row>
    <row r="331" spans="1:9" x14ac:dyDescent="0.15">
      <c r="A331" t="s">
        <v>73</v>
      </c>
      <c r="B331" s="41">
        <v>41185</v>
      </c>
      <c r="C331">
        <v>492</v>
      </c>
      <c r="D331">
        <v>15</v>
      </c>
      <c r="E331" t="s">
        <v>0</v>
      </c>
      <c r="F331">
        <v>0</v>
      </c>
    </row>
    <row r="332" spans="1:9" x14ac:dyDescent="0.15">
      <c r="A332" t="s">
        <v>73</v>
      </c>
      <c r="B332" s="41">
        <v>41185</v>
      </c>
      <c r="C332">
        <v>492</v>
      </c>
      <c r="D332">
        <v>16</v>
      </c>
      <c r="E332" t="s">
        <v>35</v>
      </c>
      <c r="F332">
        <v>3</v>
      </c>
    </row>
    <row r="333" spans="1:9" x14ac:dyDescent="0.15">
      <c r="A333" t="s">
        <v>73</v>
      </c>
      <c r="B333" s="41">
        <v>41185</v>
      </c>
      <c r="C333">
        <v>492</v>
      </c>
      <c r="D333">
        <v>17</v>
      </c>
      <c r="E333" t="s">
        <v>1</v>
      </c>
      <c r="F333">
        <v>1</v>
      </c>
    </row>
    <row r="334" spans="1:9" x14ac:dyDescent="0.15">
      <c r="A334" t="s">
        <v>73</v>
      </c>
      <c r="B334" s="41">
        <v>41185</v>
      </c>
      <c r="C334">
        <v>492</v>
      </c>
      <c r="D334">
        <v>18</v>
      </c>
      <c r="E334" t="s">
        <v>0</v>
      </c>
      <c r="F334">
        <v>0</v>
      </c>
    </row>
    <row r="335" spans="1:9" x14ac:dyDescent="0.15">
      <c r="A335" t="s">
        <v>73</v>
      </c>
      <c r="B335" s="41">
        <v>41185</v>
      </c>
      <c r="C335">
        <v>492</v>
      </c>
      <c r="D335">
        <v>19</v>
      </c>
      <c r="E335" t="s">
        <v>4</v>
      </c>
      <c r="F335">
        <v>1</v>
      </c>
    </row>
    <row r="336" spans="1:9" x14ac:dyDescent="0.15">
      <c r="A336" t="s">
        <v>73</v>
      </c>
      <c r="B336" s="41">
        <v>41185</v>
      </c>
      <c r="C336">
        <v>492</v>
      </c>
      <c r="D336">
        <v>20</v>
      </c>
      <c r="E336" t="s">
        <v>15</v>
      </c>
      <c r="F336">
        <v>1</v>
      </c>
      <c r="H336" t="s">
        <v>66</v>
      </c>
    </row>
    <row r="337" spans="1:9" x14ac:dyDescent="0.15">
      <c r="A337" t="s">
        <v>73</v>
      </c>
      <c r="B337" s="41">
        <v>41185</v>
      </c>
      <c r="C337">
        <v>492</v>
      </c>
      <c r="D337">
        <v>21</v>
      </c>
      <c r="E337" t="s">
        <v>1</v>
      </c>
      <c r="F337">
        <v>1</v>
      </c>
    </row>
    <row r="338" spans="1:9" x14ac:dyDescent="0.15">
      <c r="A338" t="s">
        <v>73</v>
      </c>
      <c r="B338" s="41">
        <v>41185</v>
      </c>
      <c r="C338">
        <v>492</v>
      </c>
      <c r="D338">
        <v>22</v>
      </c>
      <c r="E338" t="s">
        <v>0</v>
      </c>
      <c r="F338">
        <v>0</v>
      </c>
    </row>
    <row r="339" spans="1:9" x14ac:dyDescent="0.15">
      <c r="A339" t="s">
        <v>73</v>
      </c>
      <c r="B339" s="41">
        <v>41185</v>
      </c>
      <c r="C339">
        <v>492</v>
      </c>
      <c r="D339">
        <v>23</v>
      </c>
      <c r="E339" t="s">
        <v>0</v>
      </c>
      <c r="F339">
        <v>0</v>
      </c>
    </row>
    <row r="340" spans="1:9" x14ac:dyDescent="0.15">
      <c r="A340" t="s">
        <v>73</v>
      </c>
      <c r="B340" s="41">
        <v>41185</v>
      </c>
      <c r="C340">
        <v>492</v>
      </c>
      <c r="D340">
        <v>24</v>
      </c>
      <c r="E340" t="s">
        <v>4</v>
      </c>
      <c r="F340">
        <v>1</v>
      </c>
    </row>
    <row r="341" spans="1:9" x14ac:dyDescent="0.15">
      <c r="A341" t="s">
        <v>73</v>
      </c>
      <c r="B341" s="41">
        <v>41185</v>
      </c>
      <c r="C341">
        <v>492</v>
      </c>
      <c r="D341">
        <v>25</v>
      </c>
      <c r="E341" t="s">
        <v>15</v>
      </c>
      <c r="F341">
        <v>1</v>
      </c>
    </row>
    <row r="343" spans="1:9" x14ac:dyDescent="0.15">
      <c r="A343" t="s">
        <v>68</v>
      </c>
      <c r="B343" s="41">
        <v>41206</v>
      </c>
      <c r="C343">
        <v>493</v>
      </c>
      <c r="D343">
        <v>1</v>
      </c>
      <c r="E343" t="s">
        <v>4</v>
      </c>
      <c r="F343">
        <v>3</v>
      </c>
      <c r="H343">
        <f>(COUNTIF(F343:F367,"&gt;0"))/(COUNTA(F343:F367))</f>
        <v>0.6</v>
      </c>
      <c r="I343">
        <f>AVERAGE(F343:F367)</f>
        <v>0.92</v>
      </c>
    </row>
    <row r="344" spans="1:9" x14ac:dyDescent="0.15">
      <c r="A344" t="s">
        <v>79</v>
      </c>
      <c r="B344" s="41">
        <v>41206</v>
      </c>
      <c r="C344">
        <v>493</v>
      </c>
      <c r="D344">
        <v>2</v>
      </c>
      <c r="E344" t="s">
        <v>1</v>
      </c>
      <c r="F344">
        <v>1</v>
      </c>
    </row>
    <row r="345" spans="1:9" x14ac:dyDescent="0.15">
      <c r="A345" t="s">
        <v>68</v>
      </c>
      <c r="B345" s="41">
        <v>41206</v>
      </c>
      <c r="C345">
        <v>493</v>
      </c>
      <c r="D345">
        <v>3</v>
      </c>
      <c r="E345" t="s">
        <v>0</v>
      </c>
      <c r="F345">
        <v>0</v>
      </c>
      <c r="G345" t="s">
        <v>53</v>
      </c>
      <c r="H345" t="s">
        <v>59</v>
      </c>
      <c r="I345" t="s">
        <v>60</v>
      </c>
    </row>
    <row r="346" spans="1:9" x14ac:dyDescent="0.15">
      <c r="A346" t="s">
        <v>79</v>
      </c>
      <c r="B346" s="41">
        <v>41206</v>
      </c>
      <c r="C346">
        <v>493</v>
      </c>
      <c r="D346">
        <v>4</v>
      </c>
      <c r="E346" t="s">
        <v>0</v>
      </c>
      <c r="F346">
        <v>0</v>
      </c>
      <c r="G346" t="s">
        <v>54</v>
      </c>
    </row>
    <row r="347" spans="1:9" x14ac:dyDescent="0.15">
      <c r="A347" t="s">
        <v>68</v>
      </c>
      <c r="B347" s="41">
        <v>41206</v>
      </c>
      <c r="C347">
        <v>493</v>
      </c>
      <c r="D347">
        <v>5</v>
      </c>
      <c r="E347" t="s">
        <v>1</v>
      </c>
      <c r="F347">
        <v>1</v>
      </c>
      <c r="G347" t="s">
        <v>55</v>
      </c>
    </row>
    <row r="348" spans="1:9" x14ac:dyDescent="0.15">
      <c r="A348" t="s">
        <v>79</v>
      </c>
      <c r="B348" s="41">
        <v>41206</v>
      </c>
      <c r="C348">
        <v>493</v>
      </c>
      <c r="D348">
        <v>6</v>
      </c>
      <c r="E348" t="s">
        <v>2</v>
      </c>
      <c r="F348">
        <v>1</v>
      </c>
      <c r="G348" t="s">
        <v>56</v>
      </c>
    </row>
    <row r="349" spans="1:9" x14ac:dyDescent="0.15">
      <c r="A349" t="s">
        <v>68</v>
      </c>
      <c r="B349" s="41">
        <v>41206</v>
      </c>
      <c r="C349">
        <v>493</v>
      </c>
      <c r="D349">
        <v>7</v>
      </c>
      <c r="E349" t="s">
        <v>2</v>
      </c>
      <c r="F349">
        <v>1</v>
      </c>
      <c r="G349" t="s">
        <v>57</v>
      </c>
    </row>
    <row r="350" spans="1:9" x14ac:dyDescent="0.15">
      <c r="A350" t="s">
        <v>79</v>
      </c>
      <c r="B350" s="41">
        <v>41206</v>
      </c>
      <c r="C350">
        <v>493</v>
      </c>
      <c r="D350">
        <v>8</v>
      </c>
      <c r="E350" t="s">
        <v>0</v>
      </c>
      <c r="F350">
        <v>0</v>
      </c>
      <c r="G350" t="s">
        <v>58</v>
      </c>
      <c r="H350">
        <f>SUM(H346:H349)</f>
        <v>0</v>
      </c>
      <c r="I350">
        <f>SUM(I346:I349)</f>
        <v>0</v>
      </c>
    </row>
    <row r="351" spans="1:9" x14ac:dyDescent="0.15">
      <c r="A351" t="s">
        <v>68</v>
      </c>
      <c r="B351" s="41">
        <v>41206</v>
      </c>
      <c r="C351">
        <v>493</v>
      </c>
      <c r="D351">
        <v>9</v>
      </c>
      <c r="E351" t="s">
        <v>0</v>
      </c>
      <c r="F351">
        <v>0</v>
      </c>
      <c r="I351">
        <f>SUM(H350:I350)</f>
        <v>0</v>
      </c>
    </row>
    <row r="352" spans="1:9" x14ac:dyDescent="0.15">
      <c r="A352" t="s">
        <v>79</v>
      </c>
      <c r="B352" s="41">
        <v>41206</v>
      </c>
      <c r="C352">
        <v>493</v>
      </c>
      <c r="D352">
        <v>10</v>
      </c>
      <c r="E352" t="s">
        <v>15</v>
      </c>
      <c r="F352">
        <v>1</v>
      </c>
    </row>
    <row r="353" spans="1:6" x14ac:dyDescent="0.15">
      <c r="A353" t="s">
        <v>68</v>
      </c>
      <c r="B353" s="41">
        <v>41206</v>
      </c>
      <c r="C353">
        <v>493</v>
      </c>
      <c r="D353">
        <v>11</v>
      </c>
      <c r="E353" t="s">
        <v>1</v>
      </c>
      <c r="F353">
        <v>1</v>
      </c>
    </row>
    <row r="354" spans="1:6" x14ac:dyDescent="0.15">
      <c r="A354" t="s">
        <v>79</v>
      </c>
      <c r="B354" s="41">
        <v>41206</v>
      </c>
      <c r="C354">
        <v>493</v>
      </c>
      <c r="D354">
        <v>12</v>
      </c>
      <c r="E354" t="s">
        <v>1</v>
      </c>
      <c r="F354">
        <v>1</v>
      </c>
    </row>
    <row r="355" spans="1:6" x14ac:dyDescent="0.15">
      <c r="A355" t="s">
        <v>68</v>
      </c>
      <c r="B355" s="41">
        <v>41206</v>
      </c>
      <c r="C355">
        <v>493</v>
      </c>
      <c r="D355">
        <v>13</v>
      </c>
      <c r="E355" t="s">
        <v>0</v>
      </c>
      <c r="F355">
        <v>0</v>
      </c>
    </row>
    <row r="356" spans="1:6" x14ac:dyDescent="0.15">
      <c r="A356" t="s">
        <v>79</v>
      </c>
      <c r="B356" s="41">
        <v>41206</v>
      </c>
      <c r="C356">
        <v>493</v>
      </c>
      <c r="D356">
        <v>14</v>
      </c>
      <c r="E356" t="s">
        <v>0</v>
      </c>
      <c r="F356">
        <v>0</v>
      </c>
    </row>
    <row r="357" spans="1:6" x14ac:dyDescent="0.15">
      <c r="A357" t="s">
        <v>68</v>
      </c>
      <c r="B357" s="41">
        <v>41206</v>
      </c>
      <c r="C357">
        <v>493</v>
      </c>
      <c r="D357">
        <v>15</v>
      </c>
      <c r="E357" t="s">
        <v>0</v>
      </c>
      <c r="F357">
        <v>0</v>
      </c>
    </row>
    <row r="358" spans="1:6" x14ac:dyDescent="0.15">
      <c r="A358" t="s">
        <v>79</v>
      </c>
      <c r="B358" s="41">
        <v>41206</v>
      </c>
      <c r="C358">
        <v>493</v>
      </c>
      <c r="D358">
        <v>16</v>
      </c>
      <c r="E358" t="s">
        <v>0</v>
      </c>
      <c r="F358">
        <v>0</v>
      </c>
    </row>
    <row r="359" spans="1:6" x14ac:dyDescent="0.15">
      <c r="A359" t="s">
        <v>68</v>
      </c>
      <c r="B359" s="41">
        <v>41206</v>
      </c>
      <c r="C359">
        <v>493</v>
      </c>
      <c r="D359">
        <v>17</v>
      </c>
      <c r="E359" t="s">
        <v>0</v>
      </c>
      <c r="F359">
        <v>0</v>
      </c>
    </row>
    <row r="360" spans="1:6" x14ac:dyDescent="0.15">
      <c r="A360" t="s">
        <v>79</v>
      </c>
      <c r="B360" s="41">
        <v>41206</v>
      </c>
      <c r="C360">
        <v>493</v>
      </c>
      <c r="D360">
        <v>18</v>
      </c>
      <c r="E360" t="s">
        <v>3</v>
      </c>
      <c r="F360">
        <v>3</v>
      </c>
    </row>
    <row r="361" spans="1:6" x14ac:dyDescent="0.15">
      <c r="A361" t="s">
        <v>68</v>
      </c>
      <c r="B361" s="41">
        <v>41206</v>
      </c>
      <c r="C361">
        <v>493</v>
      </c>
      <c r="D361">
        <v>19</v>
      </c>
      <c r="E361" t="s">
        <v>15</v>
      </c>
      <c r="F361">
        <v>1</v>
      </c>
    </row>
    <row r="362" spans="1:6" x14ac:dyDescent="0.15">
      <c r="A362" t="s">
        <v>79</v>
      </c>
      <c r="B362" s="41">
        <v>41206</v>
      </c>
      <c r="C362">
        <v>493</v>
      </c>
      <c r="D362">
        <v>20</v>
      </c>
      <c r="E362" t="s">
        <v>15</v>
      </c>
      <c r="F362">
        <v>1</v>
      </c>
    </row>
    <row r="363" spans="1:6" x14ac:dyDescent="0.15">
      <c r="A363" t="s">
        <v>68</v>
      </c>
      <c r="B363" s="41">
        <v>41206</v>
      </c>
      <c r="C363">
        <v>493</v>
      </c>
      <c r="D363">
        <v>21</v>
      </c>
      <c r="E363" t="s">
        <v>0</v>
      </c>
      <c r="F363">
        <v>0</v>
      </c>
    </row>
    <row r="364" spans="1:6" x14ac:dyDescent="0.15">
      <c r="A364" t="s">
        <v>79</v>
      </c>
      <c r="B364" s="41">
        <v>41206</v>
      </c>
      <c r="C364">
        <v>493</v>
      </c>
      <c r="D364">
        <v>22</v>
      </c>
      <c r="E364" t="s">
        <v>1</v>
      </c>
      <c r="F364">
        <v>1</v>
      </c>
    </row>
    <row r="365" spans="1:6" x14ac:dyDescent="0.15">
      <c r="A365" t="s">
        <v>68</v>
      </c>
      <c r="B365" s="41">
        <v>41206</v>
      </c>
      <c r="C365">
        <v>493</v>
      </c>
      <c r="D365">
        <v>23</v>
      </c>
      <c r="E365" t="s">
        <v>3</v>
      </c>
      <c r="F365">
        <v>3</v>
      </c>
    </row>
    <row r="366" spans="1:6" x14ac:dyDescent="0.15">
      <c r="A366" t="s">
        <v>79</v>
      </c>
      <c r="B366" s="41">
        <v>41206</v>
      </c>
      <c r="C366">
        <v>493</v>
      </c>
      <c r="D366">
        <v>24</v>
      </c>
      <c r="E366" t="s">
        <v>3</v>
      </c>
      <c r="F366">
        <v>3</v>
      </c>
    </row>
    <row r="367" spans="1:6" x14ac:dyDescent="0.15">
      <c r="A367" t="s">
        <v>68</v>
      </c>
      <c r="B367" s="41">
        <v>41206</v>
      </c>
      <c r="C367">
        <v>493</v>
      </c>
      <c r="D367">
        <v>25</v>
      </c>
      <c r="E367" t="s">
        <v>15</v>
      </c>
      <c r="F367">
        <v>1</v>
      </c>
    </row>
    <row r="369" spans="1:9" x14ac:dyDescent="0.15">
      <c r="A369" t="s">
        <v>33</v>
      </c>
      <c r="B369" s="41">
        <v>41219</v>
      </c>
      <c r="C369">
        <v>494</v>
      </c>
      <c r="D369">
        <v>1</v>
      </c>
      <c r="E369" t="s">
        <v>3</v>
      </c>
      <c r="F369">
        <v>3</v>
      </c>
      <c r="H369">
        <f>(COUNTIF(F369:F393,"&gt;0"))/(COUNTA(F369:F393))</f>
        <v>1</v>
      </c>
      <c r="I369">
        <f>AVERAGE(F369:F393)</f>
        <v>2.76</v>
      </c>
    </row>
    <row r="370" spans="1:9" x14ac:dyDescent="0.15">
      <c r="A370" t="s">
        <v>33</v>
      </c>
      <c r="B370" s="41">
        <v>41219</v>
      </c>
      <c r="C370">
        <v>494</v>
      </c>
      <c r="D370">
        <v>2</v>
      </c>
      <c r="E370" t="s">
        <v>4</v>
      </c>
      <c r="F370">
        <v>3</v>
      </c>
    </row>
    <row r="371" spans="1:9" x14ac:dyDescent="0.15">
      <c r="A371" t="s">
        <v>33</v>
      </c>
      <c r="B371" s="41">
        <v>41219</v>
      </c>
      <c r="C371">
        <v>494</v>
      </c>
      <c r="D371">
        <v>3</v>
      </c>
      <c r="E371" t="s">
        <v>4</v>
      </c>
      <c r="F371">
        <v>1</v>
      </c>
      <c r="G371" t="s">
        <v>53</v>
      </c>
      <c r="H371" t="s">
        <v>59</v>
      </c>
      <c r="I371" t="s">
        <v>60</v>
      </c>
    </row>
    <row r="372" spans="1:9" x14ac:dyDescent="0.15">
      <c r="A372" t="s">
        <v>33</v>
      </c>
      <c r="B372" s="41">
        <v>41219</v>
      </c>
      <c r="C372">
        <v>494</v>
      </c>
      <c r="D372">
        <v>4</v>
      </c>
      <c r="E372" t="s">
        <v>3</v>
      </c>
      <c r="F372">
        <v>3</v>
      </c>
      <c r="G372" t="s">
        <v>54</v>
      </c>
      <c r="H372">
        <v>27</v>
      </c>
      <c r="I372">
        <v>9</v>
      </c>
    </row>
    <row r="373" spans="1:9" x14ac:dyDescent="0.15">
      <c r="A373" t="s">
        <v>33</v>
      </c>
      <c r="B373" s="41">
        <v>41219</v>
      </c>
      <c r="C373">
        <v>494</v>
      </c>
      <c r="D373">
        <v>5</v>
      </c>
      <c r="E373" t="s">
        <v>3</v>
      </c>
      <c r="F373">
        <v>3</v>
      </c>
      <c r="G373" t="s">
        <v>55</v>
      </c>
      <c r="H373">
        <v>27</v>
      </c>
      <c r="I373">
        <v>10</v>
      </c>
    </row>
    <row r="374" spans="1:9" x14ac:dyDescent="0.15">
      <c r="A374" t="s">
        <v>33</v>
      </c>
      <c r="B374" s="41">
        <v>41219</v>
      </c>
      <c r="C374">
        <v>494</v>
      </c>
      <c r="D374">
        <v>6</v>
      </c>
      <c r="E374" t="s">
        <v>3</v>
      </c>
      <c r="F374">
        <v>3</v>
      </c>
      <c r="G374" t="s">
        <v>56</v>
      </c>
      <c r="H374">
        <v>26</v>
      </c>
      <c r="I374">
        <v>10</v>
      </c>
    </row>
    <row r="375" spans="1:9" x14ac:dyDescent="0.15">
      <c r="A375" t="s">
        <v>33</v>
      </c>
      <c r="B375" s="41">
        <v>41219</v>
      </c>
      <c r="C375">
        <v>494</v>
      </c>
      <c r="D375">
        <v>7</v>
      </c>
      <c r="E375" t="s">
        <v>4</v>
      </c>
      <c r="F375">
        <v>3</v>
      </c>
      <c r="G375" t="s">
        <v>57</v>
      </c>
      <c r="H375">
        <v>25</v>
      </c>
      <c r="I375">
        <v>4</v>
      </c>
    </row>
    <row r="376" spans="1:9" x14ac:dyDescent="0.15">
      <c r="A376" t="s">
        <v>33</v>
      </c>
      <c r="B376" s="41">
        <v>41219</v>
      </c>
      <c r="C376">
        <v>494</v>
      </c>
      <c r="D376">
        <v>8</v>
      </c>
      <c r="E376" t="s">
        <v>3</v>
      </c>
      <c r="F376">
        <v>3</v>
      </c>
      <c r="G376" t="s">
        <v>58</v>
      </c>
      <c r="H376">
        <f>SUM(H372:H375)</f>
        <v>105</v>
      </c>
      <c r="I376">
        <f>SUM(I372:I375)</f>
        <v>33</v>
      </c>
    </row>
    <row r="377" spans="1:9" x14ac:dyDescent="0.15">
      <c r="A377" t="s">
        <v>33</v>
      </c>
      <c r="B377" s="41">
        <v>41219</v>
      </c>
      <c r="C377">
        <v>494</v>
      </c>
      <c r="D377">
        <v>9</v>
      </c>
      <c r="E377" t="s">
        <v>35</v>
      </c>
      <c r="F377">
        <v>5</v>
      </c>
      <c r="I377">
        <f>SUM(H376:I376)</f>
        <v>138</v>
      </c>
    </row>
    <row r="378" spans="1:9" x14ac:dyDescent="0.15">
      <c r="A378" t="s">
        <v>33</v>
      </c>
      <c r="B378" s="41">
        <v>41219</v>
      </c>
      <c r="C378">
        <v>494</v>
      </c>
      <c r="D378">
        <v>10</v>
      </c>
      <c r="E378" t="s">
        <v>3</v>
      </c>
      <c r="F378">
        <v>3</v>
      </c>
    </row>
    <row r="379" spans="1:9" x14ac:dyDescent="0.15">
      <c r="A379" t="s">
        <v>33</v>
      </c>
      <c r="B379" s="41">
        <v>41219</v>
      </c>
      <c r="C379">
        <v>494</v>
      </c>
      <c r="D379">
        <v>11</v>
      </c>
      <c r="E379" t="s">
        <v>3</v>
      </c>
      <c r="F379">
        <v>3</v>
      </c>
    </row>
    <row r="380" spans="1:9" x14ac:dyDescent="0.15">
      <c r="A380" t="s">
        <v>33</v>
      </c>
      <c r="B380" s="41">
        <v>41219</v>
      </c>
      <c r="C380">
        <v>494</v>
      </c>
      <c r="D380">
        <v>12</v>
      </c>
      <c r="E380" t="s">
        <v>3</v>
      </c>
      <c r="F380">
        <v>3</v>
      </c>
    </row>
    <row r="381" spans="1:9" x14ac:dyDescent="0.15">
      <c r="A381" t="s">
        <v>33</v>
      </c>
      <c r="B381" s="41">
        <v>41219</v>
      </c>
      <c r="C381">
        <v>494</v>
      </c>
      <c r="D381">
        <v>13</v>
      </c>
      <c r="E381" t="s">
        <v>4</v>
      </c>
      <c r="F381">
        <v>3</v>
      </c>
    </row>
    <row r="382" spans="1:9" x14ac:dyDescent="0.15">
      <c r="A382" t="s">
        <v>33</v>
      </c>
      <c r="B382" s="41">
        <v>41219</v>
      </c>
      <c r="C382">
        <v>494</v>
      </c>
      <c r="D382">
        <v>14</v>
      </c>
      <c r="E382" t="s">
        <v>4</v>
      </c>
      <c r="F382">
        <v>1</v>
      </c>
    </row>
    <row r="383" spans="1:9" x14ac:dyDescent="0.15">
      <c r="A383" t="s">
        <v>33</v>
      </c>
      <c r="B383" s="41">
        <v>41219</v>
      </c>
      <c r="C383">
        <v>494</v>
      </c>
      <c r="D383">
        <v>15</v>
      </c>
      <c r="E383" t="s">
        <v>3</v>
      </c>
      <c r="F383">
        <v>3</v>
      </c>
    </row>
    <row r="384" spans="1:9" x14ac:dyDescent="0.15">
      <c r="A384" t="s">
        <v>33</v>
      </c>
      <c r="B384" s="41">
        <v>41219</v>
      </c>
      <c r="C384">
        <v>494</v>
      </c>
      <c r="D384">
        <v>16</v>
      </c>
      <c r="E384" t="s">
        <v>3</v>
      </c>
      <c r="F384">
        <v>3</v>
      </c>
    </row>
    <row r="385" spans="1:9" x14ac:dyDescent="0.15">
      <c r="A385" t="s">
        <v>33</v>
      </c>
      <c r="B385" s="41">
        <v>41219</v>
      </c>
      <c r="C385">
        <v>494</v>
      </c>
      <c r="D385">
        <v>17</v>
      </c>
      <c r="E385" t="s">
        <v>3</v>
      </c>
      <c r="F385">
        <v>3</v>
      </c>
    </row>
    <row r="386" spans="1:9" x14ac:dyDescent="0.15">
      <c r="A386" t="s">
        <v>33</v>
      </c>
      <c r="B386" s="41">
        <v>41219</v>
      </c>
      <c r="C386">
        <v>494</v>
      </c>
      <c r="D386">
        <v>18</v>
      </c>
      <c r="E386" t="s">
        <v>3</v>
      </c>
      <c r="F386">
        <v>3</v>
      </c>
    </row>
    <row r="387" spans="1:9" x14ac:dyDescent="0.15">
      <c r="A387" t="s">
        <v>33</v>
      </c>
      <c r="B387" s="41">
        <v>41219</v>
      </c>
      <c r="C387">
        <v>494</v>
      </c>
      <c r="D387">
        <v>19</v>
      </c>
      <c r="E387" t="s">
        <v>3</v>
      </c>
      <c r="F387">
        <v>3</v>
      </c>
    </row>
    <row r="388" spans="1:9" x14ac:dyDescent="0.15">
      <c r="A388" t="s">
        <v>33</v>
      </c>
      <c r="B388" s="41">
        <v>41219</v>
      </c>
      <c r="C388">
        <v>494</v>
      </c>
      <c r="D388">
        <v>20</v>
      </c>
      <c r="E388" t="s">
        <v>4</v>
      </c>
      <c r="F388">
        <v>1</v>
      </c>
    </row>
    <row r="389" spans="1:9" x14ac:dyDescent="0.15">
      <c r="A389" t="s">
        <v>33</v>
      </c>
      <c r="B389" s="41">
        <v>41219</v>
      </c>
      <c r="C389">
        <v>494</v>
      </c>
      <c r="D389">
        <v>21</v>
      </c>
      <c r="E389" t="s">
        <v>3</v>
      </c>
      <c r="F389">
        <v>3</v>
      </c>
    </row>
    <row r="390" spans="1:9" x14ac:dyDescent="0.15">
      <c r="A390" t="s">
        <v>33</v>
      </c>
      <c r="B390" s="41">
        <v>41219</v>
      </c>
      <c r="C390">
        <v>494</v>
      </c>
      <c r="D390">
        <v>22</v>
      </c>
      <c r="E390" t="s">
        <v>3</v>
      </c>
      <c r="F390">
        <v>3</v>
      </c>
    </row>
    <row r="391" spans="1:9" x14ac:dyDescent="0.15">
      <c r="A391" t="s">
        <v>33</v>
      </c>
      <c r="B391" s="41">
        <v>41219</v>
      </c>
      <c r="C391">
        <v>494</v>
      </c>
      <c r="D391">
        <v>23</v>
      </c>
      <c r="E391" t="s">
        <v>4</v>
      </c>
      <c r="F391">
        <v>1</v>
      </c>
    </row>
    <row r="392" spans="1:9" x14ac:dyDescent="0.15">
      <c r="A392" t="s">
        <v>33</v>
      </c>
      <c r="B392" s="41">
        <v>41219</v>
      </c>
      <c r="C392">
        <v>494</v>
      </c>
      <c r="D392">
        <v>24</v>
      </c>
      <c r="E392" t="s">
        <v>3</v>
      </c>
      <c r="F392">
        <v>3</v>
      </c>
    </row>
    <row r="393" spans="1:9" x14ac:dyDescent="0.15">
      <c r="A393" t="s">
        <v>33</v>
      </c>
      <c r="B393" s="41">
        <v>41219</v>
      </c>
      <c r="C393">
        <v>494</v>
      </c>
      <c r="D393">
        <v>25</v>
      </c>
      <c r="E393" t="s">
        <v>4</v>
      </c>
      <c r="F393">
        <v>3</v>
      </c>
    </row>
    <row r="395" spans="1:9" x14ac:dyDescent="0.15">
      <c r="A395" t="s">
        <v>64</v>
      </c>
      <c r="B395" s="41">
        <v>41547</v>
      </c>
      <c r="C395" t="s">
        <v>75</v>
      </c>
      <c r="D395">
        <v>1</v>
      </c>
      <c r="E395" s="56" t="s">
        <v>35</v>
      </c>
      <c r="F395" s="56">
        <v>5</v>
      </c>
      <c r="H395">
        <f>(COUNTIF(F395:F419,"&gt;0"))/(COUNTA(F395:F419))</f>
        <v>1</v>
      </c>
      <c r="I395">
        <f>AVERAGE(F395:F419)</f>
        <v>3.4761904761904763</v>
      </c>
    </row>
    <row r="396" spans="1:9" x14ac:dyDescent="0.15">
      <c r="A396" t="s">
        <v>64</v>
      </c>
      <c r="B396" s="41">
        <v>41547</v>
      </c>
      <c r="C396" t="s">
        <v>75</v>
      </c>
      <c r="D396">
        <v>2</v>
      </c>
      <c r="E396" s="56" t="s">
        <v>4</v>
      </c>
      <c r="F396" s="56">
        <v>3</v>
      </c>
    </row>
    <row r="397" spans="1:9" x14ac:dyDescent="0.15">
      <c r="A397" t="s">
        <v>64</v>
      </c>
      <c r="B397" s="41">
        <v>41547</v>
      </c>
      <c r="C397" t="s">
        <v>75</v>
      </c>
      <c r="D397">
        <v>3</v>
      </c>
      <c r="E397" s="56" t="s">
        <v>4</v>
      </c>
      <c r="F397" s="56">
        <v>3</v>
      </c>
    </row>
    <row r="398" spans="1:9" x14ac:dyDescent="0.15">
      <c r="A398" t="s">
        <v>64</v>
      </c>
      <c r="B398" s="41">
        <v>41547</v>
      </c>
      <c r="C398" t="s">
        <v>75</v>
      </c>
      <c r="D398">
        <v>4</v>
      </c>
      <c r="E398" s="56" t="s">
        <v>3</v>
      </c>
      <c r="F398" s="56">
        <v>3</v>
      </c>
    </row>
    <row r="399" spans="1:9" x14ac:dyDescent="0.15">
      <c r="A399" t="s">
        <v>64</v>
      </c>
      <c r="B399" s="41">
        <v>41547</v>
      </c>
      <c r="C399" t="s">
        <v>75</v>
      </c>
      <c r="D399">
        <v>5</v>
      </c>
      <c r="E399" s="56" t="s">
        <v>35</v>
      </c>
      <c r="F399" s="56">
        <v>5</v>
      </c>
    </row>
    <row r="400" spans="1:9" x14ac:dyDescent="0.15">
      <c r="A400" t="s">
        <v>64</v>
      </c>
      <c r="B400" s="41">
        <v>41547</v>
      </c>
      <c r="C400" t="s">
        <v>75</v>
      </c>
      <c r="D400">
        <v>6</v>
      </c>
      <c r="E400" s="56" t="s">
        <v>3</v>
      </c>
      <c r="F400" s="56">
        <v>3</v>
      </c>
    </row>
    <row r="401" spans="1:9" x14ac:dyDescent="0.15">
      <c r="A401" t="s">
        <v>64</v>
      </c>
      <c r="B401" s="41">
        <v>41547</v>
      </c>
      <c r="C401" t="s">
        <v>75</v>
      </c>
      <c r="D401">
        <v>7</v>
      </c>
      <c r="E401" s="56" t="s">
        <v>4</v>
      </c>
      <c r="F401" s="56">
        <v>3</v>
      </c>
    </row>
    <row r="402" spans="1:9" x14ac:dyDescent="0.15">
      <c r="A402" t="s">
        <v>64</v>
      </c>
      <c r="B402" s="41">
        <v>41547</v>
      </c>
      <c r="C402" t="s">
        <v>75</v>
      </c>
      <c r="D402">
        <v>8</v>
      </c>
      <c r="E402" s="56" t="s">
        <v>2</v>
      </c>
      <c r="F402" s="56">
        <v>1</v>
      </c>
    </row>
    <row r="403" spans="1:9" x14ac:dyDescent="0.15">
      <c r="A403" t="s">
        <v>64</v>
      </c>
      <c r="B403" s="41">
        <v>41547</v>
      </c>
      <c r="C403" t="s">
        <v>75</v>
      </c>
      <c r="D403">
        <v>9</v>
      </c>
      <c r="E403" s="56" t="s">
        <v>4</v>
      </c>
      <c r="F403" s="56">
        <v>3</v>
      </c>
    </row>
    <row r="404" spans="1:9" x14ac:dyDescent="0.15">
      <c r="A404" t="s">
        <v>64</v>
      </c>
      <c r="B404" s="41">
        <v>41547</v>
      </c>
      <c r="C404" t="s">
        <v>75</v>
      </c>
      <c r="D404">
        <v>10</v>
      </c>
      <c r="E404" s="56" t="s">
        <v>36</v>
      </c>
      <c r="F404" s="56">
        <v>5</v>
      </c>
    </row>
    <row r="405" spans="1:9" x14ac:dyDescent="0.15">
      <c r="A405" t="s">
        <v>64</v>
      </c>
      <c r="B405" s="41">
        <v>41547</v>
      </c>
      <c r="C405" t="s">
        <v>75</v>
      </c>
      <c r="D405">
        <v>11</v>
      </c>
      <c r="E405" s="56" t="s">
        <v>4</v>
      </c>
      <c r="F405" s="56">
        <v>3</v>
      </c>
    </row>
    <row r="406" spans="1:9" x14ac:dyDescent="0.15">
      <c r="A406" t="s">
        <v>64</v>
      </c>
      <c r="B406" s="41">
        <v>41547</v>
      </c>
      <c r="C406" t="s">
        <v>75</v>
      </c>
      <c r="D406">
        <v>12</v>
      </c>
      <c r="E406" s="56" t="s">
        <v>3</v>
      </c>
      <c r="F406" s="56">
        <v>3</v>
      </c>
    </row>
    <row r="407" spans="1:9" x14ac:dyDescent="0.15">
      <c r="A407" t="s">
        <v>64</v>
      </c>
      <c r="B407" s="41">
        <v>41547</v>
      </c>
      <c r="C407" t="s">
        <v>75</v>
      </c>
      <c r="D407">
        <v>13</v>
      </c>
      <c r="E407" s="56" t="s">
        <v>3</v>
      </c>
      <c r="F407" s="56">
        <v>3</v>
      </c>
    </row>
    <row r="408" spans="1:9" x14ac:dyDescent="0.15">
      <c r="A408" t="s">
        <v>64</v>
      </c>
      <c r="B408" s="41">
        <v>41547</v>
      </c>
      <c r="C408" t="s">
        <v>75</v>
      </c>
      <c r="D408">
        <v>14</v>
      </c>
      <c r="E408" s="56" t="s">
        <v>3</v>
      </c>
      <c r="F408" s="56">
        <v>3</v>
      </c>
    </row>
    <row r="409" spans="1:9" x14ac:dyDescent="0.15">
      <c r="A409" t="s">
        <v>64</v>
      </c>
      <c r="B409" s="41">
        <v>41547</v>
      </c>
      <c r="C409" t="s">
        <v>75</v>
      </c>
      <c r="D409">
        <v>15</v>
      </c>
      <c r="E409" s="56" t="s">
        <v>90</v>
      </c>
      <c r="F409" s="56"/>
    </row>
    <row r="410" spans="1:9" x14ac:dyDescent="0.15">
      <c r="A410" t="s">
        <v>64</v>
      </c>
      <c r="B410" s="41">
        <v>41547</v>
      </c>
      <c r="C410" t="s">
        <v>75</v>
      </c>
      <c r="D410">
        <v>16</v>
      </c>
      <c r="E410" s="56" t="s">
        <v>35</v>
      </c>
      <c r="F410" s="56">
        <v>5</v>
      </c>
    </row>
    <row r="411" spans="1:9" x14ac:dyDescent="0.15">
      <c r="A411" t="s">
        <v>64</v>
      </c>
      <c r="B411" s="41">
        <v>41547</v>
      </c>
      <c r="C411" t="s">
        <v>75</v>
      </c>
      <c r="D411">
        <v>17</v>
      </c>
      <c r="E411" s="56" t="s">
        <v>4</v>
      </c>
      <c r="F411" s="56">
        <v>3</v>
      </c>
    </row>
    <row r="412" spans="1:9" x14ac:dyDescent="0.15">
      <c r="A412" t="s">
        <v>64</v>
      </c>
      <c r="B412" s="41">
        <v>41547</v>
      </c>
      <c r="C412" t="s">
        <v>75</v>
      </c>
      <c r="D412">
        <v>18</v>
      </c>
      <c r="E412" s="56" t="s">
        <v>4</v>
      </c>
      <c r="F412" s="56">
        <v>3</v>
      </c>
    </row>
    <row r="413" spans="1:9" x14ac:dyDescent="0.15">
      <c r="A413" t="s">
        <v>64</v>
      </c>
      <c r="B413" s="41">
        <v>41547</v>
      </c>
      <c r="C413" t="s">
        <v>75</v>
      </c>
      <c r="D413">
        <v>19</v>
      </c>
      <c r="E413" s="56" t="s">
        <v>36</v>
      </c>
      <c r="F413" s="56">
        <v>5</v>
      </c>
    </row>
    <row r="414" spans="1:9" x14ac:dyDescent="0.15">
      <c r="A414" t="s">
        <v>64</v>
      </c>
      <c r="B414" s="41">
        <v>41547</v>
      </c>
      <c r="C414" t="s">
        <v>75</v>
      </c>
      <c r="D414">
        <v>20</v>
      </c>
      <c r="E414" s="56" t="s">
        <v>90</v>
      </c>
      <c r="F414" s="56"/>
    </row>
    <row r="415" spans="1:9" x14ac:dyDescent="0.15">
      <c r="A415" t="s">
        <v>64</v>
      </c>
      <c r="B415" s="41">
        <v>41547</v>
      </c>
      <c r="C415" t="s">
        <v>75</v>
      </c>
      <c r="D415">
        <v>21</v>
      </c>
      <c r="E415" s="56" t="s">
        <v>3</v>
      </c>
      <c r="F415" s="56">
        <v>3</v>
      </c>
      <c r="I415" t="s">
        <v>66</v>
      </c>
    </row>
    <row r="416" spans="1:9" x14ac:dyDescent="0.15">
      <c r="A416" t="s">
        <v>64</v>
      </c>
      <c r="B416" s="41">
        <v>41547</v>
      </c>
      <c r="C416" t="s">
        <v>75</v>
      </c>
      <c r="D416">
        <v>22</v>
      </c>
      <c r="E416" s="56" t="s">
        <v>35</v>
      </c>
      <c r="F416" s="56">
        <v>5</v>
      </c>
    </row>
    <row r="417" spans="1:6" x14ac:dyDescent="0.15">
      <c r="A417" t="s">
        <v>64</v>
      </c>
      <c r="B417" s="41">
        <v>41547</v>
      </c>
      <c r="C417" t="s">
        <v>75</v>
      </c>
      <c r="D417">
        <v>23</v>
      </c>
      <c r="E417" s="56" t="s">
        <v>4</v>
      </c>
      <c r="F417" s="56">
        <v>3</v>
      </c>
    </row>
    <row r="418" spans="1:6" x14ac:dyDescent="0.15">
      <c r="A418" t="s">
        <v>64</v>
      </c>
      <c r="C418" t="s">
        <v>75</v>
      </c>
      <c r="D418">
        <v>24</v>
      </c>
    </row>
    <row r="419" spans="1:6" x14ac:dyDescent="0.15">
      <c r="A419" t="s">
        <v>64</v>
      </c>
      <c r="C419" t="s">
        <v>75</v>
      </c>
      <c r="D419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821C162B6B24FBF3C528109150FCC" ma:contentTypeVersion="6" ma:contentTypeDescription="Create a new document." ma:contentTypeScope="" ma:versionID="22b1fa1555a929f04a73c115b9463ac7">
  <xsd:schema xmlns:xsd="http://www.w3.org/2001/XMLSchema" xmlns:xs="http://www.w3.org/2001/XMLSchema" xmlns:p="http://schemas.microsoft.com/office/2006/metadata/properties" xmlns:ns3="05727f74-e10c-4ac4-a14a-b86d9a29e388" targetNamespace="http://schemas.microsoft.com/office/2006/metadata/properties" ma:root="true" ma:fieldsID="49428518808fd822692afbe38a52e18e" ns3:_="">
    <xsd:import namespace="05727f74-e10c-4ac4-a14a-b86d9a29e38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27f74-e10c-4ac4-a14a-b86d9a29e38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5727f74-e10c-4ac4-a14a-b86d9a29e38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301D8A-EA21-4BAF-A4D2-7B31DFE91C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727f74-e10c-4ac4-a14a-b86d9a29e3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60CFA3-D10B-4120-898A-CA920E713FCB}">
  <ds:schemaRefs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05727f74-e10c-4ac4-a14a-b86d9a29e388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F503795-9EB3-4334-BE4F-36275160ED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Weighted Prev</vt:lpstr>
      <vt:lpstr>Survival</vt:lpstr>
      <vt:lpstr>'2011'!Print_Area</vt:lpstr>
    </vt:vector>
  </TitlesOfParts>
  <Company>VIMS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Carnegie</dc:creator>
  <cp:lastModifiedBy>Madeline Eppley</cp:lastModifiedBy>
  <cp:lastPrinted>2010-11-23T20:58:46Z</cp:lastPrinted>
  <dcterms:created xsi:type="dcterms:W3CDTF">2009-02-16T16:31:15Z</dcterms:created>
  <dcterms:modified xsi:type="dcterms:W3CDTF">2025-03-17T14:07:27Z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0x01010000C821C162B6B24FBF3C528109150FCC</vt:lpwstr>
  </property>
</Properties>
</file>