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32_vaja\"/>
    </mc:Choice>
  </mc:AlternateContent>
  <xr:revisionPtr revIDLastSave="0" documentId="8_{002AE684-1642-43AF-859A-1190202F6B31}" xr6:coauthVersionLast="47" xr6:coauthVersionMax="47" xr10:uidLastSave="{00000000-0000-0000-0000-000000000000}"/>
  <bookViews>
    <workbookView xWindow="-28898" yWindow="-8227" windowWidth="28996" windowHeight="15795" xr2:uid="{8B747A3A-01DE-40CF-A491-A3550E9EF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T35" i="1"/>
  <c r="E16" i="1"/>
  <c r="L12" i="1"/>
  <c r="Q35" i="1"/>
  <c r="Q36" i="1"/>
  <c r="Q37" i="1"/>
  <c r="Q34" i="1"/>
  <c r="O37" i="1"/>
  <c r="O36" i="1"/>
  <c r="O35" i="1"/>
  <c r="O34" i="1"/>
  <c r="J36" i="1"/>
  <c r="G32" i="1"/>
  <c r="G30" i="1"/>
  <c r="G31" i="1"/>
  <c r="E31" i="1"/>
  <c r="E30" i="1"/>
  <c r="G29" i="1"/>
  <c r="J35" i="1"/>
  <c r="J34" i="1"/>
  <c r="R14" i="1"/>
  <c r="Q14" i="1"/>
  <c r="R12" i="1"/>
  <c r="Q12" i="1"/>
  <c r="L14" i="1"/>
  <c r="M12" i="1"/>
  <c r="M11" i="1"/>
  <c r="L11" i="1"/>
  <c r="H16" i="1"/>
  <c r="H15" i="1"/>
  <c r="I14" i="1"/>
  <c r="H14" i="1"/>
  <c r="F15" i="1"/>
  <c r="E15" i="1"/>
</calcChain>
</file>

<file path=xl/sharedStrings.xml><?xml version="1.0" encoding="utf-8"?>
<sst xmlns="http://schemas.openxmlformats.org/spreadsheetml/2006/main" count="6" uniqueCount="6">
  <si>
    <t>J</t>
  </si>
  <si>
    <t>D</t>
  </si>
  <si>
    <t>D'</t>
  </si>
  <si>
    <t>'</t>
  </si>
  <si>
    <t>U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</si>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</sst>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0" xfId="1" applyAlignment="1">
      <alignment horizontal="center" vertical="center"/>
    </xf>
    <xf numFmtId="0" fontId="1" fillId="2" borderId="0" xfId="1" quotePrefix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B3CA-C8FA-4D64-8588-A375522756F7}">
  <dimension ref="E8:T41"/>
  <sheetViews>
    <sheetView tabSelected="1" topLeftCell="A10" workbookViewId="0">
      <selection activeCell="L44" sqref="L44"/>
    </sheetView>
  </sheetViews>
  <sheetFormatPr defaultRowHeight="15" x14ac:dyDescent="0.25"/>
  <cols>
    <col min="5" max="5" width="12" bestFit="1" customWidth="1"/>
    <col min="7" max="10" width="12" bestFit="1" customWidth="1"/>
    <col min="12" max="13" width="12" bestFit="1" customWidth="1"/>
    <col min="15" max="15" width="12" bestFit="1" customWidth="1"/>
    <col min="17" max="17" width="12.140625" bestFit="1" customWidth="1"/>
    <col min="18" max="18" width="10" bestFit="1" customWidth="1"/>
    <col min="20" max="20" width="12" bestFit="1" customWidth="1"/>
  </cols>
  <sheetData>
    <row r="8" spans="5:18" x14ac:dyDescent="0.25">
      <c r="E8">
        <v>74.3</v>
      </c>
      <c r="F8">
        <v>74.5</v>
      </c>
      <c r="H8">
        <v>67.099999999999994</v>
      </c>
      <c r="I8">
        <v>67.2</v>
      </c>
      <c r="L8">
        <v>37.1</v>
      </c>
      <c r="M8">
        <v>36.9</v>
      </c>
      <c r="Q8">
        <v>75.2</v>
      </c>
      <c r="R8">
        <v>76.099999999999994</v>
      </c>
    </row>
    <row r="9" spans="5:18" x14ac:dyDescent="0.25">
      <c r="E9">
        <v>73.900000000000006</v>
      </c>
      <c r="F9">
        <v>73.900000000000006</v>
      </c>
      <c r="H9">
        <v>67.599999999999994</v>
      </c>
      <c r="I9">
        <v>67.5</v>
      </c>
      <c r="L9">
        <v>36.9</v>
      </c>
      <c r="M9">
        <v>36.9</v>
      </c>
      <c r="Q9">
        <v>75.099999999999994</v>
      </c>
      <c r="R9">
        <v>75.7</v>
      </c>
    </row>
    <row r="10" spans="5:18" x14ac:dyDescent="0.25">
      <c r="E10">
        <v>74.7</v>
      </c>
      <c r="F10">
        <v>74.7</v>
      </c>
      <c r="H10">
        <v>67.2</v>
      </c>
      <c r="I10">
        <v>67.2</v>
      </c>
      <c r="Q10">
        <v>75.3</v>
      </c>
      <c r="R10">
        <v>75.099999999999994</v>
      </c>
    </row>
    <row r="11" spans="5:18" x14ac:dyDescent="0.25">
      <c r="E11">
        <v>74.2</v>
      </c>
      <c r="F11">
        <v>74.2</v>
      </c>
      <c r="H11">
        <v>67.2</v>
      </c>
      <c r="I11">
        <v>67.099999999999994</v>
      </c>
      <c r="L11">
        <f>AVERAGE(L8:L9)</f>
        <v>37</v>
      </c>
      <c r="M11">
        <f>AVERAGE(M8:M9)</f>
        <v>36.9</v>
      </c>
    </row>
    <row r="12" spans="5:18" x14ac:dyDescent="0.25">
      <c r="E12">
        <v>73.400000000000006</v>
      </c>
      <c r="F12">
        <v>73.400000000000006</v>
      </c>
      <c r="H12">
        <v>67.7</v>
      </c>
      <c r="I12">
        <v>67.8</v>
      </c>
      <c r="L12">
        <f>L11/20</f>
        <v>1.85</v>
      </c>
      <c r="M12" s="1">
        <f>M11/20</f>
        <v>1.845</v>
      </c>
      <c r="Q12">
        <f>AVERAGE(Q8:Q10)/4</f>
        <v>18.8</v>
      </c>
      <c r="R12">
        <f>AVERAGE(R8:R10)/4</f>
        <v>18.908333333333335</v>
      </c>
    </row>
    <row r="13" spans="5:18" x14ac:dyDescent="0.25">
      <c r="E13">
        <v>74.5</v>
      </c>
      <c r="F13">
        <v>74.5</v>
      </c>
    </row>
    <row r="14" spans="5:18" x14ac:dyDescent="0.25">
      <c r="H14">
        <f>AVERAGE(H7:H12)</f>
        <v>67.359999999999985</v>
      </c>
      <c r="I14">
        <f>AVERAGE(I7:I12)</f>
        <v>67.36</v>
      </c>
      <c r="L14">
        <f>2*PI()/L12</f>
        <v>3.3963163822592355</v>
      </c>
      <c r="Q14" s="1">
        <f>2*PI()/Q12</f>
        <v>0.33421198442444605</v>
      </c>
      <c r="R14" s="1">
        <f>2*PI()/R12</f>
        <v>0.33229715154762024</v>
      </c>
    </row>
    <row r="15" spans="5:18" x14ac:dyDescent="0.25">
      <c r="E15" s="1">
        <f>AVERAGE(E8:E13)</f>
        <v>74.166666666666671</v>
      </c>
      <c r="F15">
        <f>AVERAGE(F8:F13)</f>
        <v>74.2</v>
      </c>
      <c r="H15">
        <f>H14/40</f>
        <v>1.6839999999999997</v>
      </c>
    </row>
    <row r="16" spans="5:18" x14ac:dyDescent="0.25">
      <c r="E16">
        <f>AVERAGE(E15:F15)/40</f>
        <v>1.8545833333333335</v>
      </c>
      <c r="H16">
        <f>2*PI()/H15</f>
        <v>3.7311076645959544</v>
      </c>
    </row>
    <row r="29" spans="5:7" x14ac:dyDescent="0.25">
      <c r="E29">
        <v>0.02</v>
      </c>
      <c r="F29">
        <v>4.2900000000000001E-2</v>
      </c>
      <c r="G29">
        <f>(F29*9.81)/E29</f>
        <v>21.042450000000002</v>
      </c>
    </row>
    <row r="30" spans="5:7" x14ac:dyDescent="0.25">
      <c r="E30">
        <f>E29+0.019</f>
        <v>3.9E-2</v>
      </c>
      <c r="F30">
        <v>8.5800000000000001E-2</v>
      </c>
      <c r="G30">
        <f t="shared" ref="G30:G31" si="0">(F30*9.81)/E30</f>
        <v>21.582000000000001</v>
      </c>
    </row>
    <row r="31" spans="5:7" x14ac:dyDescent="0.25">
      <c r="E31">
        <f>E30+0.019</f>
        <v>5.7999999999999996E-2</v>
      </c>
      <c r="F31">
        <v>0.13589999999999999</v>
      </c>
      <c r="G31">
        <f t="shared" si="0"/>
        <v>22.985844827586206</v>
      </c>
    </row>
    <row r="32" spans="5:7" x14ac:dyDescent="0.25">
      <c r="G32" s="1">
        <f>AVERAGE(G29:G31)</f>
        <v>21.870098275862073</v>
      </c>
    </row>
    <row r="33" spans="9:20" x14ac:dyDescent="0.25">
      <c r="Q33" t="s">
        <v>5</v>
      </c>
    </row>
    <row r="34" spans="9:20" x14ac:dyDescent="0.25">
      <c r="I34" t="s">
        <v>1</v>
      </c>
      <c r="J34">
        <f>9.81*1.268*0.7835</f>
        <v>9.7460191799999993</v>
      </c>
      <c r="M34" s="2">
        <v>0</v>
      </c>
      <c r="O34" s="1">
        <f>SQRT(J34/J35)</f>
        <v>3.3963163822592355</v>
      </c>
      <c r="P34" s="1"/>
      <c r="Q34" s="1">
        <f>2*PI()/O34</f>
        <v>1.85</v>
      </c>
    </row>
    <row r="35" spans="9:20" x14ac:dyDescent="0.25">
      <c r="I35" t="s">
        <v>0</v>
      </c>
      <c r="J35">
        <f>J34/L14^2</f>
        <v>0.84491103412078916</v>
      </c>
      <c r="M35" s="2">
        <v>1</v>
      </c>
      <c r="O35" s="1">
        <f>SQRT((J34+2*J36)/J35)</f>
        <v>3.6970682376880069</v>
      </c>
      <c r="P35" s="1"/>
      <c r="Q35" s="1">
        <f t="shared" ref="Q35:Q37" si="1">2*PI()/O35</f>
        <v>1.6995048246955891</v>
      </c>
      <c r="T35">
        <f>(1-(O34/O35)^2)/(1+(O34/O35)^2)</f>
        <v>8.4645677498365504E-2</v>
      </c>
    </row>
    <row r="36" spans="9:20" x14ac:dyDescent="0.25">
      <c r="I36" t="s">
        <v>2</v>
      </c>
      <c r="J36">
        <f>G32*0.203^2</f>
        <v>0.90124487985000024</v>
      </c>
      <c r="M36" s="3" t="s">
        <v>3</v>
      </c>
      <c r="O36" s="1">
        <f>(O34+O35)/2</f>
        <v>3.5466923099736212</v>
      </c>
      <c r="P36" s="1"/>
      <c r="Q36" s="1">
        <f t="shared" si="1"/>
        <v>1.7715619958096445</v>
      </c>
    </row>
    <row r="37" spans="9:20" x14ac:dyDescent="0.25">
      <c r="M37" s="2" t="s">
        <v>4</v>
      </c>
      <c r="O37" s="1">
        <f>O35-O34</f>
        <v>0.30075185542877136</v>
      </c>
      <c r="P37" s="1"/>
      <c r="Q37" s="1">
        <f t="shared" si="1"/>
        <v>20.891592832309776</v>
      </c>
    </row>
    <row r="41" spans="9:20" x14ac:dyDescent="0.25">
      <c r="I41">
        <f>J36/(J36+J34)</f>
        <v>8.4645677498365435E-2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2022-11-14T18:03:15Z</dcterms:created>
  <dcterms:modified xsi:type="dcterms:W3CDTF">2022-11-14T19:36:46Z</dcterms:modified>
</cp:coreProperties>
</file>