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MF\FPR1\10_vaja\"/>
    </mc:Choice>
  </mc:AlternateContent>
  <xr:revisionPtr revIDLastSave="0" documentId="13_ncr:1_{2467D28A-4D31-4292-AD44-0F8D01B75257}" xr6:coauthVersionLast="47" xr6:coauthVersionMax="47" xr10:uidLastSave="{00000000-0000-0000-0000-000000000000}"/>
  <bookViews>
    <workbookView xWindow="-120" yWindow="-120" windowWidth="29040" windowHeight="15840" activeTab="2" xr2:uid="{0B300239-80E6-42F6-A1C5-3D021BD3E2DA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K47" i="3"/>
  <c r="I47" i="3"/>
  <c r="K50" i="3" s="1"/>
  <c r="J51" i="3" s="1"/>
  <c r="K51" i="3" s="1"/>
  <c r="J52" i="3" s="1"/>
  <c r="K52" i="3" s="1"/>
  <c r="J53" i="3" s="1"/>
  <c r="K53" i="3" s="1"/>
  <c r="J54" i="3" s="1"/>
  <c r="K54" i="3" s="1"/>
  <c r="J55" i="3" s="1"/>
  <c r="K55" i="3" s="1"/>
  <c r="J56" i="3" s="1"/>
  <c r="K56" i="3" s="1"/>
  <c r="J57" i="3" s="1"/>
  <c r="K57" i="3" s="1"/>
  <c r="J58" i="3" s="1"/>
  <c r="K58" i="3" s="1"/>
  <c r="J59" i="3" s="1"/>
  <c r="K59" i="3" s="1"/>
  <c r="J47" i="3"/>
  <c r="J4" i="3"/>
  <c r="I4" i="3"/>
  <c r="B27" i="4"/>
  <c r="B25" i="4"/>
  <c r="B26" i="4"/>
  <c r="B65" i="4"/>
  <c r="B64" i="4"/>
  <c r="B61" i="4"/>
  <c r="B62" i="4"/>
  <c r="B63" i="4"/>
  <c r="E70" i="4"/>
  <c r="E90" i="4"/>
  <c r="E84" i="4"/>
  <c r="E78" i="4"/>
  <c r="E88" i="4"/>
  <c r="E86" i="4"/>
  <c r="E50" i="4"/>
  <c r="E103" i="4"/>
  <c r="E80" i="4"/>
  <c r="E49" i="4"/>
  <c r="E64" i="4"/>
  <c r="E73" i="4"/>
  <c r="E66" i="4"/>
  <c r="E100" i="4"/>
  <c r="E96" i="4"/>
  <c r="E12" i="4"/>
  <c r="E38" i="4"/>
  <c r="E22" i="4"/>
  <c r="E18" i="4"/>
  <c r="E27" i="4"/>
  <c r="H45" i="4"/>
  <c r="H4" i="4"/>
  <c r="J10" i="4" s="1"/>
  <c r="F45" i="3"/>
  <c r="F44" i="3"/>
  <c r="F113" i="3"/>
  <c r="T64" i="3"/>
  <c r="S64" i="3"/>
  <c r="U64" i="3"/>
  <c r="V64" i="3"/>
  <c r="R64" i="3"/>
  <c r="Q64" i="3"/>
  <c r="P64" i="3"/>
  <c r="O64" i="3"/>
  <c r="N64" i="3"/>
  <c r="M64" i="3"/>
  <c r="L26" i="3"/>
  <c r="J9" i="3"/>
  <c r="F7" i="3"/>
  <c r="F8" i="3"/>
  <c r="F9" i="3"/>
  <c r="F15" i="3"/>
  <c r="F16" i="3"/>
  <c r="F17" i="3"/>
  <c r="F23" i="3"/>
  <c r="F24" i="3"/>
  <c r="F25" i="3"/>
  <c r="F31" i="3"/>
  <c r="F32" i="3"/>
  <c r="F33" i="3"/>
  <c r="F39" i="3"/>
  <c r="F40" i="3"/>
  <c r="F41" i="3"/>
  <c r="D111" i="3"/>
  <c r="F52" i="3" s="1"/>
  <c r="D44" i="3"/>
  <c r="F10" i="3" s="1"/>
  <c r="R62" i="2"/>
  <c r="Q62" i="2"/>
  <c r="Q1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P62" i="2"/>
  <c r="K62" i="2"/>
  <c r="I62" i="2"/>
  <c r="C7" i="1"/>
  <c r="F7" i="1" s="1"/>
  <c r="C8" i="1"/>
  <c r="F8" i="1" s="1"/>
  <c r="C9" i="1"/>
  <c r="F9" i="1" s="1"/>
  <c r="C10" i="1"/>
  <c r="F10" i="1" s="1"/>
  <c r="C11" i="1"/>
  <c r="F11" i="1" s="1"/>
  <c r="C12" i="1"/>
  <c r="C13" i="1"/>
  <c r="C14" i="1"/>
  <c r="C15" i="1"/>
  <c r="F15" i="1" s="1"/>
  <c r="C16" i="1"/>
  <c r="F16" i="1" s="1"/>
  <c r="C17" i="1"/>
  <c r="F17" i="1" s="1"/>
  <c r="C18" i="1"/>
  <c r="F18" i="1" s="1"/>
  <c r="C19" i="1"/>
  <c r="F19" i="1" s="1"/>
  <c r="C20" i="1"/>
  <c r="C21" i="1"/>
  <c r="C22" i="1"/>
  <c r="C23" i="1"/>
  <c r="F23" i="1" s="1"/>
  <c r="C24" i="1"/>
  <c r="F24" i="1" s="1"/>
  <c r="C25" i="1"/>
  <c r="F25" i="1" s="1"/>
  <c r="C26" i="1"/>
  <c r="F26" i="1" s="1"/>
  <c r="C27" i="1"/>
  <c r="F27" i="1" s="1"/>
  <c r="C28" i="1"/>
  <c r="C29" i="1"/>
  <c r="C30" i="1"/>
  <c r="C31" i="1"/>
  <c r="F31" i="1" s="1"/>
  <c r="C32" i="1"/>
  <c r="F32" i="1" s="1"/>
  <c r="C33" i="1"/>
  <c r="F33" i="1" s="1"/>
  <c r="C34" i="1"/>
  <c r="F34" i="1" s="1"/>
  <c r="C35" i="1"/>
  <c r="F35" i="1" s="1"/>
  <c r="C36" i="1"/>
  <c r="C37" i="1"/>
  <c r="C38" i="1"/>
  <c r="C39" i="1"/>
  <c r="F39" i="1" s="1"/>
  <c r="C40" i="1"/>
  <c r="F40" i="1" s="1"/>
  <c r="C41" i="1"/>
  <c r="F41" i="1" s="1"/>
  <c r="C42" i="1"/>
  <c r="F42" i="1" s="1"/>
  <c r="C43" i="1"/>
  <c r="F43" i="1" s="1"/>
  <c r="C44" i="1"/>
  <c r="C45" i="1"/>
  <c r="C46" i="1"/>
  <c r="C47" i="1"/>
  <c r="F47" i="1" s="1"/>
  <c r="C48" i="1"/>
  <c r="F48" i="1" s="1"/>
  <c r="C49" i="1"/>
  <c r="F49" i="1" s="1"/>
  <c r="C50" i="1"/>
  <c r="F50" i="1" s="1"/>
  <c r="C51" i="1"/>
  <c r="F51" i="1" s="1"/>
  <c r="C52" i="1"/>
  <c r="C53" i="1"/>
  <c r="C54" i="1"/>
  <c r="C55" i="1"/>
  <c r="F55" i="1" s="1"/>
  <c r="C56" i="1"/>
  <c r="F56" i="1" s="1"/>
  <c r="C57" i="1"/>
  <c r="F57" i="1" s="1"/>
  <c r="C58" i="1"/>
  <c r="F58" i="1" s="1"/>
  <c r="C59" i="1"/>
  <c r="F59" i="1" s="1"/>
  <c r="C60" i="1"/>
  <c r="C61" i="1"/>
  <c r="C62" i="1"/>
  <c r="C63" i="1"/>
  <c r="F63" i="1" s="1"/>
  <c r="C64" i="1"/>
  <c r="F64" i="1" s="1"/>
  <c r="C65" i="1"/>
  <c r="F65" i="1" s="1"/>
  <c r="C6" i="1"/>
  <c r="F12" i="1"/>
  <c r="F13" i="1"/>
  <c r="F14" i="1"/>
  <c r="F20" i="1"/>
  <c r="F21" i="1"/>
  <c r="F22" i="1"/>
  <c r="F28" i="1"/>
  <c r="F29" i="1"/>
  <c r="F30" i="1"/>
  <c r="F36" i="1"/>
  <c r="F37" i="1"/>
  <c r="F38" i="1"/>
  <c r="F44" i="1"/>
  <c r="F45" i="1"/>
  <c r="F46" i="1"/>
  <c r="F52" i="1"/>
  <c r="F53" i="1"/>
  <c r="F54" i="1"/>
  <c r="F60" i="1"/>
  <c r="F61" i="1"/>
  <c r="F62" i="1"/>
  <c r="F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" i="1"/>
  <c r="I8" i="1"/>
  <c r="L6" i="1"/>
  <c r="I7" i="1"/>
  <c r="I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" i="1"/>
  <c r="C72" i="1"/>
  <c r="C71" i="1"/>
  <c r="C69" i="1"/>
  <c r="C70" i="1"/>
  <c r="C68" i="1"/>
  <c r="D70" i="1" s="1"/>
  <c r="L117" i="3" l="1"/>
  <c r="K4" i="3"/>
  <c r="K9" i="3" s="1"/>
  <c r="J10" i="3" s="1"/>
  <c r="K10" i="3" s="1"/>
  <c r="J11" i="3" s="1"/>
  <c r="K11" i="3" s="1"/>
  <c r="J12" i="3" s="1"/>
  <c r="K12" i="3" s="1"/>
  <c r="J13" i="3" s="1"/>
  <c r="K13" i="3" s="1"/>
  <c r="J14" i="3" s="1"/>
  <c r="K14" i="3" s="1"/>
  <c r="J15" i="3" s="1"/>
  <c r="K15" i="3" s="1"/>
  <c r="J16" i="3" s="1"/>
  <c r="K16" i="3" s="1"/>
  <c r="J17" i="3" s="1"/>
  <c r="K17" i="3" s="1"/>
  <c r="J18" i="3" s="1"/>
  <c r="K18" i="3" s="1"/>
  <c r="E30" i="4"/>
  <c r="E5" i="4"/>
  <c r="E6" i="4"/>
  <c r="E32" i="4"/>
  <c r="E23" i="4"/>
  <c r="E9" i="4"/>
  <c r="E39" i="4"/>
  <c r="E33" i="4"/>
  <c r="E36" i="4"/>
  <c r="E42" i="4"/>
  <c r="E19" i="4"/>
  <c r="E7" i="4"/>
  <c r="E29" i="4"/>
  <c r="E21" i="4"/>
  <c r="E4" i="4"/>
  <c r="E34" i="4"/>
  <c r="E13" i="4"/>
  <c r="E25" i="4"/>
  <c r="E24" i="4"/>
  <c r="E41" i="4"/>
  <c r="I12" i="4"/>
  <c r="E37" i="4"/>
  <c r="E14" i="4"/>
  <c r="E11" i="4"/>
  <c r="E28" i="4"/>
  <c r="E40" i="4"/>
  <c r="E16" i="4"/>
  <c r="E17" i="4"/>
  <c r="E8" i="4"/>
  <c r="E35" i="4"/>
  <c r="E43" i="4"/>
  <c r="E20" i="4"/>
  <c r="E31" i="4"/>
  <c r="E10" i="4"/>
  <c r="E26" i="4"/>
  <c r="E15" i="4"/>
  <c r="E81" i="4"/>
  <c r="E58" i="4"/>
  <c r="E62" i="4"/>
  <c r="E71" i="4"/>
  <c r="E63" i="4"/>
  <c r="E53" i="4"/>
  <c r="E75" i="4"/>
  <c r="E56" i="4"/>
  <c r="E69" i="4"/>
  <c r="E85" i="4"/>
  <c r="E102" i="4"/>
  <c r="E77" i="4"/>
  <c r="E83" i="4"/>
  <c r="E67" i="4"/>
  <c r="E94" i="4"/>
  <c r="E47" i="4"/>
  <c r="E82" i="4"/>
  <c r="E98" i="4"/>
  <c r="E48" i="4"/>
  <c r="E97" i="4"/>
  <c r="E68" i="4"/>
  <c r="E99" i="4"/>
  <c r="E45" i="4"/>
  <c r="H46" i="4" s="1"/>
  <c r="J53" i="4" s="1"/>
  <c r="E59" i="4"/>
  <c r="E76" i="4"/>
  <c r="E65" i="4"/>
  <c r="E101" i="4"/>
  <c r="J51" i="4"/>
  <c r="E95" i="4"/>
  <c r="E46" i="4"/>
  <c r="E87" i="4"/>
  <c r="E54" i="4"/>
  <c r="E72" i="4"/>
  <c r="E51" i="4"/>
  <c r="E79" i="4"/>
  <c r="E89" i="4"/>
  <c r="E93" i="4"/>
  <c r="I53" i="4"/>
  <c r="E104" i="4"/>
  <c r="E52" i="4"/>
  <c r="E55" i="4"/>
  <c r="E57" i="4"/>
  <c r="E60" i="4"/>
  <c r="E61" i="4"/>
  <c r="E74" i="4"/>
  <c r="E92" i="4"/>
  <c r="E91" i="4"/>
  <c r="F90" i="3"/>
  <c r="F98" i="3"/>
  <c r="F91" i="3"/>
  <c r="F83" i="3"/>
  <c r="F51" i="3"/>
  <c r="F66" i="3"/>
  <c r="F59" i="3"/>
  <c r="F38" i="3"/>
  <c r="F30" i="3"/>
  <c r="F22" i="3"/>
  <c r="F14" i="3"/>
  <c r="F6" i="3"/>
  <c r="F37" i="3"/>
  <c r="F29" i="3"/>
  <c r="F21" i="3"/>
  <c r="F13" i="3"/>
  <c r="F5" i="3"/>
  <c r="F36" i="3"/>
  <c r="F28" i="3"/>
  <c r="F20" i="3"/>
  <c r="F12" i="3"/>
  <c r="F4" i="3"/>
  <c r="F35" i="3"/>
  <c r="F27" i="3"/>
  <c r="F19" i="3"/>
  <c r="F11" i="3"/>
  <c r="F42" i="3"/>
  <c r="F34" i="3"/>
  <c r="F26" i="3"/>
  <c r="F18" i="3"/>
  <c r="F82" i="3"/>
  <c r="F56" i="3"/>
  <c r="F107" i="3"/>
  <c r="F75" i="3"/>
  <c r="F106" i="3"/>
  <c r="F74" i="3"/>
  <c r="F99" i="3"/>
  <c r="F67" i="3"/>
  <c r="F105" i="3"/>
  <c r="F97" i="3"/>
  <c r="F89" i="3"/>
  <c r="F81" i="3"/>
  <c r="F73" i="3"/>
  <c r="F65" i="3"/>
  <c r="F57" i="3"/>
  <c r="F104" i="3"/>
  <c r="F96" i="3"/>
  <c r="F88" i="3"/>
  <c r="F80" i="3"/>
  <c r="F72" i="3"/>
  <c r="F64" i="3"/>
  <c r="F58" i="3"/>
  <c r="F103" i="3"/>
  <c r="F95" i="3"/>
  <c r="F87" i="3"/>
  <c r="F79" i="3"/>
  <c r="F71" i="3"/>
  <c r="F63" i="3"/>
  <c r="F55" i="3"/>
  <c r="F50" i="3"/>
  <c r="F102" i="3"/>
  <c r="F94" i="3"/>
  <c r="F86" i="3"/>
  <c r="F78" i="3"/>
  <c r="F70" i="3"/>
  <c r="F62" i="3"/>
  <c r="F54" i="3"/>
  <c r="F109" i="3"/>
  <c r="F101" i="3"/>
  <c r="F93" i="3"/>
  <c r="F85" i="3"/>
  <c r="F77" i="3"/>
  <c r="F69" i="3"/>
  <c r="F61" i="3"/>
  <c r="F53" i="3"/>
  <c r="F108" i="3"/>
  <c r="F100" i="3"/>
  <c r="F92" i="3"/>
  <c r="F84" i="3"/>
  <c r="F76" i="3"/>
  <c r="F68" i="3"/>
  <c r="F60" i="3"/>
  <c r="F69" i="1"/>
  <c r="F68" i="1"/>
  <c r="I68" i="1" s="1"/>
  <c r="C67" i="1"/>
  <c r="F67" i="1" s="1"/>
  <c r="K3" i="1"/>
  <c r="N3" i="1" s="1"/>
  <c r="J6" i="1"/>
  <c r="K7" i="1" s="1"/>
  <c r="K118" i="3" l="1"/>
  <c r="N117" i="3"/>
  <c r="O117" i="3" s="1"/>
  <c r="Q117" i="3" s="1"/>
  <c r="H5" i="4"/>
  <c r="I51" i="4" s="1"/>
  <c r="J50" i="4" s="1"/>
  <c r="I50" i="4" s="1"/>
  <c r="J49" i="4" s="1"/>
  <c r="I49" i="4" s="1"/>
  <c r="I54" i="4"/>
  <c r="F111" i="3"/>
  <c r="F112" i="3" s="1"/>
  <c r="L118" i="3" l="1"/>
  <c r="K119" i="3" s="1"/>
  <c r="I10" i="4"/>
  <c r="J9" i="4" s="1"/>
  <c r="I9" i="4" s="1"/>
  <c r="J8" i="4" s="1"/>
  <c r="I8" i="4" s="1"/>
  <c r="J12" i="4"/>
  <c r="J54" i="4"/>
  <c r="J55" i="4" s="1"/>
  <c r="J13" i="4"/>
  <c r="I13" i="4"/>
  <c r="N118" i="3" l="1"/>
  <c r="O118" i="3" s="1"/>
  <c r="Q118" i="3" s="1"/>
  <c r="L119" i="3"/>
  <c r="K120" i="3" s="1"/>
  <c r="I55" i="4"/>
  <c r="I14" i="4"/>
  <c r="J14" i="4"/>
  <c r="L120" i="3" l="1"/>
  <c r="K121" i="3" s="1"/>
  <c r="N120" i="3"/>
  <c r="O120" i="3" s="1"/>
  <c r="Q120" i="3" s="1"/>
  <c r="N119" i="3"/>
  <c r="O119" i="3" s="1"/>
  <c r="Q119" i="3" s="1"/>
  <c r="L121" i="3" l="1"/>
  <c r="K122" i="3" s="1"/>
  <c r="N121" i="3"/>
  <c r="O121" i="3" s="1"/>
  <c r="Q121" i="3" s="1"/>
  <c r="L122" i="3" l="1"/>
  <c r="K123" i="3" s="1"/>
  <c r="N122" i="3"/>
  <c r="O122" i="3" s="1"/>
  <c r="Q122" i="3" s="1"/>
  <c r="L123" i="3" l="1"/>
  <c r="K124" i="3" s="1"/>
  <c r="N123" i="3"/>
  <c r="O123" i="3" s="1"/>
  <c r="Q123" i="3" s="1"/>
  <c r="L124" i="3" l="1"/>
  <c r="K125" i="3" s="1"/>
  <c r="N124" i="3"/>
  <c r="O124" i="3" s="1"/>
  <c r="Q124" i="3" s="1"/>
  <c r="L125" i="3" l="1"/>
  <c r="K126" i="3" s="1"/>
  <c r="N125" i="3"/>
  <c r="O125" i="3" s="1"/>
  <c r="Q125" i="3" s="1"/>
  <c r="L126" i="3" l="1"/>
  <c r="N126" i="3"/>
  <c r="O126" i="3" s="1"/>
  <c r="Q126" i="3" s="1"/>
  <c r="P129" i="3" s="1"/>
</calcChain>
</file>

<file path=xl/sharedStrings.xml><?xml version="1.0" encoding="utf-8"?>
<sst xmlns="http://schemas.openxmlformats.org/spreadsheetml/2006/main" count="575" uniqueCount="50">
  <si>
    <t>&amp;</t>
  </si>
  <si>
    <t>\\</t>
  </si>
  <si>
    <t>MAX</t>
  </si>
  <si>
    <t>MIN</t>
  </si>
  <si>
    <t>AVG</t>
  </si>
  <si>
    <t>MED</t>
  </si>
  <si>
    <t>MODE</t>
  </si>
  <si>
    <t>NAPAKA</t>
  </si>
  <si>
    <t>G+</t>
  </si>
  <si>
    <t>G-</t>
  </si>
  <si>
    <t>s</t>
  </si>
  <si>
    <t>h</t>
  </si>
  <si>
    <t>-</t>
  </si>
  <si>
    <t>\hline</t>
  </si>
  <si>
    <t>(xavg-xi)^2</t>
  </si>
  <si>
    <t>Begin</t>
  </si>
  <si>
    <t>End</t>
  </si>
  <si>
    <t>!!!!!!</t>
  </si>
  <si>
    <t>INTERVAL</t>
  </si>
  <si>
    <t>BEG</t>
  </si>
  <si>
    <t>END</t>
  </si>
  <si>
    <t>odklon</t>
  </si>
  <si>
    <t>negotovost</t>
  </si>
  <si>
    <t>S</t>
  </si>
  <si>
    <t>avg-1</t>
  </si>
  <si>
    <t>avg-2</t>
  </si>
  <si>
    <t>avg-3</t>
  </si>
  <si>
    <t>avg+1</t>
  </si>
  <si>
    <t>avg+2</t>
  </si>
  <si>
    <t>avg+3</t>
  </si>
  <si>
    <t>begin</t>
  </si>
  <si>
    <t>end</t>
  </si>
  <si>
    <t>&amp;18</t>
  </si>
  <si>
    <t>&amp;12</t>
  </si>
  <si>
    <t>&amp;9</t>
  </si>
  <si>
    <t>&amp;3</t>
  </si>
  <si>
    <t>&amp;11</t>
  </si>
  <si>
    <t>&amp;4</t>
  </si>
  <si>
    <t>&amp;30</t>
  </si>
  <si>
    <t>&amp;56</t>
  </si>
  <si>
    <t>&amp;58</t>
  </si>
  <si>
    <t>&amp;1</t>
  </si>
  <si>
    <t>&amp;6</t>
  </si>
  <si>
    <t>&amp;45</t>
  </si>
  <si>
    <t>&amp;57</t>
  </si>
  <si>
    <t>&amp;5</t>
  </si>
  <si>
    <t>&amp;7</t>
  </si>
  <si>
    <t>&amp;33</t>
  </si>
  <si>
    <t>&amp;32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</si>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</sst>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000"/>
    <numFmt numFmtId="165" formatCode="0.00000"/>
    <numFmt numFmtId="166" formatCode="0.0"/>
    <numFmt numFmtId="167" formatCode="0.00000000000000000"/>
    <numFmt numFmtId="168" formatCode="0.000000000"/>
    <numFmt numFmtId="169" formatCode="0.000000000000"/>
    <numFmt numFmtId="170" formatCode="0.0000000000"/>
    <numFmt numFmtId="171" formatCode="0.0000000000000000000"/>
    <numFmt numFmtId="172" formatCode="0.000000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164" fontId="0" fillId="0" borderId="0" xfId="0" applyNumberFormat="1"/>
    <xf numFmtId="0" fontId="4" fillId="0" borderId="0" xfId="4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0" fontId="2" fillId="3" borderId="0" xfId="2"/>
    <xf numFmtId="164" fontId="2" fillId="3" borderId="0" xfId="2" applyNumberFormat="1"/>
    <xf numFmtId="165" fontId="2" fillId="3" borderId="0" xfId="2" applyNumberFormat="1"/>
    <xf numFmtId="168" fontId="2" fillId="3" borderId="0" xfId="2" applyNumberFormat="1"/>
    <xf numFmtId="0" fontId="3" fillId="4" borderId="0" xfId="3"/>
    <xf numFmtId="164" fontId="3" fillId="4" borderId="0" xfId="3" applyNumberFormat="1"/>
    <xf numFmtId="165" fontId="3" fillId="4" borderId="0" xfId="3" applyNumberFormat="1"/>
    <xf numFmtId="168" fontId="3" fillId="4" borderId="0" xfId="3" applyNumberFormat="1"/>
    <xf numFmtId="0" fontId="1" fillId="2" borderId="0" xfId="1"/>
    <xf numFmtId="164" fontId="1" fillId="2" borderId="0" xfId="1" applyNumberFormat="1"/>
    <xf numFmtId="165" fontId="1" fillId="2" borderId="0" xfId="1" applyNumberFormat="1"/>
    <xf numFmtId="168" fontId="1" fillId="2" borderId="0" xfId="1" applyNumberFormat="1"/>
    <xf numFmtId="169" fontId="2" fillId="3" borderId="0" xfId="2" applyNumberFormat="1"/>
    <xf numFmtId="169" fontId="3" fillId="4" borderId="0" xfId="3" applyNumberFormat="1"/>
    <xf numFmtId="2" fontId="1" fillId="2" borderId="0" xfId="1" applyNumberFormat="1"/>
    <xf numFmtId="169" fontId="1" fillId="2" borderId="0" xfId="1" applyNumberFormat="1"/>
    <xf numFmtId="171" fontId="0" fillId="0" borderId="0" xfId="0" applyNumberFormat="1"/>
    <xf numFmtId="1" fontId="0" fillId="0" borderId="0" xfId="0" applyNumberFormat="1"/>
    <xf numFmtId="172" fontId="0" fillId="0" borderId="0" xfId="0" applyNumberFormat="1"/>
  </cellXfs>
  <cellStyles count="5">
    <cellStyle name="Bad" xfId="2" builtinId="27"/>
    <cellStyle name="Good" xfId="1" builtinId="26"/>
    <cellStyle name="Hyperlink" xfId="4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Sheet3!$M$25:$V$25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Sheet3!$M$26:$V$26</c:f>
              <c:numCache>
                <c:formatCode>General</c:formatCode>
                <c:ptCount val="10"/>
                <c:pt idx="0">
                  <c:v>7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7</c:v>
                </c:pt>
                <c:pt idx="5">
                  <c:v>6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4-45D1-9948-BE782BF10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497024"/>
        <c:axId val="652496192"/>
      </c:barChart>
      <c:catAx>
        <c:axId val="65249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652496192"/>
        <c:crosses val="autoZero"/>
        <c:auto val="1"/>
        <c:lblAlgn val="ctr"/>
        <c:lblOffset val="100"/>
        <c:noMultiLvlLbl val="0"/>
      </c:catAx>
      <c:valAx>
        <c:axId val="65249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65249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Sheet3!$M$63:$V$63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Sheet3!$M$64:$V$64</c:f>
              <c:numCache>
                <c:formatCode>General</c:formatCode>
                <c:ptCount val="10"/>
                <c:pt idx="0">
                  <c:v>7</c:v>
                </c:pt>
                <c:pt idx="1">
                  <c:v>4</c:v>
                </c:pt>
                <c:pt idx="2">
                  <c:v>12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6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B-452E-B2AA-6B9080CA9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113248"/>
        <c:axId val="440114912"/>
      </c:barChart>
      <c:catAx>
        <c:axId val="44011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40114912"/>
        <c:crosses val="autoZero"/>
        <c:auto val="1"/>
        <c:lblAlgn val="ctr"/>
        <c:lblOffset val="100"/>
        <c:noMultiLvlLbl val="0"/>
      </c:catAx>
      <c:valAx>
        <c:axId val="44011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4011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Sheet3!$Q$117:$Q$126</c:f>
              <c:numCache>
                <c:formatCode>0.00</c:formatCode>
                <c:ptCount val="10"/>
                <c:pt idx="0">
                  <c:v>3.2101756962977559</c:v>
                </c:pt>
                <c:pt idx="1">
                  <c:v>5.2836069580390053</c:v>
                </c:pt>
                <c:pt idx="2">
                  <c:v>7.4543080231120324</c:v>
                </c:pt>
                <c:pt idx="3">
                  <c:v>9.0148664149325857</c:v>
                </c:pt>
                <c:pt idx="4" formatCode="0.0000000">
                  <c:v>9.345152369049714</c:v>
                </c:pt>
                <c:pt idx="5">
                  <c:v>8.3040242356942162</c:v>
                </c:pt>
                <c:pt idx="6">
                  <c:v>6.325079074535136</c:v>
                </c:pt>
                <c:pt idx="7">
                  <c:v>4.1296994008896331</c:v>
                </c:pt>
                <c:pt idx="8">
                  <c:v>2.3112453591289857</c:v>
                </c:pt>
                <c:pt idx="9">
                  <c:v>1.1087887060239341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77-474F-BAC7-DE9F98927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176880"/>
        <c:axId val="327171472"/>
      </c:barChart>
      <c:catAx>
        <c:axId val="32717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327171472"/>
        <c:crosses val="autoZero"/>
        <c:auto val="1"/>
        <c:lblAlgn val="ctr"/>
        <c:lblOffset val="100"/>
        <c:noMultiLvlLbl val="0"/>
      </c:catAx>
      <c:valAx>
        <c:axId val="32717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32717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381000</xdr:colOff>
      <xdr:row>27</xdr:row>
      <xdr:rowOff>33337</xdr:rowOff>
    </xdr:from>
    <xdr:to>
      <xdr:col>22</xdr:col>
      <xdr:colOff>76200</xdr:colOff>
      <xdr:row>41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910DEE-F162-FB6B-FC36-6EA280E79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600075</xdr:colOff>
      <xdr:row>65</xdr:row>
      <xdr:rowOff>80962</xdr:rowOff>
    </xdr:from>
    <xdr:to>
      <xdr:col>19</xdr:col>
      <xdr:colOff>295275</xdr:colOff>
      <xdr:row>79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3062AA-258C-22DA-E478-533E5C5BC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7142</xdr:colOff>
      <xdr:row>79</xdr:row>
      <xdr:rowOff>97630</xdr:rowOff>
    </xdr:from>
    <xdr:to>
      <xdr:col>19</xdr:col>
      <xdr:colOff>285749</xdr:colOff>
      <xdr:row>95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22060B-7686-647B-DEC5-52D1395E1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\" TargetMode="External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Relationship Id="rId4" Type="http://schemas.openxmlformats.org/officeDocument/2006/relationships/hyperlink" Target="\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39CFA-354F-4E57-A425-2CBE5356BDF7}">
  <dimension ref="B2:P72"/>
  <sheetViews>
    <sheetView zoomScaleNormal="100" workbookViewId="0">
      <selection activeCell="B6" activeCellId="1" sqref="F6:F65 B6:C22"/>
    </sheetView>
  </sheetViews>
  <sheetFormatPr defaultRowHeight="15" x14ac:dyDescent="0.25"/>
  <cols>
    <col min="3" max="3" width="12" bestFit="1" customWidth="1"/>
    <col min="5" max="5" width="10.28515625" customWidth="1"/>
    <col min="6" max="6" width="11.5703125" bestFit="1" customWidth="1"/>
    <col min="9" max="9" width="19.85546875" bestFit="1" customWidth="1"/>
    <col min="14" max="14" width="9.5703125" bestFit="1" customWidth="1"/>
  </cols>
  <sheetData>
    <row r="2" spans="2:16" x14ac:dyDescent="0.25">
      <c r="B2" t="s">
        <v>10</v>
      </c>
      <c r="C2">
        <v>0.40550000000000003</v>
      </c>
    </row>
    <row r="3" spans="2:16" x14ac:dyDescent="0.25">
      <c r="B3" t="s">
        <v>11</v>
      </c>
      <c r="C3">
        <v>3.95E-2</v>
      </c>
      <c r="J3" t="s">
        <v>4</v>
      </c>
      <c r="K3" s="1">
        <f>AVERAGE(C6:C65)</f>
        <v>0.21180931666666669</v>
      </c>
      <c r="N3" s="4">
        <f t="shared" ref="N3" si="0">2/K3^2 * ($C$2+2*($C$3-SQRT($C$3^2+$C$2*$C$3)))</f>
        <v>9.7781583357757871</v>
      </c>
    </row>
    <row r="5" spans="2:16" x14ac:dyDescent="0.25">
      <c r="E5" t="s">
        <v>8</v>
      </c>
      <c r="F5" t="s">
        <v>9</v>
      </c>
      <c r="G5" t="s">
        <v>7</v>
      </c>
    </row>
    <row r="6" spans="2:16" x14ac:dyDescent="0.25">
      <c r="B6">
        <v>1</v>
      </c>
      <c r="C6" s="1">
        <f>P6-0.015</f>
        <v>0.21235999999999999</v>
      </c>
      <c r="E6">
        <f t="shared" ref="E6:E37" si="1">2/P6^2 * ($C$2+2*($C$3+SQRT($C$3^2+$C$2*$C$3)))</f>
        <v>29.004568148140347</v>
      </c>
      <c r="F6" s="1">
        <f>2/C6^2 * ($C$2+2*($C$3-SQRT($C$3^2+$C$2*$C$3)))</f>
        <v>9.7275114420681721</v>
      </c>
      <c r="G6" s="5">
        <f t="shared" ref="G6:G37" si="2">0.1*P6+0.1</f>
        <v>0.12273600000000001</v>
      </c>
      <c r="I6" s="6">
        <f>P6^4</f>
        <v>2.6721217518508441E-3</v>
      </c>
      <c r="J6">
        <f>I6*I7</f>
        <v>6.2725452805990521E-4</v>
      </c>
      <c r="K6" t="s">
        <v>12</v>
      </c>
      <c r="L6">
        <f>4*P6*P6*P6*P6*C2*C2</f>
        <v>1.7575105907490897E-3</v>
      </c>
      <c r="P6" s="1">
        <v>0.22736000000000001</v>
      </c>
    </row>
    <row r="7" spans="2:16" x14ac:dyDescent="0.25">
      <c r="B7">
        <v>2</v>
      </c>
      <c r="C7" s="1">
        <f t="shared" ref="C7:C65" si="3">P7-0.015</f>
        <v>0.21165899999999999</v>
      </c>
      <c r="E7">
        <f t="shared" si="1"/>
        <v>29.184253433066846</v>
      </c>
      <c r="F7" s="1">
        <f t="shared" ref="F7:F67" si="4">2/C7^2 * ($C$2+2*($C$3-SQRT($C$3^2+$C$2*$C$3)))</f>
        <v>9.7920518351117032</v>
      </c>
      <c r="G7" s="5">
        <f t="shared" si="2"/>
        <v>0.12266590000000001</v>
      </c>
      <c r="I7">
        <f>(C2+2*C3)^2</f>
        <v>0.23474025000000004</v>
      </c>
      <c r="K7">
        <f>J6-L6</f>
        <v>-1.1302560626891846E-3</v>
      </c>
      <c r="P7">
        <v>0.226659</v>
      </c>
    </row>
    <row r="8" spans="2:16" x14ac:dyDescent="0.25">
      <c r="B8">
        <v>3</v>
      </c>
      <c r="C8" s="1">
        <f t="shared" si="3"/>
        <v>0.21216800000000002</v>
      </c>
      <c r="E8">
        <f t="shared" si="1"/>
        <v>29.053617578188238</v>
      </c>
      <c r="F8" s="1">
        <f t="shared" si="4"/>
        <v>9.7451250998306786</v>
      </c>
      <c r="G8" s="5">
        <f t="shared" si="2"/>
        <v>0.12271680000000001</v>
      </c>
      <c r="I8" t="e">
        <f>(P6^2*(C2+2*C3)+SQRT((P6^2*(C2+2*C3))^2-(4*P6^4*C2^2)))/(2*P6^4)</f>
        <v>#NUM!</v>
      </c>
      <c r="P8">
        <v>0.22716800000000001</v>
      </c>
    </row>
    <row r="9" spans="2:16" x14ac:dyDescent="0.25">
      <c r="B9">
        <v>4</v>
      </c>
      <c r="C9" s="1">
        <f t="shared" si="3"/>
        <v>0.212177</v>
      </c>
      <c r="E9">
        <f t="shared" si="1"/>
        <v>29.051315607665988</v>
      </c>
      <c r="F9" s="1">
        <f t="shared" si="4"/>
        <v>9.7442983913206618</v>
      </c>
      <c r="G9" s="5">
        <f t="shared" si="2"/>
        <v>0.12271770000000001</v>
      </c>
      <c r="P9">
        <v>0.22717699999999999</v>
      </c>
    </row>
    <row r="10" spans="2:16" x14ac:dyDescent="0.25">
      <c r="B10">
        <v>5</v>
      </c>
      <c r="C10" s="1">
        <f t="shared" si="3"/>
        <v>0.212453</v>
      </c>
      <c r="E10">
        <f t="shared" si="1"/>
        <v>28.980854472065996</v>
      </c>
      <c r="F10" s="1">
        <f t="shared" si="4"/>
        <v>9.7189969888974606</v>
      </c>
      <c r="G10" s="5">
        <f t="shared" si="2"/>
        <v>0.1227453</v>
      </c>
      <c r="P10">
        <v>0.22745299999999999</v>
      </c>
    </row>
    <row r="11" spans="2:16" x14ac:dyDescent="0.25">
      <c r="B11">
        <v>6</v>
      </c>
      <c r="C11" s="1">
        <f t="shared" si="3"/>
        <v>0.21235999999999999</v>
      </c>
      <c r="E11">
        <f t="shared" si="1"/>
        <v>29.004568148140347</v>
      </c>
      <c r="F11" s="1">
        <f t="shared" si="4"/>
        <v>9.7275114420681721</v>
      </c>
      <c r="G11" s="5">
        <f t="shared" si="2"/>
        <v>0.12273600000000001</v>
      </c>
      <c r="P11" s="1">
        <v>0.22736000000000001</v>
      </c>
    </row>
    <row r="12" spans="2:16" x14ac:dyDescent="0.25">
      <c r="B12">
        <v>7</v>
      </c>
      <c r="C12" s="1">
        <f t="shared" si="3"/>
        <v>0.21257300000000001</v>
      </c>
      <c r="E12">
        <f t="shared" si="1"/>
        <v>28.950299128201923</v>
      </c>
      <c r="F12" s="1">
        <f t="shared" si="4"/>
        <v>9.7080271060876218</v>
      </c>
      <c r="G12" s="5">
        <f t="shared" si="2"/>
        <v>0.12275730000000001</v>
      </c>
      <c r="P12">
        <v>0.227573</v>
      </c>
    </row>
    <row r="13" spans="2:16" x14ac:dyDescent="0.25">
      <c r="B13">
        <v>8</v>
      </c>
      <c r="C13" s="1">
        <f t="shared" si="3"/>
        <v>0.21167999999999998</v>
      </c>
      <c r="E13">
        <f t="shared" si="1"/>
        <v>29.178846331130249</v>
      </c>
      <c r="F13" s="1">
        <f t="shared" si="4"/>
        <v>9.7901090640564963</v>
      </c>
      <c r="G13" s="5">
        <f t="shared" si="2"/>
        <v>0.122668</v>
      </c>
      <c r="P13" s="1">
        <v>0.22667999999999999</v>
      </c>
    </row>
    <row r="14" spans="2:16" x14ac:dyDescent="0.25">
      <c r="B14">
        <v>9</v>
      </c>
      <c r="C14" s="1">
        <f t="shared" si="3"/>
        <v>0.21212199999999998</v>
      </c>
      <c r="E14">
        <f t="shared" si="1"/>
        <v>29.065387479375758</v>
      </c>
      <c r="F14" s="1">
        <f t="shared" si="4"/>
        <v>9.7493521423846019</v>
      </c>
      <c r="G14" s="5">
        <f t="shared" si="2"/>
        <v>0.12271220000000001</v>
      </c>
      <c r="P14" s="1">
        <v>0.22712199999999999</v>
      </c>
    </row>
    <row r="15" spans="2:16" x14ac:dyDescent="0.25">
      <c r="B15">
        <v>10</v>
      </c>
      <c r="C15" s="1">
        <f t="shared" si="3"/>
        <v>0.21199499999999999</v>
      </c>
      <c r="E15">
        <f t="shared" si="1"/>
        <v>29.097919797903732</v>
      </c>
      <c r="F15" s="1">
        <f t="shared" si="4"/>
        <v>9.7610367443526194</v>
      </c>
      <c r="G15" s="5">
        <f t="shared" si="2"/>
        <v>0.1226995</v>
      </c>
      <c r="P15" s="1">
        <v>0.226995</v>
      </c>
    </row>
    <row r="16" spans="2:16" x14ac:dyDescent="0.25">
      <c r="B16">
        <v>11</v>
      </c>
      <c r="C16" s="1">
        <f t="shared" si="3"/>
        <v>0.212175</v>
      </c>
      <c r="E16">
        <f t="shared" si="1"/>
        <v>29.051827133027292</v>
      </c>
      <c r="F16" s="1">
        <f t="shared" si="4"/>
        <v>9.7444820952314366</v>
      </c>
      <c r="G16" s="5">
        <f t="shared" si="2"/>
        <v>0.12271750000000001</v>
      </c>
      <c r="P16" s="1">
        <v>0.22717499999999999</v>
      </c>
    </row>
    <row r="17" spans="2:16" x14ac:dyDescent="0.25">
      <c r="B17">
        <v>12</v>
      </c>
      <c r="C17" s="1">
        <f t="shared" si="3"/>
        <v>0.21209899999999998</v>
      </c>
      <c r="E17">
        <f t="shared" si="1"/>
        <v>29.071275112207253</v>
      </c>
      <c r="F17" s="1">
        <f t="shared" si="4"/>
        <v>9.7514666950915334</v>
      </c>
      <c r="G17" s="5">
        <f t="shared" si="2"/>
        <v>0.12270990000000001</v>
      </c>
      <c r="P17" s="1">
        <v>0.227099</v>
      </c>
    </row>
    <row r="18" spans="2:16" x14ac:dyDescent="0.25">
      <c r="B18">
        <v>13</v>
      </c>
      <c r="C18" s="1">
        <f t="shared" si="3"/>
        <v>0.211588</v>
      </c>
      <c r="E18">
        <f t="shared" si="1"/>
        <v>29.202545722429232</v>
      </c>
      <c r="F18" s="1">
        <f t="shared" si="4"/>
        <v>9.7986245360792843</v>
      </c>
      <c r="G18" s="5">
        <f t="shared" si="2"/>
        <v>0.12265880000000001</v>
      </c>
      <c r="P18" s="1">
        <v>0.22658800000000001</v>
      </c>
    </row>
    <row r="19" spans="2:16" x14ac:dyDescent="0.25">
      <c r="B19">
        <v>14</v>
      </c>
      <c r="C19" s="1">
        <f t="shared" si="3"/>
        <v>0.21193699999999999</v>
      </c>
      <c r="E19">
        <f t="shared" si="1"/>
        <v>29.11279524804845</v>
      </c>
      <c r="F19" s="1">
        <f t="shared" si="4"/>
        <v>9.7663800076609668</v>
      </c>
      <c r="G19" s="5">
        <f t="shared" si="2"/>
        <v>0.1226937</v>
      </c>
      <c r="P19" s="1">
        <v>0.226937</v>
      </c>
    </row>
    <row r="20" spans="2:16" x14ac:dyDescent="0.25">
      <c r="B20">
        <v>15</v>
      </c>
      <c r="C20" s="1">
        <f t="shared" si="3"/>
        <v>0.212009</v>
      </c>
      <c r="E20">
        <f t="shared" si="1"/>
        <v>29.09433088014654</v>
      </c>
      <c r="F20" s="1">
        <f t="shared" si="4"/>
        <v>9.7597476481120342</v>
      </c>
      <c r="G20" s="5">
        <f t="shared" si="2"/>
        <v>0.1227009</v>
      </c>
      <c r="P20" s="1">
        <v>0.22700899999999999</v>
      </c>
    </row>
    <row r="21" spans="2:16" x14ac:dyDescent="0.25">
      <c r="B21">
        <v>16</v>
      </c>
      <c r="C21" s="1">
        <f t="shared" si="3"/>
        <v>0.211563</v>
      </c>
      <c r="E21">
        <f t="shared" si="1"/>
        <v>29.208990763520191</v>
      </c>
      <c r="F21" s="1">
        <f t="shared" si="4"/>
        <v>9.8009404428017621</v>
      </c>
      <c r="G21" s="5">
        <f t="shared" si="2"/>
        <v>0.12265630000000001</v>
      </c>
      <c r="P21" s="1">
        <v>0.22656299999999999</v>
      </c>
    </row>
    <row r="22" spans="2:16" x14ac:dyDescent="0.25">
      <c r="B22">
        <v>17</v>
      </c>
      <c r="C22" s="1">
        <f t="shared" si="3"/>
        <v>0.21181699999999998</v>
      </c>
      <c r="E22">
        <f t="shared" si="1"/>
        <v>29.143608278608045</v>
      </c>
      <c r="F22" s="1">
        <f t="shared" si="4"/>
        <v>9.7774489735688981</v>
      </c>
      <c r="G22" s="5">
        <f t="shared" si="2"/>
        <v>0.1226817</v>
      </c>
      <c r="P22" s="1">
        <v>0.22681699999999999</v>
      </c>
    </row>
    <row r="23" spans="2:16" x14ac:dyDescent="0.25">
      <c r="B23">
        <v>18</v>
      </c>
      <c r="C23" s="1">
        <f t="shared" si="3"/>
        <v>0.21209499999999998</v>
      </c>
      <c r="E23">
        <f t="shared" si="1"/>
        <v>29.072299230964234</v>
      </c>
      <c r="F23" s="1">
        <f t="shared" si="4"/>
        <v>9.7518345136124367</v>
      </c>
      <c r="G23" s="5">
        <f t="shared" si="2"/>
        <v>0.1227095</v>
      </c>
      <c r="P23" s="1">
        <v>0.22709499999999999</v>
      </c>
    </row>
    <row r="24" spans="2:16" x14ac:dyDescent="0.25">
      <c r="B24">
        <v>19</v>
      </c>
      <c r="C24" s="1">
        <f t="shared" si="3"/>
        <v>0.211698</v>
      </c>
      <c r="E24">
        <f t="shared" si="1"/>
        <v>29.174212868262906</v>
      </c>
      <c r="F24" s="1">
        <f t="shared" si="4"/>
        <v>9.788444291868192</v>
      </c>
      <c r="G24" s="5">
        <f t="shared" si="2"/>
        <v>0.12266980000000001</v>
      </c>
      <c r="P24" s="1">
        <v>0.22669800000000001</v>
      </c>
    </row>
    <row r="25" spans="2:16" x14ac:dyDescent="0.25">
      <c r="B25">
        <v>20</v>
      </c>
      <c r="C25" s="1">
        <f t="shared" si="3"/>
        <v>0.21183000000000002</v>
      </c>
      <c r="E25">
        <f t="shared" si="1"/>
        <v>29.14026783818235</v>
      </c>
      <c r="F25" s="1">
        <f t="shared" si="4"/>
        <v>9.7762489269618502</v>
      </c>
      <c r="G25" s="5">
        <f t="shared" si="2"/>
        <v>0.12268300000000001</v>
      </c>
      <c r="P25" s="1">
        <v>0.22683</v>
      </c>
    </row>
    <row r="26" spans="2:16" x14ac:dyDescent="0.25">
      <c r="B26">
        <v>21</v>
      </c>
      <c r="C26" s="1">
        <f t="shared" si="3"/>
        <v>0.21177800000000002</v>
      </c>
      <c r="E26">
        <f t="shared" si="1"/>
        <v>29.153633046936125</v>
      </c>
      <c r="F26" s="1">
        <f t="shared" si="4"/>
        <v>9.7810504394532511</v>
      </c>
      <c r="G26" s="5">
        <f t="shared" si="2"/>
        <v>0.1226778</v>
      </c>
      <c r="P26" s="1">
        <v>0.22677800000000001</v>
      </c>
    </row>
    <row r="27" spans="2:16" x14ac:dyDescent="0.25">
      <c r="B27">
        <v>22</v>
      </c>
      <c r="C27" s="1">
        <f t="shared" si="3"/>
        <v>0.21117999999999998</v>
      </c>
      <c r="E27">
        <f t="shared" si="1"/>
        <v>29.307996115057819</v>
      </c>
      <c r="F27" s="1">
        <f t="shared" si="4"/>
        <v>9.8365230181825467</v>
      </c>
      <c r="G27" s="5">
        <f t="shared" si="2"/>
        <v>0.122618</v>
      </c>
      <c r="P27" s="1">
        <v>0.22617999999999999</v>
      </c>
    </row>
    <row r="28" spans="2:16" x14ac:dyDescent="0.25">
      <c r="B28">
        <v>23</v>
      </c>
      <c r="C28" s="1">
        <f t="shared" si="3"/>
        <v>0.21163900000000002</v>
      </c>
      <c r="E28">
        <f t="shared" si="1"/>
        <v>29.189404451405405</v>
      </c>
      <c r="F28" s="1">
        <f t="shared" si="4"/>
        <v>9.7939026309503152</v>
      </c>
      <c r="G28" s="5">
        <f t="shared" si="2"/>
        <v>0.12266390000000001</v>
      </c>
      <c r="P28" s="1">
        <v>0.22663900000000001</v>
      </c>
    </row>
    <row r="29" spans="2:16" x14ac:dyDescent="0.25">
      <c r="B29">
        <v>24</v>
      </c>
      <c r="C29" s="1">
        <f t="shared" si="3"/>
        <v>0.21150799999999997</v>
      </c>
      <c r="E29">
        <f t="shared" si="1"/>
        <v>29.223177366502028</v>
      </c>
      <c r="F29" s="1">
        <f t="shared" si="4"/>
        <v>9.8060383285665669</v>
      </c>
      <c r="G29" s="5">
        <f t="shared" si="2"/>
        <v>0.1226508</v>
      </c>
      <c r="P29" s="1">
        <v>0.22650799999999999</v>
      </c>
    </row>
    <row r="30" spans="2:16" x14ac:dyDescent="0.25">
      <c r="B30">
        <v>25</v>
      </c>
      <c r="C30" s="1">
        <f t="shared" si="3"/>
        <v>0.21201900000000001</v>
      </c>
      <c r="E30">
        <f t="shared" si="1"/>
        <v>29.091767773966925</v>
      </c>
      <c r="F30" s="1">
        <f t="shared" si="4"/>
        <v>9.7588270214242367</v>
      </c>
      <c r="G30" s="5">
        <f t="shared" si="2"/>
        <v>0.1227019</v>
      </c>
      <c r="P30" s="1">
        <v>0.227019</v>
      </c>
    </row>
    <row r="31" spans="2:16" x14ac:dyDescent="0.25">
      <c r="B31">
        <v>26</v>
      </c>
      <c r="C31" s="1">
        <f t="shared" si="3"/>
        <v>0.21123900000000001</v>
      </c>
      <c r="E31">
        <f t="shared" si="1"/>
        <v>29.292711868762918</v>
      </c>
      <c r="F31" s="1">
        <f t="shared" si="4"/>
        <v>9.8310290155578812</v>
      </c>
      <c r="G31" s="5">
        <f t="shared" si="2"/>
        <v>0.12262390000000001</v>
      </c>
      <c r="P31" s="1">
        <v>0.226239</v>
      </c>
    </row>
    <row r="32" spans="2:16" x14ac:dyDescent="0.25">
      <c r="B32">
        <v>27</v>
      </c>
      <c r="C32" s="1">
        <f t="shared" si="3"/>
        <v>0.21153</v>
      </c>
      <c r="E32">
        <f t="shared" si="1"/>
        <v>29.217501485310123</v>
      </c>
      <c r="F32" s="1">
        <f t="shared" si="4"/>
        <v>9.8039986970753183</v>
      </c>
      <c r="G32" s="5">
        <f t="shared" si="2"/>
        <v>0.12265300000000001</v>
      </c>
      <c r="P32" s="1">
        <v>0.22653000000000001</v>
      </c>
    </row>
    <row r="33" spans="2:16" x14ac:dyDescent="0.25">
      <c r="B33">
        <v>28</v>
      </c>
      <c r="C33" s="1">
        <f t="shared" si="3"/>
        <v>0.211281</v>
      </c>
      <c r="E33">
        <f t="shared" si="1"/>
        <v>29.281838841676176</v>
      </c>
      <c r="F33" s="1">
        <f t="shared" si="4"/>
        <v>9.8271208347117547</v>
      </c>
      <c r="G33" s="5">
        <f t="shared" si="2"/>
        <v>0.1226281</v>
      </c>
      <c r="P33" s="1">
        <v>0.22628100000000001</v>
      </c>
    </row>
    <row r="34" spans="2:16" x14ac:dyDescent="0.25">
      <c r="B34">
        <v>29</v>
      </c>
      <c r="C34" s="1">
        <f t="shared" si="3"/>
        <v>0.21150799999999997</v>
      </c>
      <c r="E34">
        <f t="shared" si="1"/>
        <v>29.223177366502028</v>
      </c>
      <c r="F34" s="1">
        <f t="shared" si="4"/>
        <v>9.8060383285665669</v>
      </c>
      <c r="G34" s="5">
        <f t="shared" si="2"/>
        <v>0.1226508</v>
      </c>
      <c r="P34" s="1">
        <v>0.22650799999999999</v>
      </c>
    </row>
    <row r="35" spans="2:16" x14ac:dyDescent="0.25">
      <c r="B35">
        <v>30</v>
      </c>
      <c r="C35" s="1">
        <f t="shared" si="3"/>
        <v>0.21224500000000002</v>
      </c>
      <c r="E35">
        <f t="shared" si="1"/>
        <v>29.033931780589146</v>
      </c>
      <c r="F35" s="1">
        <f t="shared" si="4"/>
        <v>9.7380555479531488</v>
      </c>
      <c r="G35" s="5">
        <f t="shared" si="2"/>
        <v>0.12272450000000001</v>
      </c>
      <c r="P35" s="1">
        <v>0.227245</v>
      </c>
    </row>
    <row r="36" spans="2:16" x14ac:dyDescent="0.25">
      <c r="B36">
        <v>31</v>
      </c>
      <c r="C36" s="1">
        <f t="shared" si="3"/>
        <v>0.21147199999999999</v>
      </c>
      <c r="E36">
        <f t="shared" si="1"/>
        <v>29.23246874027814</v>
      </c>
      <c r="F36" s="1">
        <f t="shared" si="4"/>
        <v>9.8093772805586852</v>
      </c>
      <c r="G36" s="5">
        <f t="shared" si="2"/>
        <v>0.12264720000000001</v>
      </c>
      <c r="P36" s="1">
        <v>0.22647200000000001</v>
      </c>
    </row>
    <row r="37" spans="2:16" x14ac:dyDescent="0.25">
      <c r="B37">
        <v>32</v>
      </c>
      <c r="C37" s="1">
        <f t="shared" si="3"/>
        <v>0.21272099999999999</v>
      </c>
      <c r="E37">
        <f t="shared" si="1"/>
        <v>28.912680709724587</v>
      </c>
      <c r="F37" s="1">
        <f t="shared" si="4"/>
        <v>9.6945231437029182</v>
      </c>
      <c r="G37" s="5">
        <f t="shared" si="2"/>
        <v>0.12277210000000001</v>
      </c>
      <c r="P37" s="1">
        <v>0.22772100000000001</v>
      </c>
    </row>
    <row r="38" spans="2:16" x14ac:dyDescent="0.25">
      <c r="B38">
        <v>33</v>
      </c>
      <c r="C38" s="1">
        <f t="shared" si="3"/>
        <v>0.21261099999999999</v>
      </c>
      <c r="E38">
        <f t="shared" ref="E38:E65" si="5">2/P38^2 * ($C$2+2*($C$3+SQRT($C$3^2+$C$2*$C$3)))</f>
        <v>28.940633342855477</v>
      </c>
      <c r="F38" s="1">
        <f t="shared" si="4"/>
        <v>9.7045571815512428</v>
      </c>
      <c r="G38" s="5">
        <f t="shared" ref="G38:G65" si="6">0.1*P38+0.1</f>
        <v>0.12276110000000001</v>
      </c>
      <c r="P38" s="1">
        <v>0.22761100000000001</v>
      </c>
    </row>
    <row r="39" spans="2:16" x14ac:dyDescent="0.25">
      <c r="B39">
        <v>34</v>
      </c>
      <c r="C39" s="1">
        <f t="shared" si="3"/>
        <v>0.21185799999999999</v>
      </c>
      <c r="E39">
        <f t="shared" si="5"/>
        <v>29.133074993791137</v>
      </c>
      <c r="F39" s="1">
        <f t="shared" si="4"/>
        <v>9.7736649614660855</v>
      </c>
      <c r="G39" s="5">
        <f t="shared" si="6"/>
        <v>0.12268580000000001</v>
      </c>
      <c r="P39" s="1">
        <v>0.226858</v>
      </c>
    </row>
    <row r="40" spans="2:16" x14ac:dyDescent="0.25">
      <c r="B40">
        <v>35</v>
      </c>
      <c r="C40" s="1">
        <f t="shared" si="3"/>
        <v>0.21150999999999998</v>
      </c>
      <c r="E40">
        <f t="shared" si="5"/>
        <v>29.222661308961936</v>
      </c>
      <c r="F40" s="1">
        <f t="shared" si="4"/>
        <v>9.8058528812219219</v>
      </c>
      <c r="G40" s="5">
        <f t="shared" si="6"/>
        <v>0.12265100000000001</v>
      </c>
      <c r="P40" s="1">
        <v>0.22650999999999999</v>
      </c>
    </row>
    <row r="41" spans="2:16" x14ac:dyDescent="0.25">
      <c r="B41">
        <v>36</v>
      </c>
      <c r="C41" s="1">
        <f t="shared" si="3"/>
        <v>0.21168100000000001</v>
      </c>
      <c r="E41">
        <f t="shared" si="5"/>
        <v>29.17858888756885</v>
      </c>
      <c r="F41" s="1">
        <f t="shared" si="4"/>
        <v>9.7900165655711362</v>
      </c>
      <c r="G41" s="5">
        <f t="shared" si="6"/>
        <v>0.1226681</v>
      </c>
      <c r="P41" s="1">
        <v>0.22668099999999999</v>
      </c>
    </row>
    <row r="42" spans="2:16" x14ac:dyDescent="0.25">
      <c r="B42">
        <v>37</v>
      </c>
      <c r="C42" s="1">
        <f t="shared" si="3"/>
        <v>0.21113999999999999</v>
      </c>
      <c r="E42">
        <f t="shared" si="5"/>
        <v>29.318365121208817</v>
      </c>
      <c r="F42" s="1">
        <f t="shared" si="4"/>
        <v>9.8402503857194628</v>
      </c>
      <c r="G42" s="5">
        <f t="shared" si="6"/>
        <v>0.122614</v>
      </c>
      <c r="P42" s="1">
        <v>0.22614000000000001</v>
      </c>
    </row>
    <row r="43" spans="2:16" x14ac:dyDescent="0.25">
      <c r="B43">
        <v>38</v>
      </c>
      <c r="C43" s="1">
        <f t="shared" si="3"/>
        <v>0.21161000000000002</v>
      </c>
      <c r="E43">
        <f t="shared" si="5"/>
        <v>29.196875850666423</v>
      </c>
      <c r="F43" s="1">
        <f t="shared" si="4"/>
        <v>9.7965872171061079</v>
      </c>
      <c r="G43" s="5">
        <f t="shared" si="6"/>
        <v>0.12266100000000001</v>
      </c>
      <c r="P43" s="1">
        <v>0.22661000000000001</v>
      </c>
    </row>
    <row r="44" spans="2:16" x14ac:dyDescent="0.25">
      <c r="B44">
        <v>39</v>
      </c>
      <c r="C44" s="1">
        <f t="shared" si="3"/>
        <v>0.21174999999999999</v>
      </c>
      <c r="E44">
        <f t="shared" si="5"/>
        <v>29.160833506697276</v>
      </c>
      <c r="F44" s="1">
        <f t="shared" si="4"/>
        <v>9.7836373345594954</v>
      </c>
      <c r="G44" s="5">
        <f t="shared" si="6"/>
        <v>0.12267500000000001</v>
      </c>
      <c r="P44" s="1">
        <v>0.22675000000000001</v>
      </c>
    </row>
    <row r="45" spans="2:16" x14ac:dyDescent="0.25">
      <c r="B45">
        <v>40</v>
      </c>
      <c r="C45" s="1">
        <f t="shared" si="3"/>
        <v>0.21121600000000001</v>
      </c>
      <c r="E45">
        <f t="shared" si="5"/>
        <v>29.298668711984345</v>
      </c>
      <c r="F45" s="1">
        <f t="shared" si="4"/>
        <v>9.8331701978403387</v>
      </c>
      <c r="G45" s="5">
        <f t="shared" si="6"/>
        <v>0.12262160000000001</v>
      </c>
      <c r="P45" s="1">
        <v>0.226216</v>
      </c>
    </row>
    <row r="46" spans="2:16" x14ac:dyDescent="0.25">
      <c r="B46">
        <v>41</v>
      </c>
      <c r="C46" s="1">
        <f t="shared" si="3"/>
        <v>0.21122000000000002</v>
      </c>
      <c r="E46">
        <f t="shared" si="5"/>
        <v>29.29763260873321</v>
      </c>
      <c r="F46" s="1">
        <f t="shared" si="4"/>
        <v>9.8327977680670386</v>
      </c>
      <c r="G46" s="5">
        <f t="shared" si="6"/>
        <v>0.12262200000000001</v>
      </c>
      <c r="P46" s="1">
        <v>0.22622</v>
      </c>
    </row>
    <row r="47" spans="2:16" x14ac:dyDescent="0.25">
      <c r="B47">
        <v>42</v>
      </c>
      <c r="C47" s="1">
        <f t="shared" si="3"/>
        <v>0.21158700000000003</v>
      </c>
      <c r="E47">
        <f t="shared" si="5"/>
        <v>29.202803483114195</v>
      </c>
      <c r="F47" s="1">
        <f t="shared" si="4"/>
        <v>9.7987171565870774</v>
      </c>
      <c r="G47" s="5">
        <f t="shared" si="6"/>
        <v>0.12265870000000001</v>
      </c>
      <c r="P47" s="1">
        <v>0.22658700000000001</v>
      </c>
    </row>
    <row r="48" spans="2:16" x14ac:dyDescent="0.25">
      <c r="B48">
        <v>43</v>
      </c>
      <c r="C48" s="1">
        <f t="shared" si="3"/>
        <v>0.21147500000000002</v>
      </c>
      <c r="E48">
        <f t="shared" si="5"/>
        <v>29.231694289893955</v>
      </c>
      <c r="F48" s="1">
        <f t="shared" si="4"/>
        <v>9.8090989694286943</v>
      </c>
      <c r="G48" s="5">
        <f t="shared" si="6"/>
        <v>0.12264750000000001</v>
      </c>
      <c r="P48" s="1">
        <v>0.22647500000000001</v>
      </c>
    </row>
    <row r="49" spans="2:16" x14ac:dyDescent="0.25">
      <c r="B49">
        <v>44</v>
      </c>
      <c r="C49" s="1">
        <f t="shared" si="3"/>
        <v>0.21143099999999998</v>
      </c>
      <c r="E49">
        <f t="shared" si="5"/>
        <v>29.243055980786227</v>
      </c>
      <c r="F49" s="1">
        <f t="shared" si="4"/>
        <v>9.8131820534031942</v>
      </c>
      <c r="G49" s="5">
        <f t="shared" si="6"/>
        <v>0.1226431</v>
      </c>
      <c r="P49" s="1">
        <v>0.22643099999999999</v>
      </c>
    </row>
    <row r="50" spans="2:16" x14ac:dyDescent="0.25">
      <c r="B50">
        <v>45</v>
      </c>
      <c r="C50" s="1">
        <f t="shared" si="3"/>
        <v>0.21237400000000001</v>
      </c>
      <c r="E50">
        <f t="shared" si="5"/>
        <v>29.000996486887306</v>
      </c>
      <c r="F50" s="1">
        <f t="shared" si="4"/>
        <v>9.726228981207349</v>
      </c>
      <c r="G50" s="5">
        <f t="shared" si="6"/>
        <v>0.12273740000000001</v>
      </c>
      <c r="P50" s="1">
        <v>0.22737399999999999</v>
      </c>
    </row>
    <row r="51" spans="2:16" x14ac:dyDescent="0.25">
      <c r="B51">
        <v>46</v>
      </c>
      <c r="C51" s="1">
        <f t="shared" si="3"/>
        <v>0.21198299999999998</v>
      </c>
      <c r="E51">
        <f t="shared" si="5"/>
        <v>29.100996541691263</v>
      </c>
      <c r="F51" s="1">
        <f t="shared" si="4"/>
        <v>9.7621418872769823</v>
      </c>
      <c r="G51" s="5">
        <f t="shared" si="6"/>
        <v>0.12269830000000001</v>
      </c>
      <c r="P51" s="1">
        <v>0.22698299999999999</v>
      </c>
    </row>
    <row r="52" spans="2:16" x14ac:dyDescent="0.25">
      <c r="B52">
        <v>47</v>
      </c>
      <c r="C52" s="1">
        <f t="shared" si="3"/>
        <v>0.21141700000000002</v>
      </c>
      <c r="E52">
        <f t="shared" si="5"/>
        <v>29.24667245340969</v>
      </c>
      <c r="F52" s="1">
        <f t="shared" si="4"/>
        <v>9.8144817511336377</v>
      </c>
      <c r="G52" s="5">
        <f t="shared" si="6"/>
        <v>0.12264170000000001</v>
      </c>
      <c r="P52" s="1">
        <v>0.22641700000000001</v>
      </c>
    </row>
    <row r="53" spans="2:16" x14ac:dyDescent="0.25">
      <c r="B53">
        <v>48</v>
      </c>
      <c r="C53" s="1">
        <f t="shared" si="3"/>
        <v>0.21188899999999999</v>
      </c>
      <c r="E53">
        <f t="shared" si="5"/>
        <v>29.125114593529421</v>
      </c>
      <c r="F53" s="1">
        <f t="shared" si="4"/>
        <v>9.77080533732234</v>
      </c>
      <c r="G53" s="5">
        <f t="shared" si="6"/>
        <v>0.1226889</v>
      </c>
      <c r="P53" s="1">
        <v>0.22688900000000001</v>
      </c>
    </row>
    <row r="54" spans="2:16" x14ac:dyDescent="0.25">
      <c r="B54">
        <v>49</v>
      </c>
      <c r="C54" s="1">
        <f t="shared" si="3"/>
        <v>0.21168100000000001</v>
      </c>
      <c r="E54">
        <f t="shared" si="5"/>
        <v>29.17858888756885</v>
      </c>
      <c r="F54" s="1">
        <f t="shared" si="4"/>
        <v>9.7900165655711362</v>
      </c>
      <c r="G54" s="5">
        <f t="shared" si="6"/>
        <v>0.1226681</v>
      </c>
      <c r="P54" s="1">
        <v>0.22668099999999999</v>
      </c>
    </row>
    <row r="55" spans="2:16" x14ac:dyDescent="0.25">
      <c r="B55">
        <v>50</v>
      </c>
      <c r="C55" s="1">
        <f t="shared" si="3"/>
        <v>0.211594</v>
      </c>
      <c r="E55">
        <f t="shared" si="5"/>
        <v>29.200999229984024</v>
      </c>
      <c r="F55" s="1">
        <f t="shared" si="4"/>
        <v>9.7980688406090781</v>
      </c>
      <c r="G55" s="5">
        <f t="shared" si="6"/>
        <v>0.1226594</v>
      </c>
      <c r="P55" s="1">
        <v>0.22659399999999999</v>
      </c>
    </row>
    <row r="56" spans="2:16" x14ac:dyDescent="0.25">
      <c r="B56">
        <v>51</v>
      </c>
      <c r="C56" s="1">
        <f t="shared" si="3"/>
        <v>0.211447</v>
      </c>
      <c r="E56">
        <f t="shared" si="5"/>
        <v>29.238923690528917</v>
      </c>
      <c r="F56" s="1">
        <f t="shared" si="4"/>
        <v>9.8116970006720727</v>
      </c>
      <c r="G56" s="5">
        <f t="shared" si="6"/>
        <v>0.12264470000000001</v>
      </c>
      <c r="P56" s="1">
        <v>0.22644700000000001</v>
      </c>
    </row>
    <row r="57" spans="2:16" x14ac:dyDescent="0.25">
      <c r="B57">
        <v>52</v>
      </c>
      <c r="C57" s="1">
        <f t="shared" si="3"/>
        <v>0.21203499999999997</v>
      </c>
      <c r="E57">
        <f t="shared" si="5"/>
        <v>29.087667508521125</v>
      </c>
      <c r="F57" s="1">
        <f t="shared" si="4"/>
        <v>9.7573542896470009</v>
      </c>
      <c r="G57" s="5">
        <f t="shared" si="6"/>
        <v>0.12270350000000001</v>
      </c>
      <c r="P57" s="1">
        <v>0.22703499999999999</v>
      </c>
    </row>
    <row r="58" spans="2:16" x14ac:dyDescent="0.25">
      <c r="B58">
        <v>53</v>
      </c>
      <c r="C58" s="1">
        <f t="shared" si="3"/>
        <v>0.21163100000000001</v>
      </c>
      <c r="E58">
        <f t="shared" si="5"/>
        <v>29.191465240592382</v>
      </c>
      <c r="F58" s="1">
        <f t="shared" si="4"/>
        <v>9.7946430962124946</v>
      </c>
      <c r="G58" s="5">
        <f t="shared" si="6"/>
        <v>0.12266310000000001</v>
      </c>
      <c r="P58" s="1">
        <v>0.226631</v>
      </c>
    </row>
    <row r="59" spans="2:16" x14ac:dyDescent="0.25">
      <c r="B59">
        <v>54</v>
      </c>
      <c r="C59" s="1">
        <f t="shared" si="3"/>
        <v>0.21181100000000003</v>
      </c>
      <c r="E59">
        <f t="shared" si="5"/>
        <v>29.145150214074523</v>
      </c>
      <c r="F59" s="1">
        <f t="shared" si="4"/>
        <v>9.7780029157602169</v>
      </c>
      <c r="G59" s="5">
        <f t="shared" si="6"/>
        <v>0.12268110000000002</v>
      </c>
      <c r="P59" s="1">
        <v>0.22681100000000001</v>
      </c>
    </row>
    <row r="60" spans="2:16" x14ac:dyDescent="0.25">
      <c r="B60">
        <v>55</v>
      </c>
      <c r="C60" s="1">
        <f t="shared" si="3"/>
        <v>0.21157799999999999</v>
      </c>
      <c r="E60">
        <f t="shared" si="5"/>
        <v>29.205123482860373</v>
      </c>
      <c r="F60" s="1">
        <f t="shared" si="4"/>
        <v>9.7995508002557763</v>
      </c>
      <c r="G60" s="5">
        <f t="shared" si="6"/>
        <v>0.12265780000000001</v>
      </c>
      <c r="P60" s="1">
        <v>0.226578</v>
      </c>
    </row>
    <row r="61" spans="2:16" x14ac:dyDescent="0.25">
      <c r="B61">
        <v>56</v>
      </c>
      <c r="C61" s="1">
        <f t="shared" si="3"/>
        <v>0.21231</v>
      </c>
      <c r="E61">
        <f t="shared" si="5"/>
        <v>29.017329468859842</v>
      </c>
      <c r="F61" s="1">
        <f t="shared" si="4"/>
        <v>9.7320937306458806</v>
      </c>
      <c r="G61" s="5">
        <f t="shared" si="6"/>
        <v>0.12273100000000001</v>
      </c>
      <c r="P61" s="1">
        <v>0.22731000000000001</v>
      </c>
    </row>
    <row r="62" spans="2:16" x14ac:dyDescent="0.25">
      <c r="B62">
        <v>57</v>
      </c>
      <c r="C62" s="1">
        <f t="shared" si="3"/>
        <v>0.212397</v>
      </c>
      <c r="E62">
        <f t="shared" si="5"/>
        <v>28.995130189739296</v>
      </c>
      <c r="F62" s="1">
        <f t="shared" si="4"/>
        <v>9.7241226317353462</v>
      </c>
      <c r="G62" s="5">
        <f t="shared" si="6"/>
        <v>0.12273970000000001</v>
      </c>
      <c r="P62" s="1">
        <v>0.22739699999999999</v>
      </c>
    </row>
    <row r="63" spans="2:16" x14ac:dyDescent="0.25">
      <c r="B63">
        <v>58</v>
      </c>
      <c r="C63" s="1">
        <f t="shared" si="3"/>
        <v>0.21232899999999999</v>
      </c>
      <c r="E63">
        <f t="shared" si="5"/>
        <v>29.01247917505615</v>
      </c>
      <c r="F63" s="1">
        <f t="shared" si="4"/>
        <v>9.7303520796451242</v>
      </c>
      <c r="G63" s="5">
        <f t="shared" si="6"/>
        <v>0.12273290000000001</v>
      </c>
      <c r="P63" s="1">
        <v>0.227329</v>
      </c>
    </row>
    <row r="64" spans="2:16" x14ac:dyDescent="0.25">
      <c r="B64">
        <v>59</v>
      </c>
      <c r="C64" s="1">
        <f t="shared" si="3"/>
        <v>0.211368</v>
      </c>
      <c r="E64">
        <f t="shared" si="5"/>
        <v>29.259335392115062</v>
      </c>
      <c r="F64" s="1">
        <f t="shared" si="4"/>
        <v>9.8190327271451512</v>
      </c>
      <c r="G64" s="5">
        <f t="shared" si="6"/>
        <v>0.1226368</v>
      </c>
      <c r="P64" s="1">
        <v>0.22636800000000001</v>
      </c>
    </row>
    <row r="65" spans="2:16" x14ac:dyDescent="0.25">
      <c r="B65">
        <v>60</v>
      </c>
      <c r="C65" s="1">
        <f t="shared" si="3"/>
        <v>0.211148</v>
      </c>
      <c r="E65">
        <f t="shared" si="5"/>
        <v>29.316290879805724</v>
      </c>
      <c r="F65" s="1">
        <f t="shared" si="4"/>
        <v>9.8395047427413473</v>
      </c>
      <c r="G65" s="5">
        <f t="shared" si="6"/>
        <v>0.12261480000000001</v>
      </c>
      <c r="P65" s="1">
        <v>0.22614799999999999</v>
      </c>
    </row>
    <row r="66" spans="2:16" x14ac:dyDescent="0.25">
      <c r="F66" s="1"/>
    </row>
    <row r="67" spans="2:16" x14ac:dyDescent="0.25">
      <c r="B67" t="s">
        <v>4</v>
      </c>
      <c r="C67" s="1">
        <f>AVERAGE(C6:C65)</f>
        <v>0.21180931666666669</v>
      </c>
      <c r="F67" s="4">
        <f t="shared" si="4"/>
        <v>9.7781583357757871</v>
      </c>
    </row>
    <row r="68" spans="2:16" x14ac:dyDescent="0.25">
      <c r="B68" t="s">
        <v>2</v>
      </c>
      <c r="C68" s="1">
        <f>MAX(P6:P65)</f>
        <v>0.22772100000000001</v>
      </c>
      <c r="F68" s="4">
        <f>MAX(F5:F65)</f>
        <v>9.8402503857194628</v>
      </c>
      <c r="I68" s="4">
        <f>(F68-F69)/2</f>
        <v>7.2863621008272261E-2</v>
      </c>
    </row>
    <row r="69" spans="2:16" x14ac:dyDescent="0.25">
      <c r="B69" t="s">
        <v>3</v>
      </c>
      <c r="C69" s="1">
        <f>MIN(P6:P65)</f>
        <v>0.22614000000000001</v>
      </c>
      <c r="F69" s="4">
        <f>MIN(F5:F65)</f>
        <v>9.6945231437029182</v>
      </c>
    </row>
    <row r="70" spans="2:16" x14ac:dyDescent="0.25">
      <c r="B70" t="s">
        <v>4</v>
      </c>
      <c r="C70" s="1">
        <f>AVERAGE(P6:P65)</f>
        <v>0.22680931666666665</v>
      </c>
      <c r="D70" s="1">
        <f>AVERAGE(C68:C69)</f>
        <v>0.22693050000000001</v>
      </c>
    </row>
    <row r="71" spans="2:16" x14ac:dyDescent="0.25">
      <c r="B71" t="s">
        <v>5</v>
      </c>
      <c r="C71" s="1">
        <f>MEDIAN(P6:P65)</f>
        <v>0.22672400000000001</v>
      </c>
    </row>
    <row r="72" spans="2:16" x14ac:dyDescent="0.25">
      <c r="B72" t="s">
        <v>6</v>
      </c>
      <c r="C72" s="1">
        <f>_xlfn.MODE.SNGL(P6:P65)</f>
        <v>0.22736000000000001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94C86-ECB7-403B-B5D4-E3CDC2C2E1E8}">
  <dimension ref="A1:R62"/>
  <sheetViews>
    <sheetView topLeftCell="K25" workbookViewId="0">
      <selection activeCell="O62" sqref="O62"/>
    </sheetView>
  </sheetViews>
  <sheetFormatPr defaultRowHeight="15" x14ac:dyDescent="0.25"/>
  <cols>
    <col min="15" max="15" width="9.5703125" bestFit="1" customWidth="1"/>
  </cols>
  <sheetData>
    <row r="1" spans="1:17" x14ac:dyDescent="0.25">
      <c r="A1">
        <v>1</v>
      </c>
      <c r="B1" t="s">
        <v>0</v>
      </c>
      <c r="C1" s="1">
        <v>0.22736000000000001</v>
      </c>
      <c r="D1" s="2" t="s">
        <v>1</v>
      </c>
      <c r="G1">
        <v>1</v>
      </c>
      <c r="H1" t="s">
        <v>0</v>
      </c>
      <c r="I1">
        <v>0.21235999999999999</v>
      </c>
      <c r="J1" t="s">
        <v>0</v>
      </c>
      <c r="K1" s="3">
        <v>9.7275114420681721</v>
      </c>
      <c r="L1" s="2" t="s">
        <v>1</v>
      </c>
      <c r="N1">
        <v>1</v>
      </c>
      <c r="O1">
        <v>0.21235999999999999</v>
      </c>
      <c r="P1" s="3">
        <v>9.7275114420681721</v>
      </c>
      <c r="Q1">
        <f t="shared" ref="Q1:Q59" si="0">ABS($P$62-P1)</f>
        <v>5.0751103331370118E-2</v>
      </c>
    </row>
    <row r="2" spans="1:17" x14ac:dyDescent="0.25">
      <c r="A2">
        <v>2</v>
      </c>
      <c r="B2" t="s">
        <v>0</v>
      </c>
      <c r="C2">
        <v>0.226659</v>
      </c>
      <c r="D2" s="2" t="s">
        <v>1</v>
      </c>
      <c r="G2">
        <v>2</v>
      </c>
      <c r="H2" t="s">
        <v>0</v>
      </c>
      <c r="I2">
        <v>0.21165899999999999</v>
      </c>
      <c r="J2" t="s">
        <v>0</v>
      </c>
      <c r="K2" s="3">
        <v>9.7920518351117032</v>
      </c>
      <c r="L2" s="2" t="s">
        <v>1</v>
      </c>
      <c r="N2">
        <v>2</v>
      </c>
      <c r="O2">
        <v>0.21165899999999999</v>
      </c>
      <c r="P2" s="3">
        <v>9.7920518351117032</v>
      </c>
      <c r="Q2">
        <f t="shared" si="0"/>
        <v>1.3789289712160979E-2</v>
      </c>
    </row>
    <row r="3" spans="1:17" x14ac:dyDescent="0.25">
      <c r="A3">
        <v>3</v>
      </c>
      <c r="B3" t="s">
        <v>0</v>
      </c>
      <c r="C3">
        <v>0.22716800000000001</v>
      </c>
      <c r="D3" s="2" t="s">
        <v>1</v>
      </c>
      <c r="G3">
        <v>3</v>
      </c>
      <c r="H3" t="s">
        <v>0</v>
      </c>
      <c r="I3">
        <v>0.21216800000000002</v>
      </c>
      <c r="J3" t="s">
        <v>0</v>
      </c>
      <c r="K3" s="3">
        <v>9.7451250998306786</v>
      </c>
      <c r="L3" s="2" t="s">
        <v>1</v>
      </c>
      <c r="N3">
        <v>3</v>
      </c>
      <c r="O3">
        <v>0.21216800000000002</v>
      </c>
      <c r="P3" s="3">
        <v>9.7451250998306786</v>
      </c>
      <c r="Q3">
        <f t="shared" si="0"/>
        <v>3.3137445568863555E-2</v>
      </c>
    </row>
    <row r="4" spans="1:17" x14ac:dyDescent="0.25">
      <c r="A4">
        <v>4</v>
      </c>
      <c r="B4" t="s">
        <v>0</v>
      </c>
      <c r="C4">
        <v>0.22717699999999999</v>
      </c>
      <c r="D4" s="2" t="s">
        <v>1</v>
      </c>
      <c r="G4">
        <v>4</v>
      </c>
      <c r="H4" t="s">
        <v>0</v>
      </c>
      <c r="I4">
        <v>0.212177</v>
      </c>
      <c r="J4" t="s">
        <v>0</v>
      </c>
      <c r="K4" s="3">
        <v>9.7442983913206618</v>
      </c>
      <c r="L4" s="2" t="s">
        <v>1</v>
      </c>
      <c r="N4">
        <v>4</v>
      </c>
      <c r="O4">
        <v>0.212177</v>
      </c>
      <c r="P4" s="3">
        <v>9.7442983913206618</v>
      </c>
      <c r="Q4">
        <f t="shared" si="0"/>
        <v>3.3964154078880426E-2</v>
      </c>
    </row>
    <row r="5" spans="1:17" x14ac:dyDescent="0.25">
      <c r="A5">
        <v>5</v>
      </c>
      <c r="B5" t="s">
        <v>0</v>
      </c>
      <c r="C5">
        <v>0.22745299999999999</v>
      </c>
      <c r="D5" s="2" t="s">
        <v>1</v>
      </c>
      <c r="G5">
        <v>5</v>
      </c>
      <c r="H5" t="s">
        <v>0</v>
      </c>
      <c r="I5">
        <v>0.212453</v>
      </c>
      <c r="J5" t="s">
        <v>0</v>
      </c>
      <c r="K5" s="3">
        <v>9.7189969888974606</v>
      </c>
      <c r="L5" s="2" t="s">
        <v>1</v>
      </c>
      <c r="N5">
        <v>5</v>
      </c>
      <c r="O5">
        <v>0.212453</v>
      </c>
      <c r="P5" s="3">
        <v>9.7189969888974606</v>
      </c>
      <c r="Q5">
        <f t="shared" si="0"/>
        <v>5.9265556502081651E-2</v>
      </c>
    </row>
    <row r="6" spans="1:17" x14ac:dyDescent="0.25">
      <c r="A6">
        <v>6</v>
      </c>
      <c r="B6" t="s">
        <v>0</v>
      </c>
      <c r="C6" s="1">
        <v>0.22736000000000001</v>
      </c>
      <c r="D6" s="2" t="s">
        <v>1</v>
      </c>
      <c r="G6">
        <v>6</v>
      </c>
      <c r="H6" t="s">
        <v>0</v>
      </c>
      <c r="I6">
        <v>0.21235999999999999</v>
      </c>
      <c r="J6" t="s">
        <v>0</v>
      </c>
      <c r="K6" s="3">
        <v>9.7275114420681721</v>
      </c>
      <c r="L6" s="2" t="s">
        <v>1</v>
      </c>
      <c r="N6">
        <v>6</v>
      </c>
      <c r="O6">
        <v>0.21235999999999999</v>
      </c>
      <c r="P6" s="3">
        <v>9.7275114420681721</v>
      </c>
      <c r="Q6">
        <f t="shared" si="0"/>
        <v>5.0751103331370118E-2</v>
      </c>
    </row>
    <row r="7" spans="1:17" x14ac:dyDescent="0.25">
      <c r="A7">
        <v>7</v>
      </c>
      <c r="B7" t="s">
        <v>0</v>
      </c>
      <c r="C7">
        <v>0.227573</v>
      </c>
      <c r="D7" s="2" t="s">
        <v>1</v>
      </c>
      <c r="G7">
        <v>7</v>
      </c>
      <c r="H7" t="s">
        <v>0</v>
      </c>
      <c r="I7">
        <v>0.21257300000000001</v>
      </c>
      <c r="J7" t="s">
        <v>0</v>
      </c>
      <c r="K7" s="3">
        <v>9.7080271060876218</v>
      </c>
      <c r="L7" s="2" t="s">
        <v>1</v>
      </c>
      <c r="N7">
        <v>7</v>
      </c>
      <c r="O7">
        <v>0.21257300000000001</v>
      </c>
      <c r="P7" s="3">
        <v>9.7080271060876218</v>
      </c>
      <c r="Q7">
        <f t="shared" si="0"/>
        <v>7.0235439311920445E-2</v>
      </c>
    </row>
    <row r="8" spans="1:17" x14ac:dyDescent="0.25">
      <c r="A8">
        <v>8</v>
      </c>
      <c r="B8" t="s">
        <v>0</v>
      </c>
      <c r="C8" s="1">
        <v>0.22667999999999999</v>
      </c>
      <c r="D8" s="2" t="s">
        <v>1</v>
      </c>
      <c r="G8">
        <v>8</v>
      </c>
      <c r="H8" t="s">
        <v>0</v>
      </c>
      <c r="I8">
        <v>0.21167999999999998</v>
      </c>
      <c r="J8" t="s">
        <v>0</v>
      </c>
      <c r="K8" s="3">
        <v>9.7901090640564963</v>
      </c>
      <c r="L8" s="2" t="s">
        <v>1</v>
      </c>
      <c r="N8">
        <v>8</v>
      </c>
      <c r="O8">
        <v>0.21167999999999998</v>
      </c>
      <c r="P8" s="3">
        <v>9.7901090640564963</v>
      </c>
      <c r="Q8">
        <f t="shared" si="0"/>
        <v>1.1846518656954075E-2</v>
      </c>
    </row>
    <row r="9" spans="1:17" x14ac:dyDescent="0.25">
      <c r="A9">
        <v>9</v>
      </c>
      <c r="B9" t="s">
        <v>0</v>
      </c>
      <c r="C9" s="1">
        <v>0.22712199999999999</v>
      </c>
      <c r="D9" s="2" t="s">
        <v>1</v>
      </c>
      <c r="G9">
        <v>9</v>
      </c>
      <c r="H9" t="s">
        <v>0</v>
      </c>
      <c r="I9">
        <v>0.21212199999999998</v>
      </c>
      <c r="J9" t="s">
        <v>0</v>
      </c>
      <c r="K9" s="3">
        <v>9.7493521423846019</v>
      </c>
      <c r="L9" s="2" t="s">
        <v>1</v>
      </c>
      <c r="N9">
        <v>9</v>
      </c>
      <c r="O9">
        <v>0.21212199999999998</v>
      </c>
      <c r="P9" s="3">
        <v>9.7493521423846019</v>
      </c>
      <c r="Q9">
        <f t="shared" si="0"/>
        <v>2.89104030149403E-2</v>
      </c>
    </row>
    <row r="10" spans="1:17" x14ac:dyDescent="0.25">
      <c r="A10">
        <v>10</v>
      </c>
      <c r="B10" t="s">
        <v>0</v>
      </c>
      <c r="C10" s="1">
        <v>0.226995</v>
      </c>
      <c r="D10" s="2" t="s">
        <v>1</v>
      </c>
      <c r="G10">
        <v>10</v>
      </c>
      <c r="H10" t="s">
        <v>0</v>
      </c>
      <c r="I10">
        <v>0.21199499999999999</v>
      </c>
      <c r="J10" t="s">
        <v>0</v>
      </c>
      <c r="K10" s="3">
        <v>9.7610367443526194</v>
      </c>
      <c r="L10" s="2" t="s">
        <v>1</v>
      </c>
      <c r="N10">
        <v>10</v>
      </c>
      <c r="O10">
        <v>0.21199499999999999</v>
      </c>
      <c r="P10" s="3">
        <v>9.7610367443526194</v>
      </c>
      <c r="Q10">
        <f t="shared" si="0"/>
        <v>1.722580104692284E-2</v>
      </c>
    </row>
    <row r="11" spans="1:17" x14ac:dyDescent="0.25">
      <c r="A11">
        <v>11</v>
      </c>
      <c r="B11" t="s">
        <v>0</v>
      </c>
      <c r="C11" s="1">
        <v>0.22717499999999999</v>
      </c>
      <c r="D11" s="2" t="s">
        <v>1</v>
      </c>
      <c r="G11">
        <v>11</v>
      </c>
      <c r="H11" t="s">
        <v>0</v>
      </c>
      <c r="I11">
        <v>0.212175</v>
      </c>
      <c r="J11" t="s">
        <v>0</v>
      </c>
      <c r="K11" s="3">
        <v>9.7444820952314366</v>
      </c>
      <c r="L11" s="2" t="s">
        <v>1</v>
      </c>
      <c r="N11">
        <v>11</v>
      </c>
      <c r="O11">
        <v>0.212175</v>
      </c>
      <c r="P11" s="3">
        <v>9.7444820952314366</v>
      </c>
      <c r="Q11">
        <f t="shared" si="0"/>
        <v>3.3780450168105602E-2</v>
      </c>
    </row>
    <row r="12" spans="1:17" x14ac:dyDescent="0.25">
      <c r="A12">
        <v>12</v>
      </c>
      <c r="B12" t="s">
        <v>0</v>
      </c>
      <c r="C12" s="1">
        <v>0.227099</v>
      </c>
      <c r="D12" s="2" t="s">
        <v>1</v>
      </c>
      <c r="G12">
        <v>12</v>
      </c>
      <c r="H12" t="s">
        <v>0</v>
      </c>
      <c r="I12">
        <v>0.21209899999999998</v>
      </c>
      <c r="J12" t="s">
        <v>0</v>
      </c>
      <c r="K12" s="3">
        <v>9.7514666950915334</v>
      </c>
      <c r="L12" s="2" t="s">
        <v>1</v>
      </c>
      <c r="N12">
        <v>12</v>
      </c>
      <c r="O12">
        <v>0.21209899999999998</v>
      </c>
      <c r="P12" s="3">
        <v>9.7514666950915334</v>
      </c>
      <c r="Q12">
        <f t="shared" si="0"/>
        <v>2.6795850308008795E-2</v>
      </c>
    </row>
    <row r="13" spans="1:17" x14ac:dyDescent="0.25">
      <c r="A13">
        <v>13</v>
      </c>
      <c r="B13" t="s">
        <v>0</v>
      </c>
      <c r="C13" s="1">
        <v>0.22658800000000001</v>
      </c>
      <c r="D13" s="2" t="s">
        <v>1</v>
      </c>
      <c r="G13">
        <v>13</v>
      </c>
      <c r="H13" t="s">
        <v>0</v>
      </c>
      <c r="I13">
        <v>0.211588</v>
      </c>
      <c r="J13" t="s">
        <v>0</v>
      </c>
      <c r="K13" s="3">
        <v>9.7986245360792843</v>
      </c>
      <c r="L13" s="2" t="s">
        <v>1</v>
      </c>
      <c r="N13">
        <v>13</v>
      </c>
      <c r="O13">
        <v>0.211588</v>
      </c>
      <c r="P13" s="3">
        <v>9.7986245360792843</v>
      </c>
      <c r="Q13">
        <f t="shared" si="0"/>
        <v>2.0361990679742092E-2</v>
      </c>
    </row>
    <row r="14" spans="1:17" x14ac:dyDescent="0.25">
      <c r="A14">
        <v>14</v>
      </c>
      <c r="B14" t="s">
        <v>0</v>
      </c>
      <c r="C14" s="1">
        <v>0.226937</v>
      </c>
      <c r="D14" s="2" t="s">
        <v>1</v>
      </c>
      <c r="G14">
        <v>14</v>
      </c>
      <c r="H14" t="s">
        <v>0</v>
      </c>
      <c r="I14">
        <v>0.21193699999999999</v>
      </c>
      <c r="J14" t="s">
        <v>0</v>
      </c>
      <c r="K14" s="3">
        <v>9.7663800076609668</v>
      </c>
      <c r="L14" s="2" t="s">
        <v>1</v>
      </c>
      <c r="N14">
        <v>14</v>
      </c>
      <c r="O14">
        <v>0.21193699999999999</v>
      </c>
      <c r="P14" s="3">
        <v>9.7663800076609668</v>
      </c>
      <c r="Q14">
        <f t="shared" si="0"/>
        <v>1.1882537738575394E-2</v>
      </c>
    </row>
    <row r="15" spans="1:17" x14ac:dyDescent="0.25">
      <c r="A15">
        <v>15</v>
      </c>
      <c r="B15" t="s">
        <v>0</v>
      </c>
      <c r="C15" s="1">
        <v>0.22700899999999999</v>
      </c>
      <c r="D15" s="2" t="s">
        <v>1</v>
      </c>
      <c r="G15">
        <v>15</v>
      </c>
      <c r="H15" t="s">
        <v>0</v>
      </c>
      <c r="I15">
        <v>0.212009</v>
      </c>
      <c r="J15" t="s">
        <v>0</v>
      </c>
      <c r="K15" s="3">
        <v>9.7597476481120342</v>
      </c>
      <c r="L15" s="2" t="s">
        <v>1</v>
      </c>
      <c r="N15">
        <v>15</v>
      </c>
      <c r="O15">
        <v>0.212009</v>
      </c>
      <c r="P15" s="3">
        <v>9.7597476481120342</v>
      </c>
      <c r="Q15">
        <f t="shared" si="0"/>
        <v>1.8514897287507992E-2</v>
      </c>
    </row>
    <row r="16" spans="1:17" x14ac:dyDescent="0.25">
      <c r="A16">
        <v>16</v>
      </c>
      <c r="B16" t="s">
        <v>0</v>
      </c>
      <c r="C16" s="1">
        <v>0.22656299999999999</v>
      </c>
      <c r="D16" s="2" t="s">
        <v>1</v>
      </c>
      <c r="G16">
        <v>16</v>
      </c>
      <c r="H16" t="s">
        <v>0</v>
      </c>
      <c r="I16">
        <v>0.211563</v>
      </c>
      <c r="J16" t="s">
        <v>0</v>
      </c>
      <c r="K16" s="3">
        <v>9.8009404428017621</v>
      </c>
      <c r="L16" s="2" t="s">
        <v>1</v>
      </c>
      <c r="N16">
        <v>16</v>
      </c>
      <c r="O16">
        <v>0.211563</v>
      </c>
      <c r="P16" s="3">
        <v>9.8009404428017621</v>
      </c>
      <c r="Q16">
        <f t="shared" si="0"/>
        <v>2.2677897402219926E-2</v>
      </c>
    </row>
    <row r="17" spans="1:17" x14ac:dyDescent="0.25">
      <c r="A17">
        <v>17</v>
      </c>
      <c r="B17" t="s">
        <v>0</v>
      </c>
      <c r="C17" s="1">
        <v>0.22681699999999999</v>
      </c>
      <c r="D17" s="2" t="s">
        <v>1</v>
      </c>
      <c r="G17">
        <v>17</v>
      </c>
      <c r="H17" t="s">
        <v>0</v>
      </c>
      <c r="I17">
        <v>0.21181699999999998</v>
      </c>
      <c r="J17" t="s">
        <v>0</v>
      </c>
      <c r="K17" s="3">
        <v>9.7774489735688981</v>
      </c>
      <c r="L17" s="2" t="s">
        <v>1</v>
      </c>
      <c r="N17">
        <v>17</v>
      </c>
      <c r="O17">
        <v>0.21181699999999998</v>
      </c>
      <c r="P17" s="3">
        <v>9.7774489735688981</v>
      </c>
      <c r="Q17">
        <f t="shared" si="0"/>
        <v>8.1357183064412197E-4</v>
      </c>
    </row>
    <row r="18" spans="1:17" x14ac:dyDescent="0.25">
      <c r="A18">
        <v>18</v>
      </c>
      <c r="B18" t="s">
        <v>0</v>
      </c>
      <c r="C18" s="1">
        <v>0.22709499999999999</v>
      </c>
      <c r="D18" s="2" t="s">
        <v>1</v>
      </c>
      <c r="G18">
        <v>18</v>
      </c>
      <c r="H18" t="s">
        <v>0</v>
      </c>
      <c r="I18">
        <v>0.21209499999999998</v>
      </c>
      <c r="J18" t="s">
        <v>0</v>
      </c>
      <c r="K18" s="3">
        <v>9.7518345136124367</v>
      </c>
      <c r="L18" s="2" t="s">
        <v>1</v>
      </c>
      <c r="N18">
        <v>18</v>
      </c>
      <c r="O18">
        <v>0.21209499999999998</v>
      </c>
      <c r="P18" s="3">
        <v>9.7518345136124367</v>
      </c>
      <c r="Q18">
        <f t="shared" si="0"/>
        <v>2.642803178710551E-2</v>
      </c>
    </row>
    <row r="19" spans="1:17" x14ac:dyDescent="0.25">
      <c r="A19">
        <v>19</v>
      </c>
      <c r="B19" t="s">
        <v>0</v>
      </c>
      <c r="C19" s="1">
        <v>0.22669800000000001</v>
      </c>
      <c r="D19" s="2" t="s">
        <v>1</v>
      </c>
      <c r="G19">
        <v>19</v>
      </c>
      <c r="H19" t="s">
        <v>0</v>
      </c>
      <c r="I19">
        <v>0.211698</v>
      </c>
      <c r="J19" t="s">
        <v>0</v>
      </c>
      <c r="K19" s="3">
        <v>9.788444291868192</v>
      </c>
      <c r="L19" s="2" t="s">
        <v>1</v>
      </c>
      <c r="N19">
        <v>19</v>
      </c>
      <c r="O19">
        <v>0.211698</v>
      </c>
      <c r="P19" s="3">
        <v>9.788444291868192</v>
      </c>
      <c r="Q19">
        <f t="shared" si="0"/>
        <v>1.0181746468649777E-2</v>
      </c>
    </row>
    <row r="20" spans="1:17" x14ac:dyDescent="0.25">
      <c r="A20">
        <v>20</v>
      </c>
      <c r="B20" t="s">
        <v>0</v>
      </c>
      <c r="C20" s="1">
        <v>0.22683</v>
      </c>
      <c r="D20" s="2" t="s">
        <v>1</v>
      </c>
      <c r="G20">
        <v>20</v>
      </c>
      <c r="H20" t="s">
        <v>0</v>
      </c>
      <c r="I20">
        <v>0.21183000000000002</v>
      </c>
      <c r="J20" t="s">
        <v>0</v>
      </c>
      <c r="K20" s="3">
        <v>9.7762489269618502</v>
      </c>
      <c r="L20" s="2" t="s">
        <v>1</v>
      </c>
      <c r="N20">
        <v>20</v>
      </c>
      <c r="O20">
        <v>0.21183000000000002</v>
      </c>
      <c r="P20" s="3">
        <v>9.7762489269618502</v>
      </c>
      <c r="Q20">
        <f t="shared" si="0"/>
        <v>2.0136184376919886E-3</v>
      </c>
    </row>
    <row r="21" spans="1:17" x14ac:dyDescent="0.25">
      <c r="A21">
        <v>21</v>
      </c>
      <c r="B21" t="s">
        <v>0</v>
      </c>
      <c r="C21" s="1">
        <v>0.22677800000000001</v>
      </c>
      <c r="D21" s="2" t="s">
        <v>1</v>
      </c>
      <c r="G21">
        <v>21</v>
      </c>
      <c r="H21" t="s">
        <v>0</v>
      </c>
      <c r="I21">
        <v>0.21177800000000002</v>
      </c>
      <c r="J21" t="s">
        <v>0</v>
      </c>
      <c r="K21" s="3">
        <v>9.7810504394532511</v>
      </c>
      <c r="L21" s="2" t="s">
        <v>1</v>
      </c>
      <c r="N21">
        <v>21</v>
      </c>
      <c r="O21">
        <v>0.21177800000000002</v>
      </c>
      <c r="P21" s="3">
        <v>9.7810504394532511</v>
      </c>
      <c r="Q21">
        <f t="shared" si="0"/>
        <v>2.7878940537089392E-3</v>
      </c>
    </row>
    <row r="22" spans="1:17" x14ac:dyDescent="0.25">
      <c r="A22">
        <v>22</v>
      </c>
      <c r="B22" t="s">
        <v>0</v>
      </c>
      <c r="C22" s="1">
        <v>0.22617999999999999</v>
      </c>
      <c r="D22" s="2" t="s">
        <v>1</v>
      </c>
      <c r="G22">
        <v>22</v>
      </c>
      <c r="H22" t="s">
        <v>0</v>
      </c>
      <c r="I22">
        <v>0.21117999999999998</v>
      </c>
      <c r="J22" t="s">
        <v>0</v>
      </c>
      <c r="K22" s="3">
        <v>9.8365230181825467</v>
      </c>
      <c r="L22" s="2" t="s">
        <v>1</v>
      </c>
      <c r="N22">
        <v>22</v>
      </c>
      <c r="O22">
        <v>0.21117999999999998</v>
      </c>
      <c r="P22" s="3">
        <v>9.8365230181825467</v>
      </c>
      <c r="Q22">
        <f t="shared" si="0"/>
        <v>5.8260472783004502E-2</v>
      </c>
    </row>
    <row r="23" spans="1:17" x14ac:dyDescent="0.25">
      <c r="A23">
        <v>23</v>
      </c>
      <c r="B23" t="s">
        <v>0</v>
      </c>
      <c r="C23" s="1">
        <v>0.22663900000000001</v>
      </c>
      <c r="D23" s="2" t="s">
        <v>1</v>
      </c>
      <c r="G23">
        <v>23</v>
      </c>
      <c r="H23" t="s">
        <v>0</v>
      </c>
      <c r="I23">
        <v>0.21163900000000002</v>
      </c>
      <c r="J23" t="s">
        <v>0</v>
      </c>
      <c r="K23" s="3">
        <v>9.7939026309503152</v>
      </c>
      <c r="L23" s="2" t="s">
        <v>1</v>
      </c>
      <c r="N23">
        <v>23</v>
      </c>
      <c r="O23">
        <v>0.21163900000000002</v>
      </c>
      <c r="P23" s="3">
        <v>9.7939026309503152</v>
      </c>
      <c r="Q23">
        <f t="shared" si="0"/>
        <v>1.5640085550773009E-2</v>
      </c>
    </row>
    <row r="24" spans="1:17" x14ac:dyDescent="0.25">
      <c r="A24">
        <v>24</v>
      </c>
      <c r="B24" t="s">
        <v>0</v>
      </c>
      <c r="C24" s="1">
        <v>0.22650799999999999</v>
      </c>
      <c r="D24" s="2" t="s">
        <v>1</v>
      </c>
      <c r="G24">
        <v>24</v>
      </c>
      <c r="H24" t="s">
        <v>0</v>
      </c>
      <c r="I24">
        <v>0.21150799999999997</v>
      </c>
      <c r="J24" t="s">
        <v>0</v>
      </c>
      <c r="K24" s="3">
        <v>9.8060383285665669</v>
      </c>
      <c r="L24" s="2" t="s">
        <v>1</v>
      </c>
      <c r="N24">
        <v>24</v>
      </c>
      <c r="O24">
        <v>0.21150799999999997</v>
      </c>
      <c r="P24" s="3">
        <v>9.8060383285665669</v>
      </c>
      <c r="Q24">
        <f t="shared" si="0"/>
        <v>2.777578316702467E-2</v>
      </c>
    </row>
    <row r="25" spans="1:17" x14ac:dyDescent="0.25">
      <c r="A25">
        <v>25</v>
      </c>
      <c r="B25" t="s">
        <v>0</v>
      </c>
      <c r="C25" s="1">
        <v>0.227019</v>
      </c>
      <c r="D25" s="2" t="s">
        <v>1</v>
      </c>
      <c r="G25">
        <v>25</v>
      </c>
      <c r="H25" t="s">
        <v>0</v>
      </c>
      <c r="I25">
        <v>0.21201900000000001</v>
      </c>
      <c r="J25" t="s">
        <v>0</v>
      </c>
      <c r="K25" s="3">
        <v>9.7588270214242367</v>
      </c>
      <c r="L25" s="2" t="s">
        <v>1</v>
      </c>
      <c r="N25">
        <v>25</v>
      </c>
      <c r="O25">
        <v>0.21201900000000001</v>
      </c>
      <c r="P25" s="3">
        <v>9.7588270214242367</v>
      </c>
      <c r="Q25">
        <f t="shared" si="0"/>
        <v>1.9435523975305458E-2</v>
      </c>
    </row>
    <row r="26" spans="1:17" x14ac:dyDescent="0.25">
      <c r="A26">
        <v>26</v>
      </c>
      <c r="B26" t="s">
        <v>0</v>
      </c>
      <c r="C26" s="1">
        <v>0.226239</v>
      </c>
      <c r="D26" s="2" t="s">
        <v>1</v>
      </c>
      <c r="G26">
        <v>26</v>
      </c>
      <c r="H26" t="s">
        <v>0</v>
      </c>
      <c r="I26">
        <v>0.21123900000000001</v>
      </c>
      <c r="J26" t="s">
        <v>0</v>
      </c>
      <c r="K26" s="3">
        <v>9.8310290155578812</v>
      </c>
      <c r="L26" s="2" t="s">
        <v>1</v>
      </c>
      <c r="N26">
        <v>26</v>
      </c>
      <c r="O26">
        <v>0.21123900000000001</v>
      </c>
      <c r="P26" s="3">
        <v>9.8310290155578812</v>
      </c>
      <c r="Q26">
        <f t="shared" si="0"/>
        <v>5.2766470158339018E-2</v>
      </c>
    </row>
    <row r="27" spans="1:17" x14ac:dyDescent="0.25">
      <c r="A27">
        <v>27</v>
      </c>
      <c r="B27" t="s">
        <v>0</v>
      </c>
      <c r="C27" s="1">
        <v>0.22653000000000001</v>
      </c>
      <c r="D27" s="2" t="s">
        <v>1</v>
      </c>
      <c r="G27">
        <v>27</v>
      </c>
      <c r="H27" t="s">
        <v>0</v>
      </c>
      <c r="I27">
        <v>0.21153</v>
      </c>
      <c r="J27" t="s">
        <v>0</v>
      </c>
      <c r="K27" s="3">
        <v>9.8039986970753183</v>
      </c>
      <c r="L27" s="2" t="s">
        <v>1</v>
      </c>
      <c r="N27">
        <v>27</v>
      </c>
      <c r="O27">
        <v>0.21153</v>
      </c>
      <c r="P27" s="3">
        <v>9.8039986970753183</v>
      </c>
      <c r="Q27">
        <f t="shared" si="0"/>
        <v>2.5736151675776142E-2</v>
      </c>
    </row>
    <row r="28" spans="1:17" x14ac:dyDescent="0.25">
      <c r="A28">
        <v>28</v>
      </c>
      <c r="B28" t="s">
        <v>0</v>
      </c>
      <c r="C28" s="1">
        <v>0.22628100000000001</v>
      </c>
      <c r="D28" s="2" t="s">
        <v>1</v>
      </c>
      <c r="G28">
        <v>28</v>
      </c>
      <c r="H28" t="s">
        <v>0</v>
      </c>
      <c r="I28">
        <v>0.211281</v>
      </c>
      <c r="J28" t="s">
        <v>0</v>
      </c>
      <c r="K28" s="3">
        <v>9.8271208347117547</v>
      </c>
      <c r="L28" s="2" t="s">
        <v>1</v>
      </c>
      <c r="N28">
        <v>28</v>
      </c>
      <c r="O28">
        <v>0.211281</v>
      </c>
      <c r="P28" s="3">
        <v>9.8271208347117547</v>
      </c>
      <c r="Q28">
        <f t="shared" si="0"/>
        <v>4.8858289312212477E-2</v>
      </c>
    </row>
    <row r="29" spans="1:17" x14ac:dyDescent="0.25">
      <c r="A29">
        <v>29</v>
      </c>
      <c r="B29" t="s">
        <v>0</v>
      </c>
      <c r="C29" s="1">
        <v>0.22650799999999999</v>
      </c>
      <c r="D29" s="2" t="s">
        <v>1</v>
      </c>
      <c r="G29">
        <v>29</v>
      </c>
      <c r="H29" t="s">
        <v>0</v>
      </c>
      <c r="I29">
        <v>0.21150799999999997</v>
      </c>
      <c r="J29" t="s">
        <v>0</v>
      </c>
      <c r="K29" s="3">
        <v>9.8060383285665669</v>
      </c>
      <c r="L29" s="2" t="s">
        <v>1</v>
      </c>
      <c r="N29">
        <v>29</v>
      </c>
      <c r="O29">
        <v>0.21150799999999997</v>
      </c>
      <c r="P29" s="3">
        <v>9.8060383285665669</v>
      </c>
      <c r="Q29">
        <f t="shared" si="0"/>
        <v>2.777578316702467E-2</v>
      </c>
    </row>
    <row r="30" spans="1:17" x14ac:dyDescent="0.25">
      <c r="A30">
        <v>30</v>
      </c>
      <c r="B30" t="s">
        <v>0</v>
      </c>
      <c r="C30" s="1">
        <v>0.227245</v>
      </c>
      <c r="D30" s="2" t="s">
        <v>1</v>
      </c>
      <c r="G30">
        <v>30</v>
      </c>
      <c r="H30" t="s">
        <v>0</v>
      </c>
      <c r="I30">
        <v>0.21224500000000002</v>
      </c>
      <c r="J30" t="s">
        <v>0</v>
      </c>
      <c r="K30" s="3">
        <v>9.7380555479531488</v>
      </c>
      <c r="L30" s="2" t="s">
        <v>1</v>
      </c>
      <c r="N30">
        <v>30</v>
      </c>
      <c r="O30">
        <v>0.21224500000000002</v>
      </c>
      <c r="P30" s="3">
        <v>9.7380555479531488</v>
      </c>
      <c r="Q30">
        <f t="shared" si="0"/>
        <v>4.0206997446393444E-2</v>
      </c>
    </row>
    <row r="31" spans="1:17" x14ac:dyDescent="0.25">
      <c r="A31">
        <v>31</v>
      </c>
      <c r="B31" t="s">
        <v>0</v>
      </c>
      <c r="C31" s="1">
        <v>0.22647200000000001</v>
      </c>
      <c r="D31" s="2" t="s">
        <v>1</v>
      </c>
      <c r="G31">
        <v>31</v>
      </c>
      <c r="H31" t="s">
        <v>0</v>
      </c>
      <c r="I31">
        <v>0.21147199999999999</v>
      </c>
      <c r="J31" t="s">
        <v>0</v>
      </c>
      <c r="K31" s="3">
        <v>9.8093772805586852</v>
      </c>
      <c r="L31" s="2" t="s">
        <v>1</v>
      </c>
      <c r="N31">
        <v>31</v>
      </c>
      <c r="O31">
        <v>0.21147199999999999</v>
      </c>
      <c r="P31" s="3">
        <v>9.8093772805586852</v>
      </c>
      <c r="Q31">
        <f t="shared" si="0"/>
        <v>3.1114735159142981E-2</v>
      </c>
    </row>
    <row r="32" spans="1:17" x14ac:dyDescent="0.25">
      <c r="A32">
        <v>32</v>
      </c>
      <c r="B32" t="s">
        <v>0</v>
      </c>
      <c r="C32" s="1">
        <v>0.22772100000000001</v>
      </c>
      <c r="D32" s="2" t="s">
        <v>1</v>
      </c>
      <c r="G32">
        <v>32</v>
      </c>
      <c r="H32" t="s">
        <v>0</v>
      </c>
      <c r="I32">
        <v>0.21272099999999999</v>
      </c>
      <c r="J32" t="s">
        <v>0</v>
      </c>
      <c r="K32" s="3">
        <v>9.6945231437029182</v>
      </c>
      <c r="L32" s="2" t="s">
        <v>1</v>
      </c>
      <c r="N32">
        <v>32</v>
      </c>
      <c r="O32">
        <v>0.21272099999999999</v>
      </c>
      <c r="P32" s="3">
        <v>9.6945231437029182</v>
      </c>
      <c r="Q32">
        <f t="shared" si="0"/>
        <v>8.3739401696623972E-2</v>
      </c>
    </row>
    <row r="33" spans="1:17" x14ac:dyDescent="0.25">
      <c r="A33">
        <v>33</v>
      </c>
      <c r="B33" t="s">
        <v>0</v>
      </c>
      <c r="C33" s="1">
        <v>0.22761100000000001</v>
      </c>
      <c r="D33" s="2" t="s">
        <v>1</v>
      </c>
      <c r="G33">
        <v>33</v>
      </c>
      <c r="H33" t="s">
        <v>0</v>
      </c>
      <c r="I33">
        <v>0.21261099999999999</v>
      </c>
      <c r="J33" t="s">
        <v>0</v>
      </c>
      <c r="K33" s="3">
        <v>9.7045571815512428</v>
      </c>
      <c r="L33" s="2" t="s">
        <v>1</v>
      </c>
      <c r="N33">
        <v>33</v>
      </c>
      <c r="O33">
        <v>0.21261099999999999</v>
      </c>
      <c r="P33" s="3">
        <v>9.7045571815512428</v>
      </c>
      <c r="Q33">
        <f t="shared" si="0"/>
        <v>7.3705363848299399E-2</v>
      </c>
    </row>
    <row r="34" spans="1:17" x14ac:dyDescent="0.25">
      <c r="A34">
        <v>34</v>
      </c>
      <c r="B34" t="s">
        <v>0</v>
      </c>
      <c r="C34" s="1">
        <v>0.226858</v>
      </c>
      <c r="D34" s="2" t="s">
        <v>1</v>
      </c>
      <c r="G34">
        <v>34</v>
      </c>
      <c r="H34" t="s">
        <v>0</v>
      </c>
      <c r="I34">
        <v>0.21185799999999999</v>
      </c>
      <c r="J34" t="s">
        <v>0</v>
      </c>
      <c r="K34" s="3">
        <v>9.7736649614660855</v>
      </c>
      <c r="L34" s="2" t="s">
        <v>1</v>
      </c>
      <c r="N34">
        <v>34</v>
      </c>
      <c r="O34">
        <v>0.21185799999999999</v>
      </c>
      <c r="P34" s="3">
        <v>9.7736649614660855</v>
      </c>
      <c r="Q34">
        <f t="shared" si="0"/>
        <v>4.5975839334566615E-3</v>
      </c>
    </row>
    <row r="35" spans="1:17" x14ac:dyDescent="0.25">
      <c r="A35">
        <v>35</v>
      </c>
      <c r="B35" t="s">
        <v>0</v>
      </c>
      <c r="C35" s="1">
        <v>0.22650999999999999</v>
      </c>
      <c r="D35" s="2" t="s">
        <v>1</v>
      </c>
      <c r="G35">
        <v>35</v>
      </c>
      <c r="H35" t="s">
        <v>0</v>
      </c>
      <c r="I35">
        <v>0.21150999999999998</v>
      </c>
      <c r="J35" t="s">
        <v>0</v>
      </c>
      <c r="K35" s="3">
        <v>9.8058528812219219</v>
      </c>
      <c r="L35" s="2" t="s">
        <v>1</v>
      </c>
      <c r="N35">
        <v>35</v>
      </c>
      <c r="O35">
        <v>0.21150999999999998</v>
      </c>
      <c r="P35" s="3">
        <v>9.8058528812219219</v>
      </c>
      <c r="Q35">
        <f t="shared" si="0"/>
        <v>2.7590335822379686E-2</v>
      </c>
    </row>
    <row r="36" spans="1:17" x14ac:dyDescent="0.25">
      <c r="A36">
        <v>36</v>
      </c>
      <c r="B36" t="s">
        <v>0</v>
      </c>
      <c r="C36" s="1">
        <v>0.22668099999999999</v>
      </c>
      <c r="D36" s="2" t="s">
        <v>1</v>
      </c>
      <c r="G36">
        <v>36</v>
      </c>
      <c r="H36" t="s">
        <v>0</v>
      </c>
      <c r="I36">
        <v>0.21168100000000001</v>
      </c>
      <c r="J36" t="s">
        <v>0</v>
      </c>
      <c r="K36" s="3">
        <v>9.7900165655711362</v>
      </c>
      <c r="L36" s="2" t="s">
        <v>1</v>
      </c>
      <c r="N36">
        <v>36</v>
      </c>
      <c r="O36">
        <v>0.21168100000000001</v>
      </c>
      <c r="P36" s="3">
        <v>9.7900165655711362</v>
      </c>
      <c r="Q36">
        <f t="shared" si="0"/>
        <v>1.1754020171593993E-2</v>
      </c>
    </row>
    <row r="37" spans="1:17" x14ac:dyDescent="0.25">
      <c r="A37">
        <v>37</v>
      </c>
      <c r="B37" t="s">
        <v>0</v>
      </c>
      <c r="C37" s="1">
        <v>0.22614000000000001</v>
      </c>
      <c r="D37" s="2" t="s">
        <v>1</v>
      </c>
      <c r="G37">
        <v>37</v>
      </c>
      <c r="H37" t="s">
        <v>0</v>
      </c>
      <c r="I37">
        <v>0.21113999999999999</v>
      </c>
      <c r="J37" t="s">
        <v>0</v>
      </c>
      <c r="K37" s="3">
        <v>9.8402503857194628</v>
      </c>
      <c r="L37" s="2" t="s">
        <v>1</v>
      </c>
      <c r="N37">
        <v>37</v>
      </c>
      <c r="O37">
        <v>0.21113999999999999</v>
      </c>
      <c r="P37" s="3">
        <v>9.8402503857194628</v>
      </c>
      <c r="Q37">
        <f t="shared" si="0"/>
        <v>6.1987840319920551E-2</v>
      </c>
    </row>
    <row r="38" spans="1:17" x14ac:dyDescent="0.25">
      <c r="A38">
        <v>38</v>
      </c>
      <c r="B38" t="s">
        <v>0</v>
      </c>
      <c r="C38" s="1">
        <v>2.2661000000000001E-2</v>
      </c>
      <c r="D38" s="2" t="s">
        <v>1</v>
      </c>
      <c r="G38">
        <v>38</v>
      </c>
      <c r="H38" t="s">
        <v>0</v>
      </c>
      <c r="I38">
        <v>0.21161000000000002</v>
      </c>
      <c r="J38" t="s">
        <v>0</v>
      </c>
      <c r="K38" s="3">
        <v>9.7965872171061079</v>
      </c>
      <c r="L38" s="2" t="s">
        <v>1</v>
      </c>
      <c r="N38">
        <v>38</v>
      </c>
      <c r="O38">
        <v>0.21161000000000002</v>
      </c>
      <c r="P38" s="3">
        <v>9.7965872171061079</v>
      </c>
      <c r="Q38">
        <f t="shared" si="0"/>
        <v>1.8324671706565709E-2</v>
      </c>
    </row>
    <row r="39" spans="1:17" x14ac:dyDescent="0.25">
      <c r="A39">
        <v>39</v>
      </c>
      <c r="B39" t="s">
        <v>0</v>
      </c>
      <c r="C39" s="1">
        <v>0.22675000000000001</v>
      </c>
      <c r="D39" s="2" t="s">
        <v>1</v>
      </c>
      <c r="G39">
        <v>39</v>
      </c>
      <c r="H39" t="s">
        <v>0</v>
      </c>
      <c r="I39">
        <v>0.21174999999999999</v>
      </c>
      <c r="J39" t="s">
        <v>0</v>
      </c>
      <c r="K39" s="3">
        <v>9.7836373345594954</v>
      </c>
      <c r="L39" s="2" t="s">
        <v>1</v>
      </c>
      <c r="N39">
        <v>39</v>
      </c>
      <c r="O39">
        <v>0.21174999999999999</v>
      </c>
      <c r="P39" s="3">
        <v>9.7836373345594954</v>
      </c>
      <c r="Q39">
        <f t="shared" si="0"/>
        <v>5.3747891599531528E-3</v>
      </c>
    </row>
    <row r="40" spans="1:17" x14ac:dyDescent="0.25">
      <c r="A40">
        <v>40</v>
      </c>
      <c r="B40" t="s">
        <v>0</v>
      </c>
      <c r="C40" s="1">
        <v>0.226216</v>
      </c>
      <c r="D40" s="2" t="s">
        <v>1</v>
      </c>
      <c r="G40">
        <v>40</v>
      </c>
      <c r="H40" t="s">
        <v>0</v>
      </c>
      <c r="I40">
        <v>0.21121600000000001</v>
      </c>
      <c r="J40" t="s">
        <v>0</v>
      </c>
      <c r="K40" s="3">
        <v>9.8331701978403387</v>
      </c>
      <c r="L40" s="2" t="s">
        <v>1</v>
      </c>
      <c r="N40">
        <v>40</v>
      </c>
      <c r="O40">
        <v>0.21121600000000001</v>
      </c>
      <c r="P40" s="3">
        <v>9.8331701978403387</v>
      </c>
      <c r="Q40">
        <f t="shared" si="0"/>
        <v>5.4907652440796539E-2</v>
      </c>
    </row>
    <row r="41" spans="1:17" x14ac:dyDescent="0.25">
      <c r="A41">
        <v>41</v>
      </c>
      <c r="B41" t="s">
        <v>0</v>
      </c>
      <c r="C41" s="1">
        <v>0.22622</v>
      </c>
      <c r="D41" s="2" t="s">
        <v>1</v>
      </c>
      <c r="G41">
        <v>41</v>
      </c>
      <c r="H41" t="s">
        <v>0</v>
      </c>
      <c r="I41">
        <v>0.21122000000000002</v>
      </c>
      <c r="J41" t="s">
        <v>0</v>
      </c>
      <c r="K41" s="3">
        <v>9.8327977680670386</v>
      </c>
      <c r="L41" s="2" t="s">
        <v>1</v>
      </c>
      <c r="N41">
        <v>41</v>
      </c>
      <c r="O41">
        <v>0.21122000000000002</v>
      </c>
      <c r="P41" s="3">
        <v>9.8327977680670386</v>
      </c>
      <c r="Q41">
        <f t="shared" si="0"/>
        <v>5.4535222667496441E-2</v>
      </c>
    </row>
    <row r="42" spans="1:17" x14ac:dyDescent="0.25">
      <c r="A42">
        <v>42</v>
      </c>
      <c r="B42" t="s">
        <v>0</v>
      </c>
      <c r="C42" s="1">
        <v>0.22658700000000001</v>
      </c>
      <c r="D42" s="2" t="s">
        <v>1</v>
      </c>
      <c r="G42">
        <v>42</v>
      </c>
      <c r="H42" t="s">
        <v>0</v>
      </c>
      <c r="I42">
        <v>0.21158700000000003</v>
      </c>
      <c r="J42" t="s">
        <v>0</v>
      </c>
      <c r="K42" s="3">
        <v>9.7987171565870774</v>
      </c>
      <c r="L42" s="2" t="s">
        <v>1</v>
      </c>
      <c r="N42">
        <v>42</v>
      </c>
      <c r="O42">
        <v>0.21158700000000003</v>
      </c>
      <c r="P42" s="3">
        <v>9.7987171565870774</v>
      </c>
      <c r="Q42">
        <f t="shared" si="0"/>
        <v>2.0454611187535221E-2</v>
      </c>
    </row>
    <row r="43" spans="1:17" x14ac:dyDescent="0.25">
      <c r="A43">
        <v>43</v>
      </c>
      <c r="B43" t="s">
        <v>0</v>
      </c>
      <c r="C43" s="1">
        <v>0.22647500000000001</v>
      </c>
      <c r="D43" s="2" t="s">
        <v>1</v>
      </c>
      <c r="G43">
        <v>43</v>
      </c>
      <c r="H43" t="s">
        <v>0</v>
      </c>
      <c r="I43">
        <v>0.21147500000000002</v>
      </c>
      <c r="J43" t="s">
        <v>0</v>
      </c>
      <c r="K43" s="3">
        <v>9.8090989694286943</v>
      </c>
      <c r="L43" s="2" t="s">
        <v>1</v>
      </c>
      <c r="N43">
        <v>43</v>
      </c>
      <c r="O43">
        <v>0.21147500000000002</v>
      </c>
      <c r="P43" s="3">
        <v>9.8090989694286943</v>
      </c>
      <c r="Q43">
        <f t="shared" si="0"/>
        <v>3.0836424029152099E-2</v>
      </c>
    </row>
    <row r="44" spans="1:17" x14ac:dyDescent="0.25">
      <c r="A44">
        <v>44</v>
      </c>
      <c r="B44" t="s">
        <v>0</v>
      </c>
      <c r="C44" s="1">
        <v>0.22643099999999999</v>
      </c>
      <c r="D44" s="2" t="s">
        <v>1</v>
      </c>
      <c r="G44">
        <v>44</v>
      </c>
      <c r="H44" t="s">
        <v>0</v>
      </c>
      <c r="I44">
        <v>0.21143099999999998</v>
      </c>
      <c r="J44" t="s">
        <v>0</v>
      </c>
      <c r="K44" s="3">
        <v>9.8131820534031942</v>
      </c>
      <c r="L44" s="2" t="s">
        <v>1</v>
      </c>
      <c r="N44">
        <v>44</v>
      </c>
      <c r="O44">
        <v>0.21143099999999998</v>
      </c>
      <c r="P44" s="3">
        <v>9.8131820534031942</v>
      </c>
      <c r="Q44">
        <f t="shared" si="0"/>
        <v>3.4919508003651956E-2</v>
      </c>
    </row>
    <row r="45" spans="1:17" x14ac:dyDescent="0.25">
      <c r="A45">
        <v>45</v>
      </c>
      <c r="B45" t="s">
        <v>0</v>
      </c>
      <c r="C45" s="1">
        <v>0.22737399999999999</v>
      </c>
      <c r="D45" s="2" t="s">
        <v>1</v>
      </c>
      <c r="G45">
        <v>45</v>
      </c>
      <c r="H45" t="s">
        <v>0</v>
      </c>
      <c r="I45">
        <v>0.21237400000000001</v>
      </c>
      <c r="J45" t="s">
        <v>0</v>
      </c>
      <c r="K45" s="3">
        <v>9.726228981207349</v>
      </c>
      <c r="L45" s="2" t="s">
        <v>1</v>
      </c>
      <c r="N45">
        <v>45</v>
      </c>
      <c r="O45">
        <v>0.21237400000000001</v>
      </c>
      <c r="P45" s="3">
        <v>9.726228981207349</v>
      </c>
      <c r="Q45">
        <f t="shared" si="0"/>
        <v>5.2033564192193182E-2</v>
      </c>
    </row>
    <row r="46" spans="1:17" x14ac:dyDescent="0.25">
      <c r="A46">
        <v>46</v>
      </c>
      <c r="B46" t="s">
        <v>0</v>
      </c>
      <c r="C46" s="1">
        <v>0.22698299999999999</v>
      </c>
      <c r="D46" s="2" t="s">
        <v>1</v>
      </c>
      <c r="G46">
        <v>46</v>
      </c>
      <c r="H46" t="s">
        <v>0</v>
      </c>
      <c r="I46">
        <v>0.21198299999999998</v>
      </c>
      <c r="J46" t="s">
        <v>0</v>
      </c>
      <c r="K46" s="3">
        <v>9.7621418872769823</v>
      </c>
      <c r="L46" s="2" t="s">
        <v>1</v>
      </c>
      <c r="N46">
        <v>46</v>
      </c>
      <c r="O46">
        <v>0.21198299999999998</v>
      </c>
      <c r="P46" s="3">
        <v>9.7621418872769823</v>
      </c>
      <c r="Q46">
        <f t="shared" si="0"/>
        <v>1.6120658122559917E-2</v>
      </c>
    </row>
    <row r="47" spans="1:17" x14ac:dyDescent="0.25">
      <c r="A47">
        <v>47</v>
      </c>
      <c r="B47" t="s">
        <v>0</v>
      </c>
      <c r="C47" s="1">
        <v>0.22641700000000001</v>
      </c>
      <c r="D47" s="2" t="s">
        <v>1</v>
      </c>
      <c r="G47">
        <v>47</v>
      </c>
      <c r="H47" t="s">
        <v>0</v>
      </c>
      <c r="I47">
        <v>0.21141700000000002</v>
      </c>
      <c r="J47" t="s">
        <v>0</v>
      </c>
      <c r="K47" s="3">
        <v>9.8144817511336377</v>
      </c>
      <c r="L47" s="2" t="s">
        <v>1</v>
      </c>
      <c r="N47">
        <v>47</v>
      </c>
      <c r="O47">
        <v>0.21141700000000002</v>
      </c>
      <c r="P47" s="3">
        <v>9.8144817511336377</v>
      </c>
      <c r="Q47">
        <f t="shared" si="0"/>
        <v>3.6219205734095539E-2</v>
      </c>
    </row>
    <row r="48" spans="1:17" x14ac:dyDescent="0.25">
      <c r="A48">
        <v>48</v>
      </c>
      <c r="B48" t="s">
        <v>0</v>
      </c>
      <c r="C48" s="1">
        <v>0.22688900000000001</v>
      </c>
      <c r="D48" s="2" t="s">
        <v>1</v>
      </c>
      <c r="G48">
        <v>48</v>
      </c>
      <c r="H48" t="s">
        <v>0</v>
      </c>
      <c r="I48">
        <v>0.21188899999999999</v>
      </c>
      <c r="J48" t="s">
        <v>0</v>
      </c>
      <c r="K48" s="3">
        <v>9.77080533732234</v>
      </c>
      <c r="L48" s="2" t="s">
        <v>1</v>
      </c>
      <c r="N48">
        <v>48</v>
      </c>
      <c r="O48">
        <v>0.21188899999999999</v>
      </c>
      <c r="P48" s="3">
        <v>9.77080533732234</v>
      </c>
      <c r="Q48">
        <f t="shared" si="0"/>
        <v>7.457208077202182E-3</v>
      </c>
    </row>
    <row r="49" spans="1:18" x14ac:dyDescent="0.25">
      <c r="A49">
        <v>49</v>
      </c>
      <c r="B49" t="s">
        <v>0</v>
      </c>
      <c r="C49" s="1">
        <v>0.22668099999999999</v>
      </c>
      <c r="D49" s="2" t="s">
        <v>1</v>
      </c>
      <c r="G49">
        <v>49</v>
      </c>
      <c r="H49" t="s">
        <v>0</v>
      </c>
      <c r="I49">
        <v>0.21168100000000001</v>
      </c>
      <c r="J49" t="s">
        <v>0</v>
      </c>
      <c r="K49" s="3">
        <v>9.7900165655711362</v>
      </c>
      <c r="L49" s="2" t="s">
        <v>1</v>
      </c>
      <c r="N49">
        <v>49</v>
      </c>
      <c r="O49">
        <v>0.21168100000000001</v>
      </c>
      <c r="P49" s="3">
        <v>9.7900165655711362</v>
      </c>
      <c r="Q49">
        <f t="shared" si="0"/>
        <v>1.1754020171593993E-2</v>
      </c>
    </row>
    <row r="50" spans="1:18" x14ac:dyDescent="0.25">
      <c r="A50">
        <v>50</v>
      </c>
      <c r="B50" t="s">
        <v>0</v>
      </c>
      <c r="C50" s="1">
        <v>0.22659399999999999</v>
      </c>
      <c r="D50" s="2" t="s">
        <v>1</v>
      </c>
      <c r="G50">
        <v>50</v>
      </c>
      <c r="H50" t="s">
        <v>0</v>
      </c>
      <c r="I50">
        <v>0.211594</v>
      </c>
      <c r="J50" t="s">
        <v>0</v>
      </c>
      <c r="K50" s="3">
        <v>9.7980688406090781</v>
      </c>
      <c r="L50" s="2" t="s">
        <v>1</v>
      </c>
      <c r="N50">
        <v>50</v>
      </c>
      <c r="O50">
        <v>0.211594</v>
      </c>
      <c r="P50" s="3">
        <v>9.7980688406090781</v>
      </c>
      <c r="Q50">
        <f t="shared" si="0"/>
        <v>1.9806295209535918E-2</v>
      </c>
    </row>
    <row r="51" spans="1:18" x14ac:dyDescent="0.25">
      <c r="A51">
        <v>51</v>
      </c>
      <c r="B51" t="s">
        <v>0</v>
      </c>
      <c r="C51" s="1">
        <v>0.22644700000000001</v>
      </c>
      <c r="D51" s="2" t="s">
        <v>1</v>
      </c>
      <c r="G51">
        <v>51</v>
      </c>
      <c r="H51" t="s">
        <v>0</v>
      </c>
      <c r="I51">
        <v>0.211447</v>
      </c>
      <c r="J51" t="s">
        <v>0</v>
      </c>
      <c r="K51" s="3">
        <v>9.8116970006720727</v>
      </c>
      <c r="L51" s="2" t="s">
        <v>1</v>
      </c>
      <c r="N51">
        <v>51</v>
      </c>
      <c r="O51">
        <v>0.211447</v>
      </c>
      <c r="P51" s="3">
        <v>9.8116970006720727</v>
      </c>
      <c r="Q51">
        <f t="shared" si="0"/>
        <v>3.3434455272530528E-2</v>
      </c>
    </row>
    <row r="52" spans="1:18" x14ac:dyDescent="0.25">
      <c r="A52">
        <v>52</v>
      </c>
      <c r="B52" t="s">
        <v>0</v>
      </c>
      <c r="C52" s="1">
        <v>0.22703499999999999</v>
      </c>
      <c r="D52" s="2" t="s">
        <v>1</v>
      </c>
      <c r="G52">
        <v>52</v>
      </c>
      <c r="H52" t="s">
        <v>0</v>
      </c>
      <c r="I52">
        <v>0.21203499999999997</v>
      </c>
      <c r="J52" t="s">
        <v>0</v>
      </c>
      <c r="K52" s="3">
        <v>9.7573542896470009</v>
      </c>
      <c r="L52" s="2" t="s">
        <v>1</v>
      </c>
      <c r="N52">
        <v>52</v>
      </c>
      <c r="O52">
        <v>0.21203499999999997</v>
      </c>
      <c r="P52" s="3">
        <v>9.7573542896470009</v>
      </c>
      <c r="Q52">
        <f t="shared" si="0"/>
        <v>2.0908255752541294E-2</v>
      </c>
    </row>
    <row r="53" spans="1:18" x14ac:dyDescent="0.25">
      <c r="A53">
        <v>53</v>
      </c>
      <c r="B53" t="s">
        <v>0</v>
      </c>
      <c r="C53" s="1">
        <v>0.226631</v>
      </c>
      <c r="D53" s="2" t="s">
        <v>1</v>
      </c>
      <c r="G53">
        <v>53</v>
      </c>
      <c r="H53" t="s">
        <v>0</v>
      </c>
      <c r="I53">
        <v>0.21163100000000001</v>
      </c>
      <c r="J53" t="s">
        <v>0</v>
      </c>
      <c r="K53" s="3">
        <v>9.7946430962124946</v>
      </c>
      <c r="L53" s="2" t="s">
        <v>1</v>
      </c>
      <c r="N53">
        <v>53</v>
      </c>
      <c r="O53">
        <v>0.21163100000000001</v>
      </c>
      <c r="P53" s="3">
        <v>9.7946430962124946</v>
      </c>
      <c r="Q53">
        <f t="shared" si="0"/>
        <v>1.6380550812952421E-2</v>
      </c>
    </row>
    <row r="54" spans="1:18" x14ac:dyDescent="0.25">
      <c r="A54">
        <v>54</v>
      </c>
      <c r="B54" t="s">
        <v>0</v>
      </c>
      <c r="C54" s="1">
        <v>0.22681100000000001</v>
      </c>
      <c r="D54" s="2" t="s">
        <v>1</v>
      </c>
      <c r="G54">
        <v>54</v>
      </c>
      <c r="H54" t="s">
        <v>0</v>
      </c>
      <c r="I54">
        <v>0.21181100000000003</v>
      </c>
      <c r="J54" t="s">
        <v>0</v>
      </c>
      <c r="K54" s="3">
        <v>9.7780029157602169</v>
      </c>
      <c r="L54" s="2" t="s">
        <v>1</v>
      </c>
      <c r="N54">
        <v>54</v>
      </c>
      <c r="O54">
        <v>0.21181100000000003</v>
      </c>
      <c r="P54" s="3">
        <v>9.7780029157602169</v>
      </c>
      <c r="Q54">
        <f t="shared" si="0"/>
        <v>2.5962963932535388E-4</v>
      </c>
    </row>
    <row r="55" spans="1:18" x14ac:dyDescent="0.25">
      <c r="A55">
        <v>55</v>
      </c>
      <c r="B55" t="s">
        <v>0</v>
      </c>
      <c r="C55" s="1">
        <v>0.226578</v>
      </c>
      <c r="D55" s="2" t="s">
        <v>1</v>
      </c>
      <c r="G55">
        <v>55</v>
      </c>
      <c r="H55" t="s">
        <v>0</v>
      </c>
      <c r="I55">
        <v>0.21157799999999999</v>
      </c>
      <c r="J55" t="s">
        <v>0</v>
      </c>
      <c r="K55" s="3">
        <v>9.7995508002557763</v>
      </c>
      <c r="L55" s="2" t="s">
        <v>1</v>
      </c>
      <c r="N55">
        <v>55</v>
      </c>
      <c r="O55">
        <v>0.21157799999999999</v>
      </c>
      <c r="P55" s="3">
        <v>9.7995508002557763</v>
      </c>
      <c r="Q55">
        <f t="shared" si="0"/>
        <v>2.128825485623409E-2</v>
      </c>
    </row>
    <row r="56" spans="1:18" x14ac:dyDescent="0.25">
      <c r="A56">
        <v>56</v>
      </c>
      <c r="B56" t="s">
        <v>0</v>
      </c>
      <c r="C56" s="1">
        <v>0.22731000000000001</v>
      </c>
      <c r="D56" s="2" t="s">
        <v>1</v>
      </c>
      <c r="G56">
        <v>56</v>
      </c>
      <c r="H56" t="s">
        <v>0</v>
      </c>
      <c r="I56">
        <v>0.21231</v>
      </c>
      <c r="J56" t="s">
        <v>0</v>
      </c>
      <c r="K56" s="3">
        <v>9.7320937306458806</v>
      </c>
      <c r="L56" s="2" t="s">
        <v>1</v>
      </c>
      <c r="N56">
        <v>56</v>
      </c>
      <c r="O56">
        <v>0.21231</v>
      </c>
      <c r="P56" s="3">
        <v>9.7320937306458806</v>
      </c>
      <c r="Q56">
        <f t="shared" si="0"/>
        <v>4.6168814753661636E-2</v>
      </c>
    </row>
    <row r="57" spans="1:18" x14ac:dyDescent="0.25">
      <c r="A57">
        <v>57</v>
      </c>
      <c r="B57" t="s">
        <v>0</v>
      </c>
      <c r="C57" s="1">
        <v>0.22739699999999999</v>
      </c>
      <c r="D57" s="2" t="s">
        <v>1</v>
      </c>
      <c r="G57">
        <v>57</v>
      </c>
      <c r="H57" t="s">
        <v>0</v>
      </c>
      <c r="I57">
        <v>0.212397</v>
      </c>
      <c r="J57" t="s">
        <v>0</v>
      </c>
      <c r="K57" s="3">
        <v>9.7241226317353462</v>
      </c>
      <c r="L57" s="2" t="s">
        <v>1</v>
      </c>
      <c r="N57">
        <v>57</v>
      </c>
      <c r="O57">
        <v>0.212397</v>
      </c>
      <c r="P57" s="3">
        <v>9.7241226317353462</v>
      </c>
      <c r="Q57">
        <f t="shared" si="0"/>
        <v>5.4139913664196015E-2</v>
      </c>
    </row>
    <row r="58" spans="1:18" x14ac:dyDescent="0.25">
      <c r="A58">
        <v>58</v>
      </c>
      <c r="B58" t="s">
        <v>0</v>
      </c>
      <c r="C58" s="1">
        <v>0.227329</v>
      </c>
      <c r="D58" s="2" t="s">
        <v>1</v>
      </c>
      <c r="G58">
        <v>58</v>
      </c>
      <c r="H58" t="s">
        <v>0</v>
      </c>
      <c r="I58">
        <v>0.21232899999999999</v>
      </c>
      <c r="J58" t="s">
        <v>0</v>
      </c>
      <c r="K58" s="3">
        <v>9.7303520796451242</v>
      </c>
      <c r="L58" s="2" t="s">
        <v>1</v>
      </c>
      <c r="N58">
        <v>58</v>
      </c>
      <c r="O58">
        <v>0.21232899999999999</v>
      </c>
      <c r="P58" s="3">
        <v>9.7303520796451242</v>
      </c>
      <c r="Q58">
        <f t="shared" si="0"/>
        <v>4.7910465754418041E-2</v>
      </c>
    </row>
    <row r="59" spans="1:18" x14ac:dyDescent="0.25">
      <c r="A59">
        <v>59</v>
      </c>
      <c r="B59" t="s">
        <v>0</v>
      </c>
      <c r="C59" s="1">
        <v>0.22636800000000001</v>
      </c>
      <c r="D59" s="2" t="s">
        <v>1</v>
      </c>
      <c r="G59">
        <v>59</v>
      </c>
      <c r="H59" t="s">
        <v>0</v>
      </c>
      <c r="I59">
        <v>0.211368</v>
      </c>
      <c r="J59" t="s">
        <v>0</v>
      </c>
      <c r="K59" s="3">
        <v>9.8190327271451512</v>
      </c>
      <c r="L59" s="2" t="s">
        <v>1</v>
      </c>
      <c r="N59">
        <v>59</v>
      </c>
      <c r="O59">
        <v>0.211368</v>
      </c>
      <c r="P59" s="3">
        <v>9.8190327271451512</v>
      </c>
      <c r="Q59">
        <f t="shared" si="0"/>
        <v>4.077018174560898E-2</v>
      </c>
    </row>
    <row r="60" spans="1:18" x14ac:dyDescent="0.25">
      <c r="A60">
        <v>60</v>
      </c>
      <c r="B60" t="s">
        <v>0</v>
      </c>
      <c r="C60" s="1">
        <v>0.22614799999999999</v>
      </c>
      <c r="D60" s="2" t="s">
        <v>1</v>
      </c>
      <c r="G60">
        <v>60</v>
      </c>
      <c r="H60" t="s">
        <v>0</v>
      </c>
      <c r="I60">
        <v>0.211148</v>
      </c>
      <c r="J60" t="s">
        <v>0</v>
      </c>
      <c r="K60" s="3">
        <v>9.8395047427413473</v>
      </c>
      <c r="L60" s="2" t="s">
        <v>1</v>
      </c>
      <c r="N60">
        <v>60</v>
      </c>
      <c r="O60">
        <v>0.211148</v>
      </c>
      <c r="P60" s="3">
        <v>9.8395047427413473</v>
      </c>
      <c r="Q60">
        <f>ABS($P$62-P60)</f>
        <v>6.1242197341805138E-2</v>
      </c>
    </row>
    <row r="61" spans="1:18" x14ac:dyDescent="0.25">
      <c r="G61" t="s">
        <v>13</v>
      </c>
      <c r="L61" s="2"/>
    </row>
    <row r="62" spans="1:18" x14ac:dyDescent="0.25">
      <c r="G62" t="s">
        <v>4</v>
      </c>
      <c r="H62" t="s">
        <v>0</v>
      </c>
      <c r="I62">
        <f>AVERAGE(I1:I60)</f>
        <v>0.21180931666666669</v>
      </c>
      <c r="J62" t="s">
        <v>0</v>
      </c>
      <c r="K62">
        <f>AVERAGEA(K1:K60)</f>
        <v>9.7782625453995422</v>
      </c>
      <c r="L62" s="2" t="s">
        <v>1</v>
      </c>
      <c r="P62" s="3">
        <f>AVERAGE(P1:P60)</f>
        <v>9.7782625453995422</v>
      </c>
      <c r="Q62">
        <f>MAX(Q1:Q60)</f>
        <v>8.3739401696623972E-2</v>
      </c>
      <c r="R62">
        <f>Q62/P62</f>
        <v>8.563832409677067E-3</v>
      </c>
    </row>
  </sheetData>
  <hyperlinks>
    <hyperlink ref="D1" r:id="rId1" xr:uid="{7F8ACAAF-C01E-4294-8489-1E1DDA00D349}"/>
    <hyperlink ref="D2:D60" r:id="rId2" display="\\" xr:uid="{5E77E988-A449-4CEE-8AEB-793D4DC81081}"/>
    <hyperlink ref="L1" r:id="rId3" xr:uid="{A51E3020-856E-4A24-9D95-B7DCC4D74B53}"/>
    <hyperlink ref="L62" r:id="rId4" xr:uid="{C2CE5EB2-45B5-4D08-A36E-0FB94D189B4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13124-3D92-44D0-BB19-E9B05C06DED7}">
  <dimension ref="B1:X129"/>
  <sheetViews>
    <sheetView tabSelected="1" workbookViewId="0">
      <selection activeCell="B11" sqref="B11"/>
    </sheetView>
  </sheetViews>
  <sheetFormatPr defaultRowHeight="15" x14ac:dyDescent="0.25"/>
  <cols>
    <col min="4" max="4" width="19.28515625" customWidth="1"/>
    <col min="5" max="5" width="11" bestFit="1" customWidth="1"/>
    <col min="6" max="6" width="16.7109375" bestFit="1" customWidth="1"/>
    <col min="7" max="7" width="12.5703125" bestFit="1" customWidth="1"/>
    <col min="11" max="11" width="12.5703125" bestFit="1" customWidth="1"/>
    <col min="15" max="15" width="12" bestFit="1" customWidth="1"/>
    <col min="17" max="17" width="12" bestFit="1" customWidth="1"/>
  </cols>
  <sheetData>
    <row r="1" spans="2:22" x14ac:dyDescent="0.25">
      <c r="B1" s="1"/>
      <c r="D1" s="1"/>
      <c r="E1" s="3"/>
    </row>
    <row r="2" spans="2:22" x14ac:dyDescent="0.25">
      <c r="D2" s="1"/>
      <c r="E2" s="3"/>
    </row>
    <row r="3" spans="2:22" x14ac:dyDescent="0.25">
      <c r="C3" s="10">
        <v>22</v>
      </c>
      <c r="D3" s="11">
        <v>0.21113999999999999</v>
      </c>
      <c r="E3" s="12"/>
      <c r="F3" s="13">
        <f>($D$44-D3)^2</f>
        <v>1.9562929000003036E-7</v>
      </c>
      <c r="I3" t="s">
        <v>3</v>
      </c>
      <c r="J3" t="s">
        <v>2</v>
      </c>
    </row>
    <row r="4" spans="2:22" x14ac:dyDescent="0.25">
      <c r="C4" s="10">
        <v>40</v>
      </c>
      <c r="D4" s="11">
        <v>0.211148</v>
      </c>
      <c r="E4" s="12"/>
      <c r="F4" s="13">
        <f t="shared" ref="F3:F41" si="0">($D$44-D4)^2</f>
        <v>1.8861649000002287E-7</v>
      </c>
      <c r="I4" s="1">
        <f>MIN(D3:D42)</f>
        <v>0.21113999999999999</v>
      </c>
      <c r="J4" s="1">
        <f>MAX(D3:D42)</f>
        <v>0.21235999999999999</v>
      </c>
      <c r="K4">
        <f>(J4-I4)/10</f>
        <v>1.2199999999999989E-4</v>
      </c>
    </row>
    <row r="5" spans="2:22" x14ac:dyDescent="0.25">
      <c r="C5" s="10">
        <v>11</v>
      </c>
      <c r="D5" s="11">
        <v>0.21117999999999998</v>
      </c>
      <c r="E5" s="12"/>
      <c r="F5" s="13">
        <f t="shared" si="0"/>
        <v>1.618452900000401E-7</v>
      </c>
    </row>
    <row r="6" spans="2:22" x14ac:dyDescent="0.25">
      <c r="C6" s="10">
        <v>25</v>
      </c>
      <c r="D6" s="11">
        <v>0.21121600000000001</v>
      </c>
      <c r="E6" s="12"/>
      <c r="F6" s="13">
        <f t="shared" si="0"/>
        <v>1.3417569000001015E-7</v>
      </c>
    </row>
    <row r="7" spans="2:22" x14ac:dyDescent="0.25">
      <c r="C7" s="10">
        <v>26</v>
      </c>
      <c r="D7" s="11">
        <v>0.21122000000000002</v>
      </c>
      <c r="E7" s="12"/>
      <c r="F7" s="13">
        <f t="shared" si="0"/>
        <v>1.3126129000000714E-7</v>
      </c>
    </row>
    <row r="8" spans="2:22" x14ac:dyDescent="0.25">
      <c r="C8" s="10">
        <v>14</v>
      </c>
      <c r="D8" s="11">
        <v>0.21123900000000001</v>
      </c>
      <c r="E8" s="12"/>
      <c r="F8" s="13">
        <f t="shared" si="0"/>
        <v>1.1785489000001276E-7</v>
      </c>
      <c r="J8" t="s">
        <v>15</v>
      </c>
      <c r="K8" t="s">
        <v>16</v>
      </c>
    </row>
    <row r="9" spans="2:22" x14ac:dyDescent="0.25">
      <c r="C9" s="10">
        <v>16</v>
      </c>
      <c r="D9" s="11">
        <v>0.211281</v>
      </c>
      <c r="E9" s="12"/>
      <c r="F9" s="13">
        <f t="shared" si="0"/>
        <v>9.0781690000019348E-8</v>
      </c>
      <c r="I9">
        <v>1</v>
      </c>
      <c r="J9" s="1">
        <f>I4</f>
        <v>0.21113999999999999</v>
      </c>
      <c r="K9" s="1">
        <f>J9+K4</f>
        <v>0.21126200000000001</v>
      </c>
      <c r="M9">
        <v>22</v>
      </c>
      <c r="N9">
        <v>40</v>
      </c>
      <c r="O9">
        <v>11</v>
      </c>
      <c r="P9">
        <v>25</v>
      </c>
      <c r="Q9">
        <v>26</v>
      </c>
      <c r="R9">
        <v>14</v>
      </c>
      <c r="S9">
        <v>16</v>
      </c>
    </row>
    <row r="10" spans="2:22" x14ac:dyDescent="0.25">
      <c r="C10" s="14">
        <v>39</v>
      </c>
      <c r="D10" s="15">
        <v>0.211368</v>
      </c>
      <c r="E10" s="16"/>
      <c r="F10" s="17">
        <f t="shared" si="0"/>
        <v>4.5924490000012155E-8</v>
      </c>
      <c r="I10">
        <v>2</v>
      </c>
      <c r="J10" s="1">
        <f>K9</f>
        <v>0.21126200000000001</v>
      </c>
      <c r="K10" s="1">
        <f>J10+$K$4</f>
        <v>0.21138400000000002</v>
      </c>
      <c r="M10">
        <v>39</v>
      </c>
    </row>
    <row r="11" spans="2:22" x14ac:dyDescent="0.25">
      <c r="C11" s="18">
        <v>31</v>
      </c>
      <c r="D11" s="19">
        <v>0.21141700000000002</v>
      </c>
      <c r="E11" s="20"/>
      <c r="F11" s="21">
        <f t="shared" si="0"/>
        <v>2.7324090000002348E-8</v>
      </c>
      <c r="I11">
        <v>3</v>
      </c>
      <c r="J11" s="1">
        <f t="shared" ref="J11:J18" si="1">K10</f>
        <v>0.21138400000000002</v>
      </c>
      <c r="K11" s="1">
        <f t="shared" ref="K11:K18" si="2">J11+$K$4</f>
        <v>0.21150600000000003</v>
      </c>
      <c r="M11">
        <v>31</v>
      </c>
      <c r="N11">
        <v>29</v>
      </c>
      <c r="O11">
        <v>35</v>
      </c>
      <c r="P11">
        <v>18</v>
      </c>
      <c r="Q11">
        <v>28</v>
      </c>
    </row>
    <row r="12" spans="2:22" x14ac:dyDescent="0.25">
      <c r="C12" s="18">
        <v>29</v>
      </c>
      <c r="D12" s="19">
        <v>0.21143099999999998</v>
      </c>
      <c r="E12" s="20"/>
      <c r="F12" s="21">
        <f t="shared" si="0"/>
        <v>2.2891690000014712E-8</v>
      </c>
      <c r="I12">
        <v>4</v>
      </c>
      <c r="J12" s="1">
        <f t="shared" si="1"/>
        <v>0.21150600000000003</v>
      </c>
      <c r="K12" s="1">
        <f t="shared" si="2"/>
        <v>0.21162800000000004</v>
      </c>
      <c r="M12">
        <v>13</v>
      </c>
      <c r="N12">
        <v>17</v>
      </c>
      <c r="O12">
        <v>20</v>
      </c>
      <c r="P12">
        <v>15</v>
      </c>
      <c r="Q12">
        <v>6</v>
      </c>
      <c r="R12">
        <v>38</v>
      </c>
      <c r="S12">
        <v>27</v>
      </c>
      <c r="T12">
        <v>4</v>
      </c>
      <c r="U12">
        <v>34</v>
      </c>
      <c r="V12">
        <v>23</v>
      </c>
    </row>
    <row r="13" spans="2:22" x14ac:dyDescent="0.25">
      <c r="C13" s="18">
        <v>35</v>
      </c>
      <c r="D13" s="19">
        <v>0.211447</v>
      </c>
      <c r="E13" s="20"/>
      <c r="F13" s="21">
        <f t="shared" si="0"/>
        <v>1.8306090000008825E-8</v>
      </c>
      <c r="I13">
        <v>5</v>
      </c>
      <c r="J13" s="1">
        <f t="shared" si="1"/>
        <v>0.21162800000000004</v>
      </c>
      <c r="K13" s="1">
        <f t="shared" si="2"/>
        <v>0.21175000000000005</v>
      </c>
      <c r="M13">
        <v>36</v>
      </c>
      <c r="N13">
        <v>12</v>
      </c>
      <c r="O13">
        <v>2</v>
      </c>
      <c r="P13">
        <v>3</v>
      </c>
      <c r="Q13">
        <v>21</v>
      </c>
      <c r="R13">
        <v>33</v>
      </c>
      <c r="S13">
        <v>8</v>
      </c>
    </row>
    <row r="14" spans="2:22" x14ac:dyDescent="0.25">
      <c r="C14" s="18">
        <v>18</v>
      </c>
      <c r="D14" s="19">
        <v>0.21147199999999999</v>
      </c>
      <c r="E14" s="20"/>
      <c r="F14" s="21">
        <f t="shared" si="0"/>
        <v>1.2166090000007802E-8</v>
      </c>
      <c r="I14">
        <v>6</v>
      </c>
      <c r="J14" s="1">
        <f t="shared" si="1"/>
        <v>0.21175000000000005</v>
      </c>
      <c r="K14" s="1">
        <f t="shared" si="2"/>
        <v>0.21187200000000006</v>
      </c>
      <c r="M14">
        <v>24</v>
      </c>
      <c r="N14">
        <v>10</v>
      </c>
      <c r="O14">
        <v>37</v>
      </c>
      <c r="P14">
        <v>7</v>
      </c>
      <c r="Q14">
        <v>9</v>
      </c>
      <c r="R14">
        <v>19</v>
      </c>
    </row>
    <row r="15" spans="2:22" x14ac:dyDescent="0.25">
      <c r="C15" s="18">
        <v>28</v>
      </c>
      <c r="D15" s="19">
        <v>0.21147500000000002</v>
      </c>
      <c r="E15" s="20"/>
      <c r="F15" s="21">
        <f t="shared" si="0"/>
        <v>1.1513290000000989E-8</v>
      </c>
      <c r="I15">
        <v>7</v>
      </c>
      <c r="J15" s="1">
        <f t="shared" si="1"/>
        <v>0.21187200000000006</v>
      </c>
      <c r="K15" s="1">
        <f t="shared" si="2"/>
        <v>0.21199400000000007</v>
      </c>
      <c r="M15">
        <v>32</v>
      </c>
      <c r="N15">
        <v>5</v>
      </c>
      <c r="O15">
        <v>30</v>
      </c>
    </row>
    <row r="16" spans="2:22" x14ac:dyDescent="0.25">
      <c r="C16" s="10">
        <v>13</v>
      </c>
      <c r="D16" s="11">
        <v>0.21150799999999997</v>
      </c>
      <c r="E16" s="12"/>
      <c r="F16" s="13">
        <f t="shared" si="0"/>
        <v>5.520490000008155E-9</v>
      </c>
      <c r="I16">
        <v>8</v>
      </c>
      <c r="J16" s="1">
        <f t="shared" si="1"/>
        <v>0.21199400000000007</v>
      </c>
      <c r="K16" s="1">
        <f t="shared" si="2"/>
        <v>0.21211600000000008</v>
      </c>
    </row>
    <row r="17" spans="3:22" x14ac:dyDescent="0.25">
      <c r="C17" s="10">
        <v>17</v>
      </c>
      <c r="D17" s="11">
        <v>0.21150799999999997</v>
      </c>
      <c r="E17" s="12"/>
      <c r="F17" s="13">
        <f t="shared" si="0"/>
        <v>5.520490000008155E-9</v>
      </c>
      <c r="I17">
        <v>9</v>
      </c>
      <c r="J17" s="1">
        <f t="shared" si="1"/>
        <v>0.21211600000000008</v>
      </c>
      <c r="K17" s="1">
        <f t="shared" si="2"/>
        <v>0.21223800000000009</v>
      </c>
    </row>
    <row r="18" spans="3:22" x14ac:dyDescent="0.25">
      <c r="C18" s="10">
        <v>20</v>
      </c>
      <c r="D18" s="11">
        <v>0.21150999999999998</v>
      </c>
      <c r="E18" s="12"/>
      <c r="F18" s="13">
        <f t="shared" si="0"/>
        <v>5.2272900000076457E-9</v>
      </c>
      <c r="I18">
        <v>10</v>
      </c>
      <c r="J18" s="1">
        <f t="shared" si="1"/>
        <v>0.21223800000000009</v>
      </c>
      <c r="K18" s="1">
        <f t="shared" si="2"/>
        <v>0.2123600000000001</v>
      </c>
      <c r="M18">
        <v>1</v>
      </c>
    </row>
    <row r="19" spans="3:22" x14ac:dyDescent="0.25">
      <c r="C19" s="10">
        <v>15</v>
      </c>
      <c r="D19" s="11">
        <v>0.21153</v>
      </c>
      <c r="E19" s="12"/>
      <c r="F19" s="13">
        <f t="shared" si="0"/>
        <v>2.735290000003439E-9</v>
      </c>
    </row>
    <row r="20" spans="3:22" x14ac:dyDescent="0.25">
      <c r="C20" s="10">
        <v>6</v>
      </c>
      <c r="D20" s="11">
        <v>0.211563</v>
      </c>
      <c r="E20" s="12"/>
      <c r="F20" s="13">
        <f t="shared" si="0"/>
        <v>3.7249000000106647E-10</v>
      </c>
    </row>
    <row r="21" spans="3:22" x14ac:dyDescent="0.25">
      <c r="C21" s="10">
        <v>38</v>
      </c>
      <c r="D21" s="11">
        <v>0.21157799999999999</v>
      </c>
      <c r="E21" s="12"/>
      <c r="F21" s="13">
        <f t="shared" si="0"/>
        <v>1.8490000000347292E-11</v>
      </c>
    </row>
    <row r="22" spans="3:22" x14ac:dyDescent="0.25">
      <c r="C22" s="10">
        <v>27</v>
      </c>
      <c r="D22" s="11">
        <v>0.21158700000000003</v>
      </c>
      <c r="E22" s="12"/>
      <c r="F22" s="13">
        <f t="shared" si="0"/>
        <v>2.2089999999965913E-11</v>
      </c>
    </row>
    <row r="23" spans="3:22" x14ac:dyDescent="0.25">
      <c r="C23" s="10">
        <v>4</v>
      </c>
      <c r="D23" s="11">
        <v>0.211588</v>
      </c>
      <c r="E23" s="12"/>
      <c r="F23" s="13">
        <f t="shared" si="0"/>
        <v>3.2489999999653646E-11</v>
      </c>
    </row>
    <row r="24" spans="3:22" x14ac:dyDescent="0.25">
      <c r="C24" s="10">
        <v>34</v>
      </c>
      <c r="D24" s="11">
        <v>0.211594</v>
      </c>
      <c r="E24" s="12"/>
      <c r="F24" s="13">
        <f t="shared" si="0"/>
        <v>1.3688999999942948E-10</v>
      </c>
    </row>
    <row r="25" spans="3:22" x14ac:dyDescent="0.25">
      <c r="C25" s="10">
        <v>23</v>
      </c>
      <c r="D25" s="11">
        <v>0.21161000000000002</v>
      </c>
      <c r="E25" s="12"/>
      <c r="F25" s="13">
        <f t="shared" si="0"/>
        <v>7.6728999999953579E-10</v>
      </c>
      <c r="M25">
        <v>1</v>
      </c>
      <c r="N25">
        <v>2</v>
      </c>
      <c r="O25">
        <v>3</v>
      </c>
      <c r="P25">
        <v>4</v>
      </c>
      <c r="Q25">
        <v>5</v>
      </c>
      <c r="R25">
        <v>6</v>
      </c>
      <c r="S25">
        <v>7</v>
      </c>
      <c r="T25">
        <v>8</v>
      </c>
      <c r="U25">
        <v>9</v>
      </c>
      <c r="V25">
        <v>10</v>
      </c>
    </row>
    <row r="26" spans="3:22" x14ac:dyDescent="0.25">
      <c r="C26" s="14">
        <v>36</v>
      </c>
      <c r="D26" s="15">
        <v>0.21163100000000001</v>
      </c>
      <c r="E26" s="16"/>
      <c r="F26" s="17">
        <f t="shared" si="0"/>
        <v>2.3716899999985261E-9</v>
      </c>
      <c r="L26">
        <f>SUM(M26:V26)</f>
        <v>40</v>
      </c>
      <c r="M26">
        <v>7</v>
      </c>
      <c r="N26">
        <v>1</v>
      </c>
      <c r="O26">
        <v>5</v>
      </c>
      <c r="P26">
        <v>10</v>
      </c>
      <c r="Q26">
        <v>7</v>
      </c>
      <c r="R26">
        <v>6</v>
      </c>
      <c r="S26">
        <v>3</v>
      </c>
      <c r="T26">
        <v>0</v>
      </c>
      <c r="U26">
        <v>0</v>
      </c>
      <c r="V26">
        <v>1</v>
      </c>
    </row>
    <row r="27" spans="3:22" x14ac:dyDescent="0.25">
      <c r="C27" s="14">
        <v>12</v>
      </c>
      <c r="D27" s="15">
        <v>0.21163900000000002</v>
      </c>
      <c r="E27" s="16"/>
      <c r="F27" s="17">
        <f t="shared" si="0"/>
        <v>3.2148899999991913E-9</v>
      </c>
    </row>
    <row r="28" spans="3:22" x14ac:dyDescent="0.25">
      <c r="C28" s="14">
        <v>2</v>
      </c>
      <c r="D28" s="15">
        <v>0.21165899999999999</v>
      </c>
      <c r="E28" s="16"/>
      <c r="F28" s="17">
        <f t="shared" si="0"/>
        <v>5.8828899999934588E-9</v>
      </c>
    </row>
    <row r="29" spans="3:22" x14ac:dyDescent="0.25">
      <c r="C29" s="14">
        <v>3</v>
      </c>
      <c r="D29" s="15">
        <v>0.21167999999999998</v>
      </c>
      <c r="E29" s="16"/>
      <c r="F29" s="17">
        <f t="shared" si="0"/>
        <v>9.5452899999903487E-9</v>
      </c>
    </row>
    <row r="30" spans="3:22" x14ac:dyDescent="0.25">
      <c r="C30" s="14">
        <v>21</v>
      </c>
      <c r="D30" s="15">
        <v>0.21168100000000001</v>
      </c>
      <c r="E30" s="16"/>
      <c r="F30" s="17">
        <f t="shared" si="0"/>
        <v>9.7416899999959262E-9</v>
      </c>
    </row>
    <row r="31" spans="3:22" x14ac:dyDescent="0.25">
      <c r="C31" s="14">
        <v>33</v>
      </c>
      <c r="D31" s="15">
        <v>0.21168100000000001</v>
      </c>
      <c r="E31" s="16"/>
      <c r="F31" s="17">
        <f t="shared" si="0"/>
        <v>9.7416899999959262E-9</v>
      </c>
    </row>
    <row r="32" spans="3:22" x14ac:dyDescent="0.25">
      <c r="C32" s="14">
        <v>8</v>
      </c>
      <c r="D32" s="15">
        <v>0.211698</v>
      </c>
      <c r="E32" s="16"/>
      <c r="F32" s="17">
        <f t="shared" si="0"/>
        <v>1.3386489999992735E-8</v>
      </c>
    </row>
    <row r="33" spans="2:11" x14ac:dyDescent="0.25">
      <c r="B33" t="s">
        <v>17</v>
      </c>
      <c r="C33" s="18">
        <v>24</v>
      </c>
      <c r="D33" s="19">
        <v>0.21174999999999999</v>
      </c>
      <c r="E33" s="20"/>
      <c r="F33" s="21">
        <f t="shared" si="0"/>
        <v>2.8123289999988293E-8</v>
      </c>
    </row>
    <row r="34" spans="2:11" x14ac:dyDescent="0.25">
      <c r="C34" s="18">
        <v>10</v>
      </c>
      <c r="D34" s="19">
        <v>0.21177800000000002</v>
      </c>
      <c r="E34" s="20"/>
      <c r="F34" s="21">
        <f t="shared" si="0"/>
        <v>3.8298489999997301E-8</v>
      </c>
    </row>
    <row r="35" spans="2:11" x14ac:dyDescent="0.25">
      <c r="C35" s="18">
        <v>37</v>
      </c>
      <c r="D35" s="19">
        <v>0.21181100000000003</v>
      </c>
      <c r="E35" s="20"/>
      <c r="F35" s="21">
        <f t="shared" si="0"/>
        <v>5.2303689999999242E-8</v>
      </c>
    </row>
    <row r="36" spans="2:11" x14ac:dyDescent="0.25">
      <c r="C36" s="18">
        <v>7</v>
      </c>
      <c r="D36" s="19">
        <v>0.21181699999999998</v>
      </c>
      <c r="E36" s="20"/>
      <c r="F36" s="21">
        <f t="shared" si="0"/>
        <v>5.5084089999975986E-8</v>
      </c>
    </row>
    <row r="37" spans="2:11" x14ac:dyDescent="0.25">
      <c r="C37" s="18">
        <v>9</v>
      </c>
      <c r="D37" s="19">
        <v>0.21183000000000002</v>
      </c>
      <c r="E37" s="20"/>
      <c r="F37" s="21">
        <f t="shared" si="0"/>
        <v>6.1355289999994841E-8</v>
      </c>
    </row>
    <row r="38" spans="2:11" x14ac:dyDescent="0.25">
      <c r="C38" s="18">
        <v>19</v>
      </c>
      <c r="D38" s="19">
        <v>0.21185799999999999</v>
      </c>
      <c r="E38" s="20"/>
      <c r="F38" s="21">
        <f t="shared" si="0"/>
        <v>7.6010489999979097E-8</v>
      </c>
    </row>
    <row r="39" spans="2:11" x14ac:dyDescent="0.25">
      <c r="C39" s="10">
        <v>32</v>
      </c>
      <c r="D39" s="11">
        <v>0.21188899999999999</v>
      </c>
      <c r="E39" s="12"/>
      <c r="F39" s="13">
        <f t="shared" si="0"/>
        <v>9.4064889999978732E-8</v>
      </c>
    </row>
    <row r="40" spans="2:11" x14ac:dyDescent="0.25">
      <c r="C40" s="10">
        <v>5</v>
      </c>
      <c r="D40" s="11">
        <v>0.21193699999999999</v>
      </c>
      <c r="E40" s="12"/>
      <c r="F40" s="13">
        <f t="shared" si="0"/>
        <v>1.2581208999997009E-7</v>
      </c>
    </row>
    <row r="41" spans="2:11" x14ac:dyDescent="0.25">
      <c r="C41" s="10">
        <v>30</v>
      </c>
      <c r="D41" s="11">
        <v>0.21198299999999998</v>
      </c>
      <c r="E41" s="12"/>
      <c r="F41" s="13">
        <f t="shared" si="0"/>
        <v>1.6056048999995858E-7</v>
      </c>
    </row>
    <row r="42" spans="2:11" x14ac:dyDescent="0.25">
      <c r="C42" s="14">
        <v>1</v>
      </c>
      <c r="D42" s="15">
        <v>0.21235999999999999</v>
      </c>
      <c r="E42" s="16"/>
      <c r="F42" s="17">
        <f>($D$44-D42)^2</f>
        <v>6.0481728999994479E-7</v>
      </c>
    </row>
    <row r="43" spans="2:11" x14ac:dyDescent="0.25">
      <c r="D43" s="1"/>
      <c r="E43" s="3"/>
      <c r="F43" s="4"/>
    </row>
    <row r="44" spans="2:11" x14ac:dyDescent="0.25">
      <c r="C44" t="s">
        <v>4</v>
      </c>
      <c r="D44" s="1">
        <f>AVERAGE(D3:D42)</f>
        <v>0.21158230000000003</v>
      </c>
      <c r="E44" s="3" t="s">
        <v>21</v>
      </c>
      <c r="F44" s="7">
        <f>SQRT(SUM(F3:F42)/39)</f>
        <v>2.5464698541213175E-4</v>
      </c>
    </row>
    <row r="45" spans="2:11" x14ac:dyDescent="0.25">
      <c r="E45" s="3" t="s">
        <v>22</v>
      </c>
      <c r="F45" s="7">
        <f>F44/SQRT(40)</f>
        <v>4.0263223659900371E-5</v>
      </c>
    </row>
    <row r="46" spans="2:11" x14ac:dyDescent="0.25">
      <c r="E46" s="3"/>
      <c r="F46" s="4"/>
      <c r="I46" t="s">
        <v>3</v>
      </c>
      <c r="J46" t="s">
        <v>2</v>
      </c>
      <c r="K46" t="s">
        <v>18</v>
      </c>
    </row>
    <row r="47" spans="2:11" x14ac:dyDescent="0.25">
      <c r="E47" s="3"/>
      <c r="F47" s="4"/>
      <c r="I47" s="1">
        <f>MIN(D50:D109)</f>
        <v>0.21113999999999999</v>
      </c>
      <c r="J47" s="1">
        <f>MAX(D50:D109)</f>
        <v>0.21272099999999999</v>
      </c>
      <c r="K47">
        <f>(J47-I47)/10</f>
        <v>1.5809999999999991E-4</v>
      </c>
    </row>
    <row r="48" spans="2:11" x14ac:dyDescent="0.25">
      <c r="E48" s="3"/>
      <c r="F48" s="4"/>
    </row>
    <row r="49" spans="3:24" x14ac:dyDescent="0.25">
      <c r="E49" s="3"/>
      <c r="F49" s="8" t="s">
        <v>14</v>
      </c>
      <c r="J49" t="s">
        <v>19</v>
      </c>
      <c r="K49" t="s">
        <v>20</v>
      </c>
    </row>
    <row r="50" spans="3:24" x14ac:dyDescent="0.25">
      <c r="C50" s="10">
        <v>37</v>
      </c>
      <c r="D50" s="11">
        <v>0.21113999999999999</v>
      </c>
      <c r="E50" s="12"/>
      <c r="F50" s="22">
        <f>($D$111-D50)^2</f>
        <v>4.4798480027789294E-7</v>
      </c>
      <c r="I50">
        <v>1</v>
      </c>
      <c r="J50" s="1">
        <v>0.21113999999999999</v>
      </c>
      <c r="K50" s="1">
        <f>J50+$K$47</f>
        <v>0.21129809999999999</v>
      </c>
      <c r="M50">
        <v>37</v>
      </c>
      <c r="N50">
        <v>60</v>
      </c>
      <c r="O50">
        <v>22</v>
      </c>
      <c r="P50">
        <v>40</v>
      </c>
      <c r="Q50">
        <v>41</v>
      </c>
      <c r="R50">
        <v>26</v>
      </c>
      <c r="S50">
        <v>28</v>
      </c>
    </row>
    <row r="51" spans="3:24" x14ac:dyDescent="0.25">
      <c r="C51" s="10">
        <v>60</v>
      </c>
      <c r="D51" s="11">
        <v>0.211148</v>
      </c>
      <c r="E51" s="12"/>
      <c r="F51" s="22">
        <f t="shared" ref="F51:F109" si="3">($D$111-D51)^2</f>
        <v>4.3733973361121432E-7</v>
      </c>
      <c r="I51">
        <v>2</v>
      </c>
      <c r="J51" s="1">
        <f>K50</f>
        <v>0.21129809999999999</v>
      </c>
      <c r="K51" s="1">
        <f t="shared" ref="K51:K59" si="4">J51+$K$47</f>
        <v>0.21145619999999998</v>
      </c>
      <c r="M51">
        <v>59</v>
      </c>
      <c r="N51">
        <v>47</v>
      </c>
      <c r="O51">
        <v>44</v>
      </c>
      <c r="P51">
        <v>51</v>
      </c>
    </row>
    <row r="52" spans="3:24" x14ac:dyDescent="0.25">
      <c r="C52" s="10">
        <v>22</v>
      </c>
      <c r="D52" s="11">
        <v>0.21117999999999998</v>
      </c>
      <c r="E52" s="12"/>
      <c r="F52" s="22">
        <f t="shared" si="3"/>
        <v>3.9603946694457225E-7</v>
      </c>
      <c r="I52">
        <v>3</v>
      </c>
      <c r="J52" s="1">
        <f t="shared" ref="J52:J59" si="5">K51</f>
        <v>0.21145619999999998</v>
      </c>
      <c r="K52" s="1">
        <f t="shared" si="4"/>
        <v>0.21161429999999998</v>
      </c>
      <c r="M52">
        <v>31</v>
      </c>
      <c r="N52">
        <v>43</v>
      </c>
      <c r="O52">
        <v>24</v>
      </c>
      <c r="P52">
        <v>29</v>
      </c>
      <c r="Q52">
        <v>35</v>
      </c>
      <c r="R52">
        <v>27</v>
      </c>
      <c r="S52">
        <v>16</v>
      </c>
      <c r="T52">
        <v>55</v>
      </c>
      <c r="U52">
        <v>42</v>
      </c>
      <c r="V52">
        <v>13</v>
      </c>
      <c r="W52">
        <v>50</v>
      </c>
      <c r="X52">
        <v>38</v>
      </c>
    </row>
    <row r="53" spans="3:24" x14ac:dyDescent="0.25">
      <c r="C53" s="10">
        <v>40</v>
      </c>
      <c r="D53" s="11">
        <v>0.21121600000000001</v>
      </c>
      <c r="E53" s="12"/>
      <c r="F53" s="22">
        <f t="shared" si="3"/>
        <v>3.5202466694452224E-7</v>
      </c>
      <c r="I53">
        <v>4</v>
      </c>
      <c r="J53" s="1">
        <f t="shared" si="5"/>
        <v>0.21161429999999998</v>
      </c>
      <c r="K53" s="1">
        <f t="shared" si="4"/>
        <v>0.21177239999999997</v>
      </c>
      <c r="M53">
        <v>53</v>
      </c>
      <c r="N53">
        <v>23</v>
      </c>
      <c r="O53">
        <v>2</v>
      </c>
      <c r="P53">
        <v>8</v>
      </c>
      <c r="Q53">
        <v>36</v>
      </c>
      <c r="R53">
        <v>49</v>
      </c>
      <c r="S53">
        <v>19</v>
      </c>
      <c r="T53">
        <v>39</v>
      </c>
    </row>
    <row r="54" spans="3:24" x14ac:dyDescent="0.25">
      <c r="C54" s="10">
        <v>41</v>
      </c>
      <c r="D54" s="11">
        <v>0.21122000000000002</v>
      </c>
      <c r="E54" s="12"/>
      <c r="F54" s="22">
        <f t="shared" si="3"/>
        <v>3.4729413361118366E-7</v>
      </c>
      <c r="I54">
        <v>5</v>
      </c>
      <c r="J54" s="1">
        <f t="shared" si="5"/>
        <v>0.21177239999999997</v>
      </c>
      <c r="K54" s="1">
        <f t="shared" si="4"/>
        <v>0.21193049999999997</v>
      </c>
      <c r="M54">
        <v>21</v>
      </c>
      <c r="N54">
        <v>54</v>
      </c>
      <c r="O54">
        <v>17</v>
      </c>
      <c r="P54">
        <v>20</v>
      </c>
      <c r="Q54">
        <v>34</v>
      </c>
      <c r="R54">
        <v>48</v>
      </c>
    </row>
    <row r="55" spans="3:24" x14ac:dyDescent="0.25">
      <c r="C55" s="10">
        <v>26</v>
      </c>
      <c r="D55" s="11">
        <v>0.21123900000000001</v>
      </c>
      <c r="E55" s="12"/>
      <c r="F55" s="22">
        <f t="shared" si="3"/>
        <v>3.2526110027785794E-7</v>
      </c>
      <c r="I55">
        <v>6</v>
      </c>
      <c r="J55" s="1">
        <f t="shared" si="5"/>
        <v>0.21193049999999997</v>
      </c>
      <c r="K55" s="1">
        <f t="shared" si="4"/>
        <v>0.21208859999999996</v>
      </c>
      <c r="M55">
        <v>14</v>
      </c>
      <c r="N55">
        <v>46</v>
      </c>
      <c r="O55">
        <v>10</v>
      </c>
      <c r="P55">
        <v>15</v>
      </c>
      <c r="Q55">
        <v>25</v>
      </c>
      <c r="R55">
        <v>52</v>
      </c>
    </row>
    <row r="56" spans="3:24" x14ac:dyDescent="0.25">
      <c r="C56" s="10">
        <v>28</v>
      </c>
      <c r="D56" s="11">
        <v>0.211281</v>
      </c>
      <c r="E56" s="12"/>
      <c r="F56" s="22">
        <f>($D$111-D56)^2</f>
        <v>2.7911850027786634E-7</v>
      </c>
      <c r="I56">
        <v>7</v>
      </c>
      <c r="J56" s="1">
        <f t="shared" si="5"/>
        <v>0.21208859999999996</v>
      </c>
      <c r="K56" s="1">
        <f t="shared" si="4"/>
        <v>0.21224669999999995</v>
      </c>
      <c r="M56">
        <v>18</v>
      </c>
      <c r="N56">
        <v>12</v>
      </c>
      <c r="O56">
        <v>9</v>
      </c>
      <c r="P56">
        <v>3</v>
      </c>
      <c r="Q56">
        <v>11</v>
      </c>
      <c r="R56">
        <v>4</v>
      </c>
      <c r="S56">
        <v>30</v>
      </c>
    </row>
    <row r="57" spans="3:24" x14ac:dyDescent="0.25">
      <c r="C57" s="14">
        <v>59</v>
      </c>
      <c r="D57" s="15">
        <v>0.211368</v>
      </c>
      <c r="E57" s="16"/>
      <c r="F57" s="23">
        <f t="shared" si="3"/>
        <v>1.9476040027784846E-7</v>
      </c>
      <c r="I57">
        <v>8</v>
      </c>
      <c r="J57" s="1">
        <f t="shared" si="5"/>
        <v>0.21224669999999995</v>
      </c>
      <c r="K57" s="1">
        <f t="shared" si="4"/>
        <v>0.21240479999999995</v>
      </c>
      <c r="M57">
        <v>58</v>
      </c>
      <c r="N57">
        <v>56</v>
      </c>
      <c r="O57">
        <v>1</v>
      </c>
      <c r="P57">
        <v>6</v>
      </c>
      <c r="Q57">
        <v>45</v>
      </c>
      <c r="R57">
        <v>57</v>
      </c>
    </row>
    <row r="58" spans="3:24" x14ac:dyDescent="0.25">
      <c r="C58" s="14">
        <v>47</v>
      </c>
      <c r="D58" s="15">
        <v>0.21141700000000002</v>
      </c>
      <c r="E58" s="16"/>
      <c r="F58" s="23">
        <f t="shared" si="3"/>
        <v>1.5391236694449059E-7</v>
      </c>
      <c r="I58">
        <v>9</v>
      </c>
      <c r="J58" s="1">
        <f t="shared" si="5"/>
        <v>0.21240479999999995</v>
      </c>
      <c r="K58" s="1">
        <f t="shared" si="4"/>
        <v>0.21256289999999994</v>
      </c>
      <c r="M58">
        <v>5</v>
      </c>
    </row>
    <row r="59" spans="3:24" x14ac:dyDescent="0.25">
      <c r="C59" s="14">
        <v>44</v>
      </c>
      <c r="D59" s="15">
        <v>0.21143099999999998</v>
      </c>
      <c r="E59" s="16"/>
      <c r="F59" s="23">
        <f t="shared" si="3"/>
        <v>1.4312350027785369E-7</v>
      </c>
      <c r="I59">
        <v>10</v>
      </c>
      <c r="J59" s="1">
        <f t="shared" si="5"/>
        <v>0.21256289999999994</v>
      </c>
      <c r="K59" s="1">
        <f t="shared" si="4"/>
        <v>0.21272099999999994</v>
      </c>
      <c r="M59">
        <v>7</v>
      </c>
      <c r="N59">
        <v>33</v>
      </c>
      <c r="O59">
        <v>32</v>
      </c>
    </row>
    <row r="60" spans="3:24" x14ac:dyDescent="0.25">
      <c r="C60" s="14">
        <v>51</v>
      </c>
      <c r="D60" s="15">
        <v>0.211447</v>
      </c>
      <c r="E60" s="16"/>
      <c r="F60" s="23">
        <f t="shared" si="3"/>
        <v>1.3127336694450555E-7</v>
      </c>
    </row>
    <row r="61" spans="3:24" x14ac:dyDescent="0.25">
      <c r="C61" s="18">
        <v>31</v>
      </c>
      <c r="D61" s="19">
        <v>0.21147199999999999</v>
      </c>
      <c r="E61" s="24"/>
      <c r="F61" s="25">
        <f t="shared" si="3"/>
        <v>1.1378253361116987E-7</v>
      </c>
    </row>
    <row r="62" spans="3:24" x14ac:dyDescent="0.25">
      <c r="C62" s="18">
        <v>43</v>
      </c>
      <c r="D62" s="19">
        <v>0.21147500000000002</v>
      </c>
      <c r="E62" s="18"/>
      <c r="F62" s="25">
        <f t="shared" si="3"/>
        <v>1.1176763361114877E-7</v>
      </c>
    </row>
    <row r="63" spans="3:24" x14ac:dyDescent="0.25">
      <c r="C63" s="18">
        <v>24</v>
      </c>
      <c r="D63" s="19">
        <v>0.21150799999999997</v>
      </c>
      <c r="E63" s="18"/>
      <c r="F63" s="25">
        <f t="shared" si="3"/>
        <v>9.0791733611175347E-8</v>
      </c>
      <c r="G63" s="4"/>
      <c r="M63">
        <v>1</v>
      </c>
      <c r="N63">
        <v>2</v>
      </c>
      <c r="O63">
        <v>3</v>
      </c>
      <c r="P63">
        <v>4</v>
      </c>
      <c r="Q63">
        <v>5</v>
      </c>
      <c r="R63">
        <v>6</v>
      </c>
      <c r="S63">
        <v>7</v>
      </c>
      <c r="T63">
        <v>8</v>
      </c>
      <c r="U63">
        <v>9</v>
      </c>
      <c r="V63">
        <v>10</v>
      </c>
    </row>
    <row r="64" spans="3:24" x14ac:dyDescent="0.25">
      <c r="C64" s="18">
        <v>29</v>
      </c>
      <c r="D64" s="19">
        <v>0.21150799999999997</v>
      </c>
      <c r="E64" s="18"/>
      <c r="F64" s="25">
        <f t="shared" si="3"/>
        <v>9.0791733611175347E-8</v>
      </c>
      <c r="G64" s="4"/>
      <c r="M64">
        <f>COUNT(M50:S50)</f>
        <v>7</v>
      </c>
      <c r="N64">
        <f>COUNT(M51:P51)</f>
        <v>4</v>
      </c>
      <c r="O64">
        <f>COUNT(M52:X52)</f>
        <v>12</v>
      </c>
      <c r="P64">
        <f>COUNT(M53:T53)</f>
        <v>8</v>
      </c>
      <c r="Q64">
        <f>COUNT(M54:R54)</f>
        <v>6</v>
      </c>
      <c r="R64">
        <f>COUNT(M55:R55)</f>
        <v>6</v>
      </c>
      <c r="S64">
        <f>COUNT(M56:S56)</f>
        <v>7</v>
      </c>
      <c r="T64">
        <f>COUNT(M57:S57)</f>
        <v>6</v>
      </c>
      <c r="U64">
        <f>COUNT(M58:R58)</f>
        <v>1</v>
      </c>
      <c r="V64">
        <f>COUNT(M59:R59)</f>
        <v>3</v>
      </c>
    </row>
    <row r="65" spans="3:6" x14ac:dyDescent="0.25">
      <c r="C65" s="18">
        <v>35</v>
      </c>
      <c r="D65" s="19">
        <v>0.21150999999999998</v>
      </c>
      <c r="E65" s="18"/>
      <c r="F65" s="25">
        <f t="shared" si="3"/>
        <v>8.9590466944507057E-8</v>
      </c>
    </row>
    <row r="66" spans="3:6" x14ac:dyDescent="0.25">
      <c r="C66" s="18">
        <v>27</v>
      </c>
      <c r="D66" s="19">
        <v>0.21153</v>
      </c>
      <c r="E66" s="18"/>
      <c r="F66" s="25">
        <f t="shared" si="3"/>
        <v>7.8017800277825027E-8</v>
      </c>
    </row>
    <row r="67" spans="3:6" x14ac:dyDescent="0.25">
      <c r="C67" s="18">
        <v>16</v>
      </c>
      <c r="D67" s="19">
        <v>0.211563</v>
      </c>
      <c r="E67" s="18"/>
      <c r="F67" s="25">
        <f t="shared" si="3"/>
        <v>6.0671900277816864E-8</v>
      </c>
    </row>
    <row r="68" spans="3:6" x14ac:dyDescent="0.25">
      <c r="C68" s="18">
        <v>55</v>
      </c>
      <c r="D68" s="19">
        <v>0.21157799999999999</v>
      </c>
      <c r="E68" s="20"/>
      <c r="F68" s="25">
        <f t="shared" si="3"/>
        <v>5.3507400277820387E-8</v>
      </c>
    </row>
    <row r="69" spans="3:6" x14ac:dyDescent="0.25">
      <c r="C69" s="18">
        <v>42</v>
      </c>
      <c r="D69" s="19">
        <v>0.21158700000000003</v>
      </c>
      <c r="E69" s="20"/>
      <c r="F69" s="25">
        <f t="shared" si="3"/>
        <v>4.9424700277802386E-8</v>
      </c>
    </row>
    <row r="70" spans="3:6" x14ac:dyDescent="0.25">
      <c r="C70" s="18">
        <v>13</v>
      </c>
      <c r="D70" s="19">
        <v>0.211588</v>
      </c>
      <c r="E70" s="20"/>
      <c r="F70" s="25">
        <f t="shared" si="3"/>
        <v>4.8981066944480781E-8</v>
      </c>
    </row>
    <row r="71" spans="3:6" x14ac:dyDescent="0.25">
      <c r="C71" s="18">
        <v>50</v>
      </c>
      <c r="D71" s="19">
        <v>0.211594</v>
      </c>
      <c r="E71" s="20"/>
      <c r="F71" s="25">
        <f t="shared" si="3"/>
        <v>4.6361266944477212E-8</v>
      </c>
    </row>
    <row r="72" spans="3:6" x14ac:dyDescent="0.25">
      <c r="C72" s="18">
        <v>38</v>
      </c>
      <c r="D72" s="19">
        <v>0.21161000000000002</v>
      </c>
      <c r="E72" s="20"/>
      <c r="F72" s="25">
        <f t="shared" si="3"/>
        <v>3.9727133611135067E-8</v>
      </c>
    </row>
    <row r="73" spans="3:6" x14ac:dyDescent="0.25">
      <c r="C73" s="10">
        <v>53</v>
      </c>
      <c r="D73" s="11">
        <v>0.21163100000000001</v>
      </c>
      <c r="E73" s="12"/>
      <c r="F73" s="22">
        <f t="shared" si="3"/>
        <v>3.1796833611134953E-8</v>
      </c>
    </row>
    <row r="74" spans="3:6" x14ac:dyDescent="0.25">
      <c r="C74" s="10">
        <v>23</v>
      </c>
      <c r="D74" s="11">
        <v>0.21163900000000002</v>
      </c>
      <c r="E74" s="12"/>
      <c r="F74" s="22">
        <f t="shared" si="3"/>
        <v>2.9007766944464489E-8</v>
      </c>
    </row>
    <row r="75" spans="3:6" x14ac:dyDescent="0.25">
      <c r="C75" s="10">
        <v>2</v>
      </c>
      <c r="D75" s="11">
        <v>0.21165899999999999</v>
      </c>
      <c r="E75" s="12"/>
      <c r="F75" s="22">
        <f t="shared" si="3"/>
        <v>2.2595100277806144E-8</v>
      </c>
    </row>
    <row r="76" spans="3:6" x14ac:dyDescent="0.25">
      <c r="C76" s="10">
        <v>8</v>
      </c>
      <c r="D76" s="11">
        <v>0.21167999999999998</v>
      </c>
      <c r="E76" s="12"/>
      <c r="F76" s="22">
        <f t="shared" si="3"/>
        <v>1.672280027780393E-8</v>
      </c>
    </row>
    <row r="77" spans="3:6" x14ac:dyDescent="0.25">
      <c r="C77" s="10">
        <v>36</v>
      </c>
      <c r="D77" s="11">
        <v>0.21168100000000001</v>
      </c>
      <c r="E77" s="12"/>
      <c r="F77" s="22">
        <f t="shared" si="3"/>
        <v>1.6465166944463013E-8</v>
      </c>
    </row>
    <row r="78" spans="3:6" x14ac:dyDescent="0.25">
      <c r="C78" s="10">
        <v>49</v>
      </c>
      <c r="D78" s="11">
        <v>0.21168100000000001</v>
      </c>
      <c r="E78" s="12"/>
      <c r="F78" s="22">
        <f t="shared" si="3"/>
        <v>1.6465166944463013E-8</v>
      </c>
    </row>
    <row r="79" spans="3:6" x14ac:dyDescent="0.25">
      <c r="C79" s="10">
        <v>19</v>
      </c>
      <c r="D79" s="11">
        <v>0.211698</v>
      </c>
      <c r="E79" s="12"/>
      <c r="F79" s="22">
        <f t="shared" si="3"/>
        <v>1.239140027779628E-8</v>
      </c>
    </row>
    <row r="80" spans="3:6" x14ac:dyDescent="0.25">
      <c r="C80" s="10">
        <v>39</v>
      </c>
      <c r="D80" s="11">
        <v>0.21174999999999999</v>
      </c>
      <c r="E80" s="12"/>
      <c r="F80" s="22">
        <f t="shared" si="3"/>
        <v>3.5184669444547197E-9</v>
      </c>
    </row>
    <row r="81" spans="3:6" x14ac:dyDescent="0.25">
      <c r="C81" s="14">
        <v>21</v>
      </c>
      <c r="D81" s="15">
        <v>0.21177800000000002</v>
      </c>
      <c r="E81" s="16"/>
      <c r="F81" s="23">
        <f t="shared" si="3"/>
        <v>9.8073361111478215E-10</v>
      </c>
    </row>
    <row r="82" spans="3:6" x14ac:dyDescent="0.25">
      <c r="C82" s="14">
        <v>54</v>
      </c>
      <c r="D82" s="15">
        <v>0.21181100000000003</v>
      </c>
      <c r="E82" s="16"/>
      <c r="F82" s="23">
        <f t="shared" si="3"/>
        <v>2.8336111109314486E-12</v>
      </c>
    </row>
    <row r="83" spans="3:6" x14ac:dyDescent="0.25">
      <c r="C83" s="14">
        <v>17</v>
      </c>
      <c r="D83" s="15">
        <v>0.21181699999999998</v>
      </c>
      <c r="E83" s="16"/>
      <c r="F83" s="23">
        <f t="shared" si="3"/>
        <v>5.9033611109530254E-11</v>
      </c>
    </row>
    <row r="84" spans="3:6" x14ac:dyDescent="0.25">
      <c r="C84" s="14">
        <v>20</v>
      </c>
      <c r="D84" s="15">
        <v>0.21183000000000002</v>
      </c>
      <c r="E84" s="16"/>
      <c r="F84" s="23">
        <f t="shared" si="3"/>
        <v>4.2780027777520812E-10</v>
      </c>
    </row>
    <row r="85" spans="3:6" x14ac:dyDescent="0.25">
      <c r="C85" s="14">
        <v>34</v>
      </c>
      <c r="D85" s="15">
        <v>0.21185799999999999</v>
      </c>
      <c r="E85" s="16"/>
      <c r="F85" s="23">
        <f t="shared" si="3"/>
        <v>2.3700669444357179E-9</v>
      </c>
    </row>
    <row r="86" spans="3:6" x14ac:dyDescent="0.25">
      <c r="C86" s="14">
        <v>48</v>
      </c>
      <c r="D86" s="15">
        <v>0.21188899999999999</v>
      </c>
      <c r="E86" s="16"/>
      <c r="F86" s="23">
        <f t="shared" si="3"/>
        <v>6.3494336110973446E-9</v>
      </c>
    </row>
    <row r="87" spans="3:6" x14ac:dyDescent="0.25">
      <c r="C87" s="18">
        <v>14</v>
      </c>
      <c r="D87" s="19">
        <v>0.21193699999999999</v>
      </c>
      <c r="E87" s="20"/>
      <c r="F87" s="25">
        <f t="shared" si="3"/>
        <v>1.6303033611087136E-8</v>
      </c>
    </row>
    <row r="88" spans="3:6" x14ac:dyDescent="0.25">
      <c r="C88" s="18">
        <v>46</v>
      </c>
      <c r="D88" s="19">
        <v>0.21198299999999998</v>
      </c>
      <c r="E88" s="20"/>
      <c r="F88" s="25">
        <f t="shared" si="3"/>
        <v>3.016590027774186E-8</v>
      </c>
    </row>
    <row r="89" spans="3:6" x14ac:dyDescent="0.25">
      <c r="C89" s="18">
        <v>10</v>
      </c>
      <c r="D89" s="19">
        <v>0.21199499999999999</v>
      </c>
      <c r="E89" s="20"/>
      <c r="F89" s="25">
        <f t="shared" si="3"/>
        <v>3.447830027774384E-8</v>
      </c>
    </row>
    <row r="90" spans="3:6" x14ac:dyDescent="0.25">
      <c r="C90" s="18">
        <v>15</v>
      </c>
      <c r="D90" s="19">
        <v>0.212009</v>
      </c>
      <c r="E90" s="20"/>
      <c r="F90" s="25">
        <f t="shared" si="3"/>
        <v>3.9873433611080205E-8</v>
      </c>
    </row>
    <row r="91" spans="3:6" x14ac:dyDescent="0.25">
      <c r="C91" s="18">
        <v>25</v>
      </c>
      <c r="D91" s="19">
        <v>0.21201900000000001</v>
      </c>
      <c r="E91" s="20"/>
      <c r="F91" s="25">
        <f t="shared" si="3"/>
        <v>4.3967100277749513E-8</v>
      </c>
    </row>
    <row r="92" spans="3:6" x14ac:dyDescent="0.25">
      <c r="C92" s="18">
        <v>52</v>
      </c>
      <c r="D92" s="19">
        <v>0.21203499999999997</v>
      </c>
      <c r="E92" s="20"/>
      <c r="F92" s="25">
        <f t="shared" si="3"/>
        <v>5.0932966944396194E-8</v>
      </c>
    </row>
    <row r="93" spans="3:6" x14ac:dyDescent="0.25">
      <c r="C93" s="10">
        <v>18</v>
      </c>
      <c r="D93" s="11">
        <v>0.21209499999999998</v>
      </c>
      <c r="E93" s="12"/>
      <c r="F93" s="22">
        <f t="shared" si="3"/>
        <v>8.1614966944385927E-8</v>
      </c>
    </row>
    <row r="94" spans="3:6" x14ac:dyDescent="0.25">
      <c r="C94" s="10">
        <v>12</v>
      </c>
      <c r="D94" s="11">
        <v>0.21209899999999998</v>
      </c>
      <c r="E94" s="12"/>
      <c r="F94" s="22">
        <f t="shared" si="3"/>
        <v>8.3916433611054099E-8</v>
      </c>
    </row>
    <row r="95" spans="3:6" x14ac:dyDescent="0.25">
      <c r="C95" s="10">
        <v>9</v>
      </c>
      <c r="D95" s="11">
        <v>0.21212199999999998</v>
      </c>
      <c r="E95" s="12"/>
      <c r="F95" s="22">
        <f t="shared" si="3"/>
        <v>9.7770866944379929E-8</v>
      </c>
    </row>
    <row r="96" spans="3:6" x14ac:dyDescent="0.25">
      <c r="C96" s="10">
        <v>3</v>
      </c>
      <c r="D96" s="11">
        <v>0.21216800000000002</v>
      </c>
      <c r="E96" s="12"/>
      <c r="F96" s="22">
        <f t="shared" si="3"/>
        <v>1.286537336110701E-7</v>
      </c>
    </row>
    <row r="97" spans="3:17" x14ac:dyDescent="0.25">
      <c r="C97" s="10">
        <v>11</v>
      </c>
      <c r="D97" s="11">
        <v>0.212175</v>
      </c>
      <c r="E97" s="12"/>
      <c r="F97" s="22">
        <f t="shared" si="3"/>
        <v>1.3372430027772079E-7</v>
      </c>
    </row>
    <row r="98" spans="3:17" x14ac:dyDescent="0.25">
      <c r="C98" s="10">
        <v>4</v>
      </c>
      <c r="D98" s="11">
        <v>0.212177</v>
      </c>
      <c r="E98" s="12"/>
      <c r="F98" s="22">
        <f t="shared" si="3"/>
        <v>1.3519103361105528E-7</v>
      </c>
    </row>
    <row r="99" spans="3:17" x14ac:dyDescent="0.25">
      <c r="C99" s="10">
        <v>30</v>
      </c>
      <c r="D99" s="11">
        <v>0.21224500000000002</v>
      </c>
      <c r="E99" s="12"/>
      <c r="F99" s="22">
        <f t="shared" si="3"/>
        <v>1.8981996694438919E-7</v>
      </c>
      <c r="L99">
        <v>1</v>
      </c>
      <c r="M99" t="s">
        <v>0</v>
      </c>
      <c r="N99">
        <v>7</v>
      </c>
      <c r="O99" t="s">
        <v>0</v>
      </c>
      <c r="P99" s="27">
        <v>3.2101756962977559</v>
      </c>
      <c r="Q99" s="2" t="s">
        <v>1</v>
      </c>
    </row>
    <row r="100" spans="3:17" x14ac:dyDescent="0.25">
      <c r="C100" s="14">
        <v>56</v>
      </c>
      <c r="D100" s="15">
        <v>0.21231</v>
      </c>
      <c r="E100" s="16"/>
      <c r="F100" s="23">
        <f t="shared" si="3"/>
        <v>2.5068380027769598E-7</v>
      </c>
      <c r="L100">
        <v>2</v>
      </c>
      <c r="M100" t="s">
        <v>0</v>
      </c>
      <c r="N100">
        <v>4</v>
      </c>
      <c r="O100" t="s">
        <v>0</v>
      </c>
      <c r="P100" s="27">
        <v>5.2836069580390053</v>
      </c>
      <c r="Q100" s="2" t="s">
        <v>1</v>
      </c>
    </row>
    <row r="101" spans="3:17" x14ac:dyDescent="0.25">
      <c r="C101" s="14">
        <v>58</v>
      </c>
      <c r="D101" s="15">
        <v>0.21232899999999999</v>
      </c>
      <c r="E101" s="16"/>
      <c r="F101" s="23">
        <f t="shared" si="3"/>
        <v>2.7007076694435048E-7</v>
      </c>
      <c r="L101">
        <v>3</v>
      </c>
      <c r="M101" t="s">
        <v>0</v>
      </c>
      <c r="N101">
        <v>12</v>
      </c>
      <c r="O101" t="s">
        <v>0</v>
      </c>
      <c r="P101" s="27">
        <v>7.4543080231120324</v>
      </c>
      <c r="Q101" s="2" t="s">
        <v>1</v>
      </c>
    </row>
    <row r="102" spans="3:17" x14ac:dyDescent="0.25">
      <c r="C102" s="14">
        <v>1</v>
      </c>
      <c r="D102" s="15">
        <v>0.21235999999999999</v>
      </c>
      <c r="E102" s="16"/>
      <c r="F102" s="23">
        <f t="shared" si="3"/>
        <v>3.0325213361101508E-7</v>
      </c>
      <c r="L102">
        <v>4</v>
      </c>
      <c r="M102" t="s">
        <v>0</v>
      </c>
      <c r="N102">
        <v>8</v>
      </c>
      <c r="O102" t="s">
        <v>0</v>
      </c>
      <c r="P102" s="27">
        <v>9.0148664149325857</v>
      </c>
      <c r="Q102" s="2" t="s">
        <v>1</v>
      </c>
    </row>
    <row r="103" spans="3:17" x14ac:dyDescent="0.25">
      <c r="C103" s="14">
        <v>6</v>
      </c>
      <c r="D103" s="15">
        <v>0.21235999999999999</v>
      </c>
      <c r="E103" s="16"/>
      <c r="F103" s="23">
        <f t="shared" si="3"/>
        <v>3.0325213361101508E-7</v>
      </c>
      <c r="L103">
        <v>5</v>
      </c>
      <c r="M103" t="s">
        <v>0</v>
      </c>
      <c r="N103">
        <v>6</v>
      </c>
      <c r="O103" t="s">
        <v>0</v>
      </c>
      <c r="P103" s="27">
        <v>9.345152369049714</v>
      </c>
      <c r="Q103" s="2" t="s">
        <v>1</v>
      </c>
    </row>
    <row r="104" spans="3:17" x14ac:dyDescent="0.25">
      <c r="C104" s="14">
        <v>45</v>
      </c>
      <c r="D104" s="15">
        <v>0.21237400000000001</v>
      </c>
      <c r="E104" s="16"/>
      <c r="F104" s="23">
        <f t="shared" si="3"/>
        <v>3.1886726694436178E-7</v>
      </c>
      <c r="L104">
        <v>6</v>
      </c>
      <c r="M104" t="s">
        <v>0</v>
      </c>
      <c r="N104">
        <v>6</v>
      </c>
      <c r="O104" t="s">
        <v>0</v>
      </c>
      <c r="P104" s="27">
        <v>8.3040242356942162</v>
      </c>
      <c r="Q104" s="2" t="s">
        <v>1</v>
      </c>
    </row>
    <row r="105" spans="3:17" x14ac:dyDescent="0.25">
      <c r="C105" s="14">
        <v>57</v>
      </c>
      <c r="D105" s="15">
        <v>0.212397</v>
      </c>
      <c r="E105" s="16"/>
      <c r="F105" s="23">
        <f t="shared" si="3"/>
        <v>3.453717002776862E-7</v>
      </c>
      <c r="L105">
        <v>7</v>
      </c>
      <c r="M105" t="s">
        <v>0</v>
      </c>
      <c r="N105">
        <v>7</v>
      </c>
      <c r="O105" t="s">
        <v>0</v>
      </c>
      <c r="P105" s="27">
        <v>6.325079074535136</v>
      </c>
      <c r="Q105" s="2" t="s">
        <v>1</v>
      </c>
    </row>
    <row r="106" spans="3:17" x14ac:dyDescent="0.25">
      <c r="C106" s="18">
        <v>5</v>
      </c>
      <c r="D106" s="19">
        <v>0.212453</v>
      </c>
      <c r="E106" s="20"/>
      <c r="F106" s="25">
        <f t="shared" si="3"/>
        <v>4.1432823361101143E-7</v>
      </c>
      <c r="L106">
        <v>8</v>
      </c>
      <c r="M106" t="s">
        <v>0</v>
      </c>
      <c r="N106">
        <v>6</v>
      </c>
      <c r="O106" t="s">
        <v>0</v>
      </c>
      <c r="P106" s="27">
        <v>4.1296994008896331</v>
      </c>
      <c r="Q106" s="2" t="s">
        <v>1</v>
      </c>
    </row>
    <row r="107" spans="3:17" x14ac:dyDescent="0.25">
      <c r="C107" s="10">
        <v>7</v>
      </c>
      <c r="D107" s="11">
        <v>0.21257300000000001</v>
      </c>
      <c r="E107" s="12"/>
      <c r="F107" s="22">
        <f t="shared" si="3"/>
        <v>5.8321223361100657E-7</v>
      </c>
      <c r="L107">
        <v>9</v>
      </c>
      <c r="M107" t="s">
        <v>0</v>
      </c>
      <c r="N107">
        <v>1</v>
      </c>
      <c r="O107" t="s">
        <v>0</v>
      </c>
      <c r="P107" s="27">
        <v>2.3112453591289857</v>
      </c>
      <c r="Q107" s="2" t="s">
        <v>1</v>
      </c>
    </row>
    <row r="108" spans="3:17" x14ac:dyDescent="0.25">
      <c r="C108" s="10">
        <v>33</v>
      </c>
      <c r="D108" s="11">
        <v>0.21261099999999999</v>
      </c>
      <c r="E108" s="12"/>
      <c r="F108" s="22">
        <f t="shared" si="3"/>
        <v>6.426961669443066E-7</v>
      </c>
      <c r="L108">
        <v>10</v>
      </c>
      <c r="M108" t="s">
        <v>0</v>
      </c>
      <c r="N108">
        <v>3</v>
      </c>
      <c r="O108" t="s">
        <v>0</v>
      </c>
      <c r="P108" s="27">
        <v>1.1087887060239341</v>
      </c>
      <c r="Q108" s="2" t="s">
        <v>1</v>
      </c>
    </row>
    <row r="109" spans="3:17" x14ac:dyDescent="0.25">
      <c r="C109" s="10">
        <v>32</v>
      </c>
      <c r="D109" s="11">
        <v>0.21272099999999999</v>
      </c>
      <c r="E109" s="12"/>
      <c r="F109" s="22">
        <f t="shared" si="3"/>
        <v>8.3116650027761918E-7</v>
      </c>
    </row>
    <row r="110" spans="3:17" x14ac:dyDescent="0.25">
      <c r="E110" s="3"/>
      <c r="F110" s="8"/>
    </row>
    <row r="111" spans="3:17" x14ac:dyDescent="0.25">
      <c r="C111" t="s">
        <v>4</v>
      </c>
      <c r="D111">
        <f>AVERAGE(D50:D109)</f>
        <v>0.21180931666666675</v>
      </c>
      <c r="E111" s="3"/>
      <c r="F111" s="8">
        <f>SUM(F49:F109)</f>
        <v>9.5700129833332957E-6</v>
      </c>
    </row>
    <row r="112" spans="3:17" x14ac:dyDescent="0.25">
      <c r="E112" s="3" t="s">
        <v>21</v>
      </c>
      <c r="F112" s="7">
        <f>SQRT(F111/59)</f>
        <v>4.0274509293969683E-4</v>
      </c>
    </row>
    <row r="113" spans="5:17" x14ac:dyDescent="0.25">
      <c r="E113" s="3" t="s">
        <v>22</v>
      </c>
      <c r="F113">
        <f>F112/SQRT(60)</f>
        <v>5.1994167924073468E-5</v>
      </c>
    </row>
    <row r="114" spans="5:17" x14ac:dyDescent="0.25">
      <c r="E114" s="3"/>
    </row>
    <row r="115" spans="5:17" x14ac:dyDescent="0.25">
      <c r="E115" s="3"/>
    </row>
    <row r="116" spans="5:17" x14ac:dyDescent="0.25">
      <c r="E116" s="3"/>
      <c r="K116" t="s">
        <v>19</v>
      </c>
      <c r="L116" t="s">
        <v>20</v>
      </c>
      <c r="N116" t="s">
        <v>4</v>
      </c>
      <c r="O116" t="s">
        <v>49</v>
      </c>
    </row>
    <row r="117" spans="5:17" x14ac:dyDescent="0.25">
      <c r="E117" s="3"/>
      <c r="J117">
        <v>1</v>
      </c>
      <c r="K117" s="1">
        <v>0.21113999999999999</v>
      </c>
      <c r="L117" s="1">
        <f>K117+$K$47</f>
        <v>0.21129809999999999</v>
      </c>
      <c r="N117" s="1">
        <f>AVERAGE(K117:L117)</f>
        <v>0.21121904999999999</v>
      </c>
      <c r="O117" s="27">
        <f>1/(SQRT(2*PI())*$F$112)*1/EXP((N117-$D$111)^2/(2*$F$112^2))</f>
        <v>338.4119435270789</v>
      </c>
      <c r="Q117" s="4">
        <f>O117*(L117-K117)*60</f>
        <v>3.2101756962977559</v>
      </c>
    </row>
    <row r="118" spans="5:17" x14ac:dyDescent="0.25">
      <c r="E118" s="3"/>
      <c r="J118">
        <v>2</v>
      </c>
      <c r="K118" s="1">
        <f>L117</f>
        <v>0.21129809999999999</v>
      </c>
      <c r="L118" s="1">
        <f t="shared" ref="L118:L126" si="6">K118+$K$47</f>
        <v>0.21145619999999998</v>
      </c>
      <c r="N118" s="1">
        <f t="shared" ref="N118:N126" si="7">AVERAGE(K118:L118)</f>
        <v>0.21137714999999999</v>
      </c>
      <c r="O118" s="27">
        <f t="shared" ref="O118:O126" si="8">1/(SQRT(2*PI())*$F$112)*1/EXP((N118-$D$111)^2/(2*$F$112^2))</f>
        <v>556.98998081796265</v>
      </c>
      <c r="Q118" s="4">
        <f t="shared" ref="Q118:Q126" si="9">O118*(L118-K118)*60</f>
        <v>5.2836069580390053</v>
      </c>
    </row>
    <row r="119" spans="5:17" x14ac:dyDescent="0.25">
      <c r="E119" s="3"/>
      <c r="J119">
        <v>3</v>
      </c>
      <c r="K119" s="1">
        <f t="shared" ref="K119:K126" si="10">L118</f>
        <v>0.21145619999999998</v>
      </c>
      <c r="L119" s="1">
        <f t="shared" si="6"/>
        <v>0.21161429999999998</v>
      </c>
      <c r="N119" s="1">
        <f t="shared" si="7"/>
        <v>0.21153524999999998</v>
      </c>
      <c r="O119" s="27">
        <f t="shared" si="8"/>
        <v>785.82205598906796</v>
      </c>
      <c r="Q119" s="4">
        <f t="shared" si="9"/>
        <v>7.4543080231120324</v>
      </c>
    </row>
    <row r="120" spans="5:17" x14ac:dyDescent="0.25">
      <c r="E120" s="3"/>
      <c r="J120">
        <v>4</v>
      </c>
      <c r="K120" s="1">
        <f t="shared" si="10"/>
        <v>0.21161429999999998</v>
      </c>
      <c r="L120" s="1">
        <f t="shared" si="6"/>
        <v>0.21177239999999997</v>
      </c>
      <c r="N120" s="1">
        <f t="shared" si="7"/>
        <v>0.21169334999999997</v>
      </c>
      <c r="O120" s="27">
        <f t="shared" si="8"/>
        <v>950.33379874898878</v>
      </c>
      <c r="Q120" s="4">
        <f t="shared" si="9"/>
        <v>9.0148664149325857</v>
      </c>
    </row>
    <row r="121" spans="5:17" x14ac:dyDescent="0.25">
      <c r="E121" s="3"/>
      <c r="J121">
        <v>5</v>
      </c>
      <c r="K121" s="1">
        <f t="shared" si="10"/>
        <v>0.21177239999999997</v>
      </c>
      <c r="L121" s="1">
        <f t="shared" si="6"/>
        <v>0.21193049999999997</v>
      </c>
      <c r="N121" s="1">
        <f t="shared" si="7"/>
        <v>0.21185144999999997</v>
      </c>
      <c r="O121" s="27">
        <f t="shared" si="8"/>
        <v>985.15205239827617</v>
      </c>
      <c r="Q121" s="28">
        <f t="shared" si="9"/>
        <v>9.345152369049714</v>
      </c>
    </row>
    <row r="122" spans="5:17" x14ac:dyDescent="0.25">
      <c r="E122" s="3"/>
      <c r="J122">
        <v>6</v>
      </c>
      <c r="K122" s="1">
        <f t="shared" si="10"/>
        <v>0.21193049999999997</v>
      </c>
      <c r="L122" s="1">
        <f t="shared" si="6"/>
        <v>0.21208859999999996</v>
      </c>
      <c r="N122" s="1">
        <f t="shared" si="7"/>
        <v>0.21200954999999996</v>
      </c>
      <c r="O122" s="27">
        <f t="shared" si="8"/>
        <v>875.39787430893034</v>
      </c>
      <c r="Q122" s="4">
        <f t="shared" si="9"/>
        <v>8.3040242356942162</v>
      </c>
    </row>
    <row r="123" spans="5:17" x14ac:dyDescent="0.25">
      <c r="E123" s="3"/>
      <c r="J123">
        <v>7</v>
      </c>
      <c r="K123" s="1">
        <f t="shared" si="10"/>
        <v>0.21208859999999996</v>
      </c>
      <c r="L123" s="1">
        <f t="shared" si="6"/>
        <v>0.21224669999999995</v>
      </c>
      <c r="N123" s="1">
        <f t="shared" si="7"/>
        <v>0.21216764999999996</v>
      </c>
      <c r="O123" s="27">
        <f t="shared" si="8"/>
        <v>666.78042109797195</v>
      </c>
      <c r="Q123" s="4">
        <f t="shared" si="9"/>
        <v>6.325079074535136</v>
      </c>
    </row>
    <row r="124" spans="5:17" x14ac:dyDescent="0.25">
      <c r="E124" s="3"/>
      <c r="J124">
        <v>8</v>
      </c>
      <c r="K124" s="1">
        <f t="shared" si="10"/>
        <v>0.21224669999999995</v>
      </c>
      <c r="L124" s="1">
        <f t="shared" si="6"/>
        <v>0.21240479999999995</v>
      </c>
      <c r="N124" s="1">
        <f t="shared" si="7"/>
        <v>0.21232574999999995</v>
      </c>
      <c r="O124" s="27">
        <f t="shared" si="8"/>
        <v>435.34676374549656</v>
      </c>
      <c r="Q124" s="4">
        <f t="shared" si="9"/>
        <v>4.1296994008896331</v>
      </c>
    </row>
    <row r="125" spans="5:17" x14ac:dyDescent="0.25">
      <c r="E125" s="3"/>
      <c r="J125">
        <v>9</v>
      </c>
      <c r="K125" s="1">
        <f t="shared" si="10"/>
        <v>0.21240479999999995</v>
      </c>
      <c r="L125" s="1">
        <f t="shared" si="6"/>
        <v>0.21256289999999994</v>
      </c>
      <c r="N125" s="1">
        <f t="shared" si="7"/>
        <v>0.21248384999999995</v>
      </c>
      <c r="O125" s="27">
        <f t="shared" si="8"/>
        <v>243.64804544898465</v>
      </c>
      <c r="Q125" s="4">
        <f t="shared" si="9"/>
        <v>2.3112453591289857</v>
      </c>
    </row>
    <row r="126" spans="5:17" x14ac:dyDescent="0.25">
      <c r="E126" s="3"/>
      <c r="J126">
        <v>10</v>
      </c>
      <c r="K126" s="1">
        <f t="shared" si="10"/>
        <v>0.21256289999999994</v>
      </c>
      <c r="L126" s="1">
        <f t="shared" si="6"/>
        <v>0.21272099999999994</v>
      </c>
      <c r="N126" s="1">
        <f t="shared" si="7"/>
        <v>0.21264194999999994</v>
      </c>
      <c r="O126" s="27">
        <f t="shared" si="8"/>
        <v>116.88685494665546</v>
      </c>
      <c r="Q126" s="4">
        <f t="shared" si="9"/>
        <v>1.1087887060239341</v>
      </c>
    </row>
    <row r="127" spans="5:17" x14ac:dyDescent="0.25">
      <c r="E127" s="3"/>
    </row>
    <row r="129" spans="16:16" x14ac:dyDescent="0.25">
      <c r="P129" s="27">
        <f>SUM(Q117:Q126)</f>
        <v>56.486946237703002</v>
      </c>
    </row>
  </sheetData>
  <sortState xmlns:xlrd2="http://schemas.microsoft.com/office/spreadsheetml/2017/richdata2" ref="C50:D109">
    <sortCondition ref="D50:D109"/>
  </sortState>
  <hyperlinks>
    <hyperlink ref="Q99" r:id="rId1" xr:uid="{41FA186A-2E6B-4311-A718-77202E4B32CB}"/>
    <hyperlink ref="Q100:Q108" r:id="rId2" display="\\" xr:uid="{E7EA5779-C217-4108-BDFB-BE8196A2624D}"/>
  </hyperlinks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4323-B7A1-4EAD-8E5D-0D75ECDCDFF2}">
  <dimension ref="B4:J104"/>
  <sheetViews>
    <sheetView topLeftCell="A7" workbookViewId="0">
      <selection activeCell="Q23" sqref="Q22:Q23"/>
    </sheetView>
  </sheetViews>
  <sheetFormatPr defaultRowHeight="15" x14ac:dyDescent="0.25"/>
  <cols>
    <col min="4" max="4" width="9.5703125" bestFit="1" customWidth="1"/>
    <col min="5" max="5" width="12" bestFit="1" customWidth="1"/>
    <col min="8" max="8" width="26.140625" bestFit="1" customWidth="1"/>
  </cols>
  <sheetData>
    <row r="4" spans="3:10" x14ac:dyDescent="0.25">
      <c r="C4">
        <v>31</v>
      </c>
      <c r="D4" s="15">
        <v>0.21143099999999998</v>
      </c>
      <c r="E4">
        <f t="shared" ref="E4:E43" si="0">($H$4-D4)^2</f>
        <v>1.1184008062501809E-7</v>
      </c>
      <c r="G4" t="s">
        <v>4</v>
      </c>
      <c r="H4" s="9">
        <f>AVERAGE(D2:D43)</f>
        <v>0.21176542500000001</v>
      </c>
    </row>
    <row r="5" spans="3:10" x14ac:dyDescent="0.25">
      <c r="C5">
        <v>36</v>
      </c>
      <c r="D5" s="15">
        <v>0.211447</v>
      </c>
      <c r="E5">
        <f t="shared" si="0"/>
        <v>1.0139448062500704E-7</v>
      </c>
      <c r="G5" t="s">
        <v>23</v>
      </c>
      <c r="H5" s="26">
        <f>SQRT(SUM(E4:E43)/39)</f>
        <v>2.3240646174652309E-4</v>
      </c>
    </row>
    <row r="6" spans="3:10" x14ac:dyDescent="0.25">
      <c r="C6">
        <v>23</v>
      </c>
      <c r="D6" s="15">
        <v>0.21147199999999999</v>
      </c>
      <c r="E6">
        <f t="shared" si="0"/>
        <v>8.609823062500811E-8</v>
      </c>
    </row>
    <row r="7" spans="3:10" x14ac:dyDescent="0.25">
      <c r="C7">
        <v>30</v>
      </c>
      <c r="D7" s="15">
        <v>0.21147500000000002</v>
      </c>
      <c r="E7">
        <f t="shared" si="0"/>
        <v>8.4346680624990154E-8</v>
      </c>
      <c r="I7" t="s">
        <v>30</v>
      </c>
      <c r="J7" t="s">
        <v>31</v>
      </c>
    </row>
    <row r="8" spans="3:10" x14ac:dyDescent="0.25">
      <c r="C8">
        <v>19</v>
      </c>
      <c r="D8" s="15">
        <v>0.21150799999999997</v>
      </c>
      <c r="E8">
        <f t="shared" si="0"/>
        <v>6.6267630625017157E-8</v>
      </c>
      <c r="H8" t="s">
        <v>26</v>
      </c>
      <c r="I8">
        <f t="shared" ref="I8:I9" si="1">J8-$H$5</f>
        <v>0.21106820561476045</v>
      </c>
      <c r="J8">
        <f>I9</f>
        <v>0.21130061207650697</v>
      </c>
    </row>
    <row r="9" spans="3:10" x14ac:dyDescent="0.25">
      <c r="C9">
        <v>22</v>
      </c>
      <c r="D9" s="15">
        <v>0.21150799999999997</v>
      </c>
      <c r="E9">
        <f t="shared" si="0"/>
        <v>6.6267630625017157E-8</v>
      </c>
      <c r="H9" t="s">
        <v>25</v>
      </c>
      <c r="I9">
        <f t="shared" si="1"/>
        <v>0.21130061207650697</v>
      </c>
      <c r="J9">
        <f>I10</f>
        <v>0.21153301853825349</v>
      </c>
    </row>
    <row r="10" spans="3:10" x14ac:dyDescent="0.25">
      <c r="C10">
        <v>25</v>
      </c>
      <c r="D10" s="15">
        <v>0.21150999999999998</v>
      </c>
      <c r="E10">
        <f t="shared" si="0"/>
        <v>6.5241930625015997E-8</v>
      </c>
      <c r="H10" t="s">
        <v>24</v>
      </c>
      <c r="I10">
        <f>J10-$H$5</f>
        <v>0.21153301853825349</v>
      </c>
      <c r="J10">
        <f>H4</f>
        <v>0.21176542500000001</v>
      </c>
    </row>
    <row r="11" spans="3:10" x14ac:dyDescent="0.25">
      <c r="C11">
        <v>21</v>
      </c>
      <c r="D11" s="15">
        <v>0.21153</v>
      </c>
      <c r="E11">
        <f t="shared" si="0"/>
        <v>5.5424930625005328E-8</v>
      </c>
    </row>
    <row r="12" spans="3:10" x14ac:dyDescent="0.25">
      <c r="C12">
        <v>12</v>
      </c>
      <c r="D12" s="19">
        <v>0.211563</v>
      </c>
      <c r="E12">
        <f t="shared" si="0"/>
        <v>4.0975880625002461E-8</v>
      </c>
      <c r="H12" t="s">
        <v>27</v>
      </c>
      <c r="I12">
        <f>H4</f>
        <v>0.21176542500000001</v>
      </c>
      <c r="J12">
        <f>H4+H5</f>
        <v>0.21199783146174653</v>
      </c>
    </row>
    <row r="13" spans="3:10" x14ac:dyDescent="0.25">
      <c r="C13">
        <v>40</v>
      </c>
      <c r="D13" s="19">
        <v>0.21157799999999999</v>
      </c>
      <c r="E13">
        <f t="shared" si="0"/>
        <v>3.512813062500706E-8</v>
      </c>
      <c r="H13" t="s">
        <v>28</v>
      </c>
      <c r="I13">
        <f>J12</f>
        <v>0.21199783146174653</v>
      </c>
      <c r="J13">
        <f>J12+$H$5</f>
        <v>0.21223023792349305</v>
      </c>
    </row>
    <row r="14" spans="3:10" x14ac:dyDescent="0.25">
      <c r="C14">
        <v>29</v>
      </c>
      <c r="D14" s="19">
        <v>0.21158700000000003</v>
      </c>
      <c r="E14">
        <f t="shared" si="0"/>
        <v>3.1835480624993604E-8</v>
      </c>
      <c r="H14" t="s">
        <v>29</v>
      </c>
      <c r="I14">
        <f>J13</f>
        <v>0.21223023792349305</v>
      </c>
      <c r="J14">
        <f>J13+$H$5</f>
        <v>0.21246264438523957</v>
      </c>
    </row>
    <row r="15" spans="3:10" x14ac:dyDescent="0.25">
      <c r="C15">
        <v>9</v>
      </c>
      <c r="D15" s="19">
        <v>0.211588</v>
      </c>
      <c r="E15">
        <f t="shared" si="0"/>
        <v>3.1479630625003135E-8</v>
      </c>
    </row>
    <row r="16" spans="3:10" x14ac:dyDescent="0.25">
      <c r="C16">
        <v>35</v>
      </c>
      <c r="D16" s="19">
        <v>0.211594</v>
      </c>
      <c r="E16">
        <f t="shared" si="0"/>
        <v>2.9386530625000968E-8</v>
      </c>
    </row>
    <row r="17" spans="2:5" x14ac:dyDescent="0.25">
      <c r="C17">
        <v>27</v>
      </c>
      <c r="D17" s="19">
        <v>0.21161000000000002</v>
      </c>
      <c r="E17">
        <f t="shared" si="0"/>
        <v>2.4156930624995903E-8</v>
      </c>
    </row>
    <row r="18" spans="2:5" x14ac:dyDescent="0.25">
      <c r="C18">
        <v>38</v>
      </c>
      <c r="D18" s="19">
        <v>0.21163100000000001</v>
      </c>
      <c r="E18">
        <f t="shared" si="0"/>
        <v>1.8070080624998273E-8</v>
      </c>
    </row>
    <row r="19" spans="2:5" x14ac:dyDescent="0.25">
      <c r="C19">
        <v>18</v>
      </c>
      <c r="D19" s="19">
        <v>0.21163900000000002</v>
      </c>
      <c r="E19">
        <f t="shared" si="0"/>
        <v>1.5983280624996354E-8</v>
      </c>
    </row>
    <row r="20" spans="2:5" x14ac:dyDescent="0.25">
      <c r="C20">
        <v>1</v>
      </c>
      <c r="D20" s="19">
        <v>0.21165899999999999</v>
      </c>
      <c r="E20">
        <f t="shared" si="0"/>
        <v>1.1326280625004489E-8</v>
      </c>
    </row>
    <row r="21" spans="2:5" x14ac:dyDescent="0.25">
      <c r="C21">
        <v>4</v>
      </c>
      <c r="D21" s="19">
        <v>0.21167999999999998</v>
      </c>
      <c r="E21">
        <f t="shared" si="0"/>
        <v>7.2974306250047566E-9</v>
      </c>
    </row>
    <row r="22" spans="2:5" x14ac:dyDescent="0.25">
      <c r="C22">
        <v>26</v>
      </c>
      <c r="D22" s="19">
        <v>0.21168100000000001</v>
      </c>
      <c r="E22">
        <f t="shared" si="0"/>
        <v>7.1275806249998454E-9</v>
      </c>
    </row>
    <row r="23" spans="2:5" x14ac:dyDescent="0.25">
      <c r="C23">
        <v>34</v>
      </c>
      <c r="D23" s="19">
        <v>0.21168100000000001</v>
      </c>
      <c r="E23">
        <f t="shared" si="0"/>
        <v>7.1275806249998454E-9</v>
      </c>
    </row>
    <row r="24" spans="2:5" x14ac:dyDescent="0.25">
      <c r="C24">
        <v>15</v>
      </c>
      <c r="D24" s="19">
        <v>0.211698</v>
      </c>
      <c r="E24">
        <f t="shared" si="0"/>
        <v>4.5461306250013265E-9</v>
      </c>
    </row>
    <row r="25" spans="2:5" x14ac:dyDescent="0.25">
      <c r="B25">
        <f>COUNT(C4:C11)</f>
        <v>8</v>
      </c>
      <c r="C25">
        <v>28</v>
      </c>
      <c r="D25" s="19">
        <v>0.21174999999999999</v>
      </c>
      <c r="E25">
        <f t="shared" si="0"/>
        <v>2.379306250004117E-10</v>
      </c>
    </row>
    <row r="26" spans="2:5" x14ac:dyDescent="0.25">
      <c r="B26">
        <f>COUNT(C12:C34)</f>
        <v>23</v>
      </c>
      <c r="C26">
        <v>17</v>
      </c>
      <c r="D26" s="19">
        <v>0.21177800000000002</v>
      </c>
      <c r="E26">
        <f t="shared" si="0"/>
        <v>1.5813062500036863E-10</v>
      </c>
    </row>
    <row r="27" spans="2:5" x14ac:dyDescent="0.25">
      <c r="B27">
        <f>COUNT(C35:C43)</f>
        <v>9</v>
      </c>
      <c r="C27">
        <v>39</v>
      </c>
      <c r="D27" s="19">
        <v>0.21181100000000003</v>
      </c>
      <c r="E27">
        <f t="shared" si="0"/>
        <v>2.0770806250018142E-9</v>
      </c>
    </row>
    <row r="28" spans="2:5" x14ac:dyDescent="0.25">
      <c r="C28">
        <v>13</v>
      </c>
      <c r="D28" s="19">
        <v>0.21181699999999998</v>
      </c>
      <c r="E28">
        <f t="shared" si="0"/>
        <v>2.659980624996946E-9</v>
      </c>
    </row>
    <row r="29" spans="2:5" x14ac:dyDescent="0.25">
      <c r="C29">
        <v>16</v>
      </c>
      <c r="D29" s="19">
        <v>0.21183000000000002</v>
      </c>
      <c r="E29">
        <f t="shared" si="0"/>
        <v>4.1699306250014402E-9</v>
      </c>
    </row>
    <row r="30" spans="2:5" x14ac:dyDescent="0.25">
      <c r="C30">
        <v>24</v>
      </c>
      <c r="D30" s="19">
        <v>0.21185799999999999</v>
      </c>
      <c r="E30">
        <f t="shared" si="0"/>
        <v>8.5701306249969715E-9</v>
      </c>
    </row>
    <row r="31" spans="2:5" x14ac:dyDescent="0.25">
      <c r="C31">
        <v>33</v>
      </c>
      <c r="D31" s="19">
        <v>0.21188899999999999</v>
      </c>
      <c r="E31">
        <f t="shared" si="0"/>
        <v>1.5270780624996761E-8</v>
      </c>
    </row>
    <row r="32" spans="2:5" x14ac:dyDescent="0.25">
      <c r="C32">
        <v>10</v>
      </c>
      <c r="D32" s="19">
        <v>0.21193699999999999</v>
      </c>
      <c r="E32">
        <f t="shared" si="0"/>
        <v>2.9437980624992924E-8</v>
      </c>
    </row>
    <row r="33" spans="3:10" x14ac:dyDescent="0.25">
      <c r="C33">
        <v>32</v>
      </c>
      <c r="D33" s="19">
        <v>0.21198299999999998</v>
      </c>
      <c r="E33">
        <f t="shared" si="0"/>
        <v>4.7338880624986892E-8</v>
      </c>
    </row>
    <row r="34" spans="3:10" x14ac:dyDescent="0.25">
      <c r="C34">
        <v>6</v>
      </c>
      <c r="D34" s="19">
        <v>0.21199499999999999</v>
      </c>
      <c r="E34">
        <f t="shared" si="0"/>
        <v>5.2704680624991676E-8</v>
      </c>
    </row>
    <row r="35" spans="3:10" x14ac:dyDescent="0.25">
      <c r="C35">
        <v>11</v>
      </c>
      <c r="D35" s="15">
        <v>0.212009</v>
      </c>
      <c r="E35">
        <f t="shared" si="0"/>
        <v>5.9328780624997995E-8</v>
      </c>
    </row>
    <row r="36" spans="3:10" x14ac:dyDescent="0.25">
      <c r="C36">
        <v>20</v>
      </c>
      <c r="D36" s="15">
        <v>0.21201900000000001</v>
      </c>
      <c r="E36">
        <f t="shared" si="0"/>
        <v>6.4300280625002977E-8</v>
      </c>
    </row>
    <row r="37" spans="3:10" x14ac:dyDescent="0.25">
      <c r="C37">
        <v>37</v>
      </c>
      <c r="D37" s="15">
        <v>0.21203499999999997</v>
      </c>
      <c r="E37">
        <f t="shared" si="0"/>
        <v>7.2670680624981864E-8</v>
      </c>
    </row>
    <row r="38" spans="3:10" x14ac:dyDescent="0.25">
      <c r="C38">
        <v>14</v>
      </c>
      <c r="D38" s="15">
        <v>0.21209499999999998</v>
      </c>
      <c r="E38">
        <f t="shared" si="0"/>
        <v>1.0861968062498079E-7</v>
      </c>
    </row>
    <row r="39" spans="3:10" x14ac:dyDescent="0.25">
      <c r="C39">
        <v>8</v>
      </c>
      <c r="D39" s="15">
        <v>0.21209899999999998</v>
      </c>
      <c r="E39">
        <f t="shared" si="0"/>
        <v>1.1127228062498324E-7</v>
      </c>
    </row>
    <row r="40" spans="3:10" x14ac:dyDescent="0.25">
      <c r="C40">
        <v>5</v>
      </c>
      <c r="D40" s="15">
        <v>0.21212199999999998</v>
      </c>
      <c r="E40">
        <f t="shared" si="0"/>
        <v>1.2714573062497867E-7</v>
      </c>
    </row>
    <row r="41" spans="3:10" x14ac:dyDescent="0.25">
      <c r="C41">
        <v>2</v>
      </c>
      <c r="D41" s="15">
        <v>0.21216800000000002</v>
      </c>
      <c r="E41">
        <f t="shared" si="0"/>
        <v>1.6206663062501298E-7</v>
      </c>
    </row>
    <row r="42" spans="3:10" x14ac:dyDescent="0.25">
      <c r="C42">
        <v>7</v>
      </c>
      <c r="D42" s="15">
        <v>0.212175</v>
      </c>
      <c r="E42">
        <f t="shared" si="0"/>
        <v>1.6775168062499619E-7</v>
      </c>
    </row>
    <row r="43" spans="3:10" x14ac:dyDescent="0.25">
      <c r="C43">
        <v>3</v>
      </c>
      <c r="D43" s="15">
        <v>0.212177</v>
      </c>
      <c r="E43">
        <f t="shared" si="0"/>
        <v>1.6939398062499781E-7</v>
      </c>
    </row>
    <row r="45" spans="3:10" x14ac:dyDescent="0.25">
      <c r="C45">
        <v>37</v>
      </c>
      <c r="D45" s="11">
        <v>0.21113999999999999</v>
      </c>
      <c r="E45">
        <f t="shared" ref="E45:E76" si="2">($H$45-D45)^2</f>
        <v>4.4798480027789294E-7</v>
      </c>
      <c r="G45" t="s">
        <v>4</v>
      </c>
      <c r="H45">
        <f>AVERAGE(D45:D104)</f>
        <v>0.21180931666666675</v>
      </c>
    </row>
    <row r="46" spans="3:10" x14ac:dyDescent="0.25">
      <c r="C46">
        <v>60</v>
      </c>
      <c r="D46" s="11">
        <v>0.211148</v>
      </c>
      <c r="E46">
        <f t="shared" si="2"/>
        <v>4.3733973361121432E-7</v>
      </c>
      <c r="G46" t="s">
        <v>23</v>
      </c>
      <c r="H46">
        <f>SQRT(SUM(E45:E104)/59)</f>
        <v>4.0274509293969683E-4</v>
      </c>
    </row>
    <row r="47" spans="3:10" x14ac:dyDescent="0.25">
      <c r="C47">
        <v>22</v>
      </c>
      <c r="D47" s="11">
        <v>0.21117999999999998</v>
      </c>
      <c r="E47">
        <f t="shared" si="2"/>
        <v>3.9603946694457225E-7</v>
      </c>
    </row>
    <row r="48" spans="3:10" x14ac:dyDescent="0.25">
      <c r="C48">
        <v>40</v>
      </c>
      <c r="D48" s="11">
        <v>0.21121600000000001</v>
      </c>
      <c r="E48">
        <f t="shared" si="2"/>
        <v>3.5202466694452224E-7</v>
      </c>
      <c r="I48" t="s">
        <v>30</v>
      </c>
      <c r="J48" t="s">
        <v>31</v>
      </c>
    </row>
    <row r="49" spans="2:10" x14ac:dyDescent="0.25">
      <c r="C49">
        <v>41</v>
      </c>
      <c r="D49" s="11">
        <v>0.21122000000000002</v>
      </c>
      <c r="E49">
        <f t="shared" si="2"/>
        <v>3.4729413361118366E-7</v>
      </c>
      <c r="H49" t="s">
        <v>26</v>
      </c>
      <c r="I49">
        <f t="shared" ref="I49:I50" si="3">J49-$H$5</f>
        <v>0.21111209728142719</v>
      </c>
      <c r="J49">
        <f>I50</f>
        <v>0.21134450374317371</v>
      </c>
    </row>
    <row r="50" spans="2:10" x14ac:dyDescent="0.25">
      <c r="C50">
        <v>26</v>
      </c>
      <c r="D50" s="11">
        <v>0.21123900000000001</v>
      </c>
      <c r="E50">
        <f t="shared" si="2"/>
        <v>3.2526110027785794E-7</v>
      </c>
      <c r="H50" t="s">
        <v>25</v>
      </c>
      <c r="I50">
        <f t="shared" si="3"/>
        <v>0.21134450374317371</v>
      </c>
      <c r="J50">
        <f>I51</f>
        <v>0.21157691020492023</v>
      </c>
    </row>
    <row r="51" spans="2:10" x14ac:dyDescent="0.25">
      <c r="C51">
        <v>28</v>
      </c>
      <c r="D51" s="11">
        <v>0.211281</v>
      </c>
      <c r="E51">
        <f t="shared" si="2"/>
        <v>2.7911850027786634E-7</v>
      </c>
      <c r="H51" t="s">
        <v>24</v>
      </c>
      <c r="I51">
        <f>J51-$H$5</f>
        <v>0.21157691020492023</v>
      </c>
      <c r="J51">
        <f>H45</f>
        <v>0.21180931666666675</v>
      </c>
    </row>
    <row r="52" spans="2:10" x14ac:dyDescent="0.25">
      <c r="C52">
        <v>59</v>
      </c>
      <c r="D52" s="15">
        <v>0.211368</v>
      </c>
      <c r="E52">
        <f t="shared" si="2"/>
        <v>1.9476040027784846E-7</v>
      </c>
    </row>
    <row r="53" spans="2:10" x14ac:dyDescent="0.25">
      <c r="C53">
        <v>47</v>
      </c>
      <c r="D53" s="15">
        <v>0.21141700000000002</v>
      </c>
      <c r="E53">
        <f t="shared" si="2"/>
        <v>1.5391236694449059E-7</v>
      </c>
      <c r="H53" t="s">
        <v>27</v>
      </c>
      <c r="I53">
        <f>H45</f>
        <v>0.21180931666666675</v>
      </c>
      <c r="J53">
        <f>H45+H46</f>
        <v>0.21221206175960644</v>
      </c>
    </row>
    <row r="54" spans="2:10" x14ac:dyDescent="0.25">
      <c r="C54">
        <v>44</v>
      </c>
      <c r="D54" s="15">
        <v>0.21143099999999998</v>
      </c>
      <c r="E54">
        <f t="shared" si="2"/>
        <v>1.4312350027785369E-7</v>
      </c>
      <c r="H54" t="s">
        <v>28</v>
      </c>
      <c r="I54">
        <f>J53</f>
        <v>0.21221206175960644</v>
      </c>
      <c r="J54">
        <f>J53+$H$5</f>
        <v>0.21244446822135296</v>
      </c>
    </row>
    <row r="55" spans="2:10" x14ac:dyDescent="0.25">
      <c r="C55">
        <v>51</v>
      </c>
      <c r="D55" s="15">
        <v>0.211447</v>
      </c>
      <c r="E55">
        <f t="shared" si="2"/>
        <v>1.3127336694450555E-7</v>
      </c>
      <c r="H55" t="s">
        <v>29</v>
      </c>
      <c r="I55">
        <f>J54</f>
        <v>0.21244446822135296</v>
      </c>
      <c r="J55">
        <f>J54+$H$5</f>
        <v>0.21267687468309948</v>
      </c>
    </row>
    <row r="56" spans="2:10" x14ac:dyDescent="0.25">
      <c r="C56">
        <v>31</v>
      </c>
      <c r="D56" s="15">
        <v>0.21147199999999999</v>
      </c>
      <c r="E56">
        <f t="shared" si="2"/>
        <v>1.1378253361116987E-7</v>
      </c>
    </row>
    <row r="57" spans="2:10" x14ac:dyDescent="0.25">
      <c r="C57">
        <v>43</v>
      </c>
      <c r="D57" s="15">
        <v>0.21147500000000002</v>
      </c>
      <c r="E57">
        <f t="shared" si="2"/>
        <v>1.1176763361114877E-7</v>
      </c>
    </row>
    <row r="58" spans="2:10" x14ac:dyDescent="0.25">
      <c r="C58">
        <v>24</v>
      </c>
      <c r="D58" s="15">
        <v>0.21150799999999997</v>
      </c>
      <c r="E58">
        <f t="shared" si="2"/>
        <v>9.0791733611175347E-8</v>
      </c>
    </row>
    <row r="59" spans="2:10" x14ac:dyDescent="0.25">
      <c r="C59">
        <v>29</v>
      </c>
      <c r="D59" s="15">
        <v>0.21150799999999997</v>
      </c>
      <c r="E59">
        <f t="shared" si="2"/>
        <v>9.0791733611175347E-8</v>
      </c>
    </row>
    <row r="60" spans="2:10" x14ac:dyDescent="0.25">
      <c r="C60">
        <v>35</v>
      </c>
      <c r="D60" s="15">
        <v>0.21150999999999998</v>
      </c>
      <c r="E60">
        <f t="shared" si="2"/>
        <v>8.9590466944507057E-8</v>
      </c>
    </row>
    <row r="61" spans="2:10" x14ac:dyDescent="0.25">
      <c r="B61">
        <f>COUNT(C45:C51)</f>
        <v>7</v>
      </c>
      <c r="C61">
        <v>27</v>
      </c>
      <c r="D61" s="15">
        <v>0.21153</v>
      </c>
      <c r="E61">
        <f t="shared" si="2"/>
        <v>7.8017800277825027E-8</v>
      </c>
    </row>
    <row r="62" spans="2:10" x14ac:dyDescent="0.25">
      <c r="B62">
        <f>COUNT(C52:C62)</f>
        <v>11</v>
      </c>
      <c r="C62">
        <v>16</v>
      </c>
      <c r="D62" s="15">
        <v>0.211563</v>
      </c>
      <c r="E62">
        <f t="shared" si="2"/>
        <v>6.0671900277816864E-8</v>
      </c>
    </row>
    <row r="63" spans="2:10" x14ac:dyDescent="0.25">
      <c r="B63">
        <f>COUNT(C63:C93)</f>
        <v>31</v>
      </c>
      <c r="C63">
        <v>55</v>
      </c>
      <c r="D63" s="19">
        <v>0.21157799999999999</v>
      </c>
      <c r="E63">
        <f t="shared" si="2"/>
        <v>5.3507400277820387E-8</v>
      </c>
    </row>
    <row r="64" spans="2:10" x14ac:dyDescent="0.25">
      <c r="B64">
        <f>COUNT(C94:C100)</f>
        <v>7</v>
      </c>
      <c r="C64">
        <v>42</v>
      </c>
      <c r="D64" s="19">
        <v>0.21158700000000003</v>
      </c>
      <c r="E64">
        <f t="shared" si="2"/>
        <v>4.9424700277802386E-8</v>
      </c>
    </row>
    <row r="65" spans="2:5" x14ac:dyDescent="0.25">
      <c r="B65">
        <f>COUNT(C101:C104)</f>
        <v>4</v>
      </c>
      <c r="C65">
        <v>13</v>
      </c>
      <c r="D65" s="19">
        <v>0.211588</v>
      </c>
      <c r="E65">
        <f t="shared" si="2"/>
        <v>4.8981066944480781E-8</v>
      </c>
    </row>
    <row r="66" spans="2:5" x14ac:dyDescent="0.25">
      <c r="C66">
        <v>50</v>
      </c>
      <c r="D66" s="19">
        <v>0.211594</v>
      </c>
      <c r="E66">
        <f t="shared" si="2"/>
        <v>4.6361266944477212E-8</v>
      </c>
    </row>
    <row r="67" spans="2:5" x14ac:dyDescent="0.25">
      <c r="C67">
        <v>38</v>
      </c>
      <c r="D67" s="19">
        <v>0.21161000000000002</v>
      </c>
      <c r="E67">
        <f t="shared" si="2"/>
        <v>3.9727133611135067E-8</v>
      </c>
    </row>
    <row r="68" spans="2:5" x14ac:dyDescent="0.25">
      <c r="C68">
        <v>53</v>
      </c>
      <c r="D68" s="19">
        <v>0.21163100000000001</v>
      </c>
      <c r="E68">
        <f t="shared" si="2"/>
        <v>3.1796833611134953E-8</v>
      </c>
    </row>
    <row r="69" spans="2:5" x14ac:dyDescent="0.25">
      <c r="C69">
        <v>23</v>
      </c>
      <c r="D69" s="19">
        <v>0.21163900000000002</v>
      </c>
      <c r="E69">
        <f t="shared" si="2"/>
        <v>2.9007766944464489E-8</v>
      </c>
    </row>
    <row r="70" spans="2:5" x14ac:dyDescent="0.25">
      <c r="C70">
        <v>2</v>
      </c>
      <c r="D70" s="19">
        <v>0.21165899999999999</v>
      </c>
      <c r="E70">
        <f t="shared" si="2"/>
        <v>2.2595100277806144E-8</v>
      </c>
    </row>
    <row r="71" spans="2:5" x14ac:dyDescent="0.25">
      <c r="C71">
        <v>8</v>
      </c>
      <c r="D71" s="19">
        <v>0.21167999999999998</v>
      </c>
      <c r="E71">
        <f t="shared" si="2"/>
        <v>1.672280027780393E-8</v>
      </c>
    </row>
    <row r="72" spans="2:5" x14ac:dyDescent="0.25">
      <c r="C72">
        <v>36</v>
      </c>
      <c r="D72" s="19">
        <v>0.21168100000000001</v>
      </c>
      <c r="E72">
        <f t="shared" si="2"/>
        <v>1.6465166944463013E-8</v>
      </c>
    </row>
    <row r="73" spans="2:5" x14ac:dyDescent="0.25">
      <c r="C73">
        <v>49</v>
      </c>
      <c r="D73" s="19">
        <v>0.21168100000000001</v>
      </c>
      <c r="E73">
        <f t="shared" si="2"/>
        <v>1.6465166944463013E-8</v>
      </c>
    </row>
    <row r="74" spans="2:5" x14ac:dyDescent="0.25">
      <c r="C74">
        <v>19</v>
      </c>
      <c r="D74" s="19">
        <v>0.211698</v>
      </c>
      <c r="E74">
        <f t="shared" si="2"/>
        <v>1.239140027779628E-8</v>
      </c>
    </row>
    <row r="75" spans="2:5" x14ac:dyDescent="0.25">
      <c r="C75">
        <v>39</v>
      </c>
      <c r="D75" s="19">
        <v>0.21174999999999999</v>
      </c>
      <c r="E75">
        <f t="shared" si="2"/>
        <v>3.5184669444547197E-9</v>
      </c>
    </row>
    <row r="76" spans="2:5" x14ac:dyDescent="0.25">
      <c r="C76">
        <v>21</v>
      </c>
      <c r="D76" s="19">
        <v>0.21177800000000002</v>
      </c>
      <c r="E76">
        <f t="shared" si="2"/>
        <v>9.8073361111478215E-10</v>
      </c>
    </row>
    <row r="77" spans="2:5" x14ac:dyDescent="0.25">
      <c r="C77">
        <v>54</v>
      </c>
      <c r="D77" s="19">
        <v>0.21181100000000003</v>
      </c>
      <c r="E77">
        <f t="shared" ref="E77:E104" si="4">($H$45-D77)^2</f>
        <v>2.8336111109314486E-12</v>
      </c>
    </row>
    <row r="78" spans="2:5" x14ac:dyDescent="0.25">
      <c r="C78">
        <v>17</v>
      </c>
      <c r="D78" s="19">
        <v>0.21181699999999998</v>
      </c>
      <c r="E78">
        <f t="shared" si="4"/>
        <v>5.9033611109530254E-11</v>
      </c>
    </row>
    <row r="79" spans="2:5" x14ac:dyDescent="0.25">
      <c r="C79">
        <v>20</v>
      </c>
      <c r="D79" s="19">
        <v>0.21183000000000002</v>
      </c>
      <c r="E79">
        <f t="shared" si="4"/>
        <v>4.2780027777520812E-10</v>
      </c>
    </row>
    <row r="80" spans="2:5" x14ac:dyDescent="0.25">
      <c r="C80">
        <v>34</v>
      </c>
      <c r="D80" s="19">
        <v>0.21185799999999999</v>
      </c>
      <c r="E80">
        <f t="shared" si="4"/>
        <v>2.3700669444357179E-9</v>
      </c>
    </row>
    <row r="81" spans="3:5" x14ac:dyDescent="0.25">
      <c r="C81">
        <v>48</v>
      </c>
      <c r="D81" s="19">
        <v>0.21188899999999999</v>
      </c>
      <c r="E81">
        <f t="shared" si="4"/>
        <v>6.3494336110973446E-9</v>
      </c>
    </row>
    <row r="82" spans="3:5" x14ac:dyDescent="0.25">
      <c r="C82">
        <v>14</v>
      </c>
      <c r="D82" s="19">
        <v>0.21193699999999999</v>
      </c>
      <c r="E82">
        <f t="shared" si="4"/>
        <v>1.6303033611087136E-8</v>
      </c>
    </row>
    <row r="83" spans="3:5" x14ac:dyDescent="0.25">
      <c r="C83">
        <v>46</v>
      </c>
      <c r="D83" s="19">
        <v>0.21198299999999998</v>
      </c>
      <c r="E83">
        <f t="shared" si="4"/>
        <v>3.016590027774186E-8</v>
      </c>
    </row>
    <row r="84" spans="3:5" x14ac:dyDescent="0.25">
      <c r="C84">
        <v>10</v>
      </c>
      <c r="D84" s="19">
        <v>0.21199499999999999</v>
      </c>
      <c r="E84">
        <f t="shared" si="4"/>
        <v>3.447830027774384E-8</v>
      </c>
    </row>
    <row r="85" spans="3:5" x14ac:dyDescent="0.25">
      <c r="C85">
        <v>15</v>
      </c>
      <c r="D85" s="19">
        <v>0.212009</v>
      </c>
      <c r="E85">
        <f t="shared" si="4"/>
        <v>3.9873433611080205E-8</v>
      </c>
    </row>
    <row r="86" spans="3:5" x14ac:dyDescent="0.25">
      <c r="C86">
        <v>25</v>
      </c>
      <c r="D86" s="19">
        <v>0.21201900000000001</v>
      </c>
      <c r="E86">
        <f t="shared" si="4"/>
        <v>4.3967100277749513E-8</v>
      </c>
    </row>
    <row r="87" spans="3:5" x14ac:dyDescent="0.25">
      <c r="C87">
        <v>52</v>
      </c>
      <c r="D87" s="19">
        <v>0.21203499999999997</v>
      </c>
      <c r="E87">
        <f t="shared" si="4"/>
        <v>5.0932966944396194E-8</v>
      </c>
    </row>
    <row r="88" spans="3:5" x14ac:dyDescent="0.25">
      <c r="C88">
        <v>18</v>
      </c>
      <c r="D88" s="19">
        <v>0.21209499999999998</v>
      </c>
      <c r="E88">
        <f t="shared" si="4"/>
        <v>8.1614966944385927E-8</v>
      </c>
    </row>
    <row r="89" spans="3:5" x14ac:dyDescent="0.25">
      <c r="C89">
        <v>12</v>
      </c>
      <c r="D89" s="19">
        <v>0.21209899999999998</v>
      </c>
      <c r="E89">
        <f t="shared" si="4"/>
        <v>8.3916433611054099E-8</v>
      </c>
    </row>
    <row r="90" spans="3:5" x14ac:dyDescent="0.25">
      <c r="C90">
        <v>9</v>
      </c>
      <c r="D90" s="19">
        <v>0.21212199999999998</v>
      </c>
      <c r="E90">
        <f t="shared" si="4"/>
        <v>9.7770866944379929E-8</v>
      </c>
    </row>
    <row r="91" spans="3:5" x14ac:dyDescent="0.25">
      <c r="C91">
        <v>3</v>
      </c>
      <c r="D91" s="19">
        <v>0.21216800000000002</v>
      </c>
      <c r="E91">
        <f t="shared" si="4"/>
        <v>1.286537336110701E-7</v>
      </c>
    </row>
    <row r="92" spans="3:5" x14ac:dyDescent="0.25">
      <c r="C92">
        <v>11</v>
      </c>
      <c r="D92" s="19">
        <v>0.212175</v>
      </c>
      <c r="E92">
        <f t="shared" si="4"/>
        <v>1.3372430027772079E-7</v>
      </c>
    </row>
    <row r="93" spans="3:5" x14ac:dyDescent="0.25">
      <c r="C93">
        <v>4</v>
      </c>
      <c r="D93" s="19">
        <v>0.212177</v>
      </c>
      <c r="E93">
        <f t="shared" si="4"/>
        <v>1.3519103361105528E-7</v>
      </c>
    </row>
    <row r="94" spans="3:5" x14ac:dyDescent="0.25">
      <c r="C94">
        <v>30</v>
      </c>
      <c r="D94" s="15">
        <v>0.21224500000000002</v>
      </c>
      <c r="E94">
        <f t="shared" si="4"/>
        <v>1.8981996694438919E-7</v>
      </c>
    </row>
    <row r="95" spans="3:5" x14ac:dyDescent="0.25">
      <c r="C95">
        <v>56</v>
      </c>
      <c r="D95" s="15">
        <v>0.21231</v>
      </c>
      <c r="E95">
        <f t="shared" si="4"/>
        <v>2.5068380027769598E-7</v>
      </c>
    </row>
    <row r="96" spans="3:5" x14ac:dyDescent="0.25">
      <c r="C96">
        <v>58</v>
      </c>
      <c r="D96" s="15">
        <v>0.21232899999999999</v>
      </c>
      <c r="E96">
        <f t="shared" si="4"/>
        <v>2.7007076694435048E-7</v>
      </c>
    </row>
    <row r="97" spans="3:5" x14ac:dyDescent="0.25">
      <c r="C97">
        <v>1</v>
      </c>
      <c r="D97" s="15">
        <v>0.21235999999999999</v>
      </c>
      <c r="E97">
        <f t="shared" si="4"/>
        <v>3.0325213361101508E-7</v>
      </c>
    </row>
    <row r="98" spans="3:5" x14ac:dyDescent="0.25">
      <c r="C98">
        <v>6</v>
      </c>
      <c r="D98" s="15">
        <v>0.21235999999999999</v>
      </c>
      <c r="E98">
        <f t="shared" si="4"/>
        <v>3.0325213361101508E-7</v>
      </c>
    </row>
    <row r="99" spans="3:5" x14ac:dyDescent="0.25">
      <c r="C99">
        <v>45</v>
      </c>
      <c r="D99" s="15">
        <v>0.21237400000000001</v>
      </c>
      <c r="E99">
        <f t="shared" si="4"/>
        <v>3.1886726694436178E-7</v>
      </c>
    </row>
    <row r="100" spans="3:5" x14ac:dyDescent="0.25">
      <c r="C100">
        <v>57</v>
      </c>
      <c r="D100" s="15">
        <v>0.212397</v>
      </c>
      <c r="E100">
        <f t="shared" si="4"/>
        <v>3.453717002776862E-7</v>
      </c>
    </row>
    <row r="101" spans="3:5" x14ac:dyDescent="0.25">
      <c r="C101">
        <v>5</v>
      </c>
      <c r="D101" s="11">
        <v>0.212453</v>
      </c>
      <c r="E101">
        <f t="shared" si="4"/>
        <v>4.1432823361101143E-7</v>
      </c>
    </row>
    <row r="102" spans="3:5" x14ac:dyDescent="0.25">
      <c r="C102">
        <v>7</v>
      </c>
      <c r="D102" s="11">
        <v>0.21257300000000001</v>
      </c>
      <c r="E102">
        <f t="shared" si="4"/>
        <v>5.8321223361100657E-7</v>
      </c>
    </row>
    <row r="103" spans="3:5" x14ac:dyDescent="0.25">
      <c r="C103">
        <v>33</v>
      </c>
      <c r="D103" s="11">
        <v>0.21261099999999999</v>
      </c>
      <c r="E103">
        <f t="shared" si="4"/>
        <v>6.426961669443066E-7</v>
      </c>
    </row>
    <row r="104" spans="3:5" x14ac:dyDescent="0.25">
      <c r="C104">
        <v>32</v>
      </c>
      <c r="D104" s="11">
        <v>0.21272099999999999</v>
      </c>
      <c r="E104">
        <f t="shared" si="4"/>
        <v>8.3116650027761918E-7</v>
      </c>
    </row>
  </sheetData>
  <sortState xmlns:xlrd2="http://schemas.microsoft.com/office/spreadsheetml/2017/richdata2" ref="C4:E43">
    <sortCondition ref="D4:D4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6697F-BA0B-4CD2-9A28-1B949907FD83}">
  <dimension ref="D7:Q76"/>
  <sheetViews>
    <sheetView topLeftCell="A25" workbookViewId="0">
      <selection activeCell="N23" sqref="N23:Q43"/>
    </sheetView>
  </sheetViews>
  <sheetFormatPr defaultRowHeight="15" x14ac:dyDescent="0.25"/>
  <sheetData>
    <row r="7" spans="4:7" x14ac:dyDescent="0.25">
      <c r="D7" s="10">
        <v>37</v>
      </c>
      <c r="E7" t="s">
        <v>0</v>
      </c>
      <c r="F7" s="11">
        <v>0.21113999999999999</v>
      </c>
      <c r="G7" s="2" t="s">
        <v>1</v>
      </c>
    </row>
    <row r="8" spans="4:7" x14ac:dyDescent="0.25">
      <c r="D8" s="10">
        <v>60</v>
      </c>
      <c r="E8" t="s">
        <v>0</v>
      </c>
      <c r="F8" s="11">
        <v>0.211148</v>
      </c>
      <c r="G8" s="2" t="s">
        <v>1</v>
      </c>
    </row>
    <row r="9" spans="4:7" x14ac:dyDescent="0.25">
      <c r="D9" s="10">
        <v>22</v>
      </c>
      <c r="E9" t="s">
        <v>0</v>
      </c>
      <c r="F9" s="11">
        <v>0.21117999999999998</v>
      </c>
      <c r="G9" s="2" t="s">
        <v>1</v>
      </c>
    </row>
    <row r="10" spans="4:7" x14ac:dyDescent="0.25">
      <c r="D10" s="10">
        <v>40</v>
      </c>
      <c r="E10" t="s">
        <v>0</v>
      </c>
      <c r="F10" s="11">
        <v>0.21121600000000001</v>
      </c>
      <c r="G10" s="2" t="s">
        <v>1</v>
      </c>
    </row>
    <row r="11" spans="4:7" x14ac:dyDescent="0.25">
      <c r="D11" s="10">
        <v>41</v>
      </c>
      <c r="E11" t="s">
        <v>0</v>
      </c>
      <c r="F11" s="11">
        <v>0.21122000000000002</v>
      </c>
      <c r="G11" s="2" t="s">
        <v>1</v>
      </c>
    </row>
    <row r="12" spans="4:7" x14ac:dyDescent="0.25">
      <c r="D12" s="10">
        <v>26</v>
      </c>
      <c r="E12" t="s">
        <v>0</v>
      </c>
      <c r="F12" s="11">
        <v>0.21123900000000001</v>
      </c>
      <c r="G12" s="2" t="s">
        <v>1</v>
      </c>
    </row>
    <row r="13" spans="4:7" x14ac:dyDescent="0.25">
      <c r="D13" s="10">
        <v>28</v>
      </c>
      <c r="E13" t="s">
        <v>0</v>
      </c>
      <c r="F13" s="11">
        <v>0.211281</v>
      </c>
      <c r="G13" s="2" t="s">
        <v>1</v>
      </c>
    </row>
    <row r="14" spans="4:7" x14ac:dyDescent="0.25">
      <c r="D14" t="s">
        <v>13</v>
      </c>
    </row>
    <row r="15" spans="4:7" x14ac:dyDescent="0.25">
      <c r="D15" s="14">
        <v>59</v>
      </c>
      <c r="E15" t="s">
        <v>0</v>
      </c>
      <c r="F15" s="15">
        <v>0.211368</v>
      </c>
      <c r="G15" s="2" t="s">
        <v>1</v>
      </c>
    </row>
    <row r="16" spans="4:7" x14ac:dyDescent="0.25">
      <c r="D16" s="14">
        <v>47</v>
      </c>
      <c r="E16" t="s">
        <v>0</v>
      </c>
      <c r="F16" s="15">
        <v>0.21141700000000002</v>
      </c>
      <c r="G16" s="2" t="s">
        <v>1</v>
      </c>
    </row>
    <row r="17" spans="4:17" x14ac:dyDescent="0.25">
      <c r="D17" s="14">
        <v>44</v>
      </c>
      <c r="E17" t="s">
        <v>0</v>
      </c>
      <c r="F17" s="15">
        <v>0.21143099999999998</v>
      </c>
      <c r="G17" s="2" t="s">
        <v>1</v>
      </c>
    </row>
    <row r="18" spans="4:17" x14ac:dyDescent="0.25">
      <c r="D18" s="14">
        <v>51</v>
      </c>
      <c r="E18" t="s">
        <v>0</v>
      </c>
      <c r="F18" s="15">
        <v>0.211447</v>
      </c>
      <c r="G18" s="2" t="s">
        <v>1</v>
      </c>
    </row>
    <row r="19" spans="4:17" x14ac:dyDescent="0.25">
      <c r="D19" t="s">
        <v>13</v>
      </c>
    </row>
    <row r="20" spans="4:17" x14ac:dyDescent="0.25">
      <c r="D20" s="18">
        <v>31</v>
      </c>
      <c r="E20" t="s">
        <v>0</v>
      </c>
      <c r="F20" s="19">
        <v>0.21147199999999999</v>
      </c>
      <c r="G20" s="2" t="s">
        <v>1</v>
      </c>
    </row>
    <row r="21" spans="4:17" x14ac:dyDescent="0.25">
      <c r="D21" s="18">
        <v>43</v>
      </c>
      <c r="E21" t="s">
        <v>0</v>
      </c>
      <c r="F21" s="19">
        <v>0.21147500000000002</v>
      </c>
      <c r="G21" s="2" t="s">
        <v>1</v>
      </c>
    </row>
    <row r="22" spans="4:17" x14ac:dyDescent="0.25">
      <c r="D22" s="18">
        <v>24</v>
      </c>
      <c r="E22" t="s">
        <v>0</v>
      </c>
      <c r="F22" s="19">
        <v>0.21150799999999997</v>
      </c>
      <c r="G22" s="2" t="s">
        <v>1</v>
      </c>
      <c r="N22" t="s">
        <v>13</v>
      </c>
    </row>
    <row r="23" spans="4:17" x14ac:dyDescent="0.25">
      <c r="D23" s="18">
        <v>29</v>
      </c>
      <c r="E23" t="s">
        <v>0</v>
      </c>
      <c r="F23" s="19">
        <v>0.21150799999999997</v>
      </c>
      <c r="G23" s="2" t="s">
        <v>1</v>
      </c>
      <c r="N23" t="s">
        <v>32</v>
      </c>
      <c r="O23" t="s">
        <v>0</v>
      </c>
      <c r="P23">
        <v>0.21209500000000001</v>
      </c>
      <c r="Q23" t="s">
        <v>1</v>
      </c>
    </row>
    <row r="24" spans="4:17" x14ac:dyDescent="0.25">
      <c r="D24" s="18">
        <v>35</v>
      </c>
      <c r="E24" t="s">
        <v>0</v>
      </c>
      <c r="F24" s="19">
        <v>0.21150999999999998</v>
      </c>
      <c r="G24" s="2" t="s">
        <v>1</v>
      </c>
      <c r="N24" t="s">
        <v>33</v>
      </c>
      <c r="O24" t="s">
        <v>0</v>
      </c>
      <c r="P24">
        <v>0.21209900000000001</v>
      </c>
      <c r="Q24" t="s">
        <v>1</v>
      </c>
    </row>
    <row r="25" spans="4:17" x14ac:dyDescent="0.25">
      <c r="D25" s="18">
        <v>27</v>
      </c>
      <c r="E25" t="s">
        <v>0</v>
      </c>
      <c r="F25" s="19">
        <v>0.21153</v>
      </c>
      <c r="G25" s="2" t="s">
        <v>1</v>
      </c>
      <c r="N25" t="s">
        <v>34</v>
      </c>
      <c r="O25" t="s">
        <v>0</v>
      </c>
      <c r="P25">
        <v>0.212122</v>
      </c>
      <c r="Q25" t="s">
        <v>1</v>
      </c>
    </row>
    <row r="26" spans="4:17" x14ac:dyDescent="0.25">
      <c r="D26" s="18">
        <v>16</v>
      </c>
      <c r="E26" t="s">
        <v>0</v>
      </c>
      <c r="F26" s="19">
        <v>0.211563</v>
      </c>
      <c r="G26" s="2" t="s">
        <v>1</v>
      </c>
      <c r="N26" t="s">
        <v>35</v>
      </c>
      <c r="O26" t="s">
        <v>0</v>
      </c>
      <c r="P26">
        <v>0.212168</v>
      </c>
      <c r="Q26" t="s">
        <v>1</v>
      </c>
    </row>
    <row r="27" spans="4:17" x14ac:dyDescent="0.25">
      <c r="D27" s="18">
        <v>55</v>
      </c>
      <c r="E27" t="s">
        <v>0</v>
      </c>
      <c r="F27" s="19">
        <v>0.21157799999999999</v>
      </c>
      <c r="G27" s="2" t="s">
        <v>1</v>
      </c>
      <c r="N27" t="s">
        <v>36</v>
      </c>
      <c r="O27" t="s">
        <v>0</v>
      </c>
      <c r="P27">
        <v>0.212175</v>
      </c>
      <c r="Q27" t="s">
        <v>1</v>
      </c>
    </row>
    <row r="28" spans="4:17" x14ac:dyDescent="0.25">
      <c r="D28" s="18">
        <v>42</v>
      </c>
      <c r="E28" t="s">
        <v>0</v>
      </c>
      <c r="F28" s="19">
        <v>0.21158700000000003</v>
      </c>
      <c r="G28" s="2" t="s">
        <v>1</v>
      </c>
      <c r="N28" t="s">
        <v>37</v>
      </c>
      <c r="O28" t="s">
        <v>0</v>
      </c>
      <c r="P28">
        <v>0.212177</v>
      </c>
      <c r="Q28" t="s">
        <v>1</v>
      </c>
    </row>
    <row r="29" spans="4:17" x14ac:dyDescent="0.25">
      <c r="D29" s="18">
        <v>13</v>
      </c>
      <c r="E29" t="s">
        <v>0</v>
      </c>
      <c r="F29" s="19">
        <v>0.211588</v>
      </c>
      <c r="G29" s="2" t="s">
        <v>1</v>
      </c>
      <c r="N29" t="s">
        <v>38</v>
      </c>
      <c r="O29" t="s">
        <v>0</v>
      </c>
      <c r="P29">
        <v>0.21224499999999999</v>
      </c>
      <c r="Q29" t="s">
        <v>1</v>
      </c>
    </row>
    <row r="30" spans="4:17" x14ac:dyDescent="0.25">
      <c r="D30" s="18">
        <v>50</v>
      </c>
      <c r="E30" t="s">
        <v>0</v>
      </c>
      <c r="F30" s="19">
        <v>0.211594</v>
      </c>
      <c r="G30" s="2" t="s">
        <v>1</v>
      </c>
      <c r="N30" t="s">
        <v>13</v>
      </c>
    </row>
    <row r="31" spans="4:17" x14ac:dyDescent="0.25">
      <c r="D31" s="18">
        <v>38</v>
      </c>
      <c r="E31" t="s">
        <v>0</v>
      </c>
      <c r="F31" s="19">
        <v>0.21161000000000002</v>
      </c>
      <c r="G31" s="2" t="s">
        <v>1</v>
      </c>
      <c r="N31" t="s">
        <v>39</v>
      </c>
      <c r="O31" t="s">
        <v>0</v>
      </c>
      <c r="P31">
        <v>0.21231</v>
      </c>
      <c r="Q31" t="s">
        <v>1</v>
      </c>
    </row>
    <row r="32" spans="4:17" x14ac:dyDescent="0.25">
      <c r="D32" t="s">
        <v>13</v>
      </c>
      <c r="N32" t="s">
        <v>40</v>
      </c>
      <c r="O32" t="s">
        <v>0</v>
      </c>
      <c r="P32">
        <v>0.21232899999999999</v>
      </c>
      <c r="Q32" t="s">
        <v>1</v>
      </c>
    </row>
    <row r="33" spans="4:17" x14ac:dyDescent="0.25">
      <c r="D33" s="10">
        <v>53</v>
      </c>
      <c r="E33" t="s">
        <v>0</v>
      </c>
      <c r="F33" s="11">
        <v>0.21163100000000001</v>
      </c>
      <c r="G33" s="2" t="s">
        <v>1</v>
      </c>
      <c r="N33" t="s">
        <v>41</v>
      </c>
      <c r="O33" t="s">
        <v>0</v>
      </c>
      <c r="P33">
        <v>0.21235999999999999</v>
      </c>
      <c r="Q33" t="s">
        <v>1</v>
      </c>
    </row>
    <row r="34" spans="4:17" x14ac:dyDescent="0.25">
      <c r="D34" s="10">
        <v>23</v>
      </c>
      <c r="E34" t="s">
        <v>0</v>
      </c>
      <c r="F34" s="11">
        <v>0.21163900000000002</v>
      </c>
      <c r="G34" s="2" t="s">
        <v>1</v>
      </c>
      <c r="N34" t="s">
        <v>42</v>
      </c>
      <c r="O34" t="s">
        <v>0</v>
      </c>
      <c r="P34">
        <v>0.21235999999999999</v>
      </c>
      <c r="Q34" t="s">
        <v>1</v>
      </c>
    </row>
    <row r="35" spans="4:17" x14ac:dyDescent="0.25">
      <c r="D35" s="10">
        <v>2</v>
      </c>
      <c r="E35" t="s">
        <v>0</v>
      </c>
      <c r="F35" s="11">
        <v>0.21165899999999999</v>
      </c>
      <c r="G35" s="2" t="s">
        <v>1</v>
      </c>
      <c r="N35" t="s">
        <v>43</v>
      </c>
      <c r="O35" t="s">
        <v>0</v>
      </c>
      <c r="P35">
        <v>0.21237400000000001</v>
      </c>
      <c r="Q35" t="s">
        <v>1</v>
      </c>
    </row>
    <row r="36" spans="4:17" x14ac:dyDescent="0.25">
      <c r="D36" s="10">
        <v>8</v>
      </c>
      <c r="E36" t="s">
        <v>0</v>
      </c>
      <c r="F36" s="11">
        <v>0.21167999999999998</v>
      </c>
      <c r="G36" s="2" t="s">
        <v>1</v>
      </c>
      <c r="N36" t="s">
        <v>44</v>
      </c>
      <c r="O36" t="s">
        <v>0</v>
      </c>
      <c r="P36">
        <v>0.212397</v>
      </c>
      <c r="Q36" t="s">
        <v>1</v>
      </c>
    </row>
    <row r="37" spans="4:17" x14ac:dyDescent="0.25">
      <c r="D37" s="10">
        <v>36</v>
      </c>
      <c r="E37" t="s">
        <v>0</v>
      </c>
      <c r="F37" s="11">
        <v>0.21168100000000001</v>
      </c>
      <c r="G37" s="2" t="s">
        <v>1</v>
      </c>
      <c r="N37" t="s">
        <v>13</v>
      </c>
    </row>
    <row r="38" spans="4:17" x14ac:dyDescent="0.25">
      <c r="D38" s="10">
        <v>49</v>
      </c>
      <c r="E38" t="s">
        <v>0</v>
      </c>
      <c r="F38" s="11">
        <v>0.21168100000000001</v>
      </c>
      <c r="G38" s="2" t="s">
        <v>1</v>
      </c>
      <c r="N38" t="s">
        <v>45</v>
      </c>
      <c r="O38" t="s">
        <v>0</v>
      </c>
      <c r="P38">
        <v>0.212453</v>
      </c>
      <c r="Q38" t="s">
        <v>1</v>
      </c>
    </row>
    <row r="39" spans="4:17" x14ac:dyDescent="0.25">
      <c r="D39" s="10">
        <v>19</v>
      </c>
      <c r="E39" t="s">
        <v>0</v>
      </c>
      <c r="F39" s="11">
        <v>0.211698</v>
      </c>
      <c r="G39" s="2" t="s">
        <v>1</v>
      </c>
      <c r="N39" t="s">
        <v>13</v>
      </c>
    </row>
    <row r="40" spans="4:17" x14ac:dyDescent="0.25">
      <c r="D40" s="10">
        <v>39</v>
      </c>
      <c r="E40" t="s">
        <v>0</v>
      </c>
      <c r="F40" s="11">
        <v>0.21174999999999999</v>
      </c>
      <c r="G40" s="2" t="s">
        <v>1</v>
      </c>
      <c r="N40" t="s">
        <v>46</v>
      </c>
      <c r="O40" t="s">
        <v>0</v>
      </c>
      <c r="P40">
        <v>0.21257300000000001</v>
      </c>
      <c r="Q40" t="s">
        <v>1</v>
      </c>
    </row>
    <row r="41" spans="4:17" x14ac:dyDescent="0.25">
      <c r="D41" t="s">
        <v>13</v>
      </c>
      <c r="N41" t="s">
        <v>47</v>
      </c>
      <c r="O41" t="s">
        <v>0</v>
      </c>
      <c r="P41">
        <v>0.21261099999999999</v>
      </c>
      <c r="Q41" t="s">
        <v>1</v>
      </c>
    </row>
    <row r="42" spans="4:17" x14ac:dyDescent="0.25">
      <c r="D42" s="14">
        <v>21</v>
      </c>
      <c r="E42" t="s">
        <v>0</v>
      </c>
      <c r="F42" s="15">
        <v>0.21177800000000002</v>
      </c>
      <c r="G42" s="2" t="s">
        <v>1</v>
      </c>
      <c r="N42" t="s">
        <v>48</v>
      </c>
      <c r="O42" t="s">
        <v>0</v>
      </c>
      <c r="P42">
        <v>0.21272099999999999</v>
      </c>
      <c r="Q42" t="s">
        <v>1</v>
      </c>
    </row>
    <row r="43" spans="4:17" x14ac:dyDescent="0.25">
      <c r="D43" s="14">
        <v>54</v>
      </c>
      <c r="E43" t="s">
        <v>0</v>
      </c>
      <c r="F43" s="15">
        <v>0.21181100000000003</v>
      </c>
      <c r="G43" s="2" t="s">
        <v>1</v>
      </c>
      <c r="N43" t="s">
        <v>13</v>
      </c>
    </row>
    <row r="44" spans="4:17" x14ac:dyDescent="0.25">
      <c r="D44" s="14">
        <v>17</v>
      </c>
      <c r="E44" t="s">
        <v>0</v>
      </c>
      <c r="F44" s="15">
        <v>0.21181699999999998</v>
      </c>
      <c r="G44" s="2" t="s">
        <v>1</v>
      </c>
    </row>
    <row r="45" spans="4:17" x14ac:dyDescent="0.25">
      <c r="D45" s="14">
        <v>20</v>
      </c>
      <c r="E45" t="s">
        <v>0</v>
      </c>
      <c r="F45" s="15">
        <v>0.21183000000000002</v>
      </c>
      <c r="G45" s="2" t="s">
        <v>1</v>
      </c>
    </row>
    <row r="46" spans="4:17" x14ac:dyDescent="0.25">
      <c r="D46" s="14">
        <v>34</v>
      </c>
      <c r="E46" t="s">
        <v>0</v>
      </c>
      <c r="F46" s="15">
        <v>0.21185799999999999</v>
      </c>
      <c r="G46" s="2" t="s">
        <v>1</v>
      </c>
    </row>
    <row r="47" spans="4:17" x14ac:dyDescent="0.25">
      <c r="D47" s="14">
        <v>48</v>
      </c>
      <c r="E47" t="s">
        <v>0</v>
      </c>
      <c r="F47" s="15">
        <v>0.21188899999999999</v>
      </c>
      <c r="G47" s="2" t="s">
        <v>1</v>
      </c>
    </row>
    <row r="48" spans="4:17" x14ac:dyDescent="0.25">
      <c r="D48" t="s">
        <v>13</v>
      </c>
    </row>
    <row r="49" spans="4:7" x14ac:dyDescent="0.25">
      <c r="D49" s="18">
        <v>14</v>
      </c>
      <c r="E49" t="s">
        <v>0</v>
      </c>
      <c r="F49" s="19">
        <v>0.21193699999999999</v>
      </c>
      <c r="G49" s="2" t="s">
        <v>1</v>
      </c>
    </row>
    <row r="50" spans="4:7" x14ac:dyDescent="0.25">
      <c r="D50" s="18">
        <v>46</v>
      </c>
      <c r="E50" t="s">
        <v>0</v>
      </c>
      <c r="F50" s="19">
        <v>0.21198299999999998</v>
      </c>
      <c r="G50" s="2" t="s">
        <v>1</v>
      </c>
    </row>
    <row r="51" spans="4:7" x14ac:dyDescent="0.25">
      <c r="D51" s="18">
        <v>10</v>
      </c>
      <c r="E51" t="s">
        <v>0</v>
      </c>
      <c r="F51" s="19">
        <v>0.21199499999999999</v>
      </c>
      <c r="G51" s="2" t="s">
        <v>1</v>
      </c>
    </row>
    <row r="52" spans="4:7" x14ac:dyDescent="0.25">
      <c r="D52" s="18">
        <v>15</v>
      </c>
      <c r="E52" t="s">
        <v>0</v>
      </c>
      <c r="F52" s="19">
        <v>0.212009</v>
      </c>
      <c r="G52" s="2" t="s">
        <v>1</v>
      </c>
    </row>
    <row r="53" spans="4:7" x14ac:dyDescent="0.25">
      <c r="D53" s="18">
        <v>25</v>
      </c>
      <c r="E53" t="s">
        <v>0</v>
      </c>
      <c r="F53" s="19">
        <v>0.21201900000000001</v>
      </c>
      <c r="G53" s="2" t="s">
        <v>1</v>
      </c>
    </row>
    <row r="54" spans="4:7" x14ac:dyDescent="0.25">
      <c r="D54" s="18">
        <v>52</v>
      </c>
      <c r="E54" t="s">
        <v>0</v>
      </c>
      <c r="F54" s="19">
        <v>0.21203499999999997</v>
      </c>
      <c r="G54" s="2" t="s">
        <v>1</v>
      </c>
    </row>
    <row r="55" spans="4:7" x14ac:dyDescent="0.25">
      <c r="D55" t="s">
        <v>13</v>
      </c>
    </row>
    <row r="56" spans="4:7" x14ac:dyDescent="0.25">
      <c r="D56" s="10">
        <v>18</v>
      </c>
      <c r="E56" t="s">
        <v>0</v>
      </c>
      <c r="F56" s="11">
        <v>0.21209499999999998</v>
      </c>
      <c r="G56" s="2" t="s">
        <v>1</v>
      </c>
    </row>
    <row r="57" spans="4:7" x14ac:dyDescent="0.25">
      <c r="D57" s="10">
        <v>12</v>
      </c>
      <c r="E57" t="s">
        <v>0</v>
      </c>
      <c r="F57" s="11">
        <v>0.21209899999999998</v>
      </c>
      <c r="G57" s="2" t="s">
        <v>1</v>
      </c>
    </row>
    <row r="58" spans="4:7" x14ac:dyDescent="0.25">
      <c r="D58" s="10">
        <v>9</v>
      </c>
      <c r="E58" t="s">
        <v>0</v>
      </c>
      <c r="F58" s="11">
        <v>0.21212199999999998</v>
      </c>
      <c r="G58" s="2" t="s">
        <v>1</v>
      </c>
    </row>
    <row r="59" spans="4:7" x14ac:dyDescent="0.25">
      <c r="D59" s="10">
        <v>3</v>
      </c>
      <c r="E59" t="s">
        <v>0</v>
      </c>
      <c r="F59" s="11">
        <v>0.21216800000000002</v>
      </c>
      <c r="G59" s="2" t="s">
        <v>1</v>
      </c>
    </row>
    <row r="60" spans="4:7" x14ac:dyDescent="0.25">
      <c r="D60" s="10">
        <v>11</v>
      </c>
      <c r="E60" t="s">
        <v>0</v>
      </c>
      <c r="F60" s="11">
        <v>0.212175</v>
      </c>
      <c r="G60" s="2" t="s">
        <v>1</v>
      </c>
    </row>
    <row r="61" spans="4:7" x14ac:dyDescent="0.25">
      <c r="D61" s="10">
        <v>4</v>
      </c>
      <c r="E61" t="s">
        <v>0</v>
      </c>
      <c r="F61" s="11">
        <v>0.212177</v>
      </c>
      <c r="G61" s="2" t="s">
        <v>1</v>
      </c>
    </row>
    <row r="62" spans="4:7" x14ac:dyDescent="0.25">
      <c r="D62" s="10">
        <v>30</v>
      </c>
      <c r="E62" t="s">
        <v>0</v>
      </c>
      <c r="F62" s="11">
        <v>0.21224500000000002</v>
      </c>
      <c r="G62" s="2" t="s">
        <v>1</v>
      </c>
    </row>
    <row r="63" spans="4:7" x14ac:dyDescent="0.25">
      <c r="D63" t="s">
        <v>13</v>
      </c>
    </row>
    <row r="64" spans="4:7" x14ac:dyDescent="0.25">
      <c r="D64" s="14">
        <v>56</v>
      </c>
      <c r="E64" t="s">
        <v>0</v>
      </c>
      <c r="F64" s="15">
        <v>0.21231</v>
      </c>
      <c r="G64" s="2" t="s">
        <v>1</v>
      </c>
    </row>
    <row r="65" spans="4:7" x14ac:dyDescent="0.25">
      <c r="D65" s="14">
        <v>58</v>
      </c>
      <c r="E65" t="s">
        <v>0</v>
      </c>
      <c r="F65" s="15">
        <v>0.21232899999999999</v>
      </c>
      <c r="G65" s="2" t="s">
        <v>1</v>
      </c>
    </row>
    <row r="66" spans="4:7" x14ac:dyDescent="0.25">
      <c r="D66" s="14">
        <v>1</v>
      </c>
      <c r="E66" t="s">
        <v>0</v>
      </c>
      <c r="F66" s="15">
        <v>0.21235999999999999</v>
      </c>
      <c r="G66" s="2" t="s">
        <v>1</v>
      </c>
    </row>
    <row r="67" spans="4:7" x14ac:dyDescent="0.25">
      <c r="D67" s="14">
        <v>6</v>
      </c>
      <c r="E67" t="s">
        <v>0</v>
      </c>
      <c r="F67" s="15">
        <v>0.21235999999999999</v>
      </c>
      <c r="G67" s="2" t="s">
        <v>1</v>
      </c>
    </row>
    <row r="68" spans="4:7" x14ac:dyDescent="0.25">
      <c r="D68" s="14">
        <v>45</v>
      </c>
      <c r="E68" t="s">
        <v>0</v>
      </c>
      <c r="F68" s="15">
        <v>0.21237400000000001</v>
      </c>
      <c r="G68" s="2" t="s">
        <v>1</v>
      </c>
    </row>
    <row r="69" spans="4:7" x14ac:dyDescent="0.25">
      <c r="D69" s="14">
        <v>57</v>
      </c>
      <c r="E69" t="s">
        <v>0</v>
      </c>
      <c r="F69" s="15">
        <v>0.212397</v>
      </c>
      <c r="G69" s="2" t="s">
        <v>1</v>
      </c>
    </row>
    <row r="70" spans="4:7" x14ac:dyDescent="0.25">
      <c r="D70" t="s">
        <v>13</v>
      </c>
    </row>
    <row r="71" spans="4:7" x14ac:dyDescent="0.25">
      <c r="D71" s="18">
        <v>5</v>
      </c>
      <c r="E71" t="s">
        <v>0</v>
      </c>
      <c r="F71" s="19">
        <v>0.212453</v>
      </c>
      <c r="G71" s="2" t="s">
        <v>1</v>
      </c>
    </row>
    <row r="72" spans="4:7" x14ac:dyDescent="0.25">
      <c r="D72" t="s">
        <v>13</v>
      </c>
    </row>
    <row r="73" spans="4:7" x14ac:dyDescent="0.25">
      <c r="D73" s="10">
        <v>7</v>
      </c>
      <c r="E73" t="s">
        <v>0</v>
      </c>
      <c r="F73" s="11">
        <v>0.21257300000000001</v>
      </c>
      <c r="G73" s="2" t="s">
        <v>1</v>
      </c>
    </row>
    <row r="74" spans="4:7" x14ac:dyDescent="0.25">
      <c r="D74" s="10">
        <v>33</v>
      </c>
      <c r="E74" t="s">
        <v>0</v>
      </c>
      <c r="F74" s="11">
        <v>0.21261099999999999</v>
      </c>
      <c r="G74" s="2" t="s">
        <v>1</v>
      </c>
    </row>
    <row r="75" spans="4:7" x14ac:dyDescent="0.25">
      <c r="D75" s="10">
        <v>32</v>
      </c>
      <c r="E75" t="s">
        <v>0</v>
      </c>
      <c r="F75" s="11">
        <v>0.21272099999999999</v>
      </c>
      <c r="G75" s="2" t="s">
        <v>1</v>
      </c>
    </row>
    <row r="76" spans="4:7" x14ac:dyDescent="0.25">
      <c r="D76" t="s">
        <v>13</v>
      </c>
    </row>
  </sheetData>
  <hyperlinks>
    <hyperlink ref="G7" r:id="rId1" xr:uid="{423C3D72-E802-4337-9955-085E09DAC5E2}"/>
    <hyperlink ref="G8:G75" r:id="rId2" display="\\" xr:uid="{78585896-10B6-43B6-9F21-F440B3B9370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 Orlić</dc:creator>
  <cp:lastModifiedBy>Luka Orlić</cp:lastModifiedBy>
  <dcterms:created xsi:type="dcterms:W3CDTF">2022-12-28T02:59:27Z</dcterms:created>
  <dcterms:modified xsi:type="dcterms:W3CDTF">2023-08-30T18:32:12Z</dcterms:modified>
</cp:coreProperties>
</file>