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E:\FMF\FPR2\VAJA_43\"/>
    </mc:Choice>
  </mc:AlternateContent>
  <xr:revisionPtr revIDLastSave="0" documentId="13_ncr:1_{0831D007-3D9B-4C88-B498-9F5AA181861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K">Main!$D$16</definedName>
    <definedName name="l">Main!$P$47</definedName>
    <definedName name="N">Main!$E$16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7" i="1" l="1"/>
  <c r="S37" i="1"/>
  <c r="R37" i="1"/>
  <c r="M22" i="1"/>
  <c r="M20" i="1"/>
  <c r="C23" i="1"/>
  <c r="C39" i="1" s="1"/>
  <c r="C21" i="1"/>
  <c r="C36" i="1"/>
  <c r="N34" i="1"/>
  <c r="N35" i="1"/>
  <c r="O35" i="1" s="1"/>
  <c r="N36" i="1"/>
  <c r="N37" i="1"/>
  <c r="O37" i="1" s="1"/>
  <c r="N38" i="1"/>
  <c r="N39" i="1"/>
  <c r="N40" i="1"/>
  <c r="N41" i="1"/>
  <c r="N42" i="1"/>
  <c r="N43" i="1"/>
  <c r="N33" i="1"/>
  <c r="O36" i="1" s="1"/>
  <c r="M34" i="1"/>
  <c r="M35" i="1"/>
  <c r="M36" i="1"/>
  <c r="M37" i="1"/>
  <c r="M38" i="1"/>
  <c r="L36" i="1" s="1"/>
  <c r="M39" i="1"/>
  <c r="M40" i="1"/>
  <c r="M41" i="1"/>
  <c r="M42" i="1"/>
  <c r="M43" i="1"/>
  <c r="M33" i="1"/>
  <c r="D34" i="1"/>
  <c r="D35" i="1"/>
  <c r="D36" i="1"/>
  <c r="D37" i="1"/>
  <c r="D38" i="1"/>
  <c r="D39" i="1"/>
  <c r="D40" i="1"/>
  <c r="D41" i="1"/>
  <c r="D42" i="1"/>
  <c r="D43" i="1"/>
  <c r="D44" i="1"/>
  <c r="D33" i="1"/>
  <c r="E36" i="1" s="1"/>
  <c r="C34" i="1"/>
  <c r="C35" i="1"/>
  <c r="C37" i="1"/>
  <c r="C38" i="1"/>
  <c r="C40" i="1"/>
  <c r="C41" i="1"/>
  <c r="C42" i="1"/>
  <c r="C43" i="1"/>
  <c r="C44" i="1"/>
  <c r="C33" i="1"/>
  <c r="I34" i="1"/>
  <c r="I35" i="1"/>
  <c r="I36" i="1"/>
  <c r="I37" i="1"/>
  <c r="I38" i="1"/>
  <c r="I39" i="1"/>
  <c r="I40" i="1"/>
  <c r="I41" i="1"/>
  <c r="I42" i="1"/>
  <c r="I43" i="1"/>
  <c r="I33" i="1"/>
  <c r="H34" i="1"/>
  <c r="H35" i="1"/>
  <c r="H36" i="1"/>
  <c r="G36" i="1" s="1"/>
  <c r="H37" i="1"/>
  <c r="G37" i="1" s="1"/>
  <c r="H38" i="1"/>
  <c r="G35" i="1" s="1"/>
  <c r="H39" i="1"/>
  <c r="H40" i="1"/>
  <c r="H41" i="1"/>
  <c r="H42" i="1"/>
  <c r="H43" i="1"/>
  <c r="H33" i="1"/>
  <c r="G33" i="1" s="1"/>
  <c r="G34" i="1"/>
  <c r="G38" i="1"/>
  <c r="G39" i="1"/>
  <c r="G42" i="1"/>
  <c r="L35" i="1"/>
  <c r="L43" i="1"/>
  <c r="O43" i="1"/>
  <c r="J36" i="1"/>
  <c r="J39" i="1"/>
  <c r="J43" i="1"/>
  <c r="J33" i="1"/>
  <c r="R20" i="1"/>
  <c r="R23" i="1"/>
  <c r="R22" i="1"/>
  <c r="R21" i="1"/>
  <c r="M23" i="1"/>
  <c r="M21" i="1"/>
  <c r="C26" i="1"/>
  <c r="H23" i="1"/>
  <c r="H22" i="1"/>
  <c r="H21" i="1"/>
  <c r="H20" i="1"/>
  <c r="C20" i="1"/>
  <c r="C22" i="1"/>
  <c r="C24" i="1"/>
  <c r="C17" i="1"/>
  <c r="B39" i="1" l="1"/>
  <c r="B37" i="1"/>
  <c r="B38" i="1"/>
  <c r="B40" i="1"/>
  <c r="B41" i="1"/>
  <c r="B42" i="1"/>
  <c r="B34" i="1"/>
  <c r="B33" i="1"/>
  <c r="B44" i="1"/>
  <c r="B36" i="1"/>
  <c r="B43" i="1"/>
  <c r="B35" i="1"/>
  <c r="O42" i="1"/>
  <c r="O34" i="1"/>
  <c r="O41" i="1"/>
  <c r="O33" i="1"/>
  <c r="O40" i="1"/>
  <c r="O39" i="1"/>
  <c r="O38" i="1"/>
  <c r="L42" i="1"/>
  <c r="L34" i="1"/>
  <c r="L41" i="1"/>
  <c r="L40" i="1"/>
  <c r="L39" i="1"/>
  <c r="L38" i="1"/>
  <c r="L37" i="1"/>
  <c r="L33" i="1"/>
  <c r="E43" i="1"/>
  <c r="E35" i="1"/>
  <c r="E42" i="1"/>
  <c r="E34" i="1"/>
  <c r="E41" i="1"/>
  <c r="E40" i="1"/>
  <c r="E39" i="1"/>
  <c r="E38" i="1"/>
  <c r="E33" i="1"/>
  <c r="E37" i="1"/>
  <c r="E44" i="1"/>
  <c r="J40" i="1"/>
  <c r="J38" i="1"/>
  <c r="J37" i="1"/>
  <c r="J35" i="1"/>
  <c r="J42" i="1"/>
  <c r="J34" i="1"/>
  <c r="J41" i="1"/>
  <c r="G41" i="1"/>
  <c r="G40" i="1"/>
  <c r="G43" i="1"/>
</calcChain>
</file>

<file path=xl/sharedStrings.xml><?xml version="1.0" encoding="utf-8"?>
<sst xmlns="http://schemas.openxmlformats.org/spreadsheetml/2006/main" count="63" uniqueCount="29">
  <si>
    <t>Upor [ohm]</t>
  </si>
  <si>
    <t>U [mV]</t>
  </si>
  <si>
    <t>Index</t>
  </si>
  <si>
    <t>razdelk</t>
  </si>
  <si>
    <t>ctrl. tuljava</t>
  </si>
  <si>
    <t>Ui = 4.8V</t>
  </si>
  <si>
    <t>pi zamik &lt;-</t>
  </si>
  <si>
    <t>K</t>
  </si>
  <si>
    <t>N</t>
  </si>
  <si>
    <t xml:space="preserve">K </t>
  </si>
  <si>
    <t>V_0</t>
  </si>
  <si>
    <t>SQRT(Cr/C)</t>
  </si>
  <si>
    <t>U/Ur</t>
  </si>
  <si>
    <t>U</t>
  </si>
  <si>
    <t>C</t>
  </si>
  <si>
    <t>POZOR!!! Ročno spremenimo razdelke v kapaciteto</t>
  </si>
  <si>
    <t xml:space="preserve">za vse razdelke, kjer so te vrednosti zabeležene. </t>
  </si>
  <si>
    <t>Če vrednost pade med dve vrednosti, vzamemo</t>
  </si>
  <si>
    <t xml:space="preserve"> sosednje vrednosti, določimo K, N, za lin. F(x), ter</t>
  </si>
  <si>
    <t xml:space="preserve"> določimo vrednost . Le vpiši K, N na pravo mesto</t>
  </si>
  <si>
    <t>x- L/R ||| y - U/D</t>
  </si>
  <si>
    <t>Formula : f(x,y) = ( x+1 , y)*(x+14 , y)+(x+2,y)</t>
  </si>
  <si>
    <t>Točka 1</t>
  </si>
  <si>
    <t>Točka 2</t>
  </si>
  <si>
    <t>Razdelki</t>
  </si>
  <si>
    <t>Kapacitete [pF]</t>
  </si>
  <si>
    <t>Podatek točke</t>
  </si>
  <si>
    <t>frekv. [Hz]</t>
  </si>
  <si>
    <t>Irelevant?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</si>
</sst>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2" fillId="3" borderId="3" xfId="2" applyBorder="1" applyAlignment="1">
      <alignment horizontal="center" vertical="center"/>
    </xf>
    <xf numFmtId="0" fontId="2" fillId="3" borderId="5" xfId="2" applyBorder="1" applyAlignment="1">
      <alignment horizontal="center" vertical="center"/>
    </xf>
    <xf numFmtId="0" fontId="3" fillId="4" borderId="5" xfId="3" applyBorder="1" applyAlignment="1">
      <alignment horizontal="center" vertical="center"/>
    </xf>
    <xf numFmtId="0" fontId="3" fillId="4" borderId="3" xfId="3" applyBorder="1" applyAlignment="1">
      <alignment horizontal="center" vertical="center"/>
    </xf>
    <xf numFmtId="0" fontId="3" fillId="4" borderId="0" xfId="3" applyAlignment="1">
      <alignment horizontal="center" vertical="center"/>
    </xf>
    <xf numFmtId="0" fontId="1" fillId="2" borderId="0" xfId="1" applyAlignment="1">
      <alignment horizontal="center" vertical="center"/>
    </xf>
    <xf numFmtId="0" fontId="2" fillId="3" borderId="0" xfId="2" applyAlignment="1">
      <alignment horizontal="center" vertical="center"/>
    </xf>
    <xf numFmtId="0" fontId="2" fillId="3" borderId="14" xfId="2" applyBorder="1" applyAlignment="1">
      <alignment horizontal="center" vertical="center"/>
    </xf>
    <xf numFmtId="0" fontId="2" fillId="3" borderId="1" xfId="2" applyBorder="1" applyAlignment="1">
      <alignment horizontal="center" vertical="center"/>
    </xf>
    <xf numFmtId="0" fontId="2" fillId="3" borderId="2" xfId="2" applyBorder="1" applyAlignment="1">
      <alignment horizontal="center" vertical="center"/>
    </xf>
    <xf numFmtId="0" fontId="2" fillId="3" borderId="12" xfId="2" applyBorder="1" applyAlignment="1">
      <alignment horizontal="center" vertical="center"/>
    </xf>
    <xf numFmtId="0" fontId="2" fillId="3" borderId="13" xfId="2" applyBorder="1" applyAlignment="1">
      <alignment horizontal="center" vertical="center"/>
    </xf>
    <xf numFmtId="0" fontId="2" fillId="3" borderId="6" xfId="2" applyBorder="1" applyAlignment="1">
      <alignment horizontal="center" vertical="center"/>
    </xf>
    <xf numFmtId="0" fontId="2" fillId="3" borderId="8" xfId="2" applyBorder="1" applyAlignment="1">
      <alignment horizontal="center" vertical="center"/>
    </xf>
    <xf numFmtId="0" fontId="3" fillId="5" borderId="18" xfId="3" applyFill="1" applyBorder="1" applyAlignment="1">
      <alignment horizontal="center" vertical="center"/>
    </xf>
    <xf numFmtId="0" fontId="3" fillId="5" borderId="19" xfId="3" applyFill="1" applyBorder="1" applyAlignment="1">
      <alignment horizontal="center" vertical="center"/>
    </xf>
    <xf numFmtId="0" fontId="3" fillId="5" borderId="4" xfId="3" applyFill="1" applyBorder="1" applyAlignment="1">
      <alignment horizontal="center" vertical="center"/>
    </xf>
    <xf numFmtId="0" fontId="3" fillId="5" borderId="7" xfId="3" applyFill="1" applyBorder="1" applyAlignment="1">
      <alignment horizontal="center" vertical="center"/>
    </xf>
    <xf numFmtId="0" fontId="3" fillId="6" borderId="19" xfId="3" applyFill="1" applyBorder="1" applyAlignment="1">
      <alignment horizontal="center" vertical="center"/>
    </xf>
    <xf numFmtId="0" fontId="3" fillId="6" borderId="20" xfId="3" applyFill="1" applyBorder="1" applyAlignment="1">
      <alignment horizontal="center" vertical="center"/>
    </xf>
    <xf numFmtId="0" fontId="3" fillId="6" borderId="9" xfId="3" applyFill="1" applyBorder="1" applyAlignment="1">
      <alignment horizontal="center" vertical="center"/>
    </xf>
    <xf numFmtId="0" fontId="3" fillId="6" borderId="3" xfId="3" applyFill="1" applyBorder="1" applyAlignment="1">
      <alignment horizontal="center" vertical="center"/>
    </xf>
    <xf numFmtId="0" fontId="2" fillId="6" borderId="3" xfId="2" applyFill="1" applyBorder="1" applyAlignment="1">
      <alignment horizontal="center" vertical="center"/>
    </xf>
    <xf numFmtId="0" fontId="2" fillId="6" borderId="13" xfId="2" applyFill="1" applyBorder="1" applyAlignment="1">
      <alignment horizontal="center" vertical="center"/>
    </xf>
    <xf numFmtId="0" fontId="3" fillId="6" borderId="10" xfId="3" applyFill="1" applyBorder="1" applyAlignment="1">
      <alignment horizontal="center" vertical="center"/>
    </xf>
    <xf numFmtId="0" fontId="2" fillId="6" borderId="10" xfId="2" applyFill="1" applyBorder="1" applyAlignment="1">
      <alignment horizontal="center" vertical="center"/>
    </xf>
    <xf numFmtId="0" fontId="2" fillId="6" borderId="17" xfId="2" applyFill="1" applyBorder="1" applyAlignment="1">
      <alignment horizontal="center" vertical="center"/>
    </xf>
    <xf numFmtId="0" fontId="2" fillId="6" borderId="8" xfId="2" applyFill="1" applyBorder="1" applyAlignment="1">
      <alignment horizontal="center" vertical="center"/>
    </xf>
    <xf numFmtId="0" fontId="2" fillId="6" borderId="11" xfId="2" applyFill="1" applyBorder="1" applyAlignment="1">
      <alignment horizontal="center" vertical="center"/>
    </xf>
    <xf numFmtId="0" fontId="3" fillId="6" borderId="14" xfId="3" applyFill="1" applyBorder="1" applyAlignment="1">
      <alignment horizontal="center" vertical="center"/>
    </xf>
    <xf numFmtId="0" fontId="3" fillId="6" borderId="15" xfId="3" applyFill="1" applyBorder="1" applyAlignment="1">
      <alignment horizontal="center" vertical="center"/>
    </xf>
    <xf numFmtId="0" fontId="3" fillId="6" borderId="16" xfId="3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7" borderId="0" xfId="3" applyFill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6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768F56-D1C3-C14C-AEB0-91A6BEE8F75D}" name="Table1" displayName="Table1" ref="B2:D14" totalsRowShown="0" headerRowDxfId="64" dataDxfId="63">
  <autoFilter ref="B2:D14" xr:uid="{8C768F56-D1C3-C14C-AEB0-91A6BEE8F75D}"/>
  <tableColumns count="3">
    <tableColumn id="1" xr3:uid="{A25F8AB8-9023-404E-8F71-D3A845B70313}" name="Index" dataDxfId="67"/>
    <tableColumn id="2" xr3:uid="{52BEA424-088C-1D45-ABF9-C69C4E17FE09}" name="razdelk" dataDxfId="66" dataCellStyle="Bad"/>
    <tableColumn id="3" xr3:uid="{D042FAE3-80B0-8E4A-A20B-4B05C2C3B0E0}" name="U [mV]" dataDxfId="65" dataCellStyle="Bad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AFCC995-C809-43AA-A595-419777716A2A}" name="Table10" displayName="Table10" ref="H46:I57" totalsRowShown="0" headerRowDxfId="18" dataDxfId="19" dataCellStyle="Good">
  <autoFilter ref="H46:I57" xr:uid="{8AFCC995-C809-43AA-A595-419777716A2A}"/>
  <tableColumns count="2">
    <tableColumn id="1" xr3:uid="{B3F215C0-B580-4B47-967A-12F3CEDC2A8E}" name="SQRT(Cr/C)" dataDxfId="21" dataCellStyle="Good"/>
    <tableColumn id="2" xr3:uid="{3EDEA4A7-C425-4771-A2D2-0F10BD49DC16}" name="U/Ur" dataDxfId="20" dataCellStyle="Good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FCCF864-1561-4706-8CE1-6A3C727064FC}" name="Table11" displayName="Table11" ref="M46:N57" totalsRowShown="0" headerRowDxfId="14" dataDxfId="15" dataCellStyle="Good">
  <autoFilter ref="M46:N57" xr:uid="{BFCCF864-1561-4706-8CE1-6A3C727064FC}"/>
  <tableColumns count="2">
    <tableColumn id="1" xr3:uid="{561F2F26-21A4-420D-91AD-7732C7014FD9}" name="SQRT(Cr/C)" dataDxfId="17" dataCellStyle="Good"/>
    <tableColumn id="2" xr3:uid="{923E70BD-5707-4236-85EB-F0EC0BB45EE5}" name="U/Ur" dataDxfId="16" dataCellStyle="Good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ED09031-AD7D-468C-80F7-D0503436D00D}" name="Table12" displayName="Table12" ref="A2:A3" totalsRowShown="0" headerRowDxfId="11" dataDxfId="12" dataCellStyle="Bad">
  <autoFilter ref="A2:A3" xr:uid="{6ED09031-AD7D-468C-80F7-D0503436D00D}"/>
  <tableColumns count="1">
    <tableColumn id="1" xr3:uid="{3BD5A810-DD88-4DF3-ADE1-1B31E8923EB8}" name="Upor [ohm]" dataDxfId="13" dataCellStyle="Bad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3235ECD-BE8D-4476-A65A-7C26D457E8A4}" name="Table14" displayName="Table14" ref="A4:A5" totalsRowShown="0" headerRowDxfId="8" dataDxfId="9" dataCellStyle="Bad">
  <autoFilter ref="A4:A5" xr:uid="{83235ECD-BE8D-4476-A65A-7C26D457E8A4}"/>
  <tableColumns count="1">
    <tableColumn id="1" xr3:uid="{76607768-3EB6-4FC5-9669-79F6EA47B4D6}" name="ctrl. tuljava" dataDxfId="10" dataCellStyle="Bad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773C88C-8351-4C5B-AEBF-B683C23EE8E2}" name="Table15" displayName="Table15" ref="A6:A7" totalsRowShown="0" headerRowDxfId="5" dataDxfId="6" dataCellStyle="Bad">
  <autoFilter ref="A6:A7" xr:uid="{E773C88C-8351-4C5B-AEBF-B683C23EE8E2}"/>
  <tableColumns count="1">
    <tableColumn id="1" xr3:uid="{9B10C73B-4A69-48AC-90A2-A4E69C762D6B}" name="frekv. [Hz]" dataDxfId="7" dataCellStyle="Bad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7575D27-E55A-4CCB-990D-FAA0C32874EC}" name="Table16" displayName="Table16" ref="R36:S37" totalsRowShown="0" headerRowDxfId="3" dataDxfId="4" tableBorderDxfId="2" dataCellStyle="Good">
  <autoFilter ref="R36:S37" xr:uid="{97575D27-E55A-4CCB-990D-FAA0C32874EC}"/>
  <tableColumns count="2">
    <tableColumn id="1" xr3:uid="{553CDF42-62EE-4173-A3EE-027C37153CFE}" name="K" dataDxfId="1" dataCellStyle="Good">
      <calculatedColumnFormula>(S34-R34)/(S33-R33)</calculatedColumnFormula>
    </tableColumn>
    <tableColumn id="2" xr3:uid="{CD55F2A1-63F7-4C6B-85C1-9CB9A877924F}" name="N" dataDxfId="0" dataCellStyle="Good">
      <calculatedColumnFormula>(S33*R34-R33*S34)/(S33-R33)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06A56D-27A9-C045-AEDE-CA67BF87034F}" name="Table13" displayName="Table13" ref="G2:I13" totalsRowShown="0" headerRowDxfId="59" dataDxfId="58">
  <autoFilter ref="G2:I13" xr:uid="{BF06A56D-27A9-C045-AEDE-CA67BF87034F}"/>
  <tableColumns count="3">
    <tableColumn id="1" xr3:uid="{9A5DE41E-644D-3D4E-98EC-E8330A915BA1}" name="Index" dataDxfId="62"/>
    <tableColumn id="2" xr3:uid="{66969283-665D-9042-B869-09E55535EBBC}" name="razdelk" dataDxfId="61" dataCellStyle="Bad"/>
    <tableColumn id="3" xr3:uid="{00DA884F-0913-9243-838D-C2B31031003D}" name="U [mV]" dataDxfId="60" dataCellStyle="Ba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6D7567C-36B9-1645-99B3-4909F7EFAF83}" name="Table134" displayName="Table134" ref="L2:N13" totalsRowShown="0" headerRowDxfId="54" dataDxfId="53">
  <autoFilter ref="L2:N13" xr:uid="{D6D7567C-36B9-1645-99B3-4909F7EFAF83}"/>
  <tableColumns count="3">
    <tableColumn id="1" xr3:uid="{E27E12B8-0C66-AB46-ADAE-3CB844F46106}" name="Index" dataDxfId="57"/>
    <tableColumn id="2" xr3:uid="{10E5C8FD-939C-4048-9B18-6F3F79FDDC2D}" name="razdelk" dataDxfId="56" dataCellStyle="Bad"/>
    <tableColumn id="3" xr3:uid="{74B9BB6F-666E-DC41-835F-9737D2BB2A75}" name="U [mV]" dataDxfId="55" dataCellStyle="Ba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81FC69B-38DE-AE47-918E-DF98CB6865AE}" name="Table1345" displayName="Table1345" ref="Q2:S15" totalsRowShown="0" headerRowDxfId="49" dataDxfId="48">
  <autoFilter ref="Q2:S15" xr:uid="{381FC69B-38DE-AE47-918E-DF98CB6865AE}"/>
  <tableColumns count="3">
    <tableColumn id="1" xr3:uid="{21EBB44F-A213-0E47-B588-6D16BAC7A15F}" name="Index" dataDxfId="52"/>
    <tableColumn id="2" xr3:uid="{308FE570-FCB6-CE4E-B2DA-F0F4E9B122A1}" name="razdelk" dataDxfId="51" dataCellStyle="Bad"/>
    <tableColumn id="3" xr3:uid="{6D42CBE4-4B35-D648-9CDF-C76BE66E4CDB}" name="U [mV]" dataDxfId="50" dataCellStyle="Ba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3E8F92-28F1-4E66-B5DA-E790EA4D31E5}" name="Table5" displayName="Table5" ref="L32:O43" totalsRowShown="0" headerRowDxfId="42" dataDxfId="43" dataCellStyle="Neutral">
  <autoFilter ref="L32:O43" xr:uid="{883E8F92-28F1-4E66-B5DA-E790EA4D31E5}"/>
  <tableColumns count="4">
    <tableColumn id="1" xr3:uid="{66490551-7CE1-4D90-A9AF-1EAB5ECD9A1D}" name="SQRT(Cr/C)" dataDxfId="47" dataCellStyle="Neutral">
      <calculatedColumnFormula>SQRT($M$38/M33)</calculatedColumnFormula>
    </tableColumn>
    <tableColumn id="2" xr3:uid="{1E8D2CE5-8218-4718-8165-0537C4DAE362}" name="C" dataDxfId="46" dataCellStyle="Neutral">
      <calculatedColumnFormula>M17</calculatedColumnFormula>
    </tableColumn>
    <tableColumn id="3" xr3:uid="{85C20466-F5E1-401D-B950-904EA040D3E9}" name="U" dataDxfId="45" dataCellStyle="Neutral">
      <calculatedColumnFormula>N3</calculatedColumnFormula>
    </tableColumn>
    <tableColumn id="4" xr3:uid="{D5DF9D71-B5F4-4FF3-AE96-CD04797769E0}" name="U/Ur" dataDxfId="44" dataCellStyle="Neutral">
      <calculatedColumnFormula>N33/$N$33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A0065CE-FE7C-41A3-84F1-9236C1A5F3FD}" name="Table6" displayName="Table6" ref="G32:J43" totalsRowShown="0" headerRowDxfId="36" dataDxfId="37" dataCellStyle="Neutral">
  <autoFilter ref="G32:J43" xr:uid="{CA0065CE-FE7C-41A3-84F1-9236C1A5F3FD}"/>
  <tableColumns count="4">
    <tableColumn id="1" xr3:uid="{943A6D9E-B05F-4EC9-8800-513C287E57DE}" name="SQRT(Cr/C)" dataDxfId="41" dataCellStyle="Neutral">
      <calculatedColumnFormula>SQRT($H$38/H33)</calculatedColumnFormula>
    </tableColumn>
    <tableColumn id="2" xr3:uid="{B2D52CBD-5D39-4115-AF2C-FA72EC858F00}" name="C" dataDxfId="40" dataCellStyle="Neutral">
      <calculatedColumnFormula>H17</calculatedColumnFormula>
    </tableColumn>
    <tableColumn id="3" xr3:uid="{90DE98AD-336B-4BF7-8C9E-7EA0150AE396}" name="U" dataDxfId="39" dataCellStyle="Neutral">
      <calculatedColumnFormula>I3</calculatedColumnFormula>
    </tableColumn>
    <tableColumn id="4" xr3:uid="{6161F0E3-2C2C-4F3E-B901-F50F42706956}" name="U/Ur" dataDxfId="38" dataCellStyle="Neutral">
      <calculatedColumnFormula>I33/$I$33</calculatedColumn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9210DA1-F985-4969-83C0-CAE16A1CAE64}" name="Table7" displayName="Table7" ref="B32:E44" totalsRowShown="0" headerRowDxfId="30" dataDxfId="31" dataCellStyle="Neutral">
  <autoFilter ref="B32:E44" xr:uid="{99210DA1-F985-4969-83C0-CAE16A1CAE64}"/>
  <tableColumns count="4">
    <tableColumn id="1" xr3:uid="{4BC44167-849E-43A5-8A46-6ECB5035AB50}" name="SQRT(Cr/C)" dataDxfId="35" dataCellStyle="Neutral">
      <calculatedColumnFormula>SQRT($C$39/C33)</calculatedColumnFormula>
    </tableColumn>
    <tableColumn id="2" xr3:uid="{C7362DC9-06C8-4569-A48E-232169C38112}" name="C" dataDxfId="34" dataCellStyle="Neutral">
      <calculatedColumnFormula>C17</calculatedColumnFormula>
    </tableColumn>
    <tableColumn id="3" xr3:uid="{68CCB79B-7D2F-4B11-B557-D94C316ABD95}" name="U" dataDxfId="33" dataCellStyle="Neutral">
      <calculatedColumnFormula>D3</calculatedColumnFormula>
    </tableColumn>
    <tableColumn id="4" xr3:uid="{838A2C0E-DCB1-4FA7-ABAD-AB8EA70E8E44}" name="U/Ur" dataDxfId="32" dataCellStyle="Neutral">
      <calculatedColumnFormula>D33/$D$33</calculatedColumnFormula>
    </tableColumn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4135011-1984-4039-9858-2D9C0E6435A4}" name="Table8" displayName="Table8" ref="Q32:S34" totalsRowShown="0" headerRowDxfId="26">
  <autoFilter ref="Q32:S34" xr:uid="{E4135011-1984-4039-9858-2D9C0E6435A4}"/>
  <tableColumns count="3">
    <tableColumn id="1" xr3:uid="{16C25581-0E3E-4E8C-98F3-998B8EAC7C62}" name="Podatek točke" dataDxfId="29"/>
    <tableColumn id="2" xr3:uid="{B97627CC-8C35-4A27-A3D4-EF2C135E2B86}" name="Točka 1" dataDxfId="28" dataCellStyle="Bad"/>
    <tableColumn id="3" xr3:uid="{9F1CF2C2-AB5A-4FCF-A46F-5C75F08F389D}" name="Točka 2" dataDxfId="27" dataCellStyle="Bad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DC39FC2-6413-4749-B281-D53CCD24C8A3}" name="Table9" displayName="Table9" ref="C46:D58" totalsRowShown="0" headerRowDxfId="22" dataDxfId="23" dataCellStyle="Good">
  <autoFilter ref="C46:D58" xr:uid="{3DC39FC2-6413-4749-B281-D53CCD24C8A3}"/>
  <tableColumns count="2">
    <tableColumn id="1" xr3:uid="{54FA5EA1-3902-47D8-BF1E-635679AA7B1F}" name="SQRT(Cr/C)" dataDxfId="25" dataCellStyle="Good"/>
    <tableColumn id="2" xr3:uid="{43C57596-5728-4D90-A179-A7F63D349CAC}" name="U/Ur" dataDxfId="24" dataCellStyle="Good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76CB5-9A12-6D4D-98B0-114202175099}">
  <dimension ref="A2:U61"/>
  <sheetViews>
    <sheetView tabSelected="1" topLeftCell="B32" zoomScaleNormal="100" zoomScaleSheetLayoutView="100" workbookViewId="0">
      <selection activeCell="E63" sqref="E63"/>
    </sheetView>
  </sheetViews>
  <sheetFormatPr defaultRowHeight="15" x14ac:dyDescent="0.25"/>
  <cols>
    <col min="1" max="1" width="15.85546875" style="1" bestFit="1" customWidth="1"/>
    <col min="2" max="3" width="15.42578125" style="1" bestFit="1" customWidth="1"/>
    <col min="4" max="5" width="12" style="1" bestFit="1" customWidth="1"/>
    <col min="6" max="6" width="11.140625" style="1" bestFit="1" customWidth="1"/>
    <col min="7" max="8" width="15.42578125" style="1" bestFit="1" customWidth="1"/>
    <col min="9" max="9" width="11.85546875" style="1" bestFit="1" customWidth="1"/>
    <col min="10" max="10" width="10.42578125" style="1" bestFit="1" customWidth="1"/>
    <col min="11" max="11" width="11.140625" style="1" bestFit="1" customWidth="1"/>
    <col min="12" max="13" width="15.42578125" style="1" bestFit="1" customWidth="1"/>
    <col min="14" max="14" width="11.85546875" style="1" bestFit="1" customWidth="1"/>
    <col min="15" max="15" width="10" style="1" bestFit="1" customWidth="1"/>
    <col min="16" max="16" width="12" style="1" bestFit="1" customWidth="1"/>
    <col min="17" max="17" width="18.28515625" style="1" bestFit="1" customWidth="1"/>
    <col min="18" max="19" width="12" style="1" bestFit="1" customWidth="1"/>
    <col min="20" max="20" width="5.85546875" style="1" customWidth="1"/>
    <col min="21" max="21" width="47.28515625" style="1" bestFit="1" customWidth="1"/>
    <col min="22" max="16384" width="9.140625" style="1"/>
  </cols>
  <sheetData>
    <row r="2" spans="1:21" x14ac:dyDescent="0.25">
      <c r="A2" s="1" t="s">
        <v>0</v>
      </c>
      <c r="B2" s="1" t="s">
        <v>2</v>
      </c>
      <c r="C2" s="1" t="s">
        <v>3</v>
      </c>
      <c r="D2" s="1" t="s">
        <v>1</v>
      </c>
      <c r="F2" s="1" t="s">
        <v>0</v>
      </c>
      <c r="G2" s="1" t="s">
        <v>2</v>
      </c>
      <c r="H2" s="1" t="s">
        <v>3</v>
      </c>
      <c r="I2" s="1" t="s">
        <v>1</v>
      </c>
      <c r="K2" s="1" t="s">
        <v>0</v>
      </c>
      <c r="L2" s="1" t="s">
        <v>2</v>
      </c>
      <c r="M2" s="1" t="s">
        <v>3</v>
      </c>
      <c r="N2" s="1" t="s">
        <v>1</v>
      </c>
      <c r="P2" s="1" t="s">
        <v>0</v>
      </c>
      <c r="Q2" s="1" t="s">
        <v>2</v>
      </c>
      <c r="R2" s="1" t="s">
        <v>3</v>
      </c>
      <c r="S2" s="1" t="s">
        <v>1</v>
      </c>
    </row>
    <row r="3" spans="1:21" x14ac:dyDescent="0.25">
      <c r="A3" s="8">
        <v>0</v>
      </c>
      <c r="B3" s="1">
        <v>1</v>
      </c>
      <c r="C3" s="8">
        <v>130</v>
      </c>
      <c r="D3" s="8">
        <v>130</v>
      </c>
      <c r="F3" s="8">
        <v>5</v>
      </c>
      <c r="G3" s="1">
        <v>1</v>
      </c>
      <c r="H3" s="8">
        <v>130</v>
      </c>
      <c r="I3" s="8">
        <v>125</v>
      </c>
      <c r="K3" s="8">
        <v>15</v>
      </c>
      <c r="L3" s="1">
        <v>1</v>
      </c>
      <c r="M3" s="8">
        <v>130</v>
      </c>
      <c r="N3" s="8">
        <v>125</v>
      </c>
      <c r="P3" s="8"/>
      <c r="Q3" s="1">
        <v>1</v>
      </c>
      <c r="R3" s="8"/>
      <c r="S3" s="8"/>
    </row>
    <row r="4" spans="1:21" x14ac:dyDescent="0.25">
      <c r="A4" s="1" t="s">
        <v>4</v>
      </c>
      <c r="B4" s="1">
        <v>2</v>
      </c>
      <c r="C4" s="8">
        <v>140</v>
      </c>
      <c r="D4" s="8">
        <v>210</v>
      </c>
      <c r="G4" s="1">
        <v>2</v>
      </c>
      <c r="H4" s="8">
        <v>140</v>
      </c>
      <c r="I4" s="8">
        <v>200</v>
      </c>
      <c r="L4" s="1">
        <v>2</v>
      </c>
      <c r="M4" s="8">
        <v>140</v>
      </c>
      <c r="N4" s="8">
        <v>190</v>
      </c>
      <c r="Q4" s="1">
        <v>2</v>
      </c>
      <c r="R4" s="8"/>
      <c r="S4" s="8"/>
    </row>
    <row r="5" spans="1:21" x14ac:dyDescent="0.25">
      <c r="A5" s="8" t="s">
        <v>5</v>
      </c>
      <c r="B5" s="1">
        <v>3</v>
      </c>
      <c r="C5" s="8">
        <v>150</v>
      </c>
      <c r="D5" s="8">
        <v>560</v>
      </c>
      <c r="G5" s="1">
        <v>3</v>
      </c>
      <c r="H5" s="8">
        <v>150</v>
      </c>
      <c r="I5" s="8">
        <v>500</v>
      </c>
      <c r="L5" s="1">
        <v>3</v>
      </c>
      <c r="M5" s="8">
        <v>150</v>
      </c>
      <c r="N5" s="8">
        <v>420</v>
      </c>
      <c r="Q5" s="1">
        <v>3</v>
      </c>
      <c r="R5" s="8"/>
      <c r="S5" s="8"/>
    </row>
    <row r="6" spans="1:21" x14ac:dyDescent="0.25">
      <c r="A6" s="1" t="s">
        <v>27</v>
      </c>
      <c r="B6" s="1">
        <v>4</v>
      </c>
      <c r="C6" s="8">
        <v>153</v>
      </c>
      <c r="D6" s="8">
        <v>1100</v>
      </c>
      <c r="G6" s="1">
        <v>4</v>
      </c>
      <c r="H6" s="8">
        <v>153</v>
      </c>
      <c r="I6" s="8">
        <v>830</v>
      </c>
      <c r="L6" s="1">
        <v>4</v>
      </c>
      <c r="M6" s="8">
        <v>153</v>
      </c>
      <c r="N6" s="8">
        <v>560</v>
      </c>
      <c r="Q6" s="1">
        <v>4</v>
      </c>
      <c r="R6" s="8"/>
      <c r="S6" s="8"/>
    </row>
    <row r="7" spans="1:21" x14ac:dyDescent="0.25">
      <c r="A7" s="8">
        <v>600000</v>
      </c>
      <c r="B7" s="1">
        <v>5</v>
      </c>
      <c r="C7" s="8">
        <v>155</v>
      </c>
      <c r="D7" s="8">
        <v>2800</v>
      </c>
      <c r="G7" s="1">
        <v>5</v>
      </c>
      <c r="H7" s="8">
        <v>155</v>
      </c>
      <c r="I7" s="8">
        <v>1250</v>
      </c>
      <c r="L7" s="1">
        <v>5</v>
      </c>
      <c r="M7" s="8">
        <v>155</v>
      </c>
      <c r="N7" s="8">
        <v>630</v>
      </c>
      <c r="Q7" s="1">
        <v>5</v>
      </c>
      <c r="R7" s="8"/>
      <c r="S7" s="8"/>
    </row>
    <row r="8" spans="1:21" x14ac:dyDescent="0.25">
      <c r="B8" s="1">
        <v>6</v>
      </c>
      <c r="C8" s="8">
        <v>156</v>
      </c>
      <c r="D8" s="8">
        <v>4000</v>
      </c>
      <c r="G8" s="1">
        <v>6</v>
      </c>
      <c r="H8" s="8">
        <v>156.5</v>
      </c>
      <c r="I8" s="8">
        <v>1420</v>
      </c>
      <c r="L8" s="1">
        <v>6</v>
      </c>
      <c r="M8" s="8">
        <v>156.30000000000001</v>
      </c>
      <c r="N8" s="8">
        <v>650</v>
      </c>
      <c r="Q8" s="1">
        <v>6</v>
      </c>
      <c r="R8" s="8"/>
      <c r="S8" s="8"/>
    </row>
    <row r="9" spans="1:21" x14ac:dyDescent="0.25">
      <c r="B9" s="1">
        <v>7</v>
      </c>
      <c r="C9" s="8">
        <v>156.19999999999999</v>
      </c>
      <c r="D9" s="8">
        <v>4100</v>
      </c>
      <c r="G9" s="1">
        <v>7</v>
      </c>
      <c r="H9" s="8">
        <v>158</v>
      </c>
      <c r="I9" s="8">
        <v>1150</v>
      </c>
      <c r="L9" s="1">
        <v>7</v>
      </c>
      <c r="M9" s="8">
        <v>158</v>
      </c>
      <c r="N9" s="8">
        <v>590</v>
      </c>
      <c r="Q9" s="1">
        <v>7</v>
      </c>
      <c r="R9" s="8"/>
      <c r="S9" s="8"/>
    </row>
    <row r="10" spans="1:21" x14ac:dyDescent="0.25">
      <c r="B10" s="1">
        <v>8</v>
      </c>
      <c r="C10" s="8">
        <v>157</v>
      </c>
      <c r="D10" s="8">
        <v>2500</v>
      </c>
      <c r="G10" s="1">
        <v>8</v>
      </c>
      <c r="H10" s="8">
        <v>160</v>
      </c>
      <c r="I10" s="8">
        <v>720</v>
      </c>
      <c r="L10" s="1">
        <v>8</v>
      </c>
      <c r="M10" s="8">
        <v>160</v>
      </c>
      <c r="N10" s="8">
        <v>500</v>
      </c>
      <c r="Q10" s="1">
        <v>8</v>
      </c>
      <c r="R10" s="8"/>
      <c r="S10" s="8"/>
    </row>
    <row r="11" spans="1:21" x14ac:dyDescent="0.25">
      <c r="B11" s="1">
        <v>9</v>
      </c>
      <c r="C11" s="8">
        <v>160</v>
      </c>
      <c r="D11" s="8">
        <v>780</v>
      </c>
      <c r="G11" s="1">
        <v>9</v>
      </c>
      <c r="H11" s="8">
        <v>165</v>
      </c>
      <c r="I11" s="8">
        <v>340</v>
      </c>
      <c r="L11" s="1">
        <v>9</v>
      </c>
      <c r="M11" s="8">
        <v>165</v>
      </c>
      <c r="N11" s="8">
        <v>300</v>
      </c>
      <c r="Q11" s="1">
        <v>9</v>
      </c>
      <c r="R11" s="8"/>
      <c r="S11" s="8"/>
    </row>
    <row r="12" spans="1:21" x14ac:dyDescent="0.25">
      <c r="B12" s="1">
        <v>10</v>
      </c>
      <c r="C12" s="8">
        <v>165</v>
      </c>
      <c r="D12" s="8">
        <v>340</v>
      </c>
      <c r="G12" s="1">
        <v>10</v>
      </c>
      <c r="H12" s="8">
        <v>170</v>
      </c>
      <c r="I12" s="8">
        <v>230</v>
      </c>
      <c r="J12" s="1" t="s">
        <v>6</v>
      </c>
      <c r="L12" s="1">
        <v>10</v>
      </c>
      <c r="M12" s="8">
        <v>170</v>
      </c>
      <c r="N12" s="8">
        <v>210</v>
      </c>
      <c r="Q12" s="1">
        <v>10</v>
      </c>
      <c r="R12" s="8"/>
      <c r="S12" s="8"/>
    </row>
    <row r="13" spans="1:21" x14ac:dyDescent="0.25">
      <c r="B13" s="1">
        <v>11</v>
      </c>
      <c r="C13" s="8">
        <v>170</v>
      </c>
      <c r="D13" s="8">
        <v>240</v>
      </c>
      <c r="G13" s="1">
        <v>11</v>
      </c>
      <c r="H13" s="8">
        <v>180</v>
      </c>
      <c r="I13" s="8">
        <v>130</v>
      </c>
      <c r="L13" s="1">
        <v>11</v>
      </c>
      <c r="M13" s="8">
        <v>180</v>
      </c>
      <c r="N13" s="8">
        <v>130</v>
      </c>
      <c r="Q13" s="1">
        <v>11</v>
      </c>
      <c r="R13" s="8"/>
      <c r="S13" s="8"/>
    </row>
    <row r="14" spans="1:21" x14ac:dyDescent="0.25">
      <c r="B14" s="1">
        <v>12</v>
      </c>
      <c r="C14" s="8">
        <v>180</v>
      </c>
      <c r="D14" s="8">
        <v>135</v>
      </c>
      <c r="G14"/>
      <c r="H14"/>
      <c r="I14"/>
      <c r="L14"/>
      <c r="M14"/>
      <c r="N14"/>
      <c r="Q14" s="1">
        <v>12</v>
      </c>
      <c r="R14" s="8"/>
      <c r="S14" s="8"/>
    </row>
    <row r="15" spans="1:21" ht="15.75" thickBot="1" x14ac:dyDescent="0.3">
      <c r="B15"/>
      <c r="C15"/>
      <c r="D15"/>
      <c r="G15"/>
      <c r="H15"/>
      <c r="I15"/>
      <c r="L15"/>
      <c r="M15"/>
      <c r="N15"/>
      <c r="Q15" s="1">
        <v>13</v>
      </c>
      <c r="R15" s="8"/>
      <c r="S15" s="8"/>
    </row>
    <row r="16" spans="1:21" ht="15.75" thickBot="1" x14ac:dyDescent="0.3">
      <c r="D16" s="1" t="s">
        <v>7</v>
      </c>
      <c r="E16" s="1" t="s">
        <v>8</v>
      </c>
      <c r="I16" s="1" t="s">
        <v>7</v>
      </c>
      <c r="J16" s="1" t="s">
        <v>8</v>
      </c>
      <c r="N16" s="1" t="s">
        <v>7</v>
      </c>
      <c r="O16" s="1" t="s">
        <v>8</v>
      </c>
      <c r="S16" s="1" t="s">
        <v>9</v>
      </c>
      <c r="T16" s="1" t="s">
        <v>8</v>
      </c>
      <c r="U16" s="9" t="s">
        <v>15</v>
      </c>
    </row>
    <row r="17" spans="2:21" x14ac:dyDescent="0.25">
      <c r="B17" s="18">
        <v>1</v>
      </c>
      <c r="C17" s="4">
        <f>D17*C3+E17</f>
        <v>380</v>
      </c>
      <c r="D17" s="3">
        <v>6.5</v>
      </c>
      <c r="E17" s="12">
        <v>-465</v>
      </c>
      <c r="F17" s="31"/>
      <c r="G17" s="16">
        <v>1</v>
      </c>
      <c r="H17" s="4">
        <v>380</v>
      </c>
      <c r="I17" s="3"/>
      <c r="J17" s="12"/>
      <c r="K17" s="31"/>
      <c r="L17" s="16">
        <v>1</v>
      </c>
      <c r="M17" s="4">
        <v>380</v>
      </c>
      <c r="N17" s="3"/>
      <c r="O17" s="12"/>
      <c r="P17" s="31"/>
      <c r="Q17" s="16">
        <v>1</v>
      </c>
      <c r="R17" s="4">
        <v>380</v>
      </c>
      <c r="S17" s="3"/>
      <c r="T17" s="14"/>
      <c r="U17" s="10" t="s">
        <v>16</v>
      </c>
    </row>
    <row r="18" spans="2:21" x14ac:dyDescent="0.25">
      <c r="B18" s="19">
        <v>2</v>
      </c>
      <c r="C18" s="5">
        <v>445</v>
      </c>
      <c r="D18" s="2"/>
      <c r="E18" s="13"/>
      <c r="F18" s="32"/>
      <c r="G18" s="17">
        <v>2</v>
      </c>
      <c r="H18" s="5">
        <v>445</v>
      </c>
      <c r="I18" s="2"/>
      <c r="J18" s="13"/>
      <c r="K18" s="32"/>
      <c r="L18" s="17">
        <v>2</v>
      </c>
      <c r="M18" s="5">
        <v>445</v>
      </c>
      <c r="N18" s="2"/>
      <c r="O18" s="13"/>
      <c r="P18" s="32"/>
      <c r="Q18" s="17">
        <v>2</v>
      </c>
      <c r="R18" s="5">
        <v>445</v>
      </c>
      <c r="S18" s="2"/>
      <c r="T18" s="15"/>
      <c r="U18" s="10" t="s">
        <v>17</v>
      </c>
    </row>
    <row r="19" spans="2:21" x14ac:dyDescent="0.25">
      <c r="B19" s="19">
        <v>3</v>
      </c>
      <c r="C19" s="5">
        <v>510</v>
      </c>
      <c r="D19" s="2"/>
      <c r="E19" s="13"/>
      <c r="F19" s="32"/>
      <c r="G19" s="17">
        <v>3</v>
      </c>
      <c r="H19" s="5">
        <v>510</v>
      </c>
      <c r="I19" s="2"/>
      <c r="J19" s="13"/>
      <c r="K19" s="32"/>
      <c r="L19" s="17">
        <v>3</v>
      </c>
      <c r="M19" s="5">
        <v>510</v>
      </c>
      <c r="N19" s="2"/>
      <c r="O19" s="13"/>
      <c r="P19" s="32"/>
      <c r="Q19" s="17">
        <v>3</v>
      </c>
      <c r="R19" s="5">
        <v>510</v>
      </c>
      <c r="S19" s="2"/>
      <c r="T19" s="15"/>
      <c r="U19" s="10" t="s">
        <v>18</v>
      </c>
    </row>
    <row r="20" spans="2:21" ht="15.75" thickBot="1" x14ac:dyDescent="0.3">
      <c r="B20" s="19">
        <v>4</v>
      </c>
      <c r="C20" s="5">
        <f t="shared" ref="C20:C22" si="0">D20*C6+E20</f>
        <v>531</v>
      </c>
      <c r="D20" s="2">
        <v>7</v>
      </c>
      <c r="E20" s="13">
        <v>-540</v>
      </c>
      <c r="F20" s="32"/>
      <c r="G20" s="17">
        <v>4</v>
      </c>
      <c r="H20" s="5">
        <f t="shared" ref="H20:H29" si="1">I20*H6+J20</f>
        <v>531</v>
      </c>
      <c r="I20" s="2">
        <v>7</v>
      </c>
      <c r="J20" s="13">
        <v>-540</v>
      </c>
      <c r="K20" s="32"/>
      <c r="L20" s="17">
        <v>4</v>
      </c>
      <c r="M20" s="5">
        <f>N20*M6+O20</f>
        <v>531</v>
      </c>
      <c r="N20" s="2">
        <v>7</v>
      </c>
      <c r="O20" s="13">
        <v>-540</v>
      </c>
      <c r="P20" s="32"/>
      <c r="Q20" s="17">
        <v>4</v>
      </c>
      <c r="R20" s="5">
        <f>S20*R6+T20</f>
        <v>-540</v>
      </c>
      <c r="S20" s="2">
        <v>7</v>
      </c>
      <c r="T20" s="15">
        <v>-540</v>
      </c>
      <c r="U20" s="11" t="s">
        <v>19</v>
      </c>
    </row>
    <row r="21" spans="2:21" x14ac:dyDescent="0.25">
      <c r="B21" s="19">
        <v>5</v>
      </c>
      <c r="C21" s="5">
        <f>D21*C7+E21</f>
        <v>545</v>
      </c>
      <c r="D21" s="2">
        <v>7</v>
      </c>
      <c r="E21" s="13">
        <v>-540</v>
      </c>
      <c r="F21" s="32"/>
      <c r="G21" s="17">
        <v>5</v>
      </c>
      <c r="H21" s="5">
        <f t="shared" si="1"/>
        <v>545</v>
      </c>
      <c r="I21" s="2">
        <v>7</v>
      </c>
      <c r="J21" s="13">
        <v>-540</v>
      </c>
      <c r="K21" s="32"/>
      <c r="L21" s="17">
        <v>5</v>
      </c>
      <c r="M21" s="5">
        <f t="shared" ref="M20:M23" si="2">N21*M7+O21</f>
        <v>545</v>
      </c>
      <c r="N21" s="2">
        <v>7</v>
      </c>
      <c r="O21" s="13">
        <v>-540</v>
      </c>
      <c r="P21" s="32"/>
      <c r="Q21" s="17">
        <v>5</v>
      </c>
      <c r="R21" s="5">
        <f t="shared" ref="R21:R23" si="3">S21*R7+T21</f>
        <v>-540</v>
      </c>
      <c r="S21" s="2">
        <v>7</v>
      </c>
      <c r="T21" s="15">
        <v>-540</v>
      </c>
      <c r="U21" s="1" t="s">
        <v>20</v>
      </c>
    </row>
    <row r="22" spans="2:21" x14ac:dyDescent="0.25">
      <c r="B22" s="19">
        <v>6</v>
      </c>
      <c r="C22" s="5">
        <f t="shared" si="0"/>
        <v>552</v>
      </c>
      <c r="D22" s="2">
        <v>7</v>
      </c>
      <c r="E22" s="13">
        <v>-540</v>
      </c>
      <c r="F22" s="32"/>
      <c r="G22" s="17">
        <v>6</v>
      </c>
      <c r="H22" s="5">
        <f t="shared" si="1"/>
        <v>555.5</v>
      </c>
      <c r="I22" s="2">
        <v>7</v>
      </c>
      <c r="J22" s="13">
        <v>-540</v>
      </c>
      <c r="K22" s="32"/>
      <c r="L22" s="17">
        <v>6</v>
      </c>
      <c r="M22" s="5">
        <f>N22*M8+O22</f>
        <v>554.10000000000014</v>
      </c>
      <c r="N22" s="2">
        <v>7</v>
      </c>
      <c r="O22" s="13">
        <v>-540</v>
      </c>
      <c r="P22" s="32"/>
      <c r="Q22" s="17">
        <v>6</v>
      </c>
      <c r="R22" s="5">
        <f t="shared" si="3"/>
        <v>-540</v>
      </c>
      <c r="S22" s="2">
        <v>7</v>
      </c>
      <c r="T22" s="15">
        <v>-540</v>
      </c>
      <c r="U22" s="1" t="s">
        <v>21</v>
      </c>
    </row>
    <row r="23" spans="2:21" x14ac:dyDescent="0.25">
      <c r="B23" s="19">
        <v>7</v>
      </c>
      <c r="C23" s="5">
        <f>D23*C9+E23</f>
        <v>553.39999999999986</v>
      </c>
      <c r="D23" s="2">
        <v>7</v>
      </c>
      <c r="E23" s="13">
        <v>-540</v>
      </c>
      <c r="F23" s="32"/>
      <c r="G23" s="17">
        <v>7</v>
      </c>
      <c r="H23" s="5">
        <f t="shared" si="1"/>
        <v>566</v>
      </c>
      <c r="I23" s="2">
        <v>7</v>
      </c>
      <c r="J23" s="13">
        <v>-540</v>
      </c>
      <c r="K23" s="32"/>
      <c r="L23" s="17">
        <v>7</v>
      </c>
      <c r="M23" s="5">
        <f t="shared" si="2"/>
        <v>566</v>
      </c>
      <c r="N23" s="2">
        <v>7</v>
      </c>
      <c r="O23" s="13">
        <v>-540</v>
      </c>
      <c r="P23" s="32"/>
      <c r="Q23" s="17">
        <v>7</v>
      </c>
      <c r="R23" s="5">
        <f t="shared" si="3"/>
        <v>-540</v>
      </c>
      <c r="S23" s="2">
        <v>7</v>
      </c>
      <c r="T23" s="15">
        <v>-540</v>
      </c>
    </row>
    <row r="24" spans="2:21" x14ac:dyDescent="0.25">
      <c r="B24" s="19">
        <v>8</v>
      </c>
      <c r="C24" s="5">
        <f>D24*C10+E24</f>
        <v>559</v>
      </c>
      <c r="D24" s="2">
        <v>7</v>
      </c>
      <c r="E24" s="13">
        <v>-540</v>
      </c>
      <c r="F24" s="32"/>
      <c r="G24" s="17">
        <v>8</v>
      </c>
      <c r="H24" s="5">
        <v>580</v>
      </c>
      <c r="I24" s="2"/>
      <c r="J24" s="13"/>
      <c r="K24" s="32"/>
      <c r="L24" s="17">
        <v>8</v>
      </c>
      <c r="M24" s="5">
        <v>580</v>
      </c>
      <c r="N24" s="2"/>
      <c r="O24" s="13"/>
      <c r="P24" s="32"/>
      <c r="Q24" s="17">
        <v>8</v>
      </c>
      <c r="R24" s="5">
        <v>580</v>
      </c>
      <c r="S24" s="2"/>
      <c r="T24" s="15"/>
    </row>
    <row r="25" spans="2:21" x14ac:dyDescent="0.25">
      <c r="B25" s="19">
        <v>9</v>
      </c>
      <c r="C25" s="5">
        <v>580</v>
      </c>
      <c r="D25" s="2"/>
      <c r="E25" s="13"/>
      <c r="F25" s="32"/>
      <c r="G25" s="17">
        <v>9</v>
      </c>
      <c r="H25" s="5">
        <v>615</v>
      </c>
      <c r="I25" s="2"/>
      <c r="J25" s="13"/>
      <c r="K25" s="32"/>
      <c r="L25" s="17">
        <v>9</v>
      </c>
      <c r="M25" s="5">
        <v>615</v>
      </c>
      <c r="N25" s="2"/>
      <c r="O25" s="13"/>
      <c r="P25" s="32"/>
      <c r="Q25" s="17">
        <v>9</v>
      </c>
      <c r="R25" s="5">
        <v>615</v>
      </c>
      <c r="S25" s="2"/>
      <c r="T25" s="15"/>
    </row>
    <row r="26" spans="2:21" x14ac:dyDescent="0.25">
      <c r="B26" s="19">
        <v>10</v>
      </c>
      <c r="C26" s="5">
        <f>D26*C12+E26</f>
        <v>615</v>
      </c>
      <c r="D26" s="2">
        <v>7</v>
      </c>
      <c r="E26" s="13">
        <v>-540</v>
      </c>
      <c r="F26" s="32"/>
      <c r="G26" s="17">
        <v>10</v>
      </c>
      <c r="H26" s="5">
        <v>650</v>
      </c>
      <c r="I26" s="2"/>
      <c r="J26" s="13"/>
      <c r="K26" s="32"/>
      <c r="L26" s="17">
        <v>10</v>
      </c>
      <c r="M26" s="5">
        <v>650</v>
      </c>
      <c r="N26" s="2"/>
      <c r="O26" s="13"/>
      <c r="P26" s="32"/>
      <c r="Q26" s="17">
        <v>10</v>
      </c>
      <c r="R26" s="5">
        <v>650</v>
      </c>
      <c r="S26" s="2"/>
      <c r="T26" s="15"/>
    </row>
    <row r="27" spans="2:21" x14ac:dyDescent="0.25">
      <c r="B27" s="19">
        <v>11</v>
      </c>
      <c r="C27" s="5">
        <v>650</v>
      </c>
      <c r="D27" s="2"/>
      <c r="E27" s="13"/>
      <c r="F27" s="32"/>
      <c r="G27" s="17">
        <v>11</v>
      </c>
      <c r="H27" s="5">
        <v>710</v>
      </c>
      <c r="I27" s="2"/>
      <c r="J27" s="13"/>
      <c r="K27" s="32"/>
      <c r="L27" s="17">
        <v>11</v>
      </c>
      <c r="M27" s="5">
        <v>710</v>
      </c>
      <c r="N27" s="2"/>
      <c r="O27" s="13"/>
      <c r="P27" s="32"/>
      <c r="Q27" s="17">
        <v>11</v>
      </c>
      <c r="R27" s="5">
        <v>710</v>
      </c>
      <c r="S27" s="2"/>
      <c r="T27" s="15"/>
    </row>
    <row r="28" spans="2:21" x14ac:dyDescent="0.25">
      <c r="B28" s="19">
        <v>12</v>
      </c>
      <c r="C28" s="5">
        <v>710</v>
      </c>
      <c r="D28" s="2"/>
      <c r="E28" s="13"/>
      <c r="F28" s="32"/>
      <c r="G28" s="20"/>
      <c r="H28" s="23"/>
      <c r="I28" s="24"/>
      <c r="J28" s="25"/>
      <c r="K28" s="32"/>
      <c r="L28" s="20"/>
      <c r="M28" s="23"/>
      <c r="N28" s="24"/>
      <c r="O28" s="25"/>
      <c r="P28" s="32"/>
      <c r="Q28" s="20"/>
      <c r="R28" s="23"/>
      <c r="S28" s="24"/>
      <c r="T28" s="29"/>
    </row>
    <row r="29" spans="2:21" ht="15.75" thickBot="1" x14ac:dyDescent="0.3">
      <c r="B29" s="22"/>
      <c r="C29" s="26"/>
      <c r="D29" s="27"/>
      <c r="E29" s="28"/>
      <c r="F29" s="33"/>
      <c r="G29" s="21"/>
      <c r="H29" s="26"/>
      <c r="I29" s="27"/>
      <c r="J29" s="28"/>
      <c r="K29" s="33"/>
      <c r="L29" s="21"/>
      <c r="M29" s="26"/>
      <c r="N29" s="27"/>
      <c r="O29" s="28"/>
      <c r="P29" s="33"/>
      <c r="Q29" s="21"/>
      <c r="R29" s="26"/>
      <c r="S29" s="27"/>
      <c r="T29" s="30"/>
    </row>
    <row r="32" spans="2:21" x14ac:dyDescent="0.25">
      <c r="B32" s="1" t="s">
        <v>11</v>
      </c>
      <c r="C32" s="1" t="s">
        <v>14</v>
      </c>
      <c r="D32" s="1" t="s">
        <v>13</v>
      </c>
      <c r="E32" s="1" t="s">
        <v>12</v>
      </c>
      <c r="G32" s="1" t="s">
        <v>11</v>
      </c>
      <c r="H32" s="1" t="s">
        <v>14</v>
      </c>
      <c r="I32" s="1" t="s">
        <v>13</v>
      </c>
      <c r="J32" s="1" t="s">
        <v>12</v>
      </c>
      <c r="L32" s="1" t="s">
        <v>11</v>
      </c>
      <c r="M32" s="1" t="s">
        <v>14</v>
      </c>
      <c r="N32" s="1" t="s">
        <v>13</v>
      </c>
      <c r="O32" s="1" t="s">
        <v>12</v>
      </c>
      <c r="Q32" s="1" t="s">
        <v>26</v>
      </c>
      <c r="R32" s="1" t="s">
        <v>22</v>
      </c>
      <c r="S32" s="1" t="s">
        <v>23</v>
      </c>
    </row>
    <row r="33" spans="2:19" x14ac:dyDescent="0.25">
      <c r="B33" s="6">
        <f>SQRT($C$39/C33)</f>
        <v>1.2067790972144337</v>
      </c>
      <c r="C33" s="6">
        <f>C17</f>
        <v>380</v>
      </c>
      <c r="D33" s="6">
        <f>D3</f>
        <v>130</v>
      </c>
      <c r="E33" s="6">
        <f>D33/$D$33</f>
        <v>1</v>
      </c>
      <c r="G33" s="6">
        <f>SQRT($H$38/H33)</f>
        <v>1.2090666256510259</v>
      </c>
      <c r="H33" s="6">
        <f>H17</f>
        <v>380</v>
      </c>
      <c r="I33" s="6">
        <f>I3</f>
        <v>125</v>
      </c>
      <c r="J33" s="6">
        <f>I33/$I$33</f>
        <v>1</v>
      </c>
      <c r="L33" s="6">
        <f>SQRT($M$38/M33)</f>
        <v>1.2075420881844419</v>
      </c>
      <c r="M33" s="6">
        <f>M17</f>
        <v>380</v>
      </c>
      <c r="N33" s="6">
        <f>N3</f>
        <v>125</v>
      </c>
      <c r="O33" s="6">
        <f>N33/$N$33</f>
        <v>1</v>
      </c>
      <c r="Q33" s="1" t="s">
        <v>24</v>
      </c>
      <c r="R33" s="8">
        <v>150</v>
      </c>
      <c r="S33" s="8">
        <v>160</v>
      </c>
    </row>
    <row r="34" spans="2:19" x14ac:dyDescent="0.25">
      <c r="B34" s="6">
        <f t="shared" ref="B34:B44" si="4">SQRT($C$39/C34)</f>
        <v>1.1151661336401753</v>
      </c>
      <c r="C34" s="6">
        <f t="shared" ref="C34:C44" si="5">C18</f>
        <v>445</v>
      </c>
      <c r="D34" s="6">
        <f t="shared" ref="D34:D44" si="6">D4</f>
        <v>210</v>
      </c>
      <c r="E34" s="6">
        <f t="shared" ref="E34:E44" si="7">D34/$D$33</f>
        <v>1.6153846153846154</v>
      </c>
      <c r="G34" s="6">
        <f t="shared" ref="G34:G43" si="8">SQRT($H$38/H34)</f>
        <v>1.1172800037329824</v>
      </c>
      <c r="H34" s="6">
        <f t="shared" ref="H34:H43" si="9">H18</f>
        <v>445</v>
      </c>
      <c r="I34" s="6">
        <f t="shared" ref="I34:I43" si="10">I4</f>
        <v>200</v>
      </c>
      <c r="J34" s="6">
        <f t="shared" ref="J34:J43" si="11">I34/$I$33</f>
        <v>1.6</v>
      </c>
      <c r="L34" s="6">
        <f t="shared" ref="L34:L43" si="12">SQRT($M$38/M34)</f>
        <v>1.115871201943057</v>
      </c>
      <c r="M34" s="6">
        <f t="shared" ref="M34:M43" si="13">M18</f>
        <v>445</v>
      </c>
      <c r="N34" s="6">
        <f t="shared" ref="N34:N43" si="14">N4</f>
        <v>190</v>
      </c>
      <c r="O34" s="6">
        <f t="shared" ref="O34:O43" si="15">N34/$N$33</f>
        <v>1.52</v>
      </c>
      <c r="Q34" s="1" t="s">
        <v>25</v>
      </c>
      <c r="R34" s="8">
        <v>510</v>
      </c>
      <c r="S34" s="8">
        <v>580</v>
      </c>
    </row>
    <row r="35" spans="2:19" x14ac:dyDescent="0.25">
      <c r="B35" s="6">
        <f t="shared" si="4"/>
        <v>1.041680392066437</v>
      </c>
      <c r="C35" s="6">
        <f t="shared" si="5"/>
        <v>510</v>
      </c>
      <c r="D35" s="6">
        <f t="shared" si="6"/>
        <v>560</v>
      </c>
      <c r="E35" s="6">
        <f t="shared" si="7"/>
        <v>4.3076923076923075</v>
      </c>
      <c r="G35" s="6">
        <f t="shared" si="8"/>
        <v>1.0436549651462927</v>
      </c>
      <c r="H35" s="6">
        <f t="shared" si="9"/>
        <v>510</v>
      </c>
      <c r="I35" s="6">
        <f t="shared" si="10"/>
        <v>500</v>
      </c>
      <c r="J35" s="6">
        <f t="shared" si="11"/>
        <v>4</v>
      </c>
      <c r="L35" s="6">
        <f t="shared" si="12"/>
        <v>1.0423389987116929</v>
      </c>
      <c r="M35" s="6">
        <f t="shared" si="13"/>
        <v>510</v>
      </c>
      <c r="N35" s="6">
        <f t="shared" si="14"/>
        <v>420</v>
      </c>
      <c r="O35" s="6">
        <f t="shared" si="15"/>
        <v>3.36</v>
      </c>
    </row>
    <row r="36" spans="2:19" x14ac:dyDescent="0.25">
      <c r="B36" s="6">
        <f t="shared" si="4"/>
        <v>1.0208744082593091</v>
      </c>
      <c r="C36" s="6">
        <f>C20</f>
        <v>531</v>
      </c>
      <c r="D36" s="6">
        <f t="shared" si="6"/>
        <v>1100</v>
      </c>
      <c r="E36" s="6">
        <f t="shared" si="7"/>
        <v>8.4615384615384617</v>
      </c>
      <c r="G36" s="6">
        <f t="shared" si="8"/>
        <v>1.0228095422407251</v>
      </c>
      <c r="H36" s="6">
        <f t="shared" si="9"/>
        <v>531</v>
      </c>
      <c r="I36" s="6">
        <f t="shared" si="10"/>
        <v>830</v>
      </c>
      <c r="J36" s="6">
        <f t="shared" si="11"/>
        <v>6.64</v>
      </c>
      <c r="L36" s="6">
        <f t="shared" si="12"/>
        <v>1.0215198602370672</v>
      </c>
      <c r="M36" s="6">
        <f t="shared" si="13"/>
        <v>531</v>
      </c>
      <c r="N36" s="6">
        <f t="shared" si="14"/>
        <v>560</v>
      </c>
      <c r="O36" s="6">
        <f t="shared" si="15"/>
        <v>4.4800000000000004</v>
      </c>
      <c r="R36" s="34" t="s">
        <v>7</v>
      </c>
      <c r="S36" s="34" t="s">
        <v>8</v>
      </c>
    </row>
    <row r="37" spans="2:19" x14ac:dyDescent="0.25">
      <c r="B37" s="6">
        <f t="shared" si="4"/>
        <v>1.0076769542054125</v>
      </c>
      <c r="C37" s="6">
        <f t="shared" si="5"/>
        <v>545</v>
      </c>
      <c r="D37" s="6">
        <f t="shared" si="6"/>
        <v>2800</v>
      </c>
      <c r="E37" s="6">
        <f t="shared" si="7"/>
        <v>21.53846153846154</v>
      </c>
      <c r="G37" s="6">
        <f t="shared" si="8"/>
        <v>1.0095870715524597</v>
      </c>
      <c r="H37" s="6">
        <f t="shared" si="9"/>
        <v>545</v>
      </c>
      <c r="I37" s="6">
        <f t="shared" si="10"/>
        <v>1250</v>
      </c>
      <c r="J37" s="6">
        <f t="shared" si="11"/>
        <v>10</v>
      </c>
      <c r="L37" s="6">
        <f t="shared" si="12"/>
        <v>1.0083140620394135</v>
      </c>
      <c r="M37" s="6">
        <f t="shared" si="13"/>
        <v>545</v>
      </c>
      <c r="N37" s="6">
        <f t="shared" si="14"/>
        <v>630</v>
      </c>
      <c r="O37" s="6">
        <f t="shared" si="15"/>
        <v>5.04</v>
      </c>
      <c r="R37" s="35">
        <f>(S34-R34)/(S33-R33)</f>
        <v>7</v>
      </c>
      <c r="S37" s="35">
        <f>(S33*R34-R33*S34)/(S33-R33)</f>
        <v>-540</v>
      </c>
    </row>
    <row r="38" spans="2:19" x14ac:dyDescent="0.25">
      <c r="B38" s="6">
        <f t="shared" si="4"/>
        <v>1.0012673129010343</v>
      </c>
      <c r="C38" s="6">
        <f t="shared" si="5"/>
        <v>552</v>
      </c>
      <c r="D38" s="6">
        <f t="shared" si="6"/>
        <v>4000</v>
      </c>
      <c r="E38" s="6">
        <f t="shared" si="7"/>
        <v>30.76923076923077</v>
      </c>
      <c r="G38" s="6">
        <f t="shared" si="8"/>
        <v>1</v>
      </c>
      <c r="H38" s="6">
        <f t="shared" si="9"/>
        <v>555.5</v>
      </c>
      <c r="I38" s="6">
        <f t="shared" si="10"/>
        <v>1420</v>
      </c>
      <c r="J38" s="6">
        <f t="shared" si="11"/>
        <v>11.36</v>
      </c>
      <c r="L38" s="6">
        <f t="shared" si="12"/>
        <v>1</v>
      </c>
      <c r="M38" s="6">
        <f t="shared" si="13"/>
        <v>554.10000000000014</v>
      </c>
      <c r="N38" s="6">
        <f t="shared" si="14"/>
        <v>650</v>
      </c>
      <c r="O38" s="6">
        <f t="shared" si="15"/>
        <v>5.2</v>
      </c>
    </row>
    <row r="39" spans="2:19" x14ac:dyDescent="0.25">
      <c r="B39" s="6">
        <f t="shared" si="4"/>
        <v>1</v>
      </c>
      <c r="C39" s="6">
        <f>C23</f>
        <v>553.39999999999986</v>
      </c>
      <c r="D39" s="6">
        <f t="shared" si="6"/>
        <v>4100</v>
      </c>
      <c r="E39" s="6">
        <f t="shared" si="7"/>
        <v>31.53846153846154</v>
      </c>
      <c r="G39" s="6">
        <f t="shared" si="8"/>
        <v>0.9906809593662752</v>
      </c>
      <c r="H39" s="6">
        <f t="shared" si="9"/>
        <v>566</v>
      </c>
      <c r="I39" s="6">
        <f t="shared" si="10"/>
        <v>1150</v>
      </c>
      <c r="J39" s="6">
        <f t="shared" si="11"/>
        <v>9.1999999999999993</v>
      </c>
      <c r="L39" s="6">
        <f t="shared" si="12"/>
        <v>0.98943178896661088</v>
      </c>
      <c r="M39" s="6">
        <f t="shared" si="13"/>
        <v>566</v>
      </c>
      <c r="N39" s="6">
        <f t="shared" si="14"/>
        <v>590</v>
      </c>
      <c r="O39" s="6">
        <f t="shared" si="15"/>
        <v>4.72</v>
      </c>
    </row>
    <row r="40" spans="2:19" x14ac:dyDescent="0.25">
      <c r="B40" s="6">
        <f t="shared" si="4"/>
        <v>0.99497844746122177</v>
      </c>
      <c r="C40" s="6">
        <f t="shared" si="5"/>
        <v>559</v>
      </c>
      <c r="D40" s="6">
        <f t="shared" si="6"/>
        <v>2500</v>
      </c>
      <c r="E40" s="6">
        <f t="shared" si="7"/>
        <v>19.23076923076923</v>
      </c>
      <c r="G40" s="6">
        <f t="shared" si="8"/>
        <v>0.97865142961610962</v>
      </c>
      <c r="H40" s="6">
        <f t="shared" si="9"/>
        <v>580</v>
      </c>
      <c r="I40" s="6">
        <f t="shared" si="10"/>
        <v>720</v>
      </c>
      <c r="J40" s="6">
        <f t="shared" si="11"/>
        <v>5.76</v>
      </c>
      <c r="L40" s="6">
        <f t="shared" si="12"/>
        <v>0.97741742750280813</v>
      </c>
      <c r="M40" s="6">
        <f t="shared" si="13"/>
        <v>580</v>
      </c>
      <c r="N40" s="6">
        <f t="shared" si="14"/>
        <v>500</v>
      </c>
      <c r="O40" s="6">
        <f t="shared" si="15"/>
        <v>4</v>
      </c>
    </row>
    <row r="41" spans="2:19" x14ac:dyDescent="0.25">
      <c r="B41" s="6">
        <f t="shared" si="4"/>
        <v>0.97679984184810476</v>
      </c>
      <c r="C41" s="6">
        <f t="shared" si="5"/>
        <v>580</v>
      </c>
      <c r="D41" s="6">
        <f t="shared" si="6"/>
        <v>780</v>
      </c>
      <c r="E41" s="6">
        <f t="shared" si="7"/>
        <v>6</v>
      </c>
      <c r="G41" s="6">
        <f t="shared" si="8"/>
        <v>0.95039572416984552</v>
      </c>
      <c r="H41" s="6">
        <f t="shared" si="9"/>
        <v>615</v>
      </c>
      <c r="I41" s="6">
        <f t="shared" si="10"/>
        <v>340</v>
      </c>
      <c r="J41" s="6">
        <f t="shared" si="11"/>
        <v>2.72</v>
      </c>
      <c r="L41" s="6">
        <f t="shared" si="12"/>
        <v>0.94919735026816099</v>
      </c>
      <c r="M41" s="6">
        <f t="shared" si="13"/>
        <v>615</v>
      </c>
      <c r="N41" s="6">
        <f t="shared" si="14"/>
        <v>300</v>
      </c>
      <c r="O41" s="6">
        <f t="shared" si="15"/>
        <v>2.4</v>
      </c>
    </row>
    <row r="42" spans="2:19" x14ac:dyDescent="0.25">
      <c r="B42" s="6">
        <f t="shared" si="4"/>
        <v>0.94859759559782963</v>
      </c>
      <c r="C42" s="6">
        <f t="shared" si="5"/>
        <v>615</v>
      </c>
      <c r="D42" s="6">
        <f t="shared" si="6"/>
        <v>340</v>
      </c>
      <c r="E42" s="6">
        <f t="shared" si="7"/>
        <v>2.6153846153846154</v>
      </c>
      <c r="G42" s="6">
        <f t="shared" si="8"/>
        <v>0.92445410087001323</v>
      </c>
      <c r="H42" s="6">
        <f t="shared" si="9"/>
        <v>650</v>
      </c>
      <c r="I42" s="6">
        <f t="shared" si="10"/>
        <v>230</v>
      </c>
      <c r="J42" s="6">
        <f t="shared" si="11"/>
        <v>1.84</v>
      </c>
      <c r="L42" s="6">
        <f t="shared" si="12"/>
        <v>0.9232884373052328</v>
      </c>
      <c r="M42" s="6">
        <f t="shared" si="13"/>
        <v>650</v>
      </c>
      <c r="N42" s="6">
        <f t="shared" si="14"/>
        <v>210</v>
      </c>
      <c r="O42" s="6">
        <f t="shared" si="15"/>
        <v>1.68</v>
      </c>
    </row>
    <row r="43" spans="2:19" x14ac:dyDescent="0.25">
      <c r="B43" s="6">
        <f t="shared" si="4"/>
        <v>0.92270505329959862</v>
      </c>
      <c r="C43" s="6">
        <f t="shared" si="5"/>
        <v>650</v>
      </c>
      <c r="D43" s="6">
        <f t="shared" si="6"/>
        <v>240</v>
      </c>
      <c r="E43" s="6">
        <f t="shared" si="7"/>
        <v>1.8461538461538463</v>
      </c>
      <c r="G43" s="6">
        <f t="shared" si="8"/>
        <v>0.88453059087698205</v>
      </c>
      <c r="H43" s="6">
        <f t="shared" si="9"/>
        <v>710</v>
      </c>
      <c r="I43" s="6">
        <f t="shared" si="10"/>
        <v>130</v>
      </c>
      <c r="J43" s="6">
        <f t="shared" si="11"/>
        <v>1.04</v>
      </c>
      <c r="L43" s="6">
        <f t="shared" si="12"/>
        <v>0.8834152677032856</v>
      </c>
      <c r="M43" s="6">
        <f t="shared" si="13"/>
        <v>710</v>
      </c>
      <c r="N43" s="6">
        <f t="shared" si="14"/>
        <v>130</v>
      </c>
      <c r="O43" s="6">
        <f t="shared" si="15"/>
        <v>1.04</v>
      </c>
    </row>
    <row r="44" spans="2:19" x14ac:dyDescent="0.25">
      <c r="B44" s="6">
        <f t="shared" si="4"/>
        <v>0.88285707774152755</v>
      </c>
      <c r="C44" s="6">
        <f t="shared" si="5"/>
        <v>710</v>
      </c>
      <c r="D44" s="6">
        <f t="shared" si="6"/>
        <v>135</v>
      </c>
      <c r="E44" s="6">
        <f t="shared" si="7"/>
        <v>1.0384615384615385</v>
      </c>
    </row>
    <row r="46" spans="2:19" x14ac:dyDescent="0.25">
      <c r="C46" s="1" t="s">
        <v>11</v>
      </c>
      <c r="D46" s="1" t="s">
        <v>12</v>
      </c>
      <c r="H46" s="1" t="s">
        <v>11</v>
      </c>
      <c r="I46" s="1" t="s">
        <v>12</v>
      </c>
      <c r="M46" s="1" t="s">
        <v>11</v>
      </c>
      <c r="N46" s="1" t="s">
        <v>12</v>
      </c>
      <c r="P46" s="36" t="s">
        <v>28</v>
      </c>
    </row>
    <row r="47" spans="2:19" x14ac:dyDescent="0.25">
      <c r="C47" s="7">
        <v>0.68666425731839598</v>
      </c>
      <c r="D47" s="7">
        <v>1</v>
      </c>
      <c r="H47" s="7">
        <v>0.68406840684068404</v>
      </c>
      <c r="I47" s="7">
        <v>1</v>
      </c>
      <c r="M47" s="7">
        <v>0.68579678758346896</v>
      </c>
      <c r="N47" s="7">
        <v>1</v>
      </c>
      <c r="P47" s="36">
        <f>1/(M38*600000^2)</f>
        <v>5.0131344121598572E-15</v>
      </c>
    </row>
    <row r="48" spans="2:19" x14ac:dyDescent="0.25">
      <c r="C48" s="7">
        <v>0.80411998554391062</v>
      </c>
      <c r="D48" s="7">
        <v>1.6153846153846154</v>
      </c>
      <c r="H48" s="7">
        <v>0.8010801080108011</v>
      </c>
      <c r="I48" s="7">
        <v>1.6</v>
      </c>
      <c r="M48" s="7">
        <v>0.80310413282800919</v>
      </c>
      <c r="N48" s="7">
        <v>1.52</v>
      </c>
    </row>
    <row r="49" spans="1:14" x14ac:dyDescent="0.25">
      <c r="C49" s="7">
        <v>0.9215757137694256</v>
      </c>
      <c r="D49" s="7">
        <v>4.3076923076923075</v>
      </c>
      <c r="H49" s="7">
        <v>0.91809180918091804</v>
      </c>
      <c r="I49" s="7">
        <v>4</v>
      </c>
      <c r="M49" s="7">
        <v>0.92041147807254986</v>
      </c>
      <c r="N49" s="7">
        <v>3.36</v>
      </c>
    </row>
    <row r="50" spans="1:14" x14ac:dyDescent="0.25">
      <c r="C50" s="7">
        <v>0.9595229490422843</v>
      </c>
      <c r="D50" s="7">
        <v>8.4615384615384617</v>
      </c>
      <c r="H50" s="7">
        <v>0.95589558955895593</v>
      </c>
      <c r="I50" s="7">
        <v>6.64</v>
      </c>
      <c r="M50" s="7">
        <v>0.95831077422847832</v>
      </c>
      <c r="N50" s="7">
        <v>4.4800000000000004</v>
      </c>
    </row>
    <row r="51" spans="1:14" x14ac:dyDescent="0.25">
      <c r="C51" s="7">
        <v>0.98482110589085681</v>
      </c>
      <c r="D51" s="7">
        <v>21.53846153846154</v>
      </c>
      <c r="H51" s="7">
        <v>0.98109810981098111</v>
      </c>
      <c r="I51" s="7">
        <v>10</v>
      </c>
      <c r="M51" s="7">
        <v>0.98357697166576408</v>
      </c>
      <c r="N51" s="7">
        <v>5.04</v>
      </c>
    </row>
    <row r="52" spans="1:14" x14ac:dyDescent="0.25">
      <c r="C52" s="7">
        <v>0.997470184315143</v>
      </c>
      <c r="D52" s="7">
        <v>30.76923076923077</v>
      </c>
      <c r="H52" s="7">
        <v>1</v>
      </c>
      <c r="I52" s="7">
        <v>11.36</v>
      </c>
      <c r="M52" s="7">
        <v>1</v>
      </c>
      <c r="N52" s="7">
        <v>5.2</v>
      </c>
    </row>
    <row r="53" spans="1:14" x14ac:dyDescent="0.25">
      <c r="C53" s="7">
        <v>1</v>
      </c>
      <c r="D53" s="7">
        <v>31.53846153846154</v>
      </c>
      <c r="H53" s="7">
        <v>1.018901890189019</v>
      </c>
      <c r="I53" s="7">
        <v>9.1999999999999993</v>
      </c>
      <c r="M53" s="7">
        <v>1.0214762678216927</v>
      </c>
      <c r="N53" s="7">
        <v>4.72</v>
      </c>
    </row>
    <row r="54" spans="1:14" x14ac:dyDescent="0.25">
      <c r="C54" s="7">
        <v>1.0101192627394293</v>
      </c>
      <c r="D54" s="7">
        <v>19.23076923076923</v>
      </c>
      <c r="H54" s="7">
        <v>1.0441044104410442</v>
      </c>
      <c r="I54" s="7">
        <v>5.76</v>
      </c>
      <c r="M54" s="7">
        <v>1.0467424652589783</v>
      </c>
      <c r="N54" s="7">
        <v>4</v>
      </c>
    </row>
    <row r="55" spans="1:14" x14ac:dyDescent="0.25">
      <c r="C55" s="7">
        <v>1.048066498012288</v>
      </c>
      <c r="D55" s="7">
        <v>6</v>
      </c>
      <c r="H55" s="7">
        <v>1.1071107110711071</v>
      </c>
      <c r="I55" s="7">
        <v>2.72</v>
      </c>
      <c r="M55" s="7">
        <v>1.1099079588521925</v>
      </c>
      <c r="N55" s="7">
        <v>2.4</v>
      </c>
    </row>
    <row r="56" spans="1:14" x14ac:dyDescent="0.25">
      <c r="C56" s="7">
        <v>1.1113118901337191</v>
      </c>
      <c r="D56" s="7">
        <v>2.6153846153846154</v>
      </c>
      <c r="H56" s="7">
        <v>1.1701170117011701</v>
      </c>
      <c r="I56" s="7">
        <v>1.84</v>
      </c>
      <c r="M56" s="7">
        <v>1.1730734524454067</v>
      </c>
      <c r="N56" s="7">
        <v>1.68</v>
      </c>
    </row>
    <row r="57" spans="1:14" x14ac:dyDescent="0.25">
      <c r="C57" s="7">
        <v>1.1745572822551502</v>
      </c>
      <c r="D57" s="7">
        <v>1.8461538461538463</v>
      </c>
      <c r="H57" s="7">
        <v>1.2781278127812781</v>
      </c>
      <c r="I57" s="7">
        <v>1.04</v>
      </c>
      <c r="M57" s="7">
        <v>1.2813571557480596</v>
      </c>
      <c r="N57" s="7">
        <v>1.04</v>
      </c>
    </row>
    <row r="58" spans="1:14" x14ac:dyDescent="0.25">
      <c r="C58" s="7">
        <v>1.282977954463318</v>
      </c>
      <c r="D58" s="7">
        <v>1.0384615384615385</v>
      </c>
    </row>
    <row r="61" spans="1:14" x14ac:dyDescent="0.25">
      <c r="A61" s="1" t="s">
        <v>28</v>
      </c>
      <c r="B61" s="37" t="s">
        <v>10</v>
      </c>
      <c r="C61"/>
      <c r="D61" s="37">
        <v>1.60561</v>
      </c>
      <c r="E61"/>
      <c r="F61"/>
      <c r="G61"/>
      <c r="H61"/>
      <c r="I61" s="37">
        <v>1.6086499999999999</v>
      </c>
      <c r="J61"/>
      <c r="K61"/>
      <c r="L61"/>
      <c r="M61"/>
      <c r="N61" s="37">
        <v>1.60663</v>
      </c>
    </row>
  </sheetData>
  <pageMargins left="0.7" right="0.7" top="0.75" bottom="0.75" header="0.3" footer="0.3"/>
  <pageSetup paperSize="9" orientation="portrait" r:id="rId1"/>
  <tableParts count="15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Main</vt:lpstr>
      <vt:lpstr>K</vt:lpstr>
      <vt:lpstr>l</vt:lpstr>
      <vt:lpstr>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 Orlić</dc:creator>
  <cp:lastModifiedBy>Luka Orlić</cp:lastModifiedBy>
  <dcterms:created xsi:type="dcterms:W3CDTF">2023-03-21T15:29:53Z</dcterms:created>
  <dcterms:modified xsi:type="dcterms:W3CDTF">2023-04-10T14:19:17Z</dcterms:modified>
</cp:coreProperties>
</file>