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FMF\FPR2\VAJA_45\"/>
    </mc:Choice>
  </mc:AlternateContent>
  <xr:revisionPtr revIDLastSave="0" documentId="13_ncr:1_{C48AF638-14C5-4F09-AA2D-0E45B683A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I52" i="1"/>
  <c r="C76" i="1"/>
  <c r="J67" i="1" s="1"/>
  <c r="C77" i="1"/>
  <c r="J74" i="1" s="1"/>
  <c r="C78" i="1"/>
  <c r="J73" i="1" s="1"/>
  <c r="C79" i="1"/>
  <c r="J70" i="1" s="1"/>
  <c r="C80" i="1"/>
  <c r="J71" i="1" s="1"/>
  <c r="C81" i="1"/>
  <c r="C82" i="1"/>
  <c r="C83" i="1"/>
  <c r="C84" i="1"/>
  <c r="J75" i="1" s="1"/>
  <c r="C85" i="1"/>
  <c r="J76" i="1" s="1"/>
  <c r="B76" i="1"/>
  <c r="B77" i="1"/>
  <c r="B78" i="1"/>
  <c r="B79" i="1"/>
  <c r="B80" i="1"/>
  <c r="B81" i="1"/>
  <c r="B82" i="1"/>
  <c r="B83" i="1"/>
  <c r="B84" i="1"/>
  <c r="B85" i="1"/>
  <c r="A76" i="1"/>
  <c r="A77" i="1"/>
  <c r="A78" i="1"/>
  <c r="A79" i="1"/>
  <c r="A80" i="1"/>
  <c r="I71" i="1" s="1"/>
  <c r="A81" i="1"/>
  <c r="I72" i="1" s="1"/>
  <c r="A82" i="1"/>
  <c r="I69" i="1" s="1"/>
  <c r="A83" i="1"/>
  <c r="A84" i="1"/>
  <c r="I75" i="1" s="1"/>
  <c r="A85" i="1"/>
  <c r="C75" i="1"/>
  <c r="B75" i="1"/>
  <c r="A75" i="1"/>
  <c r="I66" i="1"/>
  <c r="F53" i="1"/>
  <c r="I53" i="1" s="1"/>
  <c r="F54" i="1"/>
  <c r="F55" i="1"/>
  <c r="F56" i="1"/>
  <c r="I56" i="1" s="1"/>
  <c r="F57" i="1"/>
  <c r="F58" i="1"/>
  <c r="F59" i="1"/>
  <c r="F60" i="1"/>
  <c r="I60" i="1" s="1"/>
  <c r="F61" i="1"/>
  <c r="I61" i="1" s="1"/>
  <c r="F62" i="1"/>
  <c r="F52" i="1"/>
  <c r="E53" i="1"/>
  <c r="E54" i="1"/>
  <c r="E55" i="1"/>
  <c r="E56" i="1"/>
  <c r="E57" i="1"/>
  <c r="E58" i="1"/>
  <c r="E59" i="1"/>
  <c r="E60" i="1"/>
  <c r="E61" i="1"/>
  <c r="E62" i="1"/>
  <c r="E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C52" i="1"/>
  <c r="B52" i="1"/>
  <c r="A52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I30" i="1"/>
  <c r="I31" i="1"/>
  <c r="I38" i="1"/>
  <c r="I39" i="1"/>
  <c r="I46" i="1"/>
  <c r="I47" i="1"/>
  <c r="I49" i="1"/>
  <c r="G28" i="1"/>
  <c r="E28" i="1"/>
  <c r="C28" i="1"/>
  <c r="A28" i="1"/>
  <c r="G5" i="1"/>
  <c r="L126" i="1"/>
  <c r="P65" i="1"/>
  <c r="J124" i="1" s="1"/>
  <c r="I67" i="1"/>
  <c r="I68" i="1"/>
  <c r="I74" i="1"/>
  <c r="I76" i="1"/>
  <c r="J66" i="1"/>
  <c r="J53" i="1"/>
  <c r="I54" i="1"/>
  <c r="I55" i="1"/>
  <c r="J55" i="1"/>
  <c r="J56" i="1"/>
  <c r="I57" i="1"/>
  <c r="J57" i="1"/>
  <c r="I58" i="1"/>
  <c r="J58" i="1"/>
  <c r="I59" i="1"/>
  <c r="J59" i="1"/>
  <c r="J60" i="1"/>
  <c r="J61" i="1"/>
  <c r="I62" i="1"/>
  <c r="J62" i="1"/>
  <c r="J52" i="1"/>
  <c r="E25" i="1"/>
  <c r="E23" i="1"/>
  <c r="I48" i="1" s="1"/>
  <c r="E4" i="1"/>
  <c r="I29" i="1" s="1"/>
  <c r="E5" i="1"/>
  <c r="E6" i="1"/>
  <c r="E7" i="1"/>
  <c r="I32" i="1" s="1"/>
  <c r="E8" i="1"/>
  <c r="I33" i="1" s="1"/>
  <c r="E9" i="1"/>
  <c r="I34" i="1" s="1"/>
  <c r="E10" i="1"/>
  <c r="I35" i="1" s="1"/>
  <c r="E11" i="1"/>
  <c r="I36" i="1" s="1"/>
  <c r="E12" i="1"/>
  <c r="I37" i="1" s="1"/>
  <c r="E13" i="1"/>
  <c r="E14" i="1"/>
  <c r="E15" i="1"/>
  <c r="I40" i="1" s="1"/>
  <c r="E16" i="1"/>
  <c r="I41" i="1" s="1"/>
  <c r="E17" i="1"/>
  <c r="I42" i="1" s="1"/>
  <c r="E18" i="1"/>
  <c r="I43" i="1" s="1"/>
  <c r="E19" i="1"/>
  <c r="I44" i="1" s="1"/>
  <c r="E20" i="1"/>
  <c r="I45" i="1" s="1"/>
  <c r="E21" i="1"/>
  <c r="E22" i="1"/>
  <c r="E3" i="1"/>
  <c r="I28" i="1" s="1"/>
  <c r="J68" i="1" l="1"/>
  <c r="I73" i="1"/>
  <c r="J69" i="1"/>
  <c r="I70" i="1"/>
  <c r="J72" i="1"/>
  <c r="G118" i="1"/>
  <c r="E125" i="1"/>
  <c r="E126" i="1" s="1"/>
  <c r="E127" i="1" s="1"/>
</calcChain>
</file>

<file path=xl/sharedStrings.xml><?xml version="1.0" encoding="utf-8"?>
<sst xmlns="http://schemas.openxmlformats.org/spreadsheetml/2006/main" count="171" uniqueCount="49">
  <si>
    <t>F [mN]</t>
  </si>
  <si>
    <t>Index</t>
  </si>
  <si>
    <t>I mer [mA]</t>
  </si>
  <si>
    <t>I Henry [mA]</t>
  </si>
  <si>
    <t>M Nm</t>
  </si>
  <si>
    <t>±0.02</t>
  </si>
  <si>
    <t>&amp;</t>
  </si>
  <si>
    <t>\\</t>
  </si>
  <si>
    <t>IV</t>
  </si>
  <si>
    <t>F</t>
  </si>
  <si>
    <t>k1</t>
  </si>
  <si>
    <t>k2</t>
  </si>
  <si>
    <t>k Avg</t>
  </si>
  <si>
    <t>rh</t>
  </si>
  <si>
    <t>K</t>
  </si>
  <si>
    <t>L</t>
  </si>
  <si>
    <t>N</t>
  </si>
  <si>
    <t>NH</t>
  </si>
  <si>
    <t>IK</t>
  </si>
  <si>
    <t>S</t>
  </si>
  <si>
    <t>s</t>
  </si>
  <si>
    <t>mu</t>
  </si>
  <si>
    <t>d</t>
  </si>
  <si>
    <t>r mer. Tulj. [cm]</t>
  </si>
  <si>
    <t>d  mer. tulj. [cm]</t>
  </si>
  <si>
    <t>lever [m]</t>
  </si>
  <si>
    <t>pm 0.1</t>
  </si>
  <si>
    <t>Odv. Mer.</t>
  </si>
  <si>
    <t>error</t>
  </si>
  <si>
    <t>I mer. [A]</t>
  </si>
  <si>
    <t>F [N]</t>
  </si>
  <si>
    <t>data hardcopy</t>
  </si>
  <si>
    <t>FIT</t>
  </si>
  <si>
    <t>&lt;linux gnuplot&gt;</t>
  </si>
  <si>
    <t>k_h</t>
  </si>
  <si>
    <t>k_m</t>
  </si>
  <si>
    <t>linux .dat</t>
  </si>
  <si>
    <t>irrelevant?</t>
  </si>
  <si>
    <t>POZOR!!!</t>
  </si>
  <si>
    <t>tu smemo vzet avg(k)</t>
  </si>
  <si>
    <t>in ne avg(mu), ker</t>
  </si>
  <si>
    <t xml:space="preserve">je konstanti tok na </t>
  </si>
  <si>
    <t>tuljavo v obeh</t>
  </si>
  <si>
    <t>primerih enak</t>
  </si>
  <si>
    <t>namrč 2A.</t>
  </si>
  <si>
    <t>______&gt;</t>
  </si>
  <si>
    <t>Dela le z hard</t>
  </si>
  <si>
    <t xml:space="preserve">data in ne </t>
  </si>
  <si>
    <t>funkcijami!!!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</si>
</sst>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4" fillId="5" borderId="3" xfId="3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4" fillId="5" borderId="5" xfId="3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4" fillId="5" borderId="8" xfId="3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0" xfId="4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4" borderId="0" xfId="4" applyBorder="1" applyAlignment="1">
      <alignment horizontal="center" vertical="center"/>
    </xf>
  </cellXfs>
  <cellStyles count="5">
    <cellStyle name="Bad" xfId="2" builtinId="27"/>
    <cellStyle name="Good" xfId="4" builtinId="26"/>
    <cellStyle name="Hyperlink" xfId="3" builtinId="8"/>
    <cellStyle name="Neutral" xfId="1" builtinId="28"/>
    <cellStyle name="Normal" xfId="0" builtinId="0"/>
  </cellStyles>
  <dxfs count="4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2EAFC-78FE-4BC6-8BC5-942ACF09C86E}" name="Table1" displayName="Table1" ref="A2:E25" totalsRowShown="0" headerRowDxfId="35" dataDxfId="34">
  <autoFilter ref="A2:E25" xr:uid="{3E72EAFC-78FE-4BC6-8BC5-942ACF09C86E}"/>
  <tableColumns count="5">
    <tableColumn id="1" xr3:uid="{6E1B5991-9355-4E77-8184-0D824B53C81F}" name="Index" dataDxfId="40"/>
    <tableColumn id="2" xr3:uid="{E879A392-B5E7-4D0C-AC0B-E0A063A05D44}" name="I Henry [mA]" dataDxfId="39"/>
    <tableColumn id="3" xr3:uid="{0FDC7B98-D5C7-4251-813D-25D81DE5074F}" name="I mer [mA]" dataDxfId="38"/>
    <tableColumn id="4" xr3:uid="{425B0DBB-ECC1-4753-9935-FD018075A505}" name="F [mN]" dataDxfId="37"/>
    <tableColumn id="5" xr3:uid="{80CCE4A5-6CCB-4D7E-B13E-AC6F7D14DA03}" name="M Nm" dataDxfId="36">
      <calculatedColumnFormula>D3/1000*$F$2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60FB3-DEB1-41E5-9233-02F62492A442}" name="Table2" displayName="Table2" ref="F1:G2" totalsRowShown="0" headerRowDxfId="31" dataDxfId="30" dataCellStyle="Bad">
  <autoFilter ref="F1:G2" xr:uid="{23060FB3-DEB1-41E5-9233-02F62492A442}"/>
  <tableColumns count="2">
    <tableColumn id="1" xr3:uid="{D40EFB01-D6D7-4EF6-8EEE-82AA2F433608}" name="lever [m]" dataDxfId="33" dataCellStyle="Bad"/>
    <tableColumn id="2" xr3:uid="{1FBB7F43-FF70-4B87-BE08-DB1E2F9DC4CD}" name="d  mer. tulj. [cm]" dataDxfId="32" dataCellStyle="Ba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C12BFF-3968-4D4E-B318-D3F252DD33D6}" name="Table3" displayName="Table3" ref="G4:G5" totalsRowShown="0" headerRowDxfId="28" dataDxfId="27" dataCellStyle="Neutral">
  <autoFilter ref="G4:G5" xr:uid="{DFC12BFF-3968-4D4E-B318-D3F252DD33D6}"/>
  <tableColumns count="1">
    <tableColumn id="1" xr3:uid="{BEAF7FE5-1428-4728-AE4C-7BCBB2F6C45B}" name="r mer. Tulj. [cm]" dataDxfId="29" dataCellStyle="Neutral">
      <calculatedColumnFormula>G2/200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08E69A-F0F6-499A-9243-C825C3942355}" name="Table4" displayName="Table4" ref="A51:C72" totalsRowShown="0" headerRowDxfId="23" dataDxfId="22" dataCellStyle="Neutral">
  <autoFilter ref="A51:C72" xr:uid="{7808E69A-F0F6-499A-9243-C825C3942355}"/>
  <tableColumns count="3">
    <tableColumn id="1" xr3:uid="{EC685F79-D7F2-43E9-8841-2B4CE04DD54B}" name="I Henry [mA]" dataDxfId="26" dataCellStyle="Neutral">
      <calculatedColumnFormula>B3</calculatedColumnFormula>
    </tableColumn>
    <tableColumn id="2" xr3:uid="{3E3547A8-D6DE-4045-AC4A-ACA38CA9BD3D}" name="I mer [mA]" dataDxfId="25" dataCellStyle="Neutral">
      <calculatedColumnFormula>C3</calculatedColumnFormula>
    </tableColumn>
    <tableColumn id="3" xr3:uid="{548E4791-C2A2-4549-B2D4-D3D943A08009}" name="F [mN]" dataDxfId="24" dataCellStyle="Neutral">
      <calculatedColumnFormula>D3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AFCF69-EBAF-4B55-8AC7-9E7F2F850B92}" name="Table5" displayName="Table5" ref="E51:G62" totalsRowShown="0" headerRowDxfId="18" dataDxfId="17" dataCellStyle="Neutral">
  <autoFilter ref="E51:G62" xr:uid="{1CAFCF69-EBAF-4B55-8AC7-9E7F2F850B92}"/>
  <tableColumns count="3">
    <tableColumn id="1" xr3:uid="{52E3861A-30FF-4784-A3CA-C40F3F874A00}" name="I Henry [mA]" dataDxfId="21" dataCellStyle="Neutral">
      <calculatedColumnFormula>B3</calculatedColumnFormula>
    </tableColumn>
    <tableColumn id="2" xr3:uid="{BD3B9453-8DDA-457C-9DCE-5DB0CD94AA19}" name="I mer [mA]" dataDxfId="20" dataCellStyle="Neutral">
      <calculatedColumnFormula>C3</calculatedColumnFormula>
    </tableColumn>
    <tableColumn id="3" xr3:uid="{FA10D51B-48EA-46C9-ACA5-C3E1D7A4E553}" name="F [mN]" dataDxfId="19" dataCellStyle="Neutra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0F572C-4444-4CFF-821B-200DCA5049EF}" name="Table6" displayName="Table6" ref="E65:G76" totalsRowShown="0" headerRowDxfId="4" dataDxfId="3" dataCellStyle="Neutral">
  <autoFilter ref="E65:G76" xr:uid="{3E0F572C-4444-4CFF-821B-200DCA5049EF}"/>
  <sortState xmlns:xlrd2="http://schemas.microsoft.com/office/spreadsheetml/2017/richdata2" ref="E66:G76">
    <sortCondition ref="E65:E76"/>
  </sortState>
  <tableColumns count="3">
    <tableColumn id="1" xr3:uid="{AB763666-A2E8-4BD3-9465-036EA7E543EC}" name="I Henry [mA]" dataDxfId="2" dataCellStyle="Neutral"/>
    <tableColumn id="2" xr3:uid="{9674F2A7-F3D9-4C34-A191-6E9241A0CA94}" name="I mer [mA]" dataDxfId="1" dataCellStyle="Neutral"/>
    <tableColumn id="3" xr3:uid="{CCC895F9-E905-4ACA-97EB-F47A05647BED}" name="F [mN]" dataDxfId="0" dataCellStyle="Neutra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6A09F6-F0A5-4A0E-AC67-6926CE213F0D}" name="Table7" displayName="Table7" ref="O62:P65" totalsRowShown="0" headerRowDxfId="14" dataDxfId="13" tableBorderDxfId="41">
  <autoFilter ref="O62:P65" xr:uid="{DE6A09F6-F0A5-4A0E-AC67-6926CE213F0D}"/>
  <tableColumns count="2">
    <tableColumn id="1" xr3:uid="{E4A44269-04F0-4AD5-9997-463A8A1448CD}" name="FIT" dataDxfId="16"/>
    <tableColumn id="2" xr3:uid="{EABF7831-3811-4388-9B40-B956C647FBCE}" name="&lt;linux gnuplot&gt;" dataDxfId="1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ACAD78-5752-438F-9E6F-C4E1B4190251}" name="Table8" displayName="Table8" ref="I65:J76" totalsRowShown="0" headerRowDxfId="10" dataDxfId="9" dataCellStyle="Neutral">
  <autoFilter ref="I65:J76" xr:uid="{40ACAD78-5752-438F-9E6F-C4E1B4190251}"/>
  <tableColumns count="2">
    <tableColumn id="1" xr3:uid="{46DEC73A-CE23-41EF-BC8F-87A0CAE1245A}" name="I mer. [A]" dataDxfId="12" dataCellStyle="Neutral">
      <calculatedColumnFormula>A75/1000</calculatedColumnFormula>
    </tableColumn>
    <tableColumn id="2" xr3:uid="{7CC68004-BFEE-4EB3-BCF5-E3D6D5159CFD}" name="F [N]" dataDxfId="11" dataCellStyle="Neutral">
      <calculatedColumnFormula>C75/1000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474443-89ED-4B28-81EC-362712D5E8B7}" name="Table9" displayName="Table9" ref="I51:J62" totalsRowShown="0" headerRowDxfId="6" dataDxfId="5" dataCellStyle="Neutral">
  <autoFilter ref="I51:J62" xr:uid="{E9474443-89ED-4B28-81EC-362712D5E8B7}"/>
  <tableColumns count="2">
    <tableColumn id="1" xr3:uid="{7C3BC296-CC0C-442C-BC6E-73CA87A243A6}" name="I mer. [A]" dataDxfId="8" dataCellStyle="Neutral">
      <calculatedColumnFormula>F52/1000</calculatedColumnFormula>
    </tableColumn>
    <tableColumn id="2" xr3:uid="{080EC6DF-4915-4AB1-9D93-5B3FFADF982D}" name="F [N]" dataDxfId="7" dataCellStyle="Neutral">
      <calculatedColumnFormula>G52/1000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\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59F8-F6FA-9A41-92EF-0FF7D7C56039}">
  <dimension ref="A1:U131"/>
  <sheetViews>
    <sheetView tabSelected="1" topLeftCell="A39" zoomScale="85" zoomScaleNormal="85" zoomScaleSheetLayoutView="100" workbookViewId="0">
      <selection activeCell="F25" sqref="F25"/>
    </sheetView>
  </sheetViews>
  <sheetFormatPr defaultRowHeight="15" x14ac:dyDescent="0.25"/>
  <cols>
    <col min="1" max="1" width="17.28515625" style="1" bestFit="1" customWidth="1"/>
    <col min="2" max="2" width="16.7109375" style="1" bestFit="1" customWidth="1"/>
    <col min="3" max="3" width="15" style="1" bestFit="1" customWidth="1"/>
    <col min="4" max="4" width="11.5703125" style="1" bestFit="1" customWidth="1"/>
    <col min="5" max="5" width="17.28515625" style="1" bestFit="1" customWidth="1"/>
    <col min="6" max="6" width="15.5703125" style="1" bestFit="1" customWidth="1"/>
    <col min="7" max="7" width="20.28515625" style="1" bestFit="1" customWidth="1"/>
    <col min="8" max="8" width="6.85546875" style="1" bestFit="1" customWidth="1"/>
    <col min="9" max="9" width="14.42578125" style="1" bestFit="1" customWidth="1"/>
    <col min="10" max="10" width="12.28515625" style="1" bestFit="1" customWidth="1"/>
    <col min="11" max="11" width="6" style="1" bestFit="1" customWidth="1"/>
    <col min="12" max="12" width="14.28515625" style="1" bestFit="1" customWidth="1"/>
    <col min="13" max="13" width="8" style="1" bestFit="1" customWidth="1"/>
    <col min="14" max="14" width="9.140625" style="1"/>
    <col min="15" max="15" width="9" style="1" bestFit="1" customWidth="1"/>
    <col min="16" max="16" width="19.42578125" style="1" bestFit="1" customWidth="1"/>
    <col min="17" max="17" width="9.140625" style="1"/>
    <col min="18" max="18" width="8" style="1" bestFit="1" customWidth="1"/>
    <col min="19" max="19" width="4" style="1" bestFit="1" customWidth="1"/>
    <col min="20" max="20" width="9.140625" style="1"/>
    <col min="21" max="21" width="8" style="1" bestFit="1" customWidth="1"/>
    <col min="22" max="22" width="4" style="1" bestFit="1" customWidth="1"/>
    <col min="23" max="16384" width="9.140625" style="1"/>
  </cols>
  <sheetData>
    <row r="1" spans="1:8" x14ac:dyDescent="0.25">
      <c r="F1" s="1" t="s">
        <v>25</v>
      </c>
      <c r="G1" s="1" t="s">
        <v>24</v>
      </c>
    </row>
    <row r="2" spans="1:8" x14ac:dyDescent="0.25">
      <c r="A2" s="1" t="s">
        <v>1</v>
      </c>
      <c r="B2" s="1" t="s">
        <v>3</v>
      </c>
      <c r="C2" s="1" t="s">
        <v>2</v>
      </c>
      <c r="D2" s="1" t="s">
        <v>0</v>
      </c>
      <c r="E2" s="1" t="s">
        <v>4</v>
      </c>
      <c r="F2" s="2">
        <v>0.114</v>
      </c>
      <c r="G2" s="2">
        <v>12</v>
      </c>
      <c r="H2" s="1" t="s">
        <v>26</v>
      </c>
    </row>
    <row r="3" spans="1:8" x14ac:dyDescent="0.25">
      <c r="A3" s="1">
        <v>1</v>
      </c>
      <c r="B3" s="2">
        <v>2000</v>
      </c>
      <c r="C3" s="2">
        <v>0</v>
      </c>
      <c r="D3" s="2">
        <v>0</v>
      </c>
      <c r="E3" s="3">
        <f>D3/1000*$F$2</f>
        <v>0</v>
      </c>
    </row>
    <row r="4" spans="1:8" x14ac:dyDescent="0.25">
      <c r="A4" s="1">
        <v>2</v>
      </c>
      <c r="B4" s="2">
        <v>2000</v>
      </c>
      <c r="C4" s="2">
        <v>203</v>
      </c>
      <c r="D4" s="2">
        <v>0.09</v>
      </c>
      <c r="E4" s="3">
        <f t="shared" ref="E4:E23" si="0">D4/1000*$F$2</f>
        <v>1.026E-5</v>
      </c>
      <c r="G4" s="1" t="s">
        <v>23</v>
      </c>
    </row>
    <row r="5" spans="1:8" x14ac:dyDescent="0.25">
      <c r="A5" s="1">
        <v>3</v>
      </c>
      <c r="B5" s="2">
        <v>2000</v>
      </c>
      <c r="C5" s="2">
        <v>399</v>
      </c>
      <c r="D5" s="2">
        <v>0.17</v>
      </c>
      <c r="E5" s="3">
        <f t="shared" si="0"/>
        <v>1.9380000000000001E-5</v>
      </c>
      <c r="G5" s="3">
        <f>G2/200</f>
        <v>0.06</v>
      </c>
    </row>
    <row r="6" spans="1:8" x14ac:dyDescent="0.25">
      <c r="A6" s="1">
        <v>4</v>
      </c>
      <c r="B6" s="2">
        <v>2000</v>
      </c>
      <c r="C6" s="2">
        <v>603</v>
      </c>
      <c r="D6" s="2">
        <v>0.25</v>
      </c>
      <c r="E6" s="3">
        <f t="shared" si="0"/>
        <v>2.8500000000000002E-5</v>
      </c>
    </row>
    <row r="7" spans="1:8" x14ac:dyDescent="0.25">
      <c r="A7" s="1">
        <v>5</v>
      </c>
      <c r="B7" s="2">
        <v>2000</v>
      </c>
      <c r="C7" s="2">
        <v>807</v>
      </c>
      <c r="D7" s="2">
        <v>0.37</v>
      </c>
      <c r="E7" s="3">
        <f t="shared" si="0"/>
        <v>4.2179999999999999E-5</v>
      </c>
    </row>
    <row r="8" spans="1:8" x14ac:dyDescent="0.25">
      <c r="A8" s="1">
        <v>6</v>
      </c>
      <c r="B8" s="2">
        <v>2000</v>
      </c>
      <c r="C8" s="2">
        <v>1011</v>
      </c>
      <c r="D8" s="2">
        <v>0.45</v>
      </c>
      <c r="E8" s="3">
        <f t="shared" si="0"/>
        <v>5.13E-5</v>
      </c>
    </row>
    <row r="9" spans="1:8" x14ac:dyDescent="0.25">
      <c r="A9" s="1">
        <v>7</v>
      </c>
      <c r="B9" s="2">
        <v>2000</v>
      </c>
      <c r="C9" s="2">
        <v>1205</v>
      </c>
      <c r="D9" s="2">
        <v>0.52</v>
      </c>
      <c r="E9" s="3">
        <f t="shared" si="0"/>
        <v>5.9280000000000008E-5</v>
      </c>
    </row>
    <row r="10" spans="1:8" x14ac:dyDescent="0.25">
      <c r="A10" s="1">
        <v>8</v>
      </c>
      <c r="B10" s="2">
        <v>2000</v>
      </c>
      <c r="C10" s="2">
        <v>1415</v>
      </c>
      <c r="D10" s="2">
        <v>0.62</v>
      </c>
      <c r="E10" s="3">
        <f t="shared" si="0"/>
        <v>7.0680000000000008E-5</v>
      </c>
    </row>
    <row r="11" spans="1:8" x14ac:dyDescent="0.25">
      <c r="A11" s="1">
        <v>9</v>
      </c>
      <c r="B11" s="2">
        <v>2000</v>
      </c>
      <c r="C11" s="2">
        <v>1606</v>
      </c>
      <c r="D11" s="2">
        <v>0.7</v>
      </c>
      <c r="E11" s="3">
        <f t="shared" si="0"/>
        <v>7.9800000000000002E-5</v>
      </c>
    </row>
    <row r="12" spans="1:8" x14ac:dyDescent="0.25">
      <c r="A12" s="1">
        <v>10</v>
      </c>
      <c r="B12" s="2">
        <v>2000</v>
      </c>
      <c r="C12" s="2">
        <v>1803</v>
      </c>
      <c r="D12" s="2">
        <v>0.8</v>
      </c>
      <c r="E12" s="3">
        <f t="shared" si="0"/>
        <v>9.1200000000000008E-5</v>
      </c>
    </row>
    <row r="13" spans="1:8" x14ac:dyDescent="0.25">
      <c r="A13" s="1">
        <v>11</v>
      </c>
      <c r="B13" s="2">
        <v>2000</v>
      </c>
      <c r="C13" s="2">
        <v>2000</v>
      </c>
      <c r="D13" s="2">
        <v>0.9</v>
      </c>
      <c r="E13" s="3">
        <f t="shared" si="0"/>
        <v>1.026E-4</v>
      </c>
    </row>
    <row r="14" spans="1:8" x14ac:dyDescent="0.25">
      <c r="A14" s="1">
        <v>12</v>
      </c>
      <c r="B14" s="2">
        <v>1796</v>
      </c>
      <c r="C14" s="2">
        <v>2000</v>
      </c>
      <c r="D14" s="2">
        <v>0.8</v>
      </c>
      <c r="E14" s="3">
        <f t="shared" si="0"/>
        <v>9.1200000000000008E-5</v>
      </c>
    </row>
    <row r="15" spans="1:8" x14ac:dyDescent="0.25">
      <c r="A15" s="1">
        <v>13</v>
      </c>
      <c r="B15" s="2">
        <v>1586</v>
      </c>
      <c r="C15" s="2">
        <v>2000</v>
      </c>
      <c r="D15" s="2">
        <v>0.71</v>
      </c>
      <c r="E15" s="3">
        <f t="shared" si="0"/>
        <v>8.0939999999999994E-5</v>
      </c>
    </row>
    <row r="16" spans="1:8" x14ac:dyDescent="0.25">
      <c r="A16" s="1">
        <v>14</v>
      </c>
      <c r="B16" s="2">
        <v>1396</v>
      </c>
      <c r="C16" s="2">
        <v>2000</v>
      </c>
      <c r="D16" s="2">
        <v>0.63</v>
      </c>
      <c r="E16" s="3">
        <f t="shared" si="0"/>
        <v>7.182E-5</v>
      </c>
    </row>
    <row r="17" spans="1:21" x14ac:dyDescent="0.25">
      <c r="A17" s="1">
        <v>15</v>
      </c>
      <c r="B17" s="2">
        <v>1197</v>
      </c>
      <c r="C17" s="2">
        <v>2000</v>
      </c>
      <c r="D17" s="2">
        <v>0.52</v>
      </c>
      <c r="E17" s="3">
        <f t="shared" si="0"/>
        <v>5.9280000000000008E-5</v>
      </c>
    </row>
    <row r="18" spans="1:21" x14ac:dyDescent="0.25">
      <c r="A18" s="1">
        <v>16</v>
      </c>
      <c r="B18" s="2">
        <v>1010</v>
      </c>
      <c r="C18" s="2">
        <v>2000</v>
      </c>
      <c r="D18" s="2">
        <v>0.46</v>
      </c>
      <c r="E18" s="3">
        <f t="shared" si="0"/>
        <v>5.2440000000000006E-5</v>
      </c>
    </row>
    <row r="19" spans="1:21" x14ac:dyDescent="0.25">
      <c r="A19" s="1">
        <v>17</v>
      </c>
      <c r="B19" s="2">
        <v>798</v>
      </c>
      <c r="C19" s="2">
        <v>2000</v>
      </c>
      <c r="D19" s="2">
        <v>0.37</v>
      </c>
      <c r="E19" s="3">
        <f t="shared" si="0"/>
        <v>4.2179999999999999E-5</v>
      </c>
    </row>
    <row r="20" spans="1:21" x14ac:dyDescent="0.25">
      <c r="A20" s="1">
        <v>18</v>
      </c>
      <c r="B20" s="2">
        <v>604</v>
      </c>
      <c r="C20" s="2">
        <v>2000</v>
      </c>
      <c r="D20" s="2">
        <v>0.27</v>
      </c>
      <c r="E20" s="3">
        <f t="shared" si="0"/>
        <v>3.078E-5</v>
      </c>
    </row>
    <row r="21" spans="1:21" x14ac:dyDescent="0.25">
      <c r="A21" s="1">
        <v>19</v>
      </c>
      <c r="B21" s="2">
        <v>400</v>
      </c>
      <c r="C21" s="2">
        <v>2000</v>
      </c>
      <c r="D21" s="2">
        <v>0.18</v>
      </c>
      <c r="E21" s="3">
        <f t="shared" si="0"/>
        <v>2.052E-5</v>
      </c>
    </row>
    <row r="22" spans="1:21" x14ac:dyDescent="0.25">
      <c r="A22" s="1">
        <v>20</v>
      </c>
      <c r="B22" s="2">
        <v>205</v>
      </c>
      <c r="C22" s="2">
        <v>2000</v>
      </c>
      <c r="D22" s="2">
        <v>0.1</v>
      </c>
      <c r="E22" s="3">
        <f t="shared" si="0"/>
        <v>1.1400000000000001E-5</v>
      </c>
    </row>
    <row r="23" spans="1:21" x14ac:dyDescent="0.25">
      <c r="A23" s="1">
        <v>21</v>
      </c>
      <c r="B23" s="2">
        <v>0</v>
      </c>
      <c r="C23" s="2">
        <v>2000</v>
      </c>
      <c r="D23" s="2">
        <v>0.02</v>
      </c>
      <c r="E23" s="3">
        <f t="shared" si="0"/>
        <v>2.2800000000000002E-6</v>
      </c>
    </row>
    <row r="25" spans="1:21" x14ac:dyDescent="0.25">
      <c r="A25" s="1">
        <v>22</v>
      </c>
      <c r="B25" s="2">
        <v>3100</v>
      </c>
      <c r="C25" s="2">
        <v>3100</v>
      </c>
      <c r="D25" s="2">
        <v>2.1800000000000002</v>
      </c>
      <c r="E25" s="3">
        <f>D25/1000*$F$2</f>
        <v>2.4852000000000001E-4</v>
      </c>
      <c r="F25" s="1" t="s">
        <v>27</v>
      </c>
    </row>
    <row r="26" spans="1:21" x14ac:dyDescent="0.25">
      <c r="C26" s="1" t="s">
        <v>28</v>
      </c>
      <c r="D26" s="1" t="s">
        <v>5</v>
      </c>
    </row>
    <row r="27" spans="1:21" ht="15.75" thickBot="1" x14ac:dyDescent="0.3"/>
    <row r="28" spans="1:21" x14ac:dyDescent="0.25">
      <c r="A28" s="5">
        <f>A3</f>
        <v>1</v>
      </c>
      <c r="B28" s="6" t="s">
        <v>6</v>
      </c>
      <c r="C28" s="7">
        <f>B3</f>
        <v>2000</v>
      </c>
      <c r="D28" s="6" t="s">
        <v>6</v>
      </c>
      <c r="E28" s="7">
        <f>C3</f>
        <v>0</v>
      </c>
      <c r="F28" s="6" t="s">
        <v>6</v>
      </c>
      <c r="G28" s="7">
        <f>D3</f>
        <v>0</v>
      </c>
      <c r="H28" s="6" t="s">
        <v>6</v>
      </c>
      <c r="I28" s="8">
        <f>E3</f>
        <v>0</v>
      </c>
      <c r="J28" s="9" t="s">
        <v>7</v>
      </c>
      <c r="L28" s="1" t="s">
        <v>37</v>
      </c>
    </row>
    <row r="29" spans="1:21" x14ac:dyDescent="0.25">
      <c r="A29" s="10">
        <f t="shared" ref="A29:A49" si="1">A4</f>
        <v>2</v>
      </c>
      <c r="B29" s="11" t="s">
        <v>6</v>
      </c>
      <c r="C29" s="12">
        <f t="shared" ref="C29:C49" si="2">B4</f>
        <v>2000</v>
      </c>
      <c r="D29" s="11" t="s">
        <v>6</v>
      </c>
      <c r="E29" s="12">
        <f t="shared" ref="E29:E49" si="3">C4</f>
        <v>203</v>
      </c>
      <c r="F29" s="11" t="s">
        <v>6</v>
      </c>
      <c r="G29" s="12">
        <f t="shared" ref="G29:G49" si="4">D4</f>
        <v>0.09</v>
      </c>
      <c r="H29" s="11" t="s">
        <v>6</v>
      </c>
      <c r="I29" s="13">
        <f t="shared" ref="I29:I49" si="5">E4</f>
        <v>1.026E-5</v>
      </c>
      <c r="J29" s="14" t="s">
        <v>7</v>
      </c>
      <c r="L29" s="4">
        <v>0</v>
      </c>
      <c r="M29" s="4">
        <v>0</v>
      </c>
      <c r="N29" s="4"/>
      <c r="O29" s="4">
        <f>L29*1000</f>
        <v>0</v>
      </c>
      <c r="P29" s="4">
        <f>M29*1000</f>
        <v>0</v>
      </c>
      <c r="Q29" s="4" t="s">
        <v>8</v>
      </c>
      <c r="R29" s="4" t="s">
        <v>9</v>
      </c>
      <c r="S29" s="4"/>
      <c r="T29" s="4" t="s">
        <v>8</v>
      </c>
      <c r="U29" s="4"/>
    </row>
    <row r="30" spans="1:21" x14ac:dyDescent="0.25">
      <c r="A30" s="10">
        <f t="shared" si="1"/>
        <v>3</v>
      </c>
      <c r="B30" s="11" t="s">
        <v>6</v>
      </c>
      <c r="C30" s="12">
        <f t="shared" si="2"/>
        <v>2000</v>
      </c>
      <c r="D30" s="11" t="s">
        <v>6</v>
      </c>
      <c r="E30" s="12">
        <f t="shared" si="3"/>
        <v>399</v>
      </c>
      <c r="F30" s="11" t="s">
        <v>6</v>
      </c>
      <c r="G30" s="12">
        <f t="shared" si="4"/>
        <v>0.17</v>
      </c>
      <c r="H30" s="11" t="s">
        <v>6</v>
      </c>
      <c r="I30" s="13">
        <f t="shared" si="5"/>
        <v>1.9380000000000001E-5</v>
      </c>
      <c r="J30" s="14" t="s">
        <v>7</v>
      </c>
      <c r="L30" s="4">
        <v>203</v>
      </c>
      <c r="M30" s="4">
        <v>0.09</v>
      </c>
      <c r="N30" s="4"/>
      <c r="O30" s="4">
        <f t="shared" ref="O30:O49" si="6">L30*1000</f>
        <v>203000</v>
      </c>
      <c r="P30" s="4">
        <f t="shared" ref="P30:P49" si="7">M30*1000</f>
        <v>90</v>
      </c>
      <c r="Q30" s="4">
        <v>0</v>
      </c>
      <c r="R30" s="4">
        <v>0</v>
      </c>
      <c r="S30" s="4"/>
      <c r="T30" s="4">
        <v>2000000</v>
      </c>
      <c r="U30" s="4">
        <v>900</v>
      </c>
    </row>
    <row r="31" spans="1:21" x14ac:dyDescent="0.25">
      <c r="A31" s="10">
        <f t="shared" si="1"/>
        <v>4</v>
      </c>
      <c r="B31" s="11" t="s">
        <v>6</v>
      </c>
      <c r="C31" s="12">
        <f t="shared" si="2"/>
        <v>2000</v>
      </c>
      <c r="D31" s="11" t="s">
        <v>6</v>
      </c>
      <c r="E31" s="12">
        <f t="shared" si="3"/>
        <v>603</v>
      </c>
      <c r="F31" s="11" t="s">
        <v>6</v>
      </c>
      <c r="G31" s="12">
        <f t="shared" si="4"/>
        <v>0.25</v>
      </c>
      <c r="H31" s="11" t="s">
        <v>6</v>
      </c>
      <c r="I31" s="13">
        <f t="shared" si="5"/>
        <v>2.8500000000000002E-5</v>
      </c>
      <c r="J31" s="14" t="s">
        <v>7</v>
      </c>
      <c r="L31" s="4">
        <v>399</v>
      </c>
      <c r="M31" s="4">
        <v>0.17</v>
      </c>
      <c r="N31" s="4"/>
      <c r="O31" s="4">
        <f t="shared" si="6"/>
        <v>399000</v>
      </c>
      <c r="P31" s="4">
        <f t="shared" si="7"/>
        <v>170</v>
      </c>
      <c r="Q31" s="4">
        <v>203000</v>
      </c>
      <c r="R31" s="4">
        <v>90</v>
      </c>
      <c r="S31" s="4"/>
      <c r="T31" s="4">
        <v>2000000</v>
      </c>
      <c r="U31" s="4">
        <v>800</v>
      </c>
    </row>
    <row r="32" spans="1:21" x14ac:dyDescent="0.25">
      <c r="A32" s="10">
        <f t="shared" si="1"/>
        <v>5</v>
      </c>
      <c r="B32" s="11" t="s">
        <v>6</v>
      </c>
      <c r="C32" s="12">
        <f t="shared" si="2"/>
        <v>2000</v>
      </c>
      <c r="D32" s="11" t="s">
        <v>6</v>
      </c>
      <c r="E32" s="12">
        <f t="shared" si="3"/>
        <v>807</v>
      </c>
      <c r="F32" s="11" t="s">
        <v>6</v>
      </c>
      <c r="G32" s="12">
        <f t="shared" si="4"/>
        <v>0.37</v>
      </c>
      <c r="H32" s="11" t="s">
        <v>6</v>
      </c>
      <c r="I32" s="13">
        <f t="shared" si="5"/>
        <v>4.2179999999999999E-5</v>
      </c>
      <c r="J32" s="14" t="s">
        <v>7</v>
      </c>
      <c r="L32" s="4">
        <v>603</v>
      </c>
      <c r="M32" s="4">
        <v>0.25</v>
      </c>
      <c r="N32" s="4"/>
      <c r="O32" s="4">
        <f t="shared" si="6"/>
        <v>603000</v>
      </c>
      <c r="P32" s="4">
        <f t="shared" si="7"/>
        <v>250</v>
      </c>
      <c r="Q32" s="4">
        <v>399000</v>
      </c>
      <c r="R32" s="4">
        <v>170</v>
      </c>
      <c r="S32" s="4"/>
      <c r="T32" s="4">
        <v>2000000</v>
      </c>
      <c r="U32" s="4">
        <v>710</v>
      </c>
    </row>
    <row r="33" spans="1:21" x14ac:dyDescent="0.25">
      <c r="A33" s="10">
        <f t="shared" si="1"/>
        <v>6</v>
      </c>
      <c r="B33" s="11" t="s">
        <v>6</v>
      </c>
      <c r="C33" s="12">
        <f t="shared" si="2"/>
        <v>2000</v>
      </c>
      <c r="D33" s="11" t="s">
        <v>6</v>
      </c>
      <c r="E33" s="12">
        <f t="shared" si="3"/>
        <v>1011</v>
      </c>
      <c r="F33" s="11" t="s">
        <v>6</v>
      </c>
      <c r="G33" s="12">
        <f t="shared" si="4"/>
        <v>0.45</v>
      </c>
      <c r="H33" s="11" t="s">
        <v>6</v>
      </c>
      <c r="I33" s="13">
        <f t="shared" si="5"/>
        <v>5.13E-5</v>
      </c>
      <c r="J33" s="14" t="s">
        <v>7</v>
      </c>
      <c r="L33" s="4">
        <v>807</v>
      </c>
      <c r="M33" s="4">
        <v>0.37</v>
      </c>
      <c r="N33" s="4"/>
      <c r="O33" s="4">
        <f t="shared" si="6"/>
        <v>807000</v>
      </c>
      <c r="P33" s="4">
        <f t="shared" si="7"/>
        <v>370</v>
      </c>
      <c r="Q33" s="4">
        <v>603000</v>
      </c>
      <c r="R33" s="4">
        <v>250</v>
      </c>
      <c r="S33" s="4"/>
      <c r="T33" s="4">
        <v>2000000</v>
      </c>
      <c r="U33" s="4">
        <v>630</v>
      </c>
    </row>
    <row r="34" spans="1:21" x14ac:dyDescent="0.25">
      <c r="A34" s="10">
        <f t="shared" si="1"/>
        <v>7</v>
      </c>
      <c r="B34" s="11" t="s">
        <v>6</v>
      </c>
      <c r="C34" s="12">
        <f t="shared" si="2"/>
        <v>2000</v>
      </c>
      <c r="D34" s="11" t="s">
        <v>6</v>
      </c>
      <c r="E34" s="12">
        <f t="shared" si="3"/>
        <v>1205</v>
      </c>
      <c r="F34" s="11" t="s">
        <v>6</v>
      </c>
      <c r="G34" s="12">
        <f t="shared" si="4"/>
        <v>0.52</v>
      </c>
      <c r="H34" s="11" t="s">
        <v>6</v>
      </c>
      <c r="I34" s="13">
        <f t="shared" si="5"/>
        <v>5.9280000000000008E-5</v>
      </c>
      <c r="J34" s="14" t="s">
        <v>7</v>
      </c>
      <c r="L34" s="4">
        <v>1011</v>
      </c>
      <c r="M34" s="4">
        <v>0.45</v>
      </c>
      <c r="N34" s="4"/>
      <c r="O34" s="4">
        <f t="shared" si="6"/>
        <v>1011000</v>
      </c>
      <c r="P34" s="4">
        <f t="shared" si="7"/>
        <v>450</v>
      </c>
      <c r="Q34" s="4">
        <v>807000</v>
      </c>
      <c r="R34" s="4">
        <v>370</v>
      </c>
      <c r="S34" s="4"/>
      <c r="T34" s="4">
        <v>2000000</v>
      </c>
      <c r="U34" s="4">
        <v>520</v>
      </c>
    </row>
    <row r="35" spans="1:21" x14ac:dyDescent="0.25">
      <c r="A35" s="10">
        <f t="shared" si="1"/>
        <v>8</v>
      </c>
      <c r="B35" s="11" t="s">
        <v>6</v>
      </c>
      <c r="C35" s="12">
        <f t="shared" si="2"/>
        <v>2000</v>
      </c>
      <c r="D35" s="11" t="s">
        <v>6</v>
      </c>
      <c r="E35" s="12">
        <f t="shared" si="3"/>
        <v>1415</v>
      </c>
      <c r="F35" s="11" t="s">
        <v>6</v>
      </c>
      <c r="G35" s="12">
        <f t="shared" si="4"/>
        <v>0.62</v>
      </c>
      <c r="H35" s="11" t="s">
        <v>6</v>
      </c>
      <c r="I35" s="13">
        <f t="shared" si="5"/>
        <v>7.0680000000000008E-5</v>
      </c>
      <c r="J35" s="14" t="s">
        <v>7</v>
      </c>
      <c r="L35" s="4">
        <v>1205</v>
      </c>
      <c r="M35" s="4">
        <v>0.52</v>
      </c>
      <c r="N35" s="4"/>
      <c r="O35" s="4">
        <f t="shared" si="6"/>
        <v>1205000</v>
      </c>
      <c r="P35" s="4">
        <f t="shared" si="7"/>
        <v>520</v>
      </c>
      <c r="Q35" s="4">
        <v>1011000</v>
      </c>
      <c r="R35" s="4">
        <v>450</v>
      </c>
      <c r="S35" s="4"/>
      <c r="T35" s="4">
        <v>2000000</v>
      </c>
      <c r="U35" s="4">
        <v>460</v>
      </c>
    </row>
    <row r="36" spans="1:21" x14ac:dyDescent="0.25">
      <c r="A36" s="10">
        <f t="shared" si="1"/>
        <v>9</v>
      </c>
      <c r="B36" s="11" t="s">
        <v>6</v>
      </c>
      <c r="C36" s="12">
        <f t="shared" si="2"/>
        <v>2000</v>
      </c>
      <c r="D36" s="11" t="s">
        <v>6</v>
      </c>
      <c r="E36" s="12">
        <f t="shared" si="3"/>
        <v>1606</v>
      </c>
      <c r="F36" s="11" t="s">
        <v>6</v>
      </c>
      <c r="G36" s="12">
        <f t="shared" si="4"/>
        <v>0.7</v>
      </c>
      <c r="H36" s="11" t="s">
        <v>6</v>
      </c>
      <c r="I36" s="13">
        <f t="shared" si="5"/>
        <v>7.9800000000000002E-5</v>
      </c>
      <c r="J36" s="14" t="s">
        <v>7</v>
      </c>
      <c r="L36" s="4">
        <v>1415</v>
      </c>
      <c r="M36" s="4">
        <v>0.62</v>
      </c>
      <c r="N36" s="4"/>
      <c r="O36" s="4">
        <f t="shared" si="6"/>
        <v>1415000</v>
      </c>
      <c r="P36" s="4">
        <f t="shared" si="7"/>
        <v>620</v>
      </c>
      <c r="Q36" s="4">
        <v>1205000</v>
      </c>
      <c r="R36" s="4">
        <v>520</v>
      </c>
      <c r="S36" s="4"/>
      <c r="T36" s="4">
        <v>2000000</v>
      </c>
      <c r="U36" s="4">
        <v>370</v>
      </c>
    </row>
    <row r="37" spans="1:21" x14ac:dyDescent="0.25">
      <c r="A37" s="10">
        <f t="shared" si="1"/>
        <v>10</v>
      </c>
      <c r="B37" s="11" t="s">
        <v>6</v>
      </c>
      <c r="C37" s="12">
        <f t="shared" si="2"/>
        <v>2000</v>
      </c>
      <c r="D37" s="11" t="s">
        <v>6</v>
      </c>
      <c r="E37" s="12">
        <f t="shared" si="3"/>
        <v>1803</v>
      </c>
      <c r="F37" s="11" t="s">
        <v>6</v>
      </c>
      <c r="G37" s="12">
        <f t="shared" si="4"/>
        <v>0.8</v>
      </c>
      <c r="H37" s="11" t="s">
        <v>6</v>
      </c>
      <c r="I37" s="13">
        <f t="shared" si="5"/>
        <v>9.1200000000000008E-5</v>
      </c>
      <c r="J37" s="14" t="s">
        <v>7</v>
      </c>
      <c r="L37" s="4">
        <v>1606</v>
      </c>
      <c r="M37" s="4">
        <v>0.7</v>
      </c>
      <c r="N37" s="4"/>
      <c r="O37" s="4">
        <f t="shared" si="6"/>
        <v>1606000</v>
      </c>
      <c r="P37" s="4">
        <f t="shared" si="7"/>
        <v>700</v>
      </c>
      <c r="Q37" s="4">
        <v>1415000</v>
      </c>
      <c r="R37" s="4">
        <v>620</v>
      </c>
      <c r="S37" s="4"/>
      <c r="T37" s="4">
        <v>2000000</v>
      </c>
      <c r="U37" s="4">
        <v>270</v>
      </c>
    </row>
    <row r="38" spans="1:21" x14ac:dyDescent="0.25">
      <c r="A38" s="10">
        <f t="shared" si="1"/>
        <v>11</v>
      </c>
      <c r="B38" s="11" t="s">
        <v>6</v>
      </c>
      <c r="C38" s="12">
        <f t="shared" si="2"/>
        <v>2000</v>
      </c>
      <c r="D38" s="11" t="s">
        <v>6</v>
      </c>
      <c r="E38" s="12">
        <f t="shared" si="3"/>
        <v>2000</v>
      </c>
      <c r="F38" s="11" t="s">
        <v>6</v>
      </c>
      <c r="G38" s="12">
        <f t="shared" si="4"/>
        <v>0.9</v>
      </c>
      <c r="H38" s="11" t="s">
        <v>6</v>
      </c>
      <c r="I38" s="13">
        <f t="shared" si="5"/>
        <v>1.026E-4</v>
      </c>
      <c r="J38" s="14" t="s">
        <v>7</v>
      </c>
      <c r="L38" s="4">
        <v>1803</v>
      </c>
      <c r="M38" s="4">
        <v>0.8</v>
      </c>
      <c r="N38" s="4"/>
      <c r="O38" s="4">
        <f t="shared" si="6"/>
        <v>1803000</v>
      </c>
      <c r="P38" s="4">
        <f t="shared" si="7"/>
        <v>800</v>
      </c>
      <c r="Q38" s="4">
        <v>1606000</v>
      </c>
      <c r="R38" s="4">
        <v>700</v>
      </c>
      <c r="S38" s="4"/>
      <c r="T38" s="4">
        <v>2000000</v>
      </c>
      <c r="U38" s="4">
        <v>180</v>
      </c>
    </row>
    <row r="39" spans="1:21" x14ac:dyDescent="0.25">
      <c r="A39" s="10">
        <f t="shared" si="1"/>
        <v>12</v>
      </c>
      <c r="B39" s="11" t="s">
        <v>6</v>
      </c>
      <c r="C39" s="12">
        <f t="shared" si="2"/>
        <v>1796</v>
      </c>
      <c r="D39" s="11" t="s">
        <v>6</v>
      </c>
      <c r="E39" s="12">
        <f t="shared" si="3"/>
        <v>2000</v>
      </c>
      <c r="F39" s="11" t="s">
        <v>6</v>
      </c>
      <c r="G39" s="12">
        <f t="shared" si="4"/>
        <v>0.8</v>
      </c>
      <c r="H39" s="11" t="s">
        <v>6</v>
      </c>
      <c r="I39" s="13">
        <f t="shared" si="5"/>
        <v>9.1200000000000008E-5</v>
      </c>
      <c r="J39" s="14" t="s">
        <v>7</v>
      </c>
      <c r="L39" s="4">
        <v>2000</v>
      </c>
      <c r="M39" s="4">
        <v>0.9</v>
      </c>
      <c r="N39" s="4"/>
      <c r="O39" s="4">
        <f t="shared" si="6"/>
        <v>2000000</v>
      </c>
      <c r="P39" s="4">
        <f t="shared" si="7"/>
        <v>900</v>
      </c>
      <c r="Q39" s="4">
        <v>1803000</v>
      </c>
      <c r="R39" s="4">
        <v>800</v>
      </c>
      <c r="S39" s="4"/>
      <c r="T39" s="4">
        <v>2000000</v>
      </c>
      <c r="U39" s="4">
        <v>100</v>
      </c>
    </row>
    <row r="40" spans="1:21" x14ac:dyDescent="0.25">
      <c r="A40" s="10">
        <f t="shared" si="1"/>
        <v>13</v>
      </c>
      <c r="B40" s="11" t="s">
        <v>6</v>
      </c>
      <c r="C40" s="12">
        <f t="shared" si="2"/>
        <v>1586</v>
      </c>
      <c r="D40" s="11" t="s">
        <v>6</v>
      </c>
      <c r="E40" s="12">
        <f t="shared" si="3"/>
        <v>2000</v>
      </c>
      <c r="F40" s="11" t="s">
        <v>6</v>
      </c>
      <c r="G40" s="12">
        <f t="shared" si="4"/>
        <v>0.71</v>
      </c>
      <c r="H40" s="11" t="s">
        <v>6</v>
      </c>
      <c r="I40" s="13">
        <f t="shared" si="5"/>
        <v>8.0939999999999994E-5</v>
      </c>
      <c r="J40" s="14" t="s">
        <v>7</v>
      </c>
      <c r="L40" s="4">
        <v>2000</v>
      </c>
      <c r="M40" s="4">
        <v>0.8</v>
      </c>
      <c r="N40" s="4"/>
      <c r="O40" s="4">
        <f t="shared" si="6"/>
        <v>2000000</v>
      </c>
      <c r="P40" s="4">
        <f t="shared" si="7"/>
        <v>800</v>
      </c>
      <c r="Q40" s="4">
        <v>2000000</v>
      </c>
      <c r="R40" s="4">
        <v>900</v>
      </c>
      <c r="S40" s="4"/>
      <c r="T40" s="4">
        <v>2000000</v>
      </c>
      <c r="U40" s="4">
        <v>20</v>
      </c>
    </row>
    <row r="41" spans="1:21" x14ac:dyDescent="0.25">
      <c r="A41" s="10">
        <f t="shared" si="1"/>
        <v>14</v>
      </c>
      <c r="B41" s="11" t="s">
        <v>6</v>
      </c>
      <c r="C41" s="12">
        <f t="shared" si="2"/>
        <v>1396</v>
      </c>
      <c r="D41" s="11" t="s">
        <v>6</v>
      </c>
      <c r="E41" s="12">
        <f t="shared" si="3"/>
        <v>2000</v>
      </c>
      <c r="F41" s="11" t="s">
        <v>6</v>
      </c>
      <c r="G41" s="12">
        <f t="shared" si="4"/>
        <v>0.63</v>
      </c>
      <c r="H41" s="11" t="s">
        <v>6</v>
      </c>
      <c r="I41" s="13">
        <f t="shared" si="5"/>
        <v>7.182E-5</v>
      </c>
      <c r="J41" s="14" t="s">
        <v>7</v>
      </c>
      <c r="L41" s="4">
        <v>2000</v>
      </c>
      <c r="M41" s="4">
        <v>0.71</v>
      </c>
      <c r="N41" s="4"/>
      <c r="O41" s="4">
        <f t="shared" si="6"/>
        <v>2000000</v>
      </c>
      <c r="P41" s="4">
        <f t="shared" si="7"/>
        <v>710</v>
      </c>
      <c r="Q41" s="4"/>
      <c r="R41" s="4"/>
      <c r="S41" s="4"/>
      <c r="T41" s="4"/>
      <c r="U41" s="4"/>
    </row>
    <row r="42" spans="1:21" x14ac:dyDescent="0.25">
      <c r="A42" s="10">
        <f t="shared" si="1"/>
        <v>15</v>
      </c>
      <c r="B42" s="11" t="s">
        <v>6</v>
      </c>
      <c r="C42" s="12">
        <f t="shared" si="2"/>
        <v>1197</v>
      </c>
      <c r="D42" s="11" t="s">
        <v>6</v>
      </c>
      <c r="E42" s="12">
        <f t="shared" si="3"/>
        <v>2000</v>
      </c>
      <c r="F42" s="11" t="s">
        <v>6</v>
      </c>
      <c r="G42" s="12">
        <f t="shared" si="4"/>
        <v>0.52</v>
      </c>
      <c r="H42" s="11" t="s">
        <v>6</v>
      </c>
      <c r="I42" s="13">
        <f t="shared" si="5"/>
        <v>5.9280000000000008E-5</v>
      </c>
      <c r="J42" s="14" t="s">
        <v>7</v>
      </c>
      <c r="L42" s="4">
        <v>2000</v>
      </c>
      <c r="M42" s="4">
        <v>0.63</v>
      </c>
      <c r="N42" s="4"/>
      <c r="O42" s="4">
        <f t="shared" si="6"/>
        <v>2000000</v>
      </c>
      <c r="P42" s="4">
        <f t="shared" si="7"/>
        <v>630</v>
      </c>
      <c r="Q42" s="4" t="s">
        <v>10</v>
      </c>
      <c r="R42" s="4"/>
      <c r="S42" s="4"/>
      <c r="T42" s="4" t="s">
        <v>11</v>
      </c>
      <c r="U42" s="4"/>
    </row>
    <row r="43" spans="1:21" x14ac:dyDescent="0.25">
      <c r="A43" s="10">
        <f t="shared" si="1"/>
        <v>16</v>
      </c>
      <c r="B43" s="11" t="s">
        <v>6</v>
      </c>
      <c r="C43" s="12">
        <f t="shared" si="2"/>
        <v>1010</v>
      </c>
      <c r="D43" s="11" t="s">
        <v>6</v>
      </c>
      <c r="E43" s="12">
        <f t="shared" si="3"/>
        <v>2000</v>
      </c>
      <c r="F43" s="11" t="s">
        <v>6</v>
      </c>
      <c r="G43" s="12">
        <f t="shared" si="4"/>
        <v>0.46</v>
      </c>
      <c r="H43" s="11" t="s">
        <v>6</v>
      </c>
      <c r="I43" s="13">
        <f t="shared" si="5"/>
        <v>5.2440000000000006E-5</v>
      </c>
      <c r="J43" s="14" t="s">
        <v>7</v>
      </c>
      <c r="L43" s="4">
        <v>2000</v>
      </c>
      <c r="M43" s="4">
        <v>0.52</v>
      </c>
      <c r="N43" s="4"/>
      <c r="O43" s="4">
        <f t="shared" si="6"/>
        <v>2000000</v>
      </c>
      <c r="P43" s="4">
        <f t="shared" si="7"/>
        <v>520</v>
      </c>
      <c r="Q43" s="4"/>
      <c r="R43" s="4"/>
      <c r="S43" s="4"/>
      <c r="T43" s="4"/>
      <c r="U43" s="4"/>
    </row>
    <row r="44" spans="1:21" x14ac:dyDescent="0.25">
      <c r="A44" s="10">
        <f t="shared" si="1"/>
        <v>17</v>
      </c>
      <c r="B44" s="11" t="s">
        <v>6</v>
      </c>
      <c r="C44" s="12">
        <f t="shared" si="2"/>
        <v>798</v>
      </c>
      <c r="D44" s="11" t="s">
        <v>6</v>
      </c>
      <c r="E44" s="12">
        <f t="shared" si="3"/>
        <v>2000</v>
      </c>
      <c r="F44" s="11" t="s">
        <v>6</v>
      </c>
      <c r="G44" s="12">
        <f t="shared" si="4"/>
        <v>0.37</v>
      </c>
      <c r="H44" s="11" t="s">
        <v>6</v>
      </c>
      <c r="I44" s="13">
        <f t="shared" si="5"/>
        <v>4.2179999999999999E-5</v>
      </c>
      <c r="J44" s="14" t="s">
        <v>7</v>
      </c>
      <c r="L44" s="4">
        <v>2000</v>
      </c>
      <c r="M44" s="4">
        <v>0.46</v>
      </c>
      <c r="N44" s="4"/>
      <c r="O44" s="4">
        <f t="shared" si="6"/>
        <v>2000000</v>
      </c>
      <c r="P44" s="4">
        <f t="shared" si="7"/>
        <v>460</v>
      </c>
      <c r="Q44" s="4"/>
      <c r="R44" s="4"/>
      <c r="S44" s="4"/>
      <c r="T44" s="4"/>
      <c r="U44" s="4"/>
    </row>
    <row r="45" spans="1:21" x14ac:dyDescent="0.25">
      <c r="A45" s="10">
        <f t="shared" si="1"/>
        <v>18</v>
      </c>
      <c r="B45" s="11" t="s">
        <v>6</v>
      </c>
      <c r="C45" s="12">
        <f t="shared" si="2"/>
        <v>604</v>
      </c>
      <c r="D45" s="11" t="s">
        <v>6</v>
      </c>
      <c r="E45" s="12">
        <f t="shared" si="3"/>
        <v>2000</v>
      </c>
      <c r="F45" s="11" t="s">
        <v>6</v>
      </c>
      <c r="G45" s="12">
        <f t="shared" si="4"/>
        <v>0.27</v>
      </c>
      <c r="H45" s="11" t="s">
        <v>6</v>
      </c>
      <c r="I45" s="13">
        <f t="shared" si="5"/>
        <v>3.078E-5</v>
      </c>
      <c r="J45" s="14" t="s">
        <v>7</v>
      </c>
      <c r="L45" s="4">
        <v>2000</v>
      </c>
      <c r="M45" s="4">
        <v>0.37</v>
      </c>
      <c r="N45" s="4"/>
      <c r="O45" s="4">
        <f t="shared" si="6"/>
        <v>2000000</v>
      </c>
      <c r="P45" s="4">
        <f t="shared" si="7"/>
        <v>370</v>
      </c>
      <c r="Q45" s="4"/>
      <c r="R45" s="4"/>
      <c r="S45" s="4"/>
      <c r="T45" s="4"/>
      <c r="U45" s="4"/>
    </row>
    <row r="46" spans="1:21" x14ac:dyDescent="0.25">
      <c r="A46" s="10">
        <f t="shared" si="1"/>
        <v>19</v>
      </c>
      <c r="B46" s="11" t="s">
        <v>6</v>
      </c>
      <c r="C46" s="12">
        <f t="shared" si="2"/>
        <v>400</v>
      </c>
      <c r="D46" s="11" t="s">
        <v>6</v>
      </c>
      <c r="E46" s="12">
        <f t="shared" si="3"/>
        <v>2000</v>
      </c>
      <c r="F46" s="11" t="s">
        <v>6</v>
      </c>
      <c r="G46" s="12">
        <f t="shared" si="4"/>
        <v>0.18</v>
      </c>
      <c r="H46" s="11" t="s">
        <v>6</v>
      </c>
      <c r="I46" s="13">
        <f t="shared" si="5"/>
        <v>2.052E-5</v>
      </c>
      <c r="J46" s="14" t="s">
        <v>7</v>
      </c>
      <c r="L46" s="4">
        <v>2000</v>
      </c>
      <c r="M46" s="4">
        <v>0.27</v>
      </c>
      <c r="N46" s="4"/>
      <c r="O46" s="4">
        <f t="shared" si="6"/>
        <v>2000000</v>
      </c>
      <c r="P46" s="4">
        <f t="shared" si="7"/>
        <v>270</v>
      </c>
      <c r="Q46" s="4"/>
      <c r="R46" s="4"/>
      <c r="S46" s="4"/>
      <c r="T46" s="4"/>
      <c r="U46" s="4"/>
    </row>
    <row r="47" spans="1:21" x14ac:dyDescent="0.25">
      <c r="A47" s="10">
        <f t="shared" si="1"/>
        <v>20</v>
      </c>
      <c r="B47" s="11" t="s">
        <v>6</v>
      </c>
      <c r="C47" s="12">
        <f t="shared" si="2"/>
        <v>205</v>
      </c>
      <c r="D47" s="11" t="s">
        <v>6</v>
      </c>
      <c r="E47" s="12">
        <f t="shared" si="3"/>
        <v>2000</v>
      </c>
      <c r="F47" s="11" t="s">
        <v>6</v>
      </c>
      <c r="G47" s="12">
        <f t="shared" si="4"/>
        <v>0.1</v>
      </c>
      <c r="H47" s="11" t="s">
        <v>6</v>
      </c>
      <c r="I47" s="13">
        <f t="shared" si="5"/>
        <v>1.1400000000000001E-5</v>
      </c>
      <c r="J47" s="14" t="s">
        <v>7</v>
      </c>
      <c r="L47" s="4">
        <v>2000</v>
      </c>
      <c r="M47" s="4">
        <v>0.18</v>
      </c>
      <c r="N47" s="4"/>
      <c r="O47" s="4">
        <f t="shared" si="6"/>
        <v>2000000</v>
      </c>
      <c r="P47" s="4">
        <f t="shared" si="7"/>
        <v>180</v>
      </c>
      <c r="Q47" s="4"/>
      <c r="R47" s="4"/>
      <c r="S47" s="4"/>
      <c r="T47" s="4"/>
      <c r="U47" s="4"/>
    </row>
    <row r="48" spans="1:21" x14ac:dyDescent="0.25">
      <c r="A48" s="10">
        <f t="shared" si="1"/>
        <v>21</v>
      </c>
      <c r="B48" s="11" t="s">
        <v>6</v>
      </c>
      <c r="C48" s="12">
        <f t="shared" si="2"/>
        <v>0</v>
      </c>
      <c r="D48" s="11" t="s">
        <v>6</v>
      </c>
      <c r="E48" s="12">
        <f t="shared" si="3"/>
        <v>2000</v>
      </c>
      <c r="F48" s="11" t="s">
        <v>6</v>
      </c>
      <c r="G48" s="12">
        <f t="shared" si="4"/>
        <v>0.02</v>
      </c>
      <c r="H48" s="11" t="s">
        <v>6</v>
      </c>
      <c r="I48" s="13">
        <f t="shared" si="5"/>
        <v>2.2800000000000002E-6</v>
      </c>
      <c r="J48" s="14" t="s">
        <v>7</v>
      </c>
      <c r="L48" s="4">
        <v>2000</v>
      </c>
      <c r="M48" s="4">
        <v>0.1</v>
      </c>
      <c r="N48" s="4"/>
      <c r="O48" s="4">
        <f t="shared" si="6"/>
        <v>2000000</v>
      </c>
      <c r="P48" s="4">
        <f t="shared" si="7"/>
        <v>100</v>
      </c>
      <c r="Q48" s="4"/>
      <c r="R48" s="4"/>
      <c r="S48" s="4"/>
      <c r="T48" s="4"/>
      <c r="U48" s="4"/>
    </row>
    <row r="49" spans="1:21" ht="15.75" thickBot="1" x14ac:dyDescent="0.3">
      <c r="A49" s="15">
        <f t="shared" si="1"/>
        <v>0</v>
      </c>
      <c r="B49" s="16" t="s">
        <v>6</v>
      </c>
      <c r="C49" s="17">
        <f t="shared" si="2"/>
        <v>0</v>
      </c>
      <c r="D49" s="16" t="s">
        <v>6</v>
      </c>
      <c r="E49" s="17">
        <f t="shared" si="3"/>
        <v>0</v>
      </c>
      <c r="F49" s="16" t="s">
        <v>6</v>
      </c>
      <c r="G49" s="17">
        <f t="shared" si="4"/>
        <v>0</v>
      </c>
      <c r="H49" s="16" t="s">
        <v>6</v>
      </c>
      <c r="I49" s="18">
        <f t="shared" si="5"/>
        <v>0</v>
      </c>
      <c r="J49" s="19" t="s">
        <v>7</v>
      </c>
      <c r="L49" s="4">
        <v>2000</v>
      </c>
      <c r="M49" s="4">
        <v>0.02</v>
      </c>
      <c r="N49" s="4"/>
      <c r="O49" s="4">
        <f t="shared" si="6"/>
        <v>2000000</v>
      </c>
      <c r="P49" s="4">
        <f t="shared" si="7"/>
        <v>20</v>
      </c>
      <c r="Q49" s="4"/>
      <c r="R49" s="4"/>
      <c r="S49" s="4"/>
      <c r="T49" s="4"/>
      <c r="U49" s="4"/>
    </row>
    <row r="51" spans="1:21" x14ac:dyDescent="0.25">
      <c r="A51" s="1" t="s">
        <v>3</v>
      </c>
      <c r="B51" s="1" t="s">
        <v>2</v>
      </c>
      <c r="C51" s="1" t="s">
        <v>0</v>
      </c>
      <c r="E51" s="20" t="s">
        <v>3</v>
      </c>
      <c r="F51" s="20" t="s">
        <v>2</v>
      </c>
      <c r="G51" s="20" t="s">
        <v>0</v>
      </c>
      <c r="I51" s="1" t="s">
        <v>29</v>
      </c>
      <c r="J51" s="1" t="s">
        <v>30</v>
      </c>
      <c r="L51" s="1" t="s">
        <v>31</v>
      </c>
    </row>
    <row r="52" spans="1:21" x14ac:dyDescent="0.25">
      <c r="A52" s="3">
        <f>B3</f>
        <v>2000</v>
      </c>
      <c r="B52" s="3">
        <f>C3</f>
        <v>0</v>
      </c>
      <c r="C52" s="3">
        <f>D3</f>
        <v>0</v>
      </c>
      <c r="E52" s="3">
        <f>B3</f>
        <v>2000</v>
      </c>
      <c r="F52" s="3">
        <f>C3</f>
        <v>0</v>
      </c>
      <c r="G52" s="3">
        <v>0</v>
      </c>
      <c r="I52" s="3">
        <f>F52/1000</f>
        <v>0</v>
      </c>
      <c r="J52" s="3">
        <f>G52/1000</f>
        <v>0</v>
      </c>
      <c r="L52" s="21">
        <v>0</v>
      </c>
      <c r="M52" s="21">
        <v>0</v>
      </c>
    </row>
    <row r="53" spans="1:21" x14ac:dyDescent="0.25">
      <c r="A53" s="3">
        <f t="shared" ref="A53:C72" si="8">B4</f>
        <v>2000</v>
      </c>
      <c r="B53" s="3">
        <f t="shared" si="8"/>
        <v>203</v>
      </c>
      <c r="C53" s="3">
        <f t="shared" si="8"/>
        <v>0.09</v>
      </c>
      <c r="E53" s="3">
        <f t="shared" ref="E53:E62" si="9">B4</f>
        <v>2000</v>
      </c>
      <c r="F53" s="3">
        <f t="shared" ref="F53:F62" si="10">C4</f>
        <v>203</v>
      </c>
      <c r="G53" s="3">
        <v>0.09</v>
      </c>
      <c r="I53" s="3">
        <f t="shared" ref="I53:I62" si="11">F53/1000</f>
        <v>0.20300000000000001</v>
      </c>
      <c r="J53" s="3">
        <f t="shared" ref="J53:J62" si="12">G53/1000</f>
        <v>8.9999999999999992E-5</v>
      </c>
      <c r="L53" s="21">
        <v>0.20300000000000001</v>
      </c>
      <c r="M53" s="21">
        <v>8.9999999999999992E-5</v>
      </c>
    </row>
    <row r="54" spans="1:21" x14ac:dyDescent="0.25">
      <c r="A54" s="3">
        <f t="shared" si="8"/>
        <v>2000</v>
      </c>
      <c r="B54" s="3">
        <f t="shared" si="8"/>
        <v>399</v>
      </c>
      <c r="C54" s="3">
        <f t="shared" si="8"/>
        <v>0.17</v>
      </c>
      <c r="E54" s="3">
        <f t="shared" si="9"/>
        <v>2000</v>
      </c>
      <c r="F54" s="3">
        <f t="shared" si="10"/>
        <v>399</v>
      </c>
      <c r="G54" s="3">
        <v>0.17</v>
      </c>
      <c r="I54" s="3">
        <f t="shared" si="11"/>
        <v>0.39900000000000002</v>
      </c>
      <c r="J54" s="3">
        <f>G54/1000</f>
        <v>1.7000000000000001E-4</v>
      </c>
      <c r="L54" s="21">
        <v>0.39900000000000002</v>
      </c>
      <c r="M54" s="21">
        <v>1.7000000000000001E-4</v>
      </c>
    </row>
    <row r="55" spans="1:21" x14ac:dyDescent="0.25">
      <c r="A55" s="3">
        <f t="shared" si="8"/>
        <v>2000</v>
      </c>
      <c r="B55" s="3">
        <f t="shared" si="8"/>
        <v>603</v>
      </c>
      <c r="C55" s="3">
        <f t="shared" si="8"/>
        <v>0.25</v>
      </c>
      <c r="E55" s="3">
        <f t="shared" si="9"/>
        <v>2000</v>
      </c>
      <c r="F55" s="3">
        <f t="shared" si="10"/>
        <v>603</v>
      </c>
      <c r="G55" s="3">
        <v>0.25</v>
      </c>
      <c r="I55" s="3">
        <f t="shared" si="11"/>
        <v>0.60299999999999998</v>
      </c>
      <c r="J55" s="3">
        <f t="shared" si="12"/>
        <v>2.5000000000000001E-4</v>
      </c>
      <c r="L55" s="21">
        <v>0.60299999999999998</v>
      </c>
      <c r="M55" s="21">
        <v>2.5000000000000001E-4</v>
      </c>
    </row>
    <row r="56" spans="1:21" x14ac:dyDescent="0.25">
      <c r="A56" s="3">
        <f t="shared" si="8"/>
        <v>2000</v>
      </c>
      <c r="B56" s="3">
        <f t="shared" si="8"/>
        <v>807</v>
      </c>
      <c r="C56" s="3">
        <f t="shared" si="8"/>
        <v>0.37</v>
      </c>
      <c r="E56" s="3">
        <f t="shared" si="9"/>
        <v>2000</v>
      </c>
      <c r="F56" s="3">
        <f t="shared" si="10"/>
        <v>807</v>
      </c>
      <c r="G56" s="3">
        <v>0.37</v>
      </c>
      <c r="I56" s="3">
        <f t="shared" si="11"/>
        <v>0.80700000000000005</v>
      </c>
      <c r="J56" s="3">
        <f t="shared" si="12"/>
        <v>3.6999999999999999E-4</v>
      </c>
      <c r="L56" s="21">
        <v>0.80700000000000005</v>
      </c>
      <c r="M56" s="21">
        <v>3.6999999999999999E-4</v>
      </c>
    </row>
    <row r="57" spans="1:21" x14ac:dyDescent="0.25">
      <c r="A57" s="3">
        <f t="shared" si="8"/>
        <v>2000</v>
      </c>
      <c r="B57" s="3">
        <f t="shared" si="8"/>
        <v>1011</v>
      </c>
      <c r="C57" s="3">
        <f t="shared" si="8"/>
        <v>0.45</v>
      </c>
      <c r="E57" s="3">
        <f t="shared" si="9"/>
        <v>2000</v>
      </c>
      <c r="F57" s="3">
        <f t="shared" si="10"/>
        <v>1011</v>
      </c>
      <c r="G57" s="3">
        <v>0.45</v>
      </c>
      <c r="I57" s="3">
        <f t="shared" si="11"/>
        <v>1.0109999999999999</v>
      </c>
      <c r="J57" s="3">
        <f t="shared" si="12"/>
        <v>4.4999999999999999E-4</v>
      </c>
      <c r="L57" s="21">
        <v>1.0109999999999999</v>
      </c>
      <c r="M57" s="21">
        <v>4.4999999999999999E-4</v>
      </c>
    </row>
    <row r="58" spans="1:21" x14ac:dyDescent="0.25">
      <c r="A58" s="3">
        <f t="shared" si="8"/>
        <v>2000</v>
      </c>
      <c r="B58" s="3">
        <f t="shared" si="8"/>
        <v>1205</v>
      </c>
      <c r="C58" s="3">
        <f t="shared" si="8"/>
        <v>0.52</v>
      </c>
      <c r="E58" s="3">
        <f t="shared" si="9"/>
        <v>2000</v>
      </c>
      <c r="F58" s="3">
        <f t="shared" si="10"/>
        <v>1205</v>
      </c>
      <c r="G58" s="3">
        <v>0.52</v>
      </c>
      <c r="I58" s="3">
        <f t="shared" si="11"/>
        <v>1.2050000000000001</v>
      </c>
      <c r="J58" s="3">
        <f t="shared" si="12"/>
        <v>5.2000000000000006E-4</v>
      </c>
      <c r="L58" s="21">
        <v>1.2050000000000001</v>
      </c>
      <c r="M58" s="21">
        <v>5.2000000000000006E-4</v>
      </c>
    </row>
    <row r="59" spans="1:21" x14ac:dyDescent="0.25">
      <c r="A59" s="3">
        <f t="shared" si="8"/>
        <v>2000</v>
      </c>
      <c r="B59" s="3">
        <f t="shared" si="8"/>
        <v>1415</v>
      </c>
      <c r="C59" s="3">
        <f t="shared" si="8"/>
        <v>0.62</v>
      </c>
      <c r="E59" s="3">
        <f t="shared" si="9"/>
        <v>2000</v>
      </c>
      <c r="F59" s="3">
        <f t="shared" si="10"/>
        <v>1415</v>
      </c>
      <c r="G59" s="3">
        <v>0.62</v>
      </c>
      <c r="I59" s="3">
        <f t="shared" si="11"/>
        <v>1.415</v>
      </c>
      <c r="J59" s="3">
        <f t="shared" si="12"/>
        <v>6.2E-4</v>
      </c>
      <c r="L59" s="21">
        <v>1.415</v>
      </c>
      <c r="M59" s="21">
        <v>6.2E-4</v>
      </c>
    </row>
    <row r="60" spans="1:21" x14ac:dyDescent="0.25">
      <c r="A60" s="3">
        <f t="shared" si="8"/>
        <v>2000</v>
      </c>
      <c r="B60" s="3">
        <f t="shared" si="8"/>
        <v>1606</v>
      </c>
      <c r="C60" s="3">
        <f t="shared" si="8"/>
        <v>0.7</v>
      </c>
      <c r="E60" s="3">
        <f t="shared" si="9"/>
        <v>2000</v>
      </c>
      <c r="F60" s="3">
        <f t="shared" si="10"/>
        <v>1606</v>
      </c>
      <c r="G60" s="3">
        <v>0.7</v>
      </c>
      <c r="I60" s="3">
        <f t="shared" si="11"/>
        <v>1.6060000000000001</v>
      </c>
      <c r="J60" s="3">
        <f t="shared" si="12"/>
        <v>6.9999999999999999E-4</v>
      </c>
      <c r="L60" s="21">
        <v>1.6060000000000001</v>
      </c>
      <c r="M60" s="21">
        <v>6.9999999999999999E-4</v>
      </c>
    </row>
    <row r="61" spans="1:21" x14ac:dyDescent="0.25">
      <c r="A61" s="3">
        <f t="shared" si="8"/>
        <v>2000</v>
      </c>
      <c r="B61" s="3">
        <f t="shared" si="8"/>
        <v>1803</v>
      </c>
      <c r="C61" s="3">
        <f t="shared" si="8"/>
        <v>0.8</v>
      </c>
      <c r="E61" s="3">
        <f t="shared" si="9"/>
        <v>2000</v>
      </c>
      <c r="F61" s="3">
        <f t="shared" si="10"/>
        <v>1803</v>
      </c>
      <c r="G61" s="3">
        <v>0.8</v>
      </c>
      <c r="I61" s="3">
        <f t="shared" si="11"/>
        <v>1.8029999999999999</v>
      </c>
      <c r="J61" s="3">
        <f t="shared" si="12"/>
        <v>8.0000000000000004E-4</v>
      </c>
      <c r="L61" s="21">
        <v>1.8029999999999999</v>
      </c>
      <c r="M61" s="21">
        <v>8.0000000000000004E-4</v>
      </c>
    </row>
    <row r="62" spans="1:21" x14ac:dyDescent="0.25">
      <c r="A62" s="3">
        <f t="shared" si="8"/>
        <v>2000</v>
      </c>
      <c r="B62" s="3">
        <f t="shared" si="8"/>
        <v>2000</v>
      </c>
      <c r="C62" s="3">
        <f t="shared" si="8"/>
        <v>0.9</v>
      </c>
      <c r="E62" s="3">
        <f t="shared" si="9"/>
        <v>2000</v>
      </c>
      <c r="F62" s="3">
        <f t="shared" si="10"/>
        <v>2000</v>
      </c>
      <c r="G62" s="3">
        <v>0.9</v>
      </c>
      <c r="I62" s="3">
        <f t="shared" si="11"/>
        <v>2</v>
      </c>
      <c r="J62" s="3">
        <f t="shared" si="12"/>
        <v>8.9999999999999998E-4</v>
      </c>
      <c r="L62" s="21">
        <v>2</v>
      </c>
      <c r="M62" s="21">
        <v>8.9999999999999998E-4</v>
      </c>
      <c r="O62" s="12" t="s">
        <v>32</v>
      </c>
      <c r="P62" s="12" t="s">
        <v>33</v>
      </c>
    </row>
    <row r="63" spans="1:21" x14ac:dyDescent="0.25">
      <c r="A63" s="3">
        <f t="shared" si="8"/>
        <v>1796</v>
      </c>
      <c r="B63" s="3">
        <f t="shared" si="8"/>
        <v>2000</v>
      </c>
      <c r="C63" s="3">
        <f t="shared" si="8"/>
        <v>0.8</v>
      </c>
      <c r="L63" s="1" t="s">
        <v>36</v>
      </c>
      <c r="O63" s="25" t="s">
        <v>34</v>
      </c>
      <c r="P63" s="25">
        <v>4.4202E-4</v>
      </c>
    </row>
    <row r="64" spans="1:21" x14ac:dyDescent="0.25">
      <c r="A64" s="3">
        <f t="shared" si="8"/>
        <v>1586</v>
      </c>
      <c r="B64" s="3">
        <f t="shared" si="8"/>
        <v>2000</v>
      </c>
      <c r="C64" s="3">
        <f t="shared" si="8"/>
        <v>0.71</v>
      </c>
      <c r="O64" s="25" t="s">
        <v>35</v>
      </c>
      <c r="P64" s="25">
        <v>4.4832800000000001E-4</v>
      </c>
    </row>
    <row r="65" spans="1:16" x14ac:dyDescent="0.25">
      <c r="A65" s="3">
        <f t="shared" si="8"/>
        <v>1396</v>
      </c>
      <c r="B65" s="3">
        <f t="shared" si="8"/>
        <v>2000</v>
      </c>
      <c r="C65" s="3">
        <f t="shared" si="8"/>
        <v>0.63</v>
      </c>
      <c r="E65" s="20" t="s">
        <v>3</v>
      </c>
      <c r="F65" s="20" t="s">
        <v>2</v>
      </c>
      <c r="G65" s="20" t="s">
        <v>0</v>
      </c>
      <c r="I65" s="1" t="s">
        <v>29</v>
      </c>
      <c r="J65" s="1" t="s">
        <v>30</v>
      </c>
      <c r="L65" s="1" t="s">
        <v>31</v>
      </c>
      <c r="O65" s="26" t="s">
        <v>12</v>
      </c>
      <c r="P65" s="26">
        <f>AVERAGE(P64,P63)</f>
        <v>4.45174E-4</v>
      </c>
    </row>
    <row r="66" spans="1:16" x14ac:dyDescent="0.25">
      <c r="A66" s="3">
        <f t="shared" si="8"/>
        <v>1197</v>
      </c>
      <c r="B66" s="3">
        <f t="shared" si="8"/>
        <v>2000</v>
      </c>
      <c r="C66" s="3">
        <f t="shared" si="8"/>
        <v>0.52</v>
      </c>
      <c r="E66" s="3">
        <v>0</v>
      </c>
      <c r="F66" s="3">
        <v>2000</v>
      </c>
      <c r="G66" s="3">
        <v>0.02</v>
      </c>
      <c r="I66" s="3">
        <f>A75/1000</f>
        <v>2</v>
      </c>
      <c r="J66" s="3">
        <f>C75/1000</f>
        <v>8.9999999999999998E-4</v>
      </c>
      <c r="L66" s="21">
        <v>0</v>
      </c>
      <c r="M66" s="21">
        <v>2.0000000000000002E-5</v>
      </c>
      <c r="P66" s="23" t="s">
        <v>38</v>
      </c>
    </row>
    <row r="67" spans="1:16" x14ac:dyDescent="0.25">
      <c r="A67" s="3">
        <f t="shared" si="8"/>
        <v>1010</v>
      </c>
      <c r="B67" s="3">
        <f t="shared" si="8"/>
        <v>2000</v>
      </c>
      <c r="C67" s="3">
        <f t="shared" si="8"/>
        <v>0.46</v>
      </c>
      <c r="E67" s="3">
        <v>205</v>
      </c>
      <c r="F67" s="3">
        <v>2000</v>
      </c>
      <c r="G67" s="3">
        <v>0.1</v>
      </c>
      <c r="I67" s="3">
        <f>A76/1000</f>
        <v>1.796</v>
      </c>
      <c r="J67" s="3">
        <f>C76/1000</f>
        <v>8.0000000000000004E-4</v>
      </c>
      <c r="L67" s="21">
        <v>0.20499999999999999</v>
      </c>
      <c r="M67" s="21">
        <v>1E-4</v>
      </c>
      <c r="P67" s="23" t="s">
        <v>39</v>
      </c>
    </row>
    <row r="68" spans="1:16" x14ac:dyDescent="0.25">
      <c r="A68" s="3">
        <f t="shared" si="8"/>
        <v>798</v>
      </c>
      <c r="B68" s="3">
        <f t="shared" si="8"/>
        <v>2000</v>
      </c>
      <c r="C68" s="3">
        <f t="shared" si="8"/>
        <v>0.37</v>
      </c>
      <c r="E68" s="3">
        <v>400</v>
      </c>
      <c r="F68" s="3">
        <v>2000</v>
      </c>
      <c r="G68" s="3">
        <v>0.18</v>
      </c>
      <c r="I68" s="3">
        <f>A77/1000</f>
        <v>1.5860000000000001</v>
      </c>
      <c r="J68" s="3">
        <f>C77/1000</f>
        <v>7.0999999999999991E-4</v>
      </c>
      <c r="L68" s="21">
        <v>0.4</v>
      </c>
      <c r="M68" s="21">
        <v>1.7999999999999998E-4</v>
      </c>
      <c r="P68" s="23" t="s">
        <v>40</v>
      </c>
    </row>
    <row r="69" spans="1:16" x14ac:dyDescent="0.25">
      <c r="A69" s="3">
        <f t="shared" si="8"/>
        <v>604</v>
      </c>
      <c r="B69" s="3">
        <f t="shared" si="8"/>
        <v>2000</v>
      </c>
      <c r="C69" s="3">
        <f t="shared" si="8"/>
        <v>0.27</v>
      </c>
      <c r="E69" s="3">
        <v>604</v>
      </c>
      <c r="F69" s="3">
        <v>2000</v>
      </c>
      <c r="G69" s="3">
        <v>0.27</v>
      </c>
      <c r="I69" s="3">
        <f>A78/1000</f>
        <v>1.3959999999999999</v>
      </c>
      <c r="J69" s="3">
        <f>C78/1000</f>
        <v>6.3000000000000003E-4</v>
      </c>
      <c r="L69" s="21">
        <v>0.60399999999999998</v>
      </c>
      <c r="M69" s="21">
        <v>2.7E-4</v>
      </c>
      <c r="P69" s="23" t="s">
        <v>41</v>
      </c>
    </row>
    <row r="70" spans="1:16" x14ac:dyDescent="0.25">
      <c r="A70" s="3">
        <f t="shared" si="8"/>
        <v>400</v>
      </c>
      <c r="B70" s="3">
        <f t="shared" si="8"/>
        <v>2000</v>
      </c>
      <c r="C70" s="3">
        <f t="shared" si="8"/>
        <v>0.18</v>
      </c>
      <c r="E70" s="3">
        <v>798</v>
      </c>
      <c r="F70" s="3">
        <v>2000</v>
      </c>
      <c r="G70" s="3">
        <v>0.37</v>
      </c>
      <c r="I70" s="3">
        <f>A79/1000</f>
        <v>1.1970000000000001</v>
      </c>
      <c r="J70" s="3">
        <f>C79/1000</f>
        <v>5.2000000000000006E-4</v>
      </c>
      <c r="L70" s="21">
        <v>0.79800000000000004</v>
      </c>
      <c r="M70" s="21">
        <v>3.6999999999999999E-4</v>
      </c>
      <c r="P70" s="23" t="s">
        <v>42</v>
      </c>
    </row>
    <row r="71" spans="1:16" x14ac:dyDescent="0.25">
      <c r="A71" s="3">
        <f t="shared" si="8"/>
        <v>205</v>
      </c>
      <c r="B71" s="3">
        <f t="shared" si="8"/>
        <v>2000</v>
      </c>
      <c r="C71" s="3">
        <f t="shared" si="8"/>
        <v>0.1</v>
      </c>
      <c r="E71" s="3">
        <v>1010</v>
      </c>
      <c r="F71" s="3">
        <v>2000</v>
      </c>
      <c r="G71" s="3">
        <v>0.46</v>
      </c>
      <c r="I71" s="3">
        <f>A80/1000</f>
        <v>1.01</v>
      </c>
      <c r="J71" s="3">
        <f>C80/1000</f>
        <v>4.6000000000000001E-4</v>
      </c>
      <c r="L71" s="21">
        <v>1.01</v>
      </c>
      <c r="M71" s="21">
        <v>4.6000000000000001E-4</v>
      </c>
      <c r="P71" s="23" t="s">
        <v>43</v>
      </c>
    </row>
    <row r="72" spans="1:16" ht="15.75" thickBot="1" x14ac:dyDescent="0.3">
      <c r="A72" s="3">
        <f t="shared" si="8"/>
        <v>0</v>
      </c>
      <c r="B72" s="3">
        <f t="shared" si="8"/>
        <v>2000</v>
      </c>
      <c r="C72" s="3">
        <f t="shared" si="8"/>
        <v>0.02</v>
      </c>
      <c r="E72" s="3">
        <v>1197</v>
      </c>
      <c r="F72" s="3">
        <v>2000</v>
      </c>
      <c r="G72" s="3">
        <v>0.52</v>
      </c>
      <c r="I72" s="3">
        <f>A81/1000</f>
        <v>0.79800000000000004</v>
      </c>
      <c r="J72" s="3">
        <f>C81/1000</f>
        <v>3.6999999999999999E-4</v>
      </c>
      <c r="L72" s="21">
        <v>1.1970000000000001</v>
      </c>
      <c r="M72" s="21">
        <v>5.2000000000000006E-4</v>
      </c>
      <c r="P72" s="24" t="s">
        <v>44</v>
      </c>
    </row>
    <row r="73" spans="1:16" x14ac:dyDescent="0.25">
      <c r="E73" s="3">
        <v>1396</v>
      </c>
      <c r="F73" s="3">
        <v>2000</v>
      </c>
      <c r="G73" s="3">
        <v>0.63</v>
      </c>
      <c r="I73" s="3">
        <f>A82/1000</f>
        <v>0.60399999999999998</v>
      </c>
      <c r="J73" s="3">
        <f>C82/1000</f>
        <v>2.7E-4</v>
      </c>
      <c r="L73" s="21">
        <v>1.3959999999999999</v>
      </c>
      <c r="M73" s="21">
        <v>6.3000000000000003E-4</v>
      </c>
    </row>
    <row r="74" spans="1:16" x14ac:dyDescent="0.25">
      <c r="E74" s="3">
        <v>1586</v>
      </c>
      <c r="F74" s="3">
        <v>2000</v>
      </c>
      <c r="G74" s="3">
        <v>0.71</v>
      </c>
      <c r="I74" s="3">
        <f>A83/1000</f>
        <v>0.4</v>
      </c>
      <c r="J74" s="3">
        <f>C83/1000</f>
        <v>1.7999999999999998E-4</v>
      </c>
      <c r="L74" s="21">
        <v>1.5860000000000001</v>
      </c>
      <c r="M74" s="21">
        <v>7.0999999999999991E-4</v>
      </c>
    </row>
    <row r="75" spans="1:16" x14ac:dyDescent="0.25">
      <c r="A75" s="3">
        <f>B13</f>
        <v>2000</v>
      </c>
      <c r="B75" s="3">
        <f>C13</f>
        <v>2000</v>
      </c>
      <c r="C75" s="3">
        <f>D13</f>
        <v>0.9</v>
      </c>
      <c r="E75" s="3">
        <v>1796</v>
      </c>
      <c r="F75" s="3">
        <v>2000</v>
      </c>
      <c r="G75" s="3">
        <v>0.8</v>
      </c>
      <c r="I75" s="3">
        <f>A84/1000</f>
        <v>0.20499999999999999</v>
      </c>
      <c r="J75" s="3">
        <f>C84/1000</f>
        <v>1E-4</v>
      </c>
      <c r="L75" s="21">
        <v>1.796</v>
      </c>
      <c r="M75" s="21">
        <v>8.0000000000000004E-4</v>
      </c>
    </row>
    <row r="76" spans="1:16" ht="15.75" thickBot="1" x14ac:dyDescent="0.3">
      <c r="A76" s="3">
        <f>B14</f>
        <v>1796</v>
      </c>
      <c r="B76" s="3">
        <f>C14</f>
        <v>2000</v>
      </c>
      <c r="C76" s="3">
        <f>D14</f>
        <v>0.8</v>
      </c>
      <c r="D76" s="1" t="s">
        <v>45</v>
      </c>
      <c r="E76" s="3">
        <v>2000</v>
      </c>
      <c r="F76" s="3">
        <v>2000</v>
      </c>
      <c r="G76" s="3">
        <v>0.9</v>
      </c>
      <c r="I76" s="3">
        <f>A85/1000</f>
        <v>0</v>
      </c>
      <c r="J76" s="3">
        <f>C85/1000</f>
        <v>2.0000000000000002E-5</v>
      </c>
      <c r="L76" s="21">
        <v>2</v>
      </c>
      <c r="M76" s="21">
        <v>8.9999999999999998E-4</v>
      </c>
    </row>
    <row r="77" spans="1:16" x14ac:dyDescent="0.25">
      <c r="A77" s="3">
        <f>B15</f>
        <v>1586</v>
      </c>
      <c r="B77" s="3">
        <f>C15</f>
        <v>2000</v>
      </c>
      <c r="C77" s="3">
        <f>D15</f>
        <v>0.71</v>
      </c>
      <c r="E77" s="22" t="s">
        <v>46</v>
      </c>
      <c r="L77" s="1" t="s">
        <v>36</v>
      </c>
    </row>
    <row r="78" spans="1:16" x14ac:dyDescent="0.25">
      <c r="A78" s="3">
        <f>B16</f>
        <v>1396</v>
      </c>
      <c r="B78" s="3">
        <f>C16</f>
        <v>2000</v>
      </c>
      <c r="C78" s="3">
        <f>D16</f>
        <v>0.63</v>
      </c>
      <c r="E78" s="23" t="s">
        <v>47</v>
      </c>
    </row>
    <row r="79" spans="1:16" ht="15.75" thickBot="1" x14ac:dyDescent="0.3">
      <c r="A79" s="3">
        <f>B17</f>
        <v>1197</v>
      </c>
      <c r="B79" s="3">
        <f>C17</f>
        <v>2000</v>
      </c>
      <c r="C79" s="3">
        <f>D17</f>
        <v>0.52</v>
      </c>
      <c r="E79" s="24" t="s">
        <v>48</v>
      </c>
    </row>
    <row r="80" spans="1:16" x14ac:dyDescent="0.25">
      <c r="A80" s="3">
        <f>B18</f>
        <v>1010</v>
      </c>
      <c r="B80" s="3">
        <f>C18</f>
        <v>2000</v>
      </c>
      <c r="C80" s="3">
        <f>D18</f>
        <v>0.46</v>
      </c>
    </row>
    <row r="81" spans="1:3" x14ac:dyDescent="0.25">
      <c r="A81" s="3">
        <f>B19</f>
        <v>798</v>
      </c>
      <c r="B81" s="3">
        <f>C19</f>
        <v>2000</v>
      </c>
      <c r="C81" s="3">
        <f>D19</f>
        <v>0.37</v>
      </c>
    </row>
    <row r="82" spans="1:3" x14ac:dyDescent="0.25">
      <c r="A82" s="3">
        <f>B20</f>
        <v>604</v>
      </c>
      <c r="B82" s="3">
        <f>C20</f>
        <v>2000</v>
      </c>
      <c r="C82" s="3">
        <f>D20</f>
        <v>0.27</v>
      </c>
    </row>
    <row r="83" spans="1:3" x14ac:dyDescent="0.25">
      <c r="A83" s="3">
        <f>B21</f>
        <v>400</v>
      </c>
      <c r="B83" s="3">
        <f>C21</f>
        <v>2000</v>
      </c>
      <c r="C83" s="3">
        <f>D21</f>
        <v>0.18</v>
      </c>
    </row>
    <row r="84" spans="1:3" x14ac:dyDescent="0.25">
      <c r="A84" s="3">
        <f>B22</f>
        <v>205</v>
      </c>
      <c r="B84" s="3">
        <f>C22</f>
        <v>2000</v>
      </c>
      <c r="C84" s="3">
        <f>D22</f>
        <v>0.1</v>
      </c>
    </row>
    <row r="85" spans="1:3" x14ac:dyDescent="0.25">
      <c r="A85" s="3">
        <f>B23</f>
        <v>0</v>
      </c>
      <c r="B85" s="3">
        <f>C23</f>
        <v>2000</v>
      </c>
      <c r="C85" s="3">
        <f>D23</f>
        <v>0.02</v>
      </c>
    </row>
    <row r="118" spans="3:19" x14ac:dyDescent="0.25">
      <c r="G118" s="1">
        <f>(5/4)^(3/2) * (P65*0.114*0.2)/(3*(PI()*0.12^2)*154*2)</f>
        <v>3.3934802216138905E-7</v>
      </c>
    </row>
    <row r="123" spans="3:19" x14ac:dyDescent="0.25">
      <c r="I123" s="1" t="s">
        <v>13</v>
      </c>
      <c r="J123" s="1" t="s">
        <v>14</v>
      </c>
      <c r="K123" s="1" t="s">
        <v>15</v>
      </c>
    </row>
    <row r="124" spans="3:19" x14ac:dyDescent="0.25">
      <c r="I124" s="1">
        <v>0.2</v>
      </c>
      <c r="J124" s="1">
        <f>P65</f>
        <v>4.45174E-4</v>
      </c>
      <c r="K124" s="1">
        <v>0.114</v>
      </c>
    </row>
    <row r="125" spans="3:19" x14ac:dyDescent="0.25">
      <c r="C125" s="1" t="s">
        <v>21</v>
      </c>
      <c r="E125" s="1">
        <f>G125*I124*J124*K124/(I126*J126*K126*L126)</f>
        <v>1.3573920886481121E-6</v>
      </c>
      <c r="G125" s="1">
        <v>1.3975424859400001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3:19" x14ac:dyDescent="0.25">
      <c r="E126" s="1">
        <f>E125*0.075</f>
        <v>1.0180440664860841E-7</v>
      </c>
      <c r="I126" s="1">
        <v>3</v>
      </c>
      <c r="J126" s="1">
        <v>154</v>
      </c>
      <c r="K126" s="1">
        <v>2</v>
      </c>
      <c r="L126" s="1">
        <f>PI()*L131^2</f>
        <v>1.1309733552923255E-2</v>
      </c>
    </row>
    <row r="127" spans="3:19" x14ac:dyDescent="0.25">
      <c r="E127" s="1">
        <f>E125-E126</f>
        <v>1.2555876819995037E-6</v>
      </c>
      <c r="I127" s="1" t="s">
        <v>16</v>
      </c>
      <c r="J127" s="1" t="s">
        <v>17</v>
      </c>
      <c r="K127" s="1" t="s">
        <v>18</v>
      </c>
      <c r="L127" s="1" t="s">
        <v>19</v>
      </c>
    </row>
    <row r="130" spans="5:12" x14ac:dyDescent="0.25">
      <c r="L130" s="1" t="s">
        <v>22</v>
      </c>
    </row>
    <row r="131" spans="5:12" x14ac:dyDescent="0.25">
      <c r="E131" s="1" t="s">
        <v>20</v>
      </c>
      <c r="L131" s="1">
        <v>0.06</v>
      </c>
    </row>
  </sheetData>
  <sortState xmlns:xlrd2="http://schemas.microsoft.com/office/spreadsheetml/2017/richdata2" ref="A75:C85">
    <sortCondition ref="A75:A85"/>
  </sortState>
  <hyperlinks>
    <hyperlink ref="J28" r:id="rId1" xr:uid="{96D40DDA-0703-4448-AF2B-C19A9FDD7571}"/>
    <hyperlink ref="J29:J48" r:id="rId2" display="\\" xr:uid="{C42473EE-DD5B-4359-A959-ED5E118262A5}"/>
    <hyperlink ref="J49" r:id="rId3" xr:uid="{36B766C2-8EE9-4EC1-A5C3-5E8F1C463C18}"/>
  </hyperlinks>
  <pageMargins left="0.7" right="0.7" top="0.75" bottom="0.75" header="0.3" footer="0.3"/>
  <pageSetup paperSize="9" orientation="portrait" r:id="rId4"/>
  <tableParts count="9"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Orlić</dc:creator>
  <cp:lastModifiedBy>Luka Orlić</cp:lastModifiedBy>
  <dcterms:created xsi:type="dcterms:W3CDTF">2023-02-28T14:08:52Z</dcterms:created>
  <dcterms:modified xsi:type="dcterms:W3CDTF">2023-04-10T14:34:30Z</dcterms:modified>
</cp:coreProperties>
</file>