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tobias4lyph/Desktop/batteryless-doorjamb/Hardware/BoardDesigns/Waldo Rev. F (NT)/"/>
    </mc:Choice>
  </mc:AlternateContent>
  <xr:revisionPtr revIDLastSave="0" documentId="13_ncr:1_{C997BDB6-E59F-9247-85B9-7D57500E3636}" xr6:coauthVersionLast="47" xr6:coauthVersionMax="47" xr10:uidLastSave="{00000000-0000-0000-0000-000000000000}"/>
  <bookViews>
    <workbookView xWindow="680" yWindow="540" windowWidth="26480" windowHeight="15560" tabRatio="500" activeTab="1" xr2:uid="{00000000-000D-0000-FFFF-FFFF00000000}"/>
  </bookViews>
  <sheets>
    <sheet name="SolorPanel_Mod" sheetId="1" r:id="rId1"/>
    <sheet name="MCU_Mod" sheetId="2" r:id="rId2"/>
    <sheet name="Radio_Mod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H3" i="3"/>
  <c r="H4" i="3"/>
  <c r="H5" i="3"/>
  <c r="H6" i="3"/>
  <c r="H7" i="3"/>
  <c r="H8" i="3"/>
  <c r="H9" i="3"/>
  <c r="H10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B26" i="1" l="1"/>
  <c r="J12" i="2"/>
  <c r="J2" i="2"/>
  <c r="J3" i="2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18" i="2"/>
  <c r="J19" i="2"/>
  <c r="J20" i="2"/>
  <c r="J21" i="2"/>
  <c r="J22" i="2"/>
  <c r="J11" i="3"/>
  <c r="J12" i="3"/>
  <c r="J13" i="3"/>
  <c r="J14" i="3"/>
  <c r="J2" i="3"/>
  <c r="H5" i="2"/>
  <c r="H6" i="2"/>
  <c r="H7" i="2"/>
  <c r="H8" i="2"/>
  <c r="H9" i="2"/>
  <c r="H10" i="2"/>
  <c r="H11" i="2"/>
  <c r="H14" i="3"/>
  <c r="H2" i="3"/>
  <c r="H11" i="3"/>
  <c r="H12" i="3"/>
  <c r="H13" i="3"/>
  <c r="H2" i="2"/>
  <c r="H23" i="2" s="1"/>
  <c r="H3" i="2"/>
  <c r="H4" i="2"/>
  <c r="H12" i="2"/>
  <c r="H13" i="2"/>
  <c r="H14" i="2"/>
  <c r="H15" i="2"/>
  <c r="H16" i="2"/>
  <c r="H17" i="2"/>
  <c r="H18" i="2"/>
  <c r="H19" i="2"/>
  <c r="H20" i="2"/>
  <c r="H21" i="2"/>
  <c r="H22" i="2"/>
  <c r="H2" i="1"/>
  <c r="J23" i="2" l="1"/>
  <c r="H15" i="3"/>
  <c r="J15" i="3"/>
  <c r="H25" i="1"/>
  <c r="J25" i="1"/>
</calcChain>
</file>

<file path=xl/sharedStrings.xml><?xml version="1.0" encoding="utf-8"?>
<sst xmlns="http://schemas.openxmlformats.org/spreadsheetml/2006/main" count="322" uniqueCount="194">
  <si>
    <t>Index</t>
  </si>
  <si>
    <t>Quantity</t>
  </si>
  <si>
    <t>Part Number</t>
  </si>
  <si>
    <t>Description</t>
  </si>
  <si>
    <t>Customer Reference</t>
  </si>
  <si>
    <t>Unit Price USD</t>
  </si>
  <si>
    <t>Extended Price USD</t>
  </si>
  <si>
    <t>401-1999-1-ND</t>
  </si>
  <si>
    <t>SWITCH SLIDE SPDT 300MA 6V</t>
  </si>
  <si>
    <t>CAP CER 10UF 10V X5R 0603</t>
  </si>
  <si>
    <t>L1</t>
  </si>
  <si>
    <t>490-5216-1-ND</t>
  </si>
  <si>
    <t>FERRITE BEAD 1.5 KOHM 0603 1LN</t>
  </si>
  <si>
    <t>Purchased From</t>
  </si>
  <si>
    <t>Digi-Key</t>
  </si>
  <si>
    <t>REG</t>
  </si>
  <si>
    <t>CONN SHUNT 1.27MM BLACK W/HANDLE</t>
  </si>
  <si>
    <t>952-1731-ND</t>
  </si>
  <si>
    <t>S9014E-03-ND</t>
  </si>
  <si>
    <t>CONN HEADER .050" 3POS PCB GOLD</t>
  </si>
  <si>
    <t>R3</t>
  </si>
  <si>
    <t>U2</t>
  </si>
  <si>
    <t>total:</t>
  </si>
  <si>
    <t>ED10561-ND</t>
  </si>
  <si>
    <t>CONN TERM BLOCK 2.54MM 2POS PCB</t>
  </si>
  <si>
    <t>Solar1, Solar2</t>
  </si>
  <si>
    <t>R2</t>
  </si>
  <si>
    <t>R4</t>
  </si>
  <si>
    <t>R5</t>
  </si>
  <si>
    <t>Z1</t>
  </si>
  <si>
    <t>MIC</t>
  </si>
  <si>
    <t>TM1, TM2</t>
  </si>
  <si>
    <t>Manufacturer P/N</t>
  </si>
  <si>
    <t>RB751S40T1GOSCT-ND</t>
  </si>
  <si>
    <t>RB751S40T1G</t>
  </si>
  <si>
    <t>DIODE SCHOTTKY 30V 30MA SOD523</t>
  </si>
  <si>
    <t>576-2923-1-ND</t>
  </si>
  <si>
    <t>MIC841HYC5-TR</t>
  </si>
  <si>
    <t>IC COMP SNGL W/REF SC70-5</t>
  </si>
  <si>
    <t>296-37910-1-ND</t>
  </si>
  <si>
    <t>TLV3691IDCKR</t>
  </si>
  <si>
    <t>IC COMPARATOR NANO-POWER SC70-5</t>
  </si>
  <si>
    <t>BZT52C5V1-FDICT-ND</t>
  </si>
  <si>
    <t>BZT52C5V1-7-F</t>
  </si>
  <si>
    <t>DIODE ZENER 5.1V 500MW SOD123</t>
  </si>
  <si>
    <t>solar panels</t>
  </si>
  <si>
    <t>SKU 313070004</t>
  </si>
  <si>
    <t>n/a</t>
  </si>
  <si>
    <t>C_COMP, B_COMP</t>
  </si>
  <si>
    <t>0.5W Solar Panel 55x70</t>
  </si>
  <si>
    <t>S1</t>
  </si>
  <si>
    <t>R1, R10</t>
  </si>
  <si>
    <t>R0</t>
  </si>
  <si>
    <t>490-10510-1-ND</t>
  </si>
  <si>
    <t>GRM21BR60G107ME15L</t>
  </si>
  <si>
    <t>CAP CER 100UF 4V X5R 0805</t>
  </si>
  <si>
    <t>P0.0GCT-ND</t>
  </si>
  <si>
    <t>ERJ-3GEY0R00V</t>
  </si>
  <si>
    <t>RES SMD 0 OHM JUMPER 1/10W 0603</t>
  </si>
  <si>
    <t>OSTVN02A150</t>
  </si>
  <si>
    <t>GRPB031VWVN-RC</t>
  </si>
  <si>
    <t>M50-2000005</t>
  </si>
  <si>
    <t>SEEEDstudio</t>
  </si>
  <si>
    <t>TC33X-104ECT-ND</t>
  </si>
  <si>
    <t>TC33X-2-104E</t>
  </si>
  <si>
    <t>TRIMMER 100K OHM 0.1W J LEAD TOP</t>
  </si>
  <si>
    <t>JS102011SAQN</t>
  </si>
  <si>
    <t>A106145CT-ND</t>
  </si>
  <si>
    <t>RCU-0C</t>
  </si>
  <si>
    <t>PC TEST POINT NATURAL</t>
  </si>
  <si>
    <t>YAG4565CT-ND</t>
  </si>
  <si>
    <t>RT0603BRD07499KL</t>
  </si>
  <si>
    <t>RES SMD 499K OHM 0.1% 1/10W 0603</t>
  </si>
  <si>
    <t>311-1.20MHRCT-ND</t>
  </si>
  <si>
    <t>RC0603FR-071M2L</t>
  </si>
  <si>
    <t>RES SMD 1.2M OHM 1% 1/10W 0603</t>
  </si>
  <si>
    <t>YAG3326CT-ND</t>
  </si>
  <si>
    <t>RC0603FR-071M3L</t>
  </si>
  <si>
    <t>RES SMD 1.3M OHM 1% 1/10W 0603</t>
  </si>
  <si>
    <t>311-2.00MHRCT-ND</t>
  </si>
  <si>
    <t>RC0603FR-072ML</t>
  </si>
  <si>
    <t>RES SMD 2M OHM 1% 1/10W 0603</t>
  </si>
  <si>
    <t>1276-1012-1-ND</t>
  </si>
  <si>
    <t>CL10F104ZB8NNNC</t>
  </si>
  <si>
    <t>CAP CER 0.1UF 50V Y5V 0603</t>
  </si>
  <si>
    <t>609-3371-ND</t>
  </si>
  <si>
    <t>68602-208HLF</t>
  </si>
  <si>
    <t>CONN HEADER 8POS .100 STR 15AU</t>
  </si>
  <si>
    <t>R1</t>
  </si>
  <si>
    <t>C7, C8</t>
  </si>
  <si>
    <t>D1</t>
  </si>
  <si>
    <t>D2</t>
  </si>
  <si>
    <t>U1</t>
  </si>
  <si>
    <t>Q1</t>
  </si>
  <si>
    <t>Jumpers (ON, Batt_jmp)</t>
  </si>
  <si>
    <t>Batt</t>
  </si>
  <si>
    <t>Solar-1</t>
  </si>
  <si>
    <t>Radio_conn</t>
  </si>
  <si>
    <t>﻿BLM18HE152SN1D</t>
  </si>
  <si>
    <t>test point probes</t>
  </si>
  <si>
    <t>Jumpers Caps</t>
  </si>
  <si>
    <t>FC-135R 32.7680KA-A3</t>
  </si>
  <si>
    <t>CRYSTAL 32.7680KHZ 12.5PF SMT</t>
  </si>
  <si>
    <t>S7072-ND</t>
  </si>
  <si>
    <t>PPTC042LFBN-RC</t>
  </si>
  <si>
    <t>CONN HEADER FMALE 8PS .1" DL TIN</t>
  </si>
  <si>
    <t>S7074-ND</t>
  </si>
  <si>
    <t>PPTC062LFBN-RC</t>
  </si>
  <si>
    <t>CONN HEADER FMAL 12PS .1" DL TIN</t>
  </si>
  <si>
    <t>296-47911-1-ND</t>
  </si>
  <si>
    <t>LPV821DBVR</t>
  </si>
  <si>
    <t>ZERO-DRIFT LOW POWER AMPLIFIER</t>
  </si>
  <si>
    <t>LED GREEN CLEAR CHIP SMD</t>
  </si>
  <si>
    <t>1276-1192-1-ND</t>
  </si>
  <si>
    <t>CL10A106KP8NNNC</t>
  </si>
  <si>
    <t>1276-2228-1-ND</t>
  </si>
  <si>
    <t>CL10C220JB8NFNC</t>
  </si>
  <si>
    <t>CAP CER 22PF 50V C0G/NP0 0603</t>
  </si>
  <si>
    <t>ISL21080DIH309Z-TKCT-ND</t>
  </si>
  <si>
    <t>ISL21080DIH309Z-TK</t>
  </si>
  <si>
    <t>IC VREF SERIES 0.9V SOT23-3</t>
  </si>
  <si>
    <t>296-45416-1-ND</t>
  </si>
  <si>
    <t>MSP430FR5994IRGZT</t>
  </si>
  <si>
    <t>IC MCU 16BIT 256KB FRAM 48VQFN</t>
  </si>
  <si>
    <t>541-820HCT-ND</t>
  </si>
  <si>
    <t>CRCW0603820RFKEA</t>
  </si>
  <si>
    <t>RES SMD 820 OHM 1% 1/10W 0603</t>
  </si>
  <si>
    <t>LTST-C190GKT</t>
  </si>
  <si>
    <t>160-1183-1-ND</t>
  </si>
  <si>
    <t>Hi-lo-1, Hi-lo-2</t>
  </si>
  <si>
    <t>R1, R3</t>
  </si>
  <si>
    <t>S2021E-06-ND</t>
  </si>
  <si>
    <t>PBC06DABN</t>
  </si>
  <si>
    <t>CONN HEADER .100 DUAL STR 12POS</t>
  </si>
  <si>
    <t>radio_conn</t>
  </si>
  <si>
    <t>S6105-ND</t>
  </si>
  <si>
    <t>PPTC052LFBN-RC</t>
  </si>
  <si>
    <t>CONN HEADER FEM 10POS .1" DL TIN</t>
  </si>
  <si>
    <t>cc1101_conn</t>
  </si>
  <si>
    <t>N/a</t>
  </si>
  <si>
    <t>RF1100SE</t>
  </si>
  <si>
    <t>CC1101 Wireless RF Transceiver 315/433/868/915MHZ + SMA Antenna Wireless Module</t>
  </si>
  <si>
    <t>CC1101 Radio + Antenna</t>
  </si>
  <si>
    <t>Amazon</t>
  </si>
  <si>
    <t>C11</t>
  </si>
  <si>
    <t>490-4931-1-ND</t>
  </si>
  <si>
    <t>GCM188R71H222KA37D</t>
  </si>
  <si>
    <t>CAP CER 2200PF 50V X7R 0603</t>
  </si>
  <si>
    <t>311-47.0KHRCT-ND</t>
  </si>
  <si>
    <t>RC0603FR-0747KL</t>
  </si>
  <si>
    <t>RES SMD 47K OHM 1% 1/10W 0603</t>
  </si>
  <si>
    <t>SER4071CT-ND</t>
  </si>
  <si>
    <t>Extended Price per 1000</t>
  </si>
  <si>
    <t>Unit Price per 1000</t>
  </si>
  <si>
    <t>Price per 1000</t>
  </si>
  <si>
    <t>749-1754-1-ND</t>
  </si>
  <si>
    <t>MCT06030C5102FP500</t>
  </si>
  <si>
    <t>RES 51K OHM 1% 1/10W 0603</t>
  </si>
  <si>
    <t>1662-2522-1-ND</t>
  </si>
  <si>
    <t>S-1313D22-N4T1U4</t>
  </si>
  <si>
    <t>IC REG LINEAR 2.2V 200MA SC82AB</t>
  </si>
  <si>
    <t>478-1227-1-ND</t>
  </si>
  <si>
    <t>06035C103KAT2A</t>
  </si>
  <si>
    <t>CAP CER 10000PF (10nF) 50V X7R 0603</t>
  </si>
  <si>
    <t>R6, R7, R8, R9</t>
  </si>
  <si>
    <t>C1, C4, C5, C6</t>
  </si>
  <si>
    <t>C3</t>
  </si>
  <si>
    <t>C2*stacked</t>
  </si>
  <si>
    <t>J1</t>
  </si>
  <si>
    <t>VIN, VCC, BDIFF, CDIFF, BRAW, CRAW, BREF, CREF, BRES, CRES</t>
  </si>
  <si>
    <t>JP2, JP3, JP23, JP24</t>
  </si>
  <si>
    <t>750 kOhms ±1% 0.1W, 1/10W Chip Resistor 0603</t>
  </si>
  <si>
    <t>SFR03EZPF7503</t>
  </si>
  <si>
    <t>511-SFR03EZPF7503CT-ND</t>
  </si>
  <si>
    <t>Mouser</t>
  </si>
  <si>
    <t>updated 2/14/23</t>
  </si>
  <si>
    <t>C1*stacked</t>
  </si>
  <si>
    <t>3313J-1-205ECT-ND</t>
  </si>
  <si>
    <t>TRIMMER 2M OHM 0.125W J LEAD TOP</t>
  </si>
  <si>
    <t>3313J-1-205E</t>
  </si>
  <si>
    <t>updated 2/14</t>
  </si>
  <si>
    <t>RMCF0603JT12M0CT-ND</t>
  </si>
  <si>
    <t>RMCF0603JT12M0</t>
  </si>
  <si>
    <t>RES 12M OHM 5% 1/10W 0603</t>
  </si>
  <si>
    <t>RES 220K OHM 1% 1/10W 0603</t>
  </si>
  <si>
    <t>MCT06030C2203FP500</t>
  </si>
  <si>
    <t>749-1615-1-ND</t>
  </si>
  <si>
    <t>RES 2M OHM 1% 1/10W 0603</t>
  </si>
  <si>
    <t>RMCF0603FT2M00</t>
  </si>
  <si>
    <t>RMCF0603FT2M00CT-ND</t>
  </si>
  <si>
    <t>C1*, C6*</t>
  </si>
  <si>
    <t>C2, C3, C4*, C5*, C9, C10</t>
  </si>
  <si>
    <t>U3*, U4*</t>
  </si>
  <si>
    <t>* = 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</si>
</sst>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5" fillId="2" borderId="1" xfId="0" applyFont="1" applyFill="1" applyBorder="1"/>
    <xf numFmtId="1" fontId="0" fillId="0" borderId="0" xfId="0" applyNumberFormat="1"/>
    <xf numFmtId="0" fontId="5" fillId="0" borderId="0" xfId="0" applyFont="1"/>
    <xf numFmtId="49" fontId="0" fillId="0" borderId="0" xfId="0" applyNumberFormat="1"/>
    <xf numFmtId="164" fontId="0" fillId="0" borderId="0" xfId="0" applyNumberFormat="1"/>
    <xf numFmtId="0" fontId="6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4" totalsRowShown="0" headerRowDxfId="18" dataDxfId="17">
  <autoFilter ref="A1:K24" xr:uid="{00000000-0009-0000-0100-000001000000}"/>
  <sortState xmlns:xlrd2="http://schemas.microsoft.com/office/spreadsheetml/2017/richdata2" ref="A2:I34">
    <sortCondition ref="E1:E34"/>
  </sortState>
  <tableColumns count="11">
    <tableColumn id="1" xr3:uid="{00000000-0010-0000-0000-000001000000}" name="Index" dataDxfId="16"/>
    <tableColumn id="2" xr3:uid="{00000000-0010-0000-0000-000002000000}" name="Quantity" dataDxfId="15"/>
    <tableColumn id="3" xr3:uid="{00000000-0010-0000-0000-000003000000}" name="Part Number" dataDxfId="14"/>
    <tableColumn id="10" xr3:uid="{00000000-0010-0000-0000-00000A000000}" name="Manufacturer P/N" dataDxfId="13"/>
    <tableColumn id="4" xr3:uid="{00000000-0010-0000-0000-000004000000}" name="Description" dataDxfId="12"/>
    <tableColumn id="5" xr3:uid="{00000000-0010-0000-0000-000005000000}" name="Customer Reference" dataDxfId="11"/>
    <tableColumn id="6" xr3:uid="{00000000-0010-0000-0000-000006000000}" name="Unit Price USD" dataDxfId="10"/>
    <tableColumn id="7" xr3:uid="{00000000-0010-0000-0000-000007000000}" name="Extended Price USD" dataDxfId="9">
      <calculatedColumnFormula>Table1[[#This Row],[Quantity]]*Table1[[#This Row],[Unit Price USD]]</calculatedColumnFormula>
    </tableColumn>
    <tableColumn id="11" xr3:uid="{00000000-0010-0000-0000-00000B000000}" name="Price per 1000" dataDxfId="8"/>
    <tableColumn id="9" xr3:uid="{00000000-0010-0000-0000-000009000000}" name="Extended Price per 1000" dataDxfId="7">
      <calculatedColumnFormula>Table1[[#This Row],[Quantity]]*Table1[[#This Row],[Price per 1000]]</calculatedColumnFormula>
    </tableColumn>
    <tableColumn id="8" xr3:uid="{00000000-0010-0000-0000-000008000000}" name="Purchased From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K22" totalsRowShown="0">
  <autoFilter ref="A1:K22" xr:uid="{00000000-0009-0000-0100-000002000000}"/>
  <sortState xmlns:xlrd2="http://schemas.microsoft.com/office/spreadsheetml/2017/richdata2" ref="A2:I36">
    <sortCondition ref="E1:E36"/>
  </sortState>
  <tableColumns count="11">
    <tableColumn id="1" xr3:uid="{00000000-0010-0000-0100-000001000000}" name="Index"/>
    <tableColumn id="2" xr3:uid="{00000000-0010-0000-0100-000002000000}" name="Quantity"/>
    <tableColumn id="9" xr3:uid="{00000000-0010-0000-0100-000009000000}" name="Part Number"/>
    <tableColumn id="3" xr3:uid="{00000000-0010-0000-0100-000003000000}" name="Manufacturer P/N"/>
    <tableColumn id="4" xr3:uid="{00000000-0010-0000-0100-000004000000}" name="Description"/>
    <tableColumn id="5" xr3:uid="{00000000-0010-0000-0100-000005000000}" name="Customer Reference"/>
    <tableColumn id="6" xr3:uid="{00000000-0010-0000-0100-000006000000}" name="Unit Price USD"/>
    <tableColumn id="7" xr3:uid="{00000000-0010-0000-0100-000007000000}" name="Extended Price USD" dataDxfId="5"/>
    <tableColumn id="11" xr3:uid="{00000000-0010-0000-0100-00000B000000}" name="Price per 1000" dataDxfId="4"/>
    <tableColumn id="10" xr3:uid="{00000000-0010-0000-0100-00000A000000}" name="Extended Price per 1000" dataDxfId="3">
      <calculatedColumnFormula>Table13[[#This Row],[Quantity]]*Table13[[#This Row],[Price per 1000]]</calculatedColumnFormula>
    </tableColumn>
    <tableColumn id="8" xr3:uid="{00000000-0010-0000-0100-000008000000}" name="Purchased Fro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K14" totalsRowShown="0">
  <autoFilter ref="A1:K14" xr:uid="{00000000-0009-0000-0100-000003000000}"/>
  <sortState xmlns:xlrd2="http://schemas.microsoft.com/office/spreadsheetml/2017/richdata2" ref="A2:I36">
    <sortCondition ref="E1:E36"/>
  </sortState>
  <tableColumns count="11">
    <tableColumn id="1" xr3:uid="{00000000-0010-0000-0200-000001000000}" name="Index"/>
    <tableColumn id="2" xr3:uid="{00000000-0010-0000-0200-000002000000}" name="Quantity"/>
    <tableColumn id="3" xr3:uid="{00000000-0010-0000-0200-000003000000}" name="Part Number"/>
    <tableColumn id="9" xr3:uid="{00000000-0010-0000-0200-000009000000}" name="Manufacturer P/N"/>
    <tableColumn id="4" xr3:uid="{00000000-0010-0000-0200-000004000000}" name="Description"/>
    <tableColumn id="5" xr3:uid="{00000000-0010-0000-0200-000005000000}" name="Customer Reference"/>
    <tableColumn id="6" xr3:uid="{00000000-0010-0000-0200-000006000000}" name="Unit Price USD"/>
    <tableColumn id="7" xr3:uid="{00000000-0010-0000-0200-000007000000}" name="Extended Price USD" dataDxfId="2"/>
    <tableColumn id="12" xr3:uid="{00000000-0010-0000-0200-00000C000000}" name="Unit Price per 1000" dataDxfId="1"/>
    <tableColumn id="11" xr3:uid="{00000000-0010-0000-0200-00000B000000}" name="Extended Price per 1000" dataDxfId="0">
      <calculatedColumnFormula>Table14[[#This Row],[Quantity]]*Table14[[#This Row],[Unit Price per 1000]]</calculatedColumnFormula>
    </tableColumn>
    <tableColumn id="8" xr3:uid="{00000000-0010-0000-0200-000008000000}" name="Purchased Fr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G16" sqref="G16"/>
    </sheetView>
  </sheetViews>
  <sheetFormatPr baseColWidth="10" defaultRowHeight="16" x14ac:dyDescent="0.2"/>
  <cols>
    <col min="3" max="3" width="21.6640625" bestFit="1" customWidth="1"/>
    <col min="4" max="4" width="21.6640625" customWidth="1"/>
    <col min="5" max="5" width="34" bestFit="1" customWidth="1"/>
    <col min="6" max="6" width="20.33203125" customWidth="1"/>
    <col min="7" max="7" width="15.33203125" customWidth="1"/>
    <col min="8" max="10" width="19.6640625" customWidth="1"/>
    <col min="11" max="11" width="16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5</v>
      </c>
      <c r="H1" t="s">
        <v>6</v>
      </c>
      <c r="I1" t="s">
        <v>154</v>
      </c>
      <c r="J1" t="s">
        <v>152</v>
      </c>
      <c r="K1" t="s">
        <v>13</v>
      </c>
    </row>
    <row r="2" spans="1:11" x14ac:dyDescent="0.2">
      <c r="A2">
        <v>1</v>
      </c>
      <c r="B2">
        <v>2</v>
      </c>
      <c r="C2" t="s">
        <v>23</v>
      </c>
      <c r="D2" s="4" t="s">
        <v>59</v>
      </c>
      <c r="E2" t="s">
        <v>24</v>
      </c>
      <c r="F2" t="s">
        <v>25</v>
      </c>
      <c r="G2">
        <v>0.92</v>
      </c>
      <c r="H2" s="6">
        <f>Table1[[#This Row],[Quantity]]*Table1[[#This Row],[Unit Price USD]]</f>
        <v>1.84</v>
      </c>
      <c r="I2" s="6">
        <v>312.49</v>
      </c>
      <c r="J2" s="6">
        <f>Table1[[#This Row],[Quantity]]*Table1[[#This Row],[Price per 1000]]</f>
        <v>624.98</v>
      </c>
      <c r="K2" t="s">
        <v>14</v>
      </c>
    </row>
    <row r="3" spans="1:11" x14ac:dyDescent="0.2">
      <c r="A3">
        <v>2</v>
      </c>
      <c r="B3">
        <v>1</v>
      </c>
      <c r="C3" t="s">
        <v>56</v>
      </c>
      <c r="D3" t="s">
        <v>57</v>
      </c>
      <c r="E3" s="5" t="s">
        <v>58</v>
      </c>
      <c r="F3" t="s">
        <v>52</v>
      </c>
      <c r="G3">
        <v>0.1</v>
      </c>
      <c r="H3" s="6">
        <f>Table1[[#This Row],[Quantity]]*Table1[[#This Row],[Unit Price USD]]</f>
        <v>0.1</v>
      </c>
      <c r="I3" s="6">
        <v>7.65</v>
      </c>
      <c r="J3" s="6">
        <f>Table1[[#This Row],[Quantity]]*Table1[[#This Row],[Price per 1000]]</f>
        <v>7.65</v>
      </c>
      <c r="K3" t="s">
        <v>14</v>
      </c>
    </row>
    <row r="4" spans="1:11" x14ac:dyDescent="0.2">
      <c r="A4">
        <v>4</v>
      </c>
      <c r="B4">
        <v>1</v>
      </c>
      <c r="C4" s="4" t="s">
        <v>155</v>
      </c>
      <c r="D4" s="7" t="s">
        <v>156</v>
      </c>
      <c r="E4" s="4" t="s">
        <v>157</v>
      </c>
      <c r="F4" t="s">
        <v>26</v>
      </c>
      <c r="G4">
        <v>0.15</v>
      </c>
      <c r="H4" s="6">
        <f>Table1[[#This Row],[Quantity]]*Table1[[#This Row],[Unit Price USD]]</f>
        <v>0.15</v>
      </c>
      <c r="I4" s="6">
        <v>48.88</v>
      </c>
      <c r="J4" s="6">
        <f>Table1[[#This Row],[Quantity]]*Table1[[#This Row],[Price per 1000]]</f>
        <v>48.88</v>
      </c>
      <c r="K4" t="s">
        <v>14</v>
      </c>
    </row>
    <row r="5" spans="1:11" x14ac:dyDescent="0.2">
      <c r="A5">
        <v>6</v>
      </c>
      <c r="B5">
        <v>1</v>
      </c>
      <c r="C5" t="s">
        <v>70</v>
      </c>
      <c r="D5" s="4" t="s">
        <v>71</v>
      </c>
      <c r="E5" s="4" t="s">
        <v>72</v>
      </c>
      <c r="F5" t="s">
        <v>27</v>
      </c>
      <c r="G5">
        <v>0.31</v>
      </c>
      <c r="H5" s="6">
        <f>Table1[[#This Row],[Quantity]]*Table1[[#This Row],[Unit Price USD]]</f>
        <v>0.31</v>
      </c>
      <c r="I5" s="6">
        <v>43.56</v>
      </c>
      <c r="J5" s="6">
        <f>Table1[[#This Row],[Quantity]]*Table1[[#This Row],[Price per 1000]]</f>
        <v>43.56</v>
      </c>
      <c r="K5" t="s">
        <v>14</v>
      </c>
    </row>
    <row r="6" spans="1:11" x14ac:dyDescent="0.2">
      <c r="A6">
        <v>7</v>
      </c>
      <c r="B6">
        <v>2</v>
      </c>
      <c r="C6" s="4" t="s">
        <v>173</v>
      </c>
      <c r="D6" s="4" t="s">
        <v>172</v>
      </c>
      <c r="E6" s="4" t="s">
        <v>171</v>
      </c>
      <c r="F6" t="s">
        <v>51</v>
      </c>
      <c r="G6">
        <v>0.14000000000000001</v>
      </c>
      <c r="H6" s="6">
        <f>Table1[[#This Row],[Quantity]]*Table1[[#This Row],[Unit Price USD]]</f>
        <v>0.28000000000000003</v>
      </c>
      <c r="I6" s="6">
        <v>21.38</v>
      </c>
      <c r="J6" s="6">
        <f>Table1[[#This Row],[Quantity]]*Table1[[#This Row],[Price per 1000]]</f>
        <v>42.76</v>
      </c>
      <c r="K6" t="s">
        <v>14</v>
      </c>
    </row>
    <row r="7" spans="1:11" x14ac:dyDescent="0.2">
      <c r="A7">
        <v>8</v>
      </c>
      <c r="B7">
        <v>1</v>
      </c>
      <c r="C7" t="s">
        <v>73</v>
      </c>
      <c r="D7" s="4" t="s">
        <v>74</v>
      </c>
      <c r="E7" s="4" t="s">
        <v>75</v>
      </c>
      <c r="F7" t="s">
        <v>20</v>
      </c>
      <c r="G7">
        <v>0.1</v>
      </c>
      <c r="H7" s="6">
        <f>Table1[[#This Row],[Quantity]]*Table1[[#This Row],[Unit Price USD]]</f>
        <v>0.1</v>
      </c>
      <c r="I7" s="6">
        <v>3.45</v>
      </c>
      <c r="J7" s="6">
        <f>Table1[[#This Row],[Quantity]]*Table1[[#This Row],[Price per 1000]]</f>
        <v>3.45</v>
      </c>
      <c r="K7" t="s">
        <v>14</v>
      </c>
    </row>
    <row r="8" spans="1:11" x14ac:dyDescent="0.2">
      <c r="A8">
        <v>9</v>
      </c>
      <c r="B8">
        <v>1</v>
      </c>
      <c r="C8" t="s">
        <v>76</v>
      </c>
      <c r="D8" s="4" t="s">
        <v>77</v>
      </c>
      <c r="E8" s="4" t="s">
        <v>78</v>
      </c>
      <c r="F8" t="s">
        <v>28</v>
      </c>
      <c r="G8" s="4">
        <v>0.1</v>
      </c>
      <c r="H8" s="6">
        <f>Table1[[#This Row],[Quantity]]*Table1[[#This Row],[Unit Price USD]]</f>
        <v>0.1</v>
      </c>
      <c r="I8" s="6">
        <v>3.45</v>
      </c>
      <c r="J8" s="6">
        <f>Table1[[#This Row],[Quantity]]*Table1[[#This Row],[Price per 1000]]</f>
        <v>3.45</v>
      </c>
      <c r="K8" t="s">
        <v>14</v>
      </c>
    </row>
    <row r="9" spans="1:11" x14ac:dyDescent="0.2">
      <c r="A9">
        <v>10</v>
      </c>
      <c r="B9">
        <v>4</v>
      </c>
      <c r="C9" s="4" t="s">
        <v>79</v>
      </c>
      <c r="D9" t="s">
        <v>80</v>
      </c>
      <c r="E9" s="4" t="s">
        <v>81</v>
      </c>
      <c r="F9" t="s">
        <v>164</v>
      </c>
      <c r="G9">
        <v>0.1</v>
      </c>
      <c r="H9" s="6">
        <f>Table1[[#This Row],[Quantity]]*Table1[[#This Row],[Unit Price USD]]</f>
        <v>0.4</v>
      </c>
      <c r="I9" s="6">
        <v>3.45</v>
      </c>
      <c r="J9" s="6">
        <f>Table1[[#This Row],[Quantity]]*Table1[[#This Row],[Price per 1000]]</f>
        <v>13.8</v>
      </c>
      <c r="K9" t="s">
        <v>14</v>
      </c>
    </row>
    <row r="10" spans="1:11" x14ac:dyDescent="0.2">
      <c r="A10">
        <v>13</v>
      </c>
      <c r="B10">
        <v>4</v>
      </c>
      <c r="C10" s="4" t="s">
        <v>161</v>
      </c>
      <c r="D10" s="5" t="s">
        <v>162</v>
      </c>
      <c r="E10" s="5" t="s">
        <v>163</v>
      </c>
      <c r="F10" t="s">
        <v>165</v>
      </c>
      <c r="G10">
        <v>0.1</v>
      </c>
      <c r="H10" s="6">
        <f>Table1[[#This Row],[Quantity]]*Table1[[#This Row],[Unit Price USD]]</f>
        <v>0.4</v>
      </c>
      <c r="I10" s="6">
        <v>7.53</v>
      </c>
      <c r="J10" s="6">
        <f>Table1[[#This Row],[Quantity]]*Table1[[#This Row],[Price per 1000]]</f>
        <v>30.12</v>
      </c>
      <c r="K10" t="s">
        <v>14</v>
      </c>
    </row>
    <row r="11" spans="1:11" x14ac:dyDescent="0.2">
      <c r="A11">
        <v>14</v>
      </c>
      <c r="B11">
        <v>1</v>
      </c>
      <c r="C11" s="4" t="s">
        <v>82</v>
      </c>
      <c r="D11" s="4" t="s">
        <v>83</v>
      </c>
      <c r="E11" s="4" t="s">
        <v>84</v>
      </c>
      <c r="F11" t="s">
        <v>166</v>
      </c>
      <c r="G11">
        <v>0.1</v>
      </c>
      <c r="H11" s="6">
        <f>Table1[[#This Row],[Quantity]]*Table1[[#This Row],[Unit Price USD]]</f>
        <v>0.1</v>
      </c>
      <c r="I11" s="6">
        <v>6.61</v>
      </c>
      <c r="J11" s="6">
        <f>Table1[[#This Row],[Quantity]]*Table1[[#This Row],[Price per 1000]]</f>
        <v>6.61</v>
      </c>
      <c r="K11" t="s">
        <v>14</v>
      </c>
    </row>
    <row r="12" spans="1:11" x14ac:dyDescent="0.2">
      <c r="A12">
        <v>16</v>
      </c>
      <c r="B12">
        <v>2</v>
      </c>
      <c r="C12" s="4" t="s">
        <v>53</v>
      </c>
      <c r="D12" s="4" t="s">
        <v>54</v>
      </c>
      <c r="E12" s="4" t="s">
        <v>55</v>
      </c>
      <c r="F12" t="s">
        <v>167</v>
      </c>
      <c r="G12" s="4">
        <v>1.04</v>
      </c>
      <c r="H12" s="6">
        <f>Table1[[#This Row],[Quantity]]*Table1[[#This Row],[Unit Price USD]]</f>
        <v>2.08</v>
      </c>
      <c r="I12" s="6">
        <v>1040</v>
      </c>
      <c r="J12" s="6">
        <f>Table1[[#This Row],[Quantity]]*Table1[[#This Row],[Price per 1000]]</f>
        <v>2080</v>
      </c>
      <c r="K12" t="s">
        <v>14</v>
      </c>
    </row>
    <row r="13" spans="1:11" x14ac:dyDescent="0.2">
      <c r="A13">
        <v>17</v>
      </c>
      <c r="B13" s="3">
        <v>1</v>
      </c>
      <c r="C13" t="s">
        <v>42</v>
      </c>
      <c r="D13" t="s">
        <v>43</v>
      </c>
      <c r="E13" t="s">
        <v>44</v>
      </c>
      <c r="F13" t="s">
        <v>29</v>
      </c>
      <c r="G13">
        <v>0.22</v>
      </c>
      <c r="H13" s="6">
        <f>Table1[[#This Row],[Quantity]]*Table1[[#This Row],[Unit Price USD]]</f>
        <v>0.22</v>
      </c>
      <c r="I13" s="6">
        <v>45.42</v>
      </c>
      <c r="J13" s="6">
        <f>Table1[[#This Row],[Quantity]]*Table1[[#This Row],[Price per 1000]]</f>
        <v>45.42</v>
      </c>
      <c r="K13" t="s">
        <v>14</v>
      </c>
    </row>
    <row r="14" spans="1:11" x14ac:dyDescent="0.2">
      <c r="A14">
        <v>18</v>
      </c>
      <c r="B14" s="3">
        <v>1</v>
      </c>
      <c r="C14" t="s">
        <v>33</v>
      </c>
      <c r="D14" t="s">
        <v>34</v>
      </c>
      <c r="E14" t="s">
        <v>35</v>
      </c>
      <c r="F14" t="s">
        <v>90</v>
      </c>
      <c r="G14">
        <v>0.21</v>
      </c>
      <c r="H14" s="6">
        <f>Table1[[#This Row],[Quantity]]*Table1[[#This Row],[Unit Price USD]]</f>
        <v>0.21</v>
      </c>
      <c r="I14" s="6">
        <v>44.52</v>
      </c>
      <c r="J14" s="6">
        <f>Table1[[#This Row],[Quantity]]*Table1[[#This Row],[Price per 1000]]</f>
        <v>44.52</v>
      </c>
      <c r="K14" t="s">
        <v>14</v>
      </c>
    </row>
    <row r="15" spans="1:11" x14ac:dyDescent="0.2">
      <c r="A15">
        <v>19</v>
      </c>
      <c r="B15" s="3">
        <v>1</v>
      </c>
      <c r="C15" t="s">
        <v>36</v>
      </c>
      <c r="D15" t="s">
        <v>37</v>
      </c>
      <c r="E15" t="s">
        <v>38</v>
      </c>
      <c r="F15" t="s">
        <v>30</v>
      </c>
      <c r="G15">
        <v>0.77</v>
      </c>
      <c r="H15" s="6">
        <f>Table1[[#This Row],[Quantity]]*Table1[[#This Row],[Unit Price USD]]</f>
        <v>0.77</v>
      </c>
      <c r="I15" s="6">
        <v>600</v>
      </c>
      <c r="J15" s="6">
        <f>Table1[[#This Row],[Quantity]]*Table1[[#This Row],[Price per 1000]]</f>
        <v>600</v>
      </c>
      <c r="K15" t="s">
        <v>14</v>
      </c>
    </row>
    <row r="16" spans="1:11" x14ac:dyDescent="0.2">
      <c r="A16">
        <v>20</v>
      </c>
      <c r="B16" s="3">
        <v>1</v>
      </c>
      <c r="C16" t="s">
        <v>158</v>
      </c>
      <c r="D16" t="s">
        <v>159</v>
      </c>
      <c r="E16" t="s">
        <v>160</v>
      </c>
      <c r="F16" t="s">
        <v>15</v>
      </c>
      <c r="G16">
        <v>1.45</v>
      </c>
      <c r="H16" s="6">
        <f>Table1[[#This Row],[Quantity]]*Table1[[#This Row],[Unit Price USD]]</f>
        <v>1.45</v>
      </c>
      <c r="I16" s="6">
        <v>663</v>
      </c>
      <c r="J16" s="6">
        <f>Table1[[#This Row],[Quantity]]*Table1[[#This Row],[Price per 1000]]</f>
        <v>663</v>
      </c>
      <c r="K16" t="s">
        <v>174</v>
      </c>
    </row>
    <row r="17" spans="1:11" x14ac:dyDescent="0.2">
      <c r="A17">
        <v>21</v>
      </c>
      <c r="B17" s="3">
        <v>2</v>
      </c>
      <c r="C17" t="s">
        <v>63</v>
      </c>
      <c r="D17" t="s">
        <v>64</v>
      </c>
      <c r="E17" t="s">
        <v>65</v>
      </c>
      <c r="F17" t="s">
        <v>31</v>
      </c>
      <c r="G17">
        <v>0.28000000000000003</v>
      </c>
      <c r="H17" s="6">
        <f>Table1[[#This Row],[Quantity]]*Table1[[#This Row],[Unit Price USD]]</f>
        <v>0.56000000000000005</v>
      </c>
      <c r="I17" s="6">
        <v>174.22</v>
      </c>
      <c r="J17" s="6">
        <f>Table1[[#This Row],[Quantity]]*Table1[[#This Row],[Price per 1000]]</f>
        <v>348.44</v>
      </c>
      <c r="K17" t="s">
        <v>14</v>
      </c>
    </row>
    <row r="18" spans="1:11" x14ac:dyDescent="0.2">
      <c r="A18">
        <v>22</v>
      </c>
      <c r="B18" s="3">
        <v>2</v>
      </c>
      <c r="C18" t="s">
        <v>39</v>
      </c>
      <c r="D18" t="s">
        <v>40</v>
      </c>
      <c r="E18" t="s">
        <v>41</v>
      </c>
      <c r="F18" t="s">
        <v>48</v>
      </c>
      <c r="G18">
        <v>1.31</v>
      </c>
      <c r="H18" s="6">
        <f>Table1[[#This Row],[Quantity]]*Table1[[#This Row],[Unit Price USD]]</f>
        <v>2.62</v>
      </c>
      <c r="I18" s="6">
        <v>596.28</v>
      </c>
      <c r="J18" s="6">
        <f>Table1[[#This Row],[Quantity]]*Table1[[#This Row],[Price per 1000]]</f>
        <v>1192.56</v>
      </c>
      <c r="K18" t="s">
        <v>14</v>
      </c>
    </row>
    <row r="19" spans="1:11" x14ac:dyDescent="0.2">
      <c r="A19">
        <v>23</v>
      </c>
      <c r="B19">
        <v>4</v>
      </c>
      <c r="C19" t="s">
        <v>47</v>
      </c>
      <c r="D19" t="s">
        <v>46</v>
      </c>
      <c r="E19" t="s">
        <v>49</v>
      </c>
      <c r="F19" t="s">
        <v>45</v>
      </c>
      <c r="G19">
        <v>1.95</v>
      </c>
      <c r="H19" s="6">
        <f>Table1[[#This Row],[Quantity]]*Table1[[#This Row],[Unit Price USD]]</f>
        <v>7.8</v>
      </c>
      <c r="I19" s="6">
        <v>1660</v>
      </c>
      <c r="J19" s="6">
        <f>Table1[[#This Row],[Quantity]]*Table1[[#This Row],[Price per 1000]]</f>
        <v>6640</v>
      </c>
      <c r="K19" t="s">
        <v>62</v>
      </c>
    </row>
    <row r="20" spans="1:11" x14ac:dyDescent="0.2">
      <c r="A20">
        <v>24</v>
      </c>
      <c r="B20">
        <v>1</v>
      </c>
      <c r="C20" t="s">
        <v>7</v>
      </c>
      <c r="D20" t="s">
        <v>66</v>
      </c>
      <c r="E20" t="s">
        <v>8</v>
      </c>
      <c r="F20" t="s">
        <v>50</v>
      </c>
      <c r="G20">
        <v>0.64</v>
      </c>
      <c r="H20" s="6">
        <f>Table1[[#This Row],[Quantity]]*Table1[[#This Row],[Unit Price USD]]</f>
        <v>0.64</v>
      </c>
      <c r="I20" s="6">
        <v>433.7</v>
      </c>
      <c r="J20" s="6">
        <f>Table1[[#This Row],[Quantity]]*Table1[[#This Row],[Price per 1000]]</f>
        <v>433.7</v>
      </c>
      <c r="K20" t="s">
        <v>14</v>
      </c>
    </row>
    <row r="21" spans="1:11" x14ac:dyDescent="0.2">
      <c r="A21">
        <v>25</v>
      </c>
      <c r="B21" s="3">
        <v>1</v>
      </c>
      <c r="C21" t="s">
        <v>85</v>
      </c>
      <c r="D21" t="s">
        <v>86</v>
      </c>
      <c r="E21" t="s">
        <v>87</v>
      </c>
      <c r="F21" t="s">
        <v>168</v>
      </c>
      <c r="G21">
        <v>0.59</v>
      </c>
      <c r="H21" s="6">
        <f>Table1[[#This Row],[Quantity]]*Table1[[#This Row],[Unit Price USD]]</f>
        <v>0.59</v>
      </c>
      <c r="I21" s="6">
        <v>306.47000000000003</v>
      </c>
      <c r="J21" s="6">
        <f>Table1[[#This Row],[Quantity]]*Table1[[#This Row],[Price per 1000]]</f>
        <v>306.47000000000003</v>
      </c>
      <c r="K21" t="s">
        <v>14</v>
      </c>
    </row>
    <row r="22" spans="1:11" x14ac:dyDescent="0.2">
      <c r="A22">
        <v>26</v>
      </c>
      <c r="B22" s="3">
        <v>10</v>
      </c>
      <c r="C22" t="s">
        <v>67</v>
      </c>
      <c r="D22" t="s">
        <v>68</v>
      </c>
      <c r="E22" t="s">
        <v>69</v>
      </c>
      <c r="F22" t="s">
        <v>169</v>
      </c>
      <c r="G22">
        <v>0.26</v>
      </c>
      <c r="H22" s="6">
        <f>Table1[[#This Row],[Quantity]]*Table1[[#This Row],[Unit Price USD]]</f>
        <v>2.6</v>
      </c>
      <c r="I22" s="6">
        <v>123.95</v>
      </c>
      <c r="J22" s="6">
        <f>Table1[[#This Row],[Quantity]]*Table1[[#This Row],[Price per 1000]]</f>
        <v>1239.5</v>
      </c>
      <c r="K22" t="s">
        <v>14</v>
      </c>
    </row>
    <row r="23" spans="1:11" x14ac:dyDescent="0.2">
      <c r="A23">
        <v>27</v>
      </c>
      <c r="B23" s="2">
        <v>4</v>
      </c>
      <c r="C23" s="2" t="s">
        <v>18</v>
      </c>
      <c r="D23" s="4" t="s">
        <v>60</v>
      </c>
      <c r="E23" s="2" t="s">
        <v>19</v>
      </c>
      <c r="F23" s="2" t="s">
        <v>170</v>
      </c>
      <c r="G23">
        <v>0.28000000000000003</v>
      </c>
      <c r="H23" s="6">
        <f>Table1[[#This Row],[Quantity]]*Table1[[#This Row],[Unit Price USD]]</f>
        <v>1.1200000000000001</v>
      </c>
      <c r="I23" s="6">
        <v>130.72</v>
      </c>
      <c r="J23" s="6">
        <f>Table1[[#This Row],[Quantity]]*Table1[[#This Row],[Price per 1000]]</f>
        <v>522.88</v>
      </c>
      <c r="K23" t="s">
        <v>14</v>
      </c>
    </row>
    <row r="24" spans="1:11" x14ac:dyDescent="0.2">
      <c r="A24">
        <v>28</v>
      </c>
      <c r="B24">
        <v>4</v>
      </c>
      <c r="C24" t="s">
        <v>17</v>
      </c>
      <c r="D24" s="4" t="s">
        <v>61</v>
      </c>
      <c r="E24" t="s">
        <v>16</v>
      </c>
      <c r="F24" s="2" t="s">
        <v>170</v>
      </c>
      <c r="G24">
        <v>0.44</v>
      </c>
      <c r="H24" s="6">
        <f>Table1[[#This Row],[Quantity]]*Table1[[#This Row],[Unit Price USD]]</f>
        <v>1.76</v>
      </c>
      <c r="I24" s="6">
        <v>208.56</v>
      </c>
      <c r="J24" s="6">
        <f>Table1[[#This Row],[Quantity]]*Table1[[#This Row],[Price per 1000]]</f>
        <v>834.24</v>
      </c>
      <c r="K24" t="s">
        <v>14</v>
      </c>
    </row>
    <row r="25" spans="1:11" x14ac:dyDescent="0.2">
      <c r="G25" t="s">
        <v>22</v>
      </c>
      <c r="H25">
        <f>SUM(Table1[Extended Price USD])</f>
        <v>26.200000000000006</v>
      </c>
      <c r="J25">
        <f>SUM(Table1[Extended Price per 1000])/1000</f>
        <v>15.77599</v>
      </c>
    </row>
    <row r="26" spans="1:11" x14ac:dyDescent="0.2">
      <c r="B26">
        <f>SUM(Table1[Quantity])</f>
        <v>52</v>
      </c>
    </row>
    <row r="28" spans="1:11" x14ac:dyDescent="0.2">
      <c r="A28" t="s">
        <v>175</v>
      </c>
    </row>
  </sheetData>
  <phoneticPr fontId="2" type="noConversion"/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workbookViewId="0">
      <selection activeCell="B22" sqref="B22"/>
    </sheetView>
  </sheetViews>
  <sheetFormatPr baseColWidth="10" defaultRowHeight="16" x14ac:dyDescent="0.2"/>
  <cols>
    <col min="3" max="3" width="23.1640625" bestFit="1" customWidth="1"/>
    <col min="4" max="4" width="21.6640625" bestFit="1" customWidth="1"/>
    <col min="5" max="5" width="34" bestFit="1" customWidth="1"/>
    <col min="6" max="6" width="20.33203125" customWidth="1"/>
    <col min="7" max="7" width="15.33203125" customWidth="1"/>
    <col min="8" max="10" width="19.6640625" customWidth="1"/>
    <col min="11" max="11" width="16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5</v>
      </c>
      <c r="H1" t="s">
        <v>6</v>
      </c>
      <c r="I1" t="s">
        <v>154</v>
      </c>
      <c r="J1" t="s">
        <v>152</v>
      </c>
      <c r="K1" t="s">
        <v>13</v>
      </c>
    </row>
    <row r="2" spans="1:11" x14ac:dyDescent="0.2">
      <c r="A2">
        <v>1</v>
      </c>
      <c r="B2">
        <v>1</v>
      </c>
      <c r="C2" t="s">
        <v>124</v>
      </c>
      <c r="D2" t="s">
        <v>125</v>
      </c>
      <c r="E2" t="s">
        <v>126</v>
      </c>
      <c r="F2" t="s">
        <v>88</v>
      </c>
      <c r="G2">
        <v>0.1</v>
      </c>
      <c r="H2" s="6">
        <f>Table13[[#This Row],[Quantity]]*Table13[[#This Row],[Unit Price USD]]</f>
        <v>0.1</v>
      </c>
      <c r="I2" s="6">
        <v>7.01</v>
      </c>
      <c r="J2" s="6">
        <f>Table13[[#This Row],[Quantity]]*Table13[[#This Row],[Price per 1000]]</f>
        <v>7.01</v>
      </c>
      <c r="K2" t="s">
        <v>14</v>
      </c>
    </row>
    <row r="3" spans="1:11" x14ac:dyDescent="0.2">
      <c r="A3">
        <v>2</v>
      </c>
      <c r="B3">
        <v>1</v>
      </c>
      <c r="C3" t="s">
        <v>189</v>
      </c>
      <c r="D3" t="s">
        <v>188</v>
      </c>
      <c r="E3" s="4" t="s">
        <v>187</v>
      </c>
      <c r="F3" t="s">
        <v>20</v>
      </c>
      <c r="G3">
        <v>0.1</v>
      </c>
      <c r="H3" s="6">
        <f>Table13[[#This Row],[Quantity]]*Table13[[#This Row],[Unit Price USD]]</f>
        <v>0.1</v>
      </c>
      <c r="I3" s="6">
        <v>9.32</v>
      </c>
      <c r="J3" s="6">
        <f>Table13[[#This Row],[Quantity]]*Table13[[#This Row],[Price per 1000]]</f>
        <v>9.32</v>
      </c>
      <c r="K3" t="s">
        <v>14</v>
      </c>
    </row>
    <row r="4" spans="1:11" x14ac:dyDescent="0.2">
      <c r="A4">
        <v>3</v>
      </c>
      <c r="B4">
        <v>1</v>
      </c>
      <c r="C4" t="s">
        <v>181</v>
      </c>
      <c r="D4" t="s">
        <v>182</v>
      </c>
      <c r="E4" s="8" t="s">
        <v>183</v>
      </c>
      <c r="F4" t="s">
        <v>26</v>
      </c>
      <c r="G4">
        <v>0.1</v>
      </c>
      <c r="H4" s="6">
        <f>Table13[[#This Row],[Quantity]]*Table13[[#This Row],[Unit Price USD]]</f>
        <v>0.1</v>
      </c>
      <c r="I4" s="6">
        <v>3.72</v>
      </c>
      <c r="J4" s="6">
        <f>Table13[[#This Row],[Quantity]]*Table13[[#This Row],[Price per 1000]]</f>
        <v>3.72</v>
      </c>
      <c r="K4" t="s">
        <v>14</v>
      </c>
    </row>
    <row r="5" spans="1:11" x14ac:dyDescent="0.2">
      <c r="A5">
        <v>4</v>
      </c>
      <c r="B5">
        <v>1</v>
      </c>
      <c r="C5" t="s">
        <v>148</v>
      </c>
      <c r="D5" t="s">
        <v>149</v>
      </c>
      <c r="E5" t="s">
        <v>150</v>
      </c>
      <c r="F5" t="s">
        <v>27</v>
      </c>
      <c r="G5">
        <v>0.1</v>
      </c>
      <c r="H5" s="6">
        <f>Table13[[#This Row],[Quantity]]*Table13[[#This Row],[Unit Price USD]]</f>
        <v>0.1</v>
      </c>
      <c r="I5" s="6">
        <v>3.45</v>
      </c>
      <c r="J5" s="6">
        <f>Table13[[#This Row],[Quantity]]*Table13[[#This Row],[Price per 1000]]</f>
        <v>3.45</v>
      </c>
    </row>
    <row r="6" spans="1:11" x14ac:dyDescent="0.2">
      <c r="A6">
        <v>5</v>
      </c>
      <c r="B6">
        <v>0</v>
      </c>
      <c r="C6" t="s">
        <v>113</v>
      </c>
      <c r="D6" t="s">
        <v>114</v>
      </c>
      <c r="E6" t="s">
        <v>9</v>
      </c>
      <c r="F6" t="s">
        <v>190</v>
      </c>
      <c r="G6">
        <v>0.19</v>
      </c>
      <c r="H6" s="6">
        <f>Table13[[#This Row],[Quantity]]*Table13[[#This Row],[Unit Price USD]]</f>
        <v>0</v>
      </c>
      <c r="I6" s="6">
        <v>37.85</v>
      </c>
      <c r="J6" s="6">
        <f>Table13[[#This Row],[Quantity]]*Table13[[#This Row],[Price per 1000]]</f>
        <v>0</v>
      </c>
      <c r="K6" t="s">
        <v>14</v>
      </c>
    </row>
    <row r="7" spans="1:11" x14ac:dyDescent="0.2">
      <c r="A7">
        <v>6</v>
      </c>
      <c r="B7">
        <v>4</v>
      </c>
      <c r="C7" s="4" t="s">
        <v>82</v>
      </c>
      <c r="D7" s="4" t="s">
        <v>83</v>
      </c>
      <c r="E7" s="4" t="s">
        <v>84</v>
      </c>
      <c r="F7" t="s">
        <v>191</v>
      </c>
      <c r="G7">
        <v>0.1</v>
      </c>
      <c r="H7" s="6">
        <f>Table13[[#This Row],[Quantity]]*Table13[[#This Row],[Unit Price USD]]</f>
        <v>0.4</v>
      </c>
      <c r="I7" s="6">
        <v>6.61</v>
      </c>
      <c r="J7" s="6">
        <f>Table13[[#This Row],[Quantity]]*Table13[[#This Row],[Price per 1000]]</f>
        <v>26.44</v>
      </c>
      <c r="K7" t="s">
        <v>14</v>
      </c>
    </row>
    <row r="8" spans="1:11" x14ac:dyDescent="0.2">
      <c r="A8">
        <v>7</v>
      </c>
      <c r="B8">
        <v>2</v>
      </c>
      <c r="C8" t="s">
        <v>115</v>
      </c>
      <c r="D8" s="4" t="s">
        <v>116</v>
      </c>
      <c r="E8" s="4" t="s">
        <v>117</v>
      </c>
      <c r="F8" t="s">
        <v>89</v>
      </c>
      <c r="G8">
        <v>0.1</v>
      </c>
      <c r="H8" s="6">
        <f>Table13[[#This Row],[Quantity]]*Table13[[#This Row],[Unit Price USD]]</f>
        <v>0.2</v>
      </c>
      <c r="I8" s="6">
        <v>10.89</v>
      </c>
      <c r="J8" s="6">
        <f>Table13[[#This Row],[Quantity]]*Table13[[#This Row],[Price per 1000]]</f>
        <v>21.78</v>
      </c>
      <c r="K8" t="s">
        <v>14</v>
      </c>
    </row>
    <row r="9" spans="1:11" x14ac:dyDescent="0.2">
      <c r="A9">
        <v>8</v>
      </c>
      <c r="B9">
        <v>1</v>
      </c>
      <c r="C9" t="s">
        <v>145</v>
      </c>
      <c r="D9" s="4" t="s">
        <v>146</v>
      </c>
      <c r="E9" s="4" t="s">
        <v>147</v>
      </c>
      <c r="F9" t="s">
        <v>144</v>
      </c>
      <c r="G9">
        <v>0.19</v>
      </c>
      <c r="H9" s="6">
        <f>Table13[[#This Row],[Quantity]]*Table13[[#This Row],[Unit Price USD]]</f>
        <v>0.19</v>
      </c>
      <c r="I9" s="6">
        <v>36.21</v>
      </c>
      <c r="J9" s="6">
        <f>Table13[[#This Row],[Quantity]]*Table13[[#This Row],[Price per 1000]]</f>
        <v>36.21</v>
      </c>
    </row>
    <row r="10" spans="1:11" x14ac:dyDescent="0.2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90</v>
      </c>
      <c r="G10">
        <v>0.21</v>
      </c>
      <c r="H10" s="6">
        <f>Table13[[#This Row],[Quantity]]*Table13[[#This Row],[Unit Price USD]]</f>
        <v>0.21</v>
      </c>
      <c r="I10" s="6">
        <v>44.52</v>
      </c>
      <c r="J10" s="6">
        <f>Table13[[#This Row],[Quantity]]*Table13[[#This Row],[Price per 1000]]</f>
        <v>44.52</v>
      </c>
      <c r="K10" t="s">
        <v>14</v>
      </c>
    </row>
    <row r="11" spans="1:11" x14ac:dyDescent="0.2">
      <c r="A11">
        <v>10</v>
      </c>
      <c r="B11">
        <v>1</v>
      </c>
      <c r="C11" t="s">
        <v>128</v>
      </c>
      <c r="D11" t="s">
        <v>127</v>
      </c>
      <c r="E11" t="s">
        <v>112</v>
      </c>
      <c r="F11" t="s">
        <v>91</v>
      </c>
      <c r="G11">
        <v>0.24</v>
      </c>
      <c r="H11" s="6">
        <f>Table13[[#This Row],[Quantity]]*Table13[[#This Row],[Unit Price USD]]</f>
        <v>0.24</v>
      </c>
      <c r="I11" s="6">
        <v>44.18</v>
      </c>
      <c r="J11" s="6">
        <f>Table13[[#This Row],[Quantity]]*Table13[[#This Row],[Price per 1000]]</f>
        <v>44.18</v>
      </c>
      <c r="K11" t="s">
        <v>14</v>
      </c>
    </row>
    <row r="12" spans="1:11" x14ac:dyDescent="0.2">
      <c r="A12">
        <v>11</v>
      </c>
      <c r="B12">
        <v>1</v>
      </c>
      <c r="C12" t="s">
        <v>121</v>
      </c>
      <c r="D12" s="4" t="s">
        <v>122</v>
      </c>
      <c r="E12" s="4" t="s">
        <v>123</v>
      </c>
      <c r="F12" t="s">
        <v>92</v>
      </c>
      <c r="G12" s="1">
        <v>13.28</v>
      </c>
      <c r="H12" s="6">
        <f>Table13[[#This Row],[Quantity]]*Table13[[#This Row],[Unit Price USD]]</f>
        <v>13.28</v>
      </c>
      <c r="I12" s="6">
        <v>8650.86</v>
      </c>
      <c r="J12" s="6">
        <f>Table13[[#This Row],[Quantity]]*Table13[[#This Row],[Price per 1000]]</f>
        <v>8650.86</v>
      </c>
      <c r="K12" t="s">
        <v>14</v>
      </c>
    </row>
    <row r="13" spans="1:11" x14ac:dyDescent="0.2">
      <c r="A13">
        <v>12</v>
      </c>
      <c r="B13">
        <v>1</v>
      </c>
      <c r="C13" t="s">
        <v>118</v>
      </c>
      <c r="D13" t="s">
        <v>119</v>
      </c>
      <c r="E13" t="s">
        <v>120</v>
      </c>
      <c r="F13" t="s">
        <v>21</v>
      </c>
      <c r="G13">
        <v>2.06</v>
      </c>
      <c r="H13" s="6">
        <f>Table13[[#This Row],[Quantity]]*Table13[[#This Row],[Unit Price USD]]</f>
        <v>2.06</v>
      </c>
      <c r="I13" s="6">
        <v>1224.3</v>
      </c>
      <c r="J13" s="6">
        <f>Table13[[#This Row],[Quantity]]*Table13[[#This Row],[Price per 1000]]</f>
        <v>1224.3</v>
      </c>
      <c r="K13" t="s">
        <v>14</v>
      </c>
    </row>
    <row r="14" spans="1:11" x14ac:dyDescent="0.2">
      <c r="A14">
        <v>13</v>
      </c>
      <c r="B14">
        <v>0</v>
      </c>
      <c r="C14" t="s">
        <v>109</v>
      </c>
      <c r="D14" t="s">
        <v>110</v>
      </c>
      <c r="E14" t="s">
        <v>111</v>
      </c>
      <c r="F14" t="s">
        <v>192</v>
      </c>
      <c r="G14">
        <v>2.42</v>
      </c>
      <c r="H14" s="6">
        <f>Table13[[#This Row],[Quantity]]*Table13[[#This Row],[Unit Price USD]]</f>
        <v>0</v>
      </c>
      <c r="I14" s="6">
        <v>1189.6400000000001</v>
      </c>
      <c r="J14" s="6">
        <f>Table13[[#This Row],[Quantity]]*Table13[[#This Row],[Price per 1000]]</f>
        <v>0</v>
      </c>
      <c r="K14" t="s">
        <v>14</v>
      </c>
    </row>
    <row r="15" spans="1:11" x14ac:dyDescent="0.2">
      <c r="A15">
        <v>14</v>
      </c>
      <c r="B15">
        <v>1</v>
      </c>
      <c r="C15" t="s">
        <v>151</v>
      </c>
      <c r="D15" t="s">
        <v>101</v>
      </c>
      <c r="E15" t="s">
        <v>102</v>
      </c>
      <c r="F15" t="s">
        <v>93</v>
      </c>
      <c r="G15">
        <v>1.18</v>
      </c>
      <c r="H15" s="6">
        <f>Table13[[#This Row],[Quantity]]*Table13[[#This Row],[Unit Price USD]]</f>
        <v>1.18</v>
      </c>
      <c r="I15" s="6">
        <v>919.1</v>
      </c>
      <c r="J15" s="6">
        <f>Table13[[#This Row],[Quantity]]*Table13[[#This Row],[Price per 1000]]</f>
        <v>919.1</v>
      </c>
      <c r="K15" t="s">
        <v>14</v>
      </c>
    </row>
    <row r="16" spans="1:11" x14ac:dyDescent="0.2">
      <c r="A16">
        <v>15</v>
      </c>
      <c r="B16">
        <v>1</v>
      </c>
      <c r="C16" t="s">
        <v>11</v>
      </c>
      <c r="D16" t="s">
        <v>98</v>
      </c>
      <c r="E16" t="s">
        <v>12</v>
      </c>
      <c r="F16" t="s">
        <v>10</v>
      </c>
      <c r="G16">
        <v>0.19</v>
      </c>
      <c r="H16" s="6">
        <f>Table13[[#This Row],[Quantity]]*Table13[[#This Row],[Unit Price USD]]</f>
        <v>0.19</v>
      </c>
      <c r="I16" s="6">
        <v>60.78</v>
      </c>
      <c r="J16" s="6">
        <f>Table13[[#This Row],[Quantity]]*Table13[[#This Row],[Price per 1000]]</f>
        <v>60.78</v>
      </c>
      <c r="K16" t="s">
        <v>14</v>
      </c>
    </row>
    <row r="17" spans="1:11" x14ac:dyDescent="0.2">
      <c r="A17">
        <v>16</v>
      </c>
      <c r="B17">
        <v>2</v>
      </c>
      <c r="C17" s="2" t="s">
        <v>18</v>
      </c>
      <c r="D17" s="4" t="s">
        <v>60</v>
      </c>
      <c r="E17" s="2" t="s">
        <v>19</v>
      </c>
      <c r="F17" t="s">
        <v>94</v>
      </c>
      <c r="G17">
        <v>0.28000000000000003</v>
      </c>
      <c r="H17" s="6">
        <f>Table13[[#This Row],[Quantity]]*Table13[[#This Row],[Unit Price USD]]</f>
        <v>0.56000000000000005</v>
      </c>
      <c r="I17" s="6">
        <v>130.72</v>
      </c>
      <c r="J17" s="6">
        <f>Table13[[#This Row],[Quantity]]*Table13[[#This Row],[Price per 1000]]</f>
        <v>261.44</v>
      </c>
      <c r="K17" t="s">
        <v>14</v>
      </c>
    </row>
    <row r="18" spans="1:11" x14ac:dyDescent="0.2">
      <c r="A18">
        <v>17</v>
      </c>
      <c r="B18">
        <v>2</v>
      </c>
      <c r="C18" t="s">
        <v>17</v>
      </c>
      <c r="D18" s="4" t="s">
        <v>61</v>
      </c>
      <c r="E18" t="s">
        <v>16</v>
      </c>
      <c r="F18" t="s">
        <v>100</v>
      </c>
      <c r="G18">
        <v>0.44</v>
      </c>
      <c r="H18" s="6">
        <f>Table13[[#This Row],[Quantity]]*Table13[[#This Row],[Unit Price USD]]</f>
        <v>0.88</v>
      </c>
      <c r="I18" s="6">
        <v>208.56</v>
      </c>
      <c r="J18" s="6">
        <f>Table13[[#This Row],[Quantity]]*Table13[[#This Row],[Price per 1000]]</f>
        <v>417.12</v>
      </c>
      <c r="K18" t="s">
        <v>14</v>
      </c>
    </row>
    <row r="19" spans="1:11" x14ac:dyDescent="0.2">
      <c r="A19">
        <v>18</v>
      </c>
      <c r="B19">
        <v>1</v>
      </c>
      <c r="C19" t="s">
        <v>23</v>
      </c>
      <c r="D19" s="4" t="s">
        <v>59</v>
      </c>
      <c r="E19" t="s">
        <v>24</v>
      </c>
      <c r="F19" t="s">
        <v>95</v>
      </c>
      <c r="G19">
        <v>0.92</v>
      </c>
      <c r="H19" s="6">
        <f>Table13[[#This Row],[Quantity]]*Table13[[#This Row],[Unit Price USD]]</f>
        <v>0.92</v>
      </c>
      <c r="I19" s="6">
        <v>312.49</v>
      </c>
      <c r="J19" s="6">
        <f>Table13[[#This Row],[Quantity]]*Table13[[#This Row],[Price per 1000]]</f>
        <v>312.49</v>
      </c>
      <c r="K19" t="s">
        <v>14</v>
      </c>
    </row>
    <row r="20" spans="1:11" x14ac:dyDescent="0.2">
      <c r="A20">
        <v>19</v>
      </c>
      <c r="B20">
        <v>1</v>
      </c>
      <c r="C20" t="s">
        <v>103</v>
      </c>
      <c r="D20" t="s">
        <v>104</v>
      </c>
      <c r="E20" t="s">
        <v>105</v>
      </c>
      <c r="F20" t="s">
        <v>96</v>
      </c>
      <c r="G20">
        <v>0.67</v>
      </c>
      <c r="H20" s="6">
        <f>Table13[[#This Row],[Quantity]]*Table13[[#This Row],[Unit Price USD]]</f>
        <v>0.67</v>
      </c>
      <c r="I20" s="6">
        <v>368.64</v>
      </c>
      <c r="J20" s="6">
        <f>Table13[[#This Row],[Quantity]]*Table13[[#This Row],[Price per 1000]]</f>
        <v>368.64</v>
      </c>
      <c r="K20" t="s">
        <v>14</v>
      </c>
    </row>
    <row r="21" spans="1:11" x14ac:dyDescent="0.2">
      <c r="A21">
        <v>20</v>
      </c>
      <c r="B21">
        <v>1</v>
      </c>
      <c r="C21" t="s">
        <v>106</v>
      </c>
      <c r="D21" t="s">
        <v>107</v>
      </c>
      <c r="E21" t="s">
        <v>108</v>
      </c>
      <c r="F21" t="s">
        <v>97</v>
      </c>
      <c r="G21">
        <v>0.79</v>
      </c>
      <c r="H21" s="6">
        <f>Table13[[#This Row],[Quantity]]*Table13[[#This Row],[Unit Price USD]]</f>
        <v>0.79</v>
      </c>
      <c r="I21" s="6">
        <v>433.44</v>
      </c>
      <c r="J21" s="6">
        <f>Table13[[#This Row],[Quantity]]*Table13[[#This Row],[Price per 1000]]</f>
        <v>433.44</v>
      </c>
      <c r="K21" t="s">
        <v>14</v>
      </c>
    </row>
    <row r="22" spans="1:11" x14ac:dyDescent="0.2">
      <c r="A22">
        <v>21</v>
      </c>
      <c r="B22">
        <v>3</v>
      </c>
      <c r="C22" t="s">
        <v>67</v>
      </c>
      <c r="D22" t="s">
        <v>68</v>
      </c>
      <c r="E22" t="s">
        <v>69</v>
      </c>
      <c r="F22" t="s">
        <v>99</v>
      </c>
      <c r="G22">
        <v>0.26</v>
      </c>
      <c r="H22" s="6">
        <f>Table13[[#This Row],[Quantity]]*Table13[[#This Row],[Unit Price USD]]</f>
        <v>0.78</v>
      </c>
      <c r="I22" s="6">
        <v>123.95</v>
      </c>
      <c r="J22" s="6">
        <f>Table13[[#This Row],[Quantity]]*Table13[[#This Row],[Price per 1000]]</f>
        <v>371.85</v>
      </c>
      <c r="K22" t="s">
        <v>14</v>
      </c>
    </row>
    <row r="23" spans="1:11" x14ac:dyDescent="0.2">
      <c r="G23" t="s">
        <v>22</v>
      </c>
      <c r="H23" s="6">
        <f>SUM(Table13[Extended Price USD])</f>
        <v>22.950000000000003</v>
      </c>
      <c r="I23" s="6"/>
      <c r="J23" s="6">
        <f>SUM(Table13[Extended Price per 1000])/1000</f>
        <v>13.216650000000001</v>
      </c>
    </row>
    <row r="25" spans="1:11" x14ac:dyDescent="0.2">
      <c r="A25" t="s">
        <v>175</v>
      </c>
      <c r="F25" t="s">
        <v>193</v>
      </c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workbookViewId="0">
      <selection activeCell="I3" sqref="I3"/>
    </sheetView>
  </sheetViews>
  <sheetFormatPr baseColWidth="10" defaultRowHeight="16" x14ac:dyDescent="0.2"/>
  <cols>
    <col min="3" max="3" width="21.6640625" bestFit="1" customWidth="1"/>
    <col min="4" max="4" width="21.6640625" customWidth="1"/>
    <col min="5" max="5" width="34" bestFit="1" customWidth="1"/>
    <col min="6" max="6" width="20.33203125" customWidth="1"/>
    <col min="7" max="7" width="15.33203125" customWidth="1"/>
    <col min="8" max="10" width="19.6640625" customWidth="1"/>
    <col min="11" max="11" width="16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5</v>
      </c>
      <c r="H1" t="s">
        <v>6</v>
      </c>
      <c r="I1" t="s">
        <v>153</v>
      </c>
      <c r="J1" t="s">
        <v>152</v>
      </c>
      <c r="K1" t="s">
        <v>13</v>
      </c>
    </row>
    <row r="2" spans="1:11" x14ac:dyDescent="0.2">
      <c r="A2">
        <v>1</v>
      </c>
      <c r="B2">
        <v>1</v>
      </c>
      <c r="C2" t="s">
        <v>186</v>
      </c>
      <c r="D2" t="s">
        <v>185</v>
      </c>
      <c r="E2" t="s">
        <v>184</v>
      </c>
      <c r="F2" t="s">
        <v>26</v>
      </c>
      <c r="G2">
        <v>0.15</v>
      </c>
      <c r="H2" s="6">
        <f>Table14[[#This Row],[Quantity]]*Table14[[#This Row],[Unit Price USD]]</f>
        <v>0.15</v>
      </c>
      <c r="I2" s="6">
        <v>22.64</v>
      </c>
      <c r="J2" s="6">
        <f>Table14[[#This Row],[Quantity]]*Table14[[#This Row],[Unit Price per 1000]]</f>
        <v>22.64</v>
      </c>
      <c r="K2" t="s">
        <v>14</v>
      </c>
    </row>
    <row r="3" spans="1:11" x14ac:dyDescent="0.2">
      <c r="A3">
        <v>2</v>
      </c>
      <c r="B3">
        <v>2</v>
      </c>
      <c r="C3" t="s">
        <v>181</v>
      </c>
      <c r="D3" t="s">
        <v>182</v>
      </c>
      <c r="E3" s="8" t="s">
        <v>183</v>
      </c>
      <c r="F3" t="s">
        <v>130</v>
      </c>
      <c r="G3">
        <v>0.1</v>
      </c>
      <c r="H3" s="6">
        <f>Table14[[#This Row],[Quantity]]*Table14[[#This Row],[Unit Price USD]]</f>
        <v>0.2</v>
      </c>
      <c r="I3" s="6">
        <v>3.72</v>
      </c>
      <c r="J3" s="6">
        <f>Table14[[#This Row],[Quantity]]*Table14[[#This Row],[Unit Price per 1000]]</f>
        <v>7.44</v>
      </c>
    </row>
    <row r="4" spans="1:11" x14ac:dyDescent="0.2">
      <c r="A4">
        <v>3</v>
      </c>
      <c r="B4">
        <v>2</v>
      </c>
      <c r="C4" s="4" t="s">
        <v>53</v>
      </c>
      <c r="D4" s="4" t="s">
        <v>54</v>
      </c>
      <c r="E4" s="4" t="s">
        <v>55</v>
      </c>
      <c r="F4" t="s">
        <v>176</v>
      </c>
      <c r="G4" s="4">
        <v>1.04</v>
      </c>
      <c r="H4" s="6">
        <f>Table14[[#This Row],[Quantity]]*Table14[[#This Row],[Unit Price USD]]</f>
        <v>2.08</v>
      </c>
      <c r="I4" s="6">
        <v>1040</v>
      </c>
      <c r="J4" s="6">
        <f>Table14[[#This Row],[Quantity]]*Table14[[#This Row],[Unit Price per 1000]]</f>
        <v>2080</v>
      </c>
      <c r="K4" t="s">
        <v>14</v>
      </c>
    </row>
    <row r="5" spans="1:11" x14ac:dyDescent="0.2">
      <c r="A5">
        <v>4</v>
      </c>
      <c r="B5" s="3">
        <v>1</v>
      </c>
      <c r="C5" t="s">
        <v>33</v>
      </c>
      <c r="D5" t="s">
        <v>34</v>
      </c>
      <c r="E5" t="s">
        <v>35</v>
      </c>
      <c r="F5" t="s">
        <v>90</v>
      </c>
      <c r="G5">
        <v>0.21</v>
      </c>
      <c r="H5" s="6">
        <f>Table14[[#This Row],[Quantity]]*Table14[[#This Row],[Unit Price USD]]</f>
        <v>0.21</v>
      </c>
      <c r="I5" s="6">
        <v>44.52</v>
      </c>
      <c r="J5" s="6">
        <f>Table14[[#This Row],[Quantity]]*Table14[[#This Row],[Unit Price per 1000]]</f>
        <v>44.52</v>
      </c>
      <c r="K5" t="s">
        <v>14</v>
      </c>
    </row>
    <row r="6" spans="1:11" x14ac:dyDescent="0.2">
      <c r="A6">
        <v>5</v>
      </c>
      <c r="B6" s="3">
        <v>2</v>
      </c>
      <c r="C6" t="s">
        <v>177</v>
      </c>
      <c r="D6" t="s">
        <v>179</v>
      </c>
      <c r="E6" t="s">
        <v>178</v>
      </c>
      <c r="F6" t="s">
        <v>31</v>
      </c>
      <c r="G6">
        <v>0.28999999999999998</v>
      </c>
      <c r="H6" s="6">
        <f>Table14[[#This Row],[Quantity]]*Table14[[#This Row],[Unit Price USD]]</f>
        <v>0.57999999999999996</v>
      </c>
      <c r="I6" s="6">
        <v>186.34</v>
      </c>
      <c r="J6" s="6">
        <f>Table14[[#This Row],[Quantity]]*Table14[[#This Row],[Unit Price per 1000]]</f>
        <v>372.68</v>
      </c>
      <c r="K6" t="s">
        <v>14</v>
      </c>
    </row>
    <row r="7" spans="1:11" x14ac:dyDescent="0.2">
      <c r="A7">
        <v>6</v>
      </c>
      <c r="B7" s="3">
        <v>1</v>
      </c>
      <c r="C7" t="s">
        <v>158</v>
      </c>
      <c r="D7" t="s">
        <v>159</v>
      </c>
      <c r="E7" t="s">
        <v>160</v>
      </c>
      <c r="F7" t="s">
        <v>15</v>
      </c>
      <c r="G7">
        <v>1.45</v>
      </c>
      <c r="H7" s="6">
        <f>Table14[[#This Row],[Quantity]]*Table14[[#This Row],[Unit Price USD]]</f>
        <v>1.45</v>
      </c>
      <c r="I7" s="6">
        <v>663</v>
      </c>
      <c r="J7" s="6">
        <f>Table14[[#This Row],[Quantity]]*Table14[[#This Row],[Unit Price per 1000]]</f>
        <v>663</v>
      </c>
      <c r="K7" t="s">
        <v>14</v>
      </c>
    </row>
    <row r="8" spans="1:11" x14ac:dyDescent="0.2">
      <c r="A8">
        <v>7</v>
      </c>
      <c r="B8" s="3">
        <v>2</v>
      </c>
      <c r="C8" t="s">
        <v>39</v>
      </c>
      <c r="D8" t="s">
        <v>40</v>
      </c>
      <c r="E8" t="s">
        <v>41</v>
      </c>
      <c r="F8" t="s">
        <v>129</v>
      </c>
      <c r="G8">
        <v>1.31</v>
      </c>
      <c r="H8" s="6">
        <f>Table14[[#This Row],[Quantity]]*Table14[[#This Row],[Unit Price USD]]</f>
        <v>2.62</v>
      </c>
      <c r="I8" s="6">
        <v>596.28</v>
      </c>
      <c r="J8" s="6">
        <f>Table14[[#This Row],[Quantity]]*Table14[[#This Row],[Unit Price per 1000]]</f>
        <v>1192.56</v>
      </c>
      <c r="K8" t="s">
        <v>14</v>
      </c>
    </row>
    <row r="9" spans="1:11" x14ac:dyDescent="0.2">
      <c r="A9">
        <v>8</v>
      </c>
      <c r="B9">
        <v>1</v>
      </c>
      <c r="C9" t="s">
        <v>135</v>
      </c>
      <c r="D9" t="s">
        <v>136</v>
      </c>
      <c r="E9" t="s">
        <v>137</v>
      </c>
      <c r="F9" t="s">
        <v>138</v>
      </c>
      <c r="G9">
        <v>0.69</v>
      </c>
      <c r="H9" s="6">
        <f>Table14[[#This Row],[Quantity]]*Table14[[#This Row],[Unit Price USD]]</f>
        <v>0.69</v>
      </c>
      <c r="I9" s="6">
        <v>378.72</v>
      </c>
      <c r="J9" s="6">
        <f>Table14[[#This Row],[Quantity]]*Table14[[#This Row],[Unit Price per 1000]]</f>
        <v>378.72</v>
      </c>
      <c r="K9" t="s">
        <v>14</v>
      </c>
    </row>
    <row r="10" spans="1:11" x14ac:dyDescent="0.2">
      <c r="A10">
        <v>9</v>
      </c>
      <c r="B10">
        <v>1</v>
      </c>
      <c r="C10" t="s">
        <v>131</v>
      </c>
      <c r="D10" t="s">
        <v>132</v>
      </c>
      <c r="E10" t="s">
        <v>133</v>
      </c>
      <c r="F10" t="s">
        <v>134</v>
      </c>
      <c r="G10">
        <v>0.98</v>
      </c>
      <c r="H10" s="6">
        <f>Table14[[#This Row],[Quantity]]*Table14[[#This Row],[Unit Price USD]]</f>
        <v>0.98</v>
      </c>
      <c r="I10" s="6">
        <v>608.4</v>
      </c>
      <c r="J10" s="6">
        <f>Table14[[#This Row],[Quantity]]*Table14[[#This Row],[Unit Price per 1000]]</f>
        <v>608.4</v>
      </c>
      <c r="K10" t="s">
        <v>14</v>
      </c>
    </row>
    <row r="11" spans="1:11" x14ac:dyDescent="0.2">
      <c r="A11">
        <v>10</v>
      </c>
      <c r="B11">
        <v>6</v>
      </c>
      <c r="C11" t="s">
        <v>67</v>
      </c>
      <c r="D11" t="s">
        <v>68</v>
      </c>
      <c r="E11" t="s">
        <v>69</v>
      </c>
      <c r="F11" t="s">
        <v>99</v>
      </c>
      <c r="G11">
        <v>0.26</v>
      </c>
      <c r="H11" s="6">
        <f>Table14[[#This Row],[Quantity]]*Table14[[#This Row],[Unit Price USD]]</f>
        <v>1.56</v>
      </c>
      <c r="I11" s="6">
        <v>123.95</v>
      </c>
      <c r="J11" s="6">
        <f>Table14[[#This Row],[Quantity]]*Table14[[#This Row],[Unit Price per 1000]]</f>
        <v>743.7</v>
      </c>
      <c r="K11" t="s">
        <v>14</v>
      </c>
    </row>
    <row r="12" spans="1:11" x14ac:dyDescent="0.2">
      <c r="A12">
        <v>11</v>
      </c>
      <c r="B12">
        <v>3</v>
      </c>
      <c r="C12" s="2" t="s">
        <v>18</v>
      </c>
      <c r="D12" s="4" t="s">
        <v>60</v>
      </c>
      <c r="E12" s="2" t="s">
        <v>19</v>
      </c>
      <c r="F12" t="s">
        <v>94</v>
      </c>
      <c r="G12">
        <v>0.28000000000000003</v>
      </c>
      <c r="H12" s="6">
        <f>Table14[[#This Row],[Quantity]]*Table14[[#This Row],[Unit Price USD]]</f>
        <v>0.84000000000000008</v>
      </c>
      <c r="I12" s="6">
        <v>130.72</v>
      </c>
      <c r="J12" s="6">
        <f>Table14[[#This Row],[Quantity]]*Table14[[#This Row],[Unit Price per 1000]]</f>
        <v>392.15999999999997</v>
      </c>
      <c r="K12" t="s">
        <v>14</v>
      </c>
    </row>
    <row r="13" spans="1:11" x14ac:dyDescent="0.2">
      <c r="A13">
        <v>12</v>
      </c>
      <c r="B13">
        <v>3</v>
      </c>
      <c r="C13" t="s">
        <v>17</v>
      </c>
      <c r="D13" s="4" t="s">
        <v>61</v>
      </c>
      <c r="E13" t="s">
        <v>16</v>
      </c>
      <c r="F13" t="s">
        <v>100</v>
      </c>
      <c r="G13">
        <v>0.44</v>
      </c>
      <c r="H13" s="6">
        <f>Table14[[#This Row],[Quantity]]*Table14[[#This Row],[Unit Price USD]]</f>
        <v>1.32</v>
      </c>
      <c r="I13" s="6">
        <v>208.56</v>
      </c>
      <c r="J13" s="6">
        <f>Table14[[#This Row],[Quantity]]*Table14[[#This Row],[Unit Price per 1000]]</f>
        <v>625.68000000000006</v>
      </c>
      <c r="K13" t="s">
        <v>14</v>
      </c>
    </row>
    <row r="14" spans="1:11" x14ac:dyDescent="0.2">
      <c r="A14">
        <v>13</v>
      </c>
      <c r="B14">
        <v>1</v>
      </c>
      <c r="C14" t="s">
        <v>139</v>
      </c>
      <c r="D14" t="s">
        <v>140</v>
      </c>
      <c r="E14" t="s">
        <v>141</v>
      </c>
      <c r="F14" t="s">
        <v>142</v>
      </c>
      <c r="G14">
        <v>11.5</v>
      </c>
      <c r="H14" s="6">
        <f>Table14[[#This Row],[Quantity]]*Table14[[#This Row],[Unit Price USD]]</f>
        <v>11.5</v>
      </c>
      <c r="I14" s="6">
        <v>1150</v>
      </c>
      <c r="J14" s="6">
        <f>Table14[[#This Row],[Quantity]]*Table14[[#This Row],[Unit Price per 1000]]</f>
        <v>1150</v>
      </c>
      <c r="K14" t="s">
        <v>143</v>
      </c>
    </row>
    <row r="15" spans="1:11" x14ac:dyDescent="0.2">
      <c r="G15" t="s">
        <v>22</v>
      </c>
      <c r="H15" s="6">
        <f>SUM(Table14[Extended Price USD])</f>
        <v>24.18</v>
      </c>
      <c r="I15" s="6"/>
      <c r="J15" s="6">
        <f>SUM(Table14[Extended Price per 1000])/1000</f>
        <v>8.2814999999999994</v>
      </c>
    </row>
    <row r="17" spans="1:1" x14ac:dyDescent="0.2">
      <c r="A17" t="s">
        <v>180</v>
      </c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SolorPanel_Mod</vt:lpstr>
      <vt:lpstr>MCU_Mod</vt:lpstr>
      <vt:lpstr>Radio_Mod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cp:lastPrinted>2023-02-14T20:22:57Z</cp:lastPrinted>
  <dcterms:created xsi:type="dcterms:W3CDTF">2018-03-20T17:16:19Z</dcterms:created>
  <dcterms:modified xsi:type="dcterms:W3CDTF">2023-02-14T21:26:19Z</dcterms:modified>
</cp:coreProperties>
</file>