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220" yWindow="0" windowWidth="37240" windowHeight="15480" tabRatio="500"/>
  </bookViews>
  <sheets>
    <sheet name="4-25-13 open ref commands" sheetId="7" r:id="rId1"/>
    <sheet name="4-25-13 commands (EHFI)" sheetId="2" r:id="rId2"/>
    <sheet name="7-17-13 commands (Zhou)" sheetId="1" r:id="rId3"/>
    <sheet name="HMP_commands" sheetId="3" r:id="rId4"/>
    <sheet name="HMP_commands_DESeq" sheetId="6" r:id="rId5"/>
    <sheet name="HMP_groups" sheetId="5" r:id="rId6"/>
  </sheets>
  <externalReferences>
    <externalReference r:id="rId7"/>
    <externalReference r:id="rId8"/>
  </externalReferenc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Y307" i="7" l="1"/>
  <c r="AZ307" i="7"/>
  <c r="BA307" i="7"/>
  <c r="BB307" i="7"/>
  <c r="BG310" i="7"/>
  <c r="AL309" i="7"/>
  <c r="AM309" i="7"/>
  <c r="AN309" i="7"/>
  <c r="AO309" i="7"/>
  <c r="AP309" i="7"/>
  <c r="AQ309" i="7"/>
  <c r="AR309" i="7"/>
  <c r="AS309" i="7"/>
  <c r="AU309" i="7"/>
  <c r="AV309" i="7"/>
  <c r="BG309" i="7"/>
  <c r="AL308" i="7"/>
  <c r="AM308" i="7"/>
  <c r="AN308" i="7"/>
  <c r="AO308" i="7"/>
  <c r="AP308" i="7"/>
  <c r="AQ308" i="7"/>
  <c r="AR308" i="7"/>
  <c r="AS308" i="7"/>
  <c r="AU308" i="7"/>
  <c r="AV308" i="7"/>
  <c r="BG308" i="7"/>
  <c r="AK308" i="7"/>
  <c r="AL307" i="7"/>
  <c r="BG307" i="7"/>
  <c r="AY302" i="7"/>
  <c r="AZ302" i="7"/>
  <c r="BA302" i="7"/>
  <c r="BB302" i="7"/>
  <c r="BG305" i="7"/>
  <c r="AL304" i="7"/>
  <c r="AM304" i="7"/>
  <c r="AN304" i="7"/>
  <c r="AO304" i="7"/>
  <c r="AP304" i="7"/>
  <c r="AQ304" i="7"/>
  <c r="AR304" i="7"/>
  <c r="AS304" i="7"/>
  <c r="AU304" i="7"/>
  <c r="AV304" i="7"/>
  <c r="BG304" i="7"/>
  <c r="AL303" i="7"/>
  <c r="AM303" i="7"/>
  <c r="AN303" i="7"/>
  <c r="AO303" i="7"/>
  <c r="AP303" i="7"/>
  <c r="AQ303" i="7"/>
  <c r="AR303" i="7"/>
  <c r="AS303" i="7"/>
  <c r="AU303" i="7"/>
  <c r="AV303" i="7"/>
  <c r="BG303" i="7"/>
  <c r="AK303" i="7"/>
  <c r="AL302" i="7"/>
  <c r="BG302" i="7"/>
  <c r="AY297" i="7"/>
  <c r="AZ297" i="7"/>
  <c r="BA297" i="7"/>
  <c r="BB297" i="7"/>
  <c r="BG300" i="7"/>
  <c r="AL299" i="7"/>
  <c r="AM299" i="7"/>
  <c r="AN299" i="7"/>
  <c r="AO299" i="7"/>
  <c r="AP299" i="7"/>
  <c r="AQ299" i="7"/>
  <c r="AR299" i="7"/>
  <c r="AS299" i="7"/>
  <c r="AU299" i="7"/>
  <c r="AV299" i="7"/>
  <c r="BG299" i="7"/>
  <c r="AL298" i="7"/>
  <c r="AM298" i="7"/>
  <c r="AN298" i="7"/>
  <c r="AO298" i="7"/>
  <c r="AP298" i="7"/>
  <c r="AQ298" i="7"/>
  <c r="AR298" i="7"/>
  <c r="AS298" i="7"/>
  <c r="AU298" i="7"/>
  <c r="AV298" i="7"/>
  <c r="BG298" i="7"/>
  <c r="AK298" i="7"/>
  <c r="AL297" i="7"/>
  <c r="BG297" i="7"/>
  <c r="AY292" i="7"/>
  <c r="AZ292" i="7"/>
  <c r="BA292" i="7"/>
  <c r="BB292" i="7"/>
  <c r="BG295" i="7"/>
  <c r="AL294" i="7"/>
  <c r="AM294" i="7"/>
  <c r="AN294" i="7"/>
  <c r="AO294" i="7"/>
  <c r="AP294" i="7"/>
  <c r="AQ294" i="7"/>
  <c r="AR294" i="7"/>
  <c r="AS294" i="7"/>
  <c r="AU294" i="7"/>
  <c r="AV294" i="7"/>
  <c r="BG294" i="7"/>
  <c r="AL293" i="7"/>
  <c r="AM293" i="7"/>
  <c r="AN293" i="7"/>
  <c r="AO293" i="7"/>
  <c r="AP293" i="7"/>
  <c r="AQ293" i="7"/>
  <c r="AR293" i="7"/>
  <c r="AS293" i="7"/>
  <c r="AU293" i="7"/>
  <c r="AV293" i="7"/>
  <c r="BG293" i="7"/>
  <c r="AK293" i="7"/>
  <c r="AL292" i="7"/>
  <c r="BG292" i="7"/>
  <c r="AY287" i="7"/>
  <c r="AZ287" i="7"/>
  <c r="BA287" i="7"/>
  <c r="BB287" i="7"/>
  <c r="BG290" i="7"/>
  <c r="AL289" i="7"/>
  <c r="AM289" i="7"/>
  <c r="AN289" i="7"/>
  <c r="AO289" i="7"/>
  <c r="AP289" i="7"/>
  <c r="AQ289" i="7"/>
  <c r="AR289" i="7"/>
  <c r="AS289" i="7"/>
  <c r="AU289" i="7"/>
  <c r="AV289" i="7"/>
  <c r="BG289" i="7"/>
  <c r="AL288" i="7"/>
  <c r="AM288" i="7"/>
  <c r="AN288" i="7"/>
  <c r="AO288" i="7"/>
  <c r="AP288" i="7"/>
  <c r="AQ288" i="7"/>
  <c r="AR288" i="7"/>
  <c r="AS288" i="7"/>
  <c r="AU288" i="7"/>
  <c r="AV288" i="7"/>
  <c r="BG288" i="7"/>
  <c r="AK288" i="7"/>
  <c r="AL287" i="7"/>
  <c r="BG287" i="7"/>
  <c r="AY282" i="7"/>
  <c r="AZ282" i="7"/>
  <c r="BA282" i="7"/>
  <c r="BB282" i="7"/>
  <c r="BG285" i="7"/>
  <c r="AL284" i="7"/>
  <c r="AM284" i="7"/>
  <c r="AN284" i="7"/>
  <c r="AO284" i="7"/>
  <c r="AP284" i="7"/>
  <c r="AQ284" i="7"/>
  <c r="AR284" i="7"/>
  <c r="AS284" i="7"/>
  <c r="AU284" i="7"/>
  <c r="AV284" i="7"/>
  <c r="BG284" i="7"/>
  <c r="AL283" i="7"/>
  <c r="AM283" i="7"/>
  <c r="AN283" i="7"/>
  <c r="AO283" i="7"/>
  <c r="AP283" i="7"/>
  <c r="AQ283" i="7"/>
  <c r="AR283" i="7"/>
  <c r="AS283" i="7"/>
  <c r="AU283" i="7"/>
  <c r="AV283" i="7"/>
  <c r="BG283" i="7"/>
  <c r="AK283" i="7"/>
  <c r="AL282" i="7"/>
  <c r="BG282" i="7"/>
  <c r="AY276" i="7"/>
  <c r="AZ276" i="7"/>
  <c r="BA276" i="7"/>
  <c r="BB276" i="7"/>
  <c r="BG279" i="7"/>
  <c r="AL278" i="7"/>
  <c r="AM278" i="7"/>
  <c r="AN278" i="7"/>
  <c r="AO278" i="7"/>
  <c r="AP278" i="7"/>
  <c r="AQ278" i="7"/>
  <c r="AR278" i="7"/>
  <c r="AS278" i="7"/>
  <c r="AU278" i="7"/>
  <c r="AV278" i="7"/>
  <c r="BG278" i="7"/>
  <c r="AL277" i="7"/>
  <c r="AM277" i="7"/>
  <c r="AN277" i="7"/>
  <c r="AO277" i="7"/>
  <c r="AP277" i="7"/>
  <c r="AQ277" i="7"/>
  <c r="AR277" i="7"/>
  <c r="AS277" i="7"/>
  <c r="AU277" i="7"/>
  <c r="AV277" i="7"/>
  <c r="BG277" i="7"/>
  <c r="AK277" i="7"/>
  <c r="AL276" i="7"/>
  <c r="BG276" i="7"/>
  <c r="AY271" i="7"/>
  <c r="AZ271" i="7"/>
  <c r="BA271" i="7"/>
  <c r="BB271" i="7"/>
  <c r="BG274" i="7"/>
  <c r="AL273" i="7"/>
  <c r="AM273" i="7"/>
  <c r="AN273" i="7"/>
  <c r="AO273" i="7"/>
  <c r="AP273" i="7"/>
  <c r="AQ273" i="7"/>
  <c r="AR273" i="7"/>
  <c r="AS273" i="7"/>
  <c r="AU273" i="7"/>
  <c r="AV273" i="7"/>
  <c r="BG273" i="7"/>
  <c r="AL272" i="7"/>
  <c r="AM272" i="7"/>
  <c r="AN272" i="7"/>
  <c r="AO272" i="7"/>
  <c r="AP272" i="7"/>
  <c r="AQ272" i="7"/>
  <c r="AR272" i="7"/>
  <c r="AS272" i="7"/>
  <c r="AU272" i="7"/>
  <c r="AV272" i="7"/>
  <c r="BG272" i="7"/>
  <c r="AK272" i="7"/>
  <c r="AL271" i="7"/>
  <c r="BG271" i="7"/>
  <c r="AY266" i="7"/>
  <c r="AZ266" i="7"/>
  <c r="BA266" i="7"/>
  <c r="BB266" i="7"/>
  <c r="BG269" i="7"/>
  <c r="AL268" i="7"/>
  <c r="AM268" i="7"/>
  <c r="AN268" i="7"/>
  <c r="AO268" i="7"/>
  <c r="AP268" i="7"/>
  <c r="AQ268" i="7"/>
  <c r="AR268" i="7"/>
  <c r="AS268" i="7"/>
  <c r="AU268" i="7"/>
  <c r="AV268" i="7"/>
  <c r="BG268" i="7"/>
  <c r="AL267" i="7"/>
  <c r="AM267" i="7"/>
  <c r="AN267" i="7"/>
  <c r="AO267" i="7"/>
  <c r="AP267" i="7"/>
  <c r="AQ267" i="7"/>
  <c r="AR267" i="7"/>
  <c r="AS267" i="7"/>
  <c r="AU267" i="7"/>
  <c r="AV267" i="7"/>
  <c r="BG267" i="7"/>
  <c r="AK267" i="7"/>
  <c r="AL266" i="7"/>
  <c r="BG266" i="7"/>
  <c r="AL231" i="7"/>
  <c r="AY231" i="7"/>
  <c r="AZ231" i="7"/>
  <c r="BA231" i="7"/>
  <c r="BB231" i="7"/>
  <c r="BG231" i="7"/>
  <c r="AK232" i="7"/>
  <c r="AL232" i="7"/>
  <c r="AM232" i="7"/>
  <c r="AN232" i="7"/>
  <c r="AO232" i="7"/>
  <c r="AP232" i="7"/>
  <c r="AQ232" i="7"/>
  <c r="AR232" i="7"/>
  <c r="AS232" i="7"/>
  <c r="AU232" i="7"/>
  <c r="AV232" i="7"/>
  <c r="BG232" i="7"/>
  <c r="AL233" i="7"/>
  <c r="AM233" i="7"/>
  <c r="AN233" i="7"/>
  <c r="AO233" i="7"/>
  <c r="AP233" i="7"/>
  <c r="AQ233" i="7"/>
  <c r="AR233" i="7"/>
  <c r="AS233" i="7"/>
  <c r="AU233" i="7"/>
  <c r="AV233" i="7"/>
  <c r="BG233" i="7"/>
  <c r="BG234" i="7"/>
  <c r="AL236" i="7"/>
  <c r="AY236" i="7"/>
  <c r="AZ236" i="7"/>
  <c r="BA236" i="7"/>
  <c r="BB236" i="7"/>
  <c r="BG236" i="7"/>
  <c r="AK237" i="7"/>
  <c r="AL237" i="7"/>
  <c r="AM237" i="7"/>
  <c r="AN237" i="7"/>
  <c r="AO237" i="7"/>
  <c r="AP237" i="7"/>
  <c r="AQ237" i="7"/>
  <c r="AR237" i="7"/>
  <c r="AS237" i="7"/>
  <c r="AU237" i="7"/>
  <c r="AV237" i="7"/>
  <c r="BG237" i="7"/>
  <c r="AL238" i="7"/>
  <c r="AM238" i="7"/>
  <c r="AN238" i="7"/>
  <c r="AO238" i="7"/>
  <c r="AP238" i="7"/>
  <c r="AQ238" i="7"/>
  <c r="AR238" i="7"/>
  <c r="AS238" i="7"/>
  <c r="AU238" i="7"/>
  <c r="AV238" i="7"/>
  <c r="BG238" i="7"/>
  <c r="BG239" i="7"/>
  <c r="AL5" i="7"/>
  <c r="AY5" i="7"/>
  <c r="AZ5" i="7"/>
  <c r="BA5" i="7"/>
  <c r="BB5" i="7"/>
  <c r="BG5" i="7"/>
  <c r="D6" i="7"/>
  <c r="C6" i="7"/>
  <c r="AL6" i="7"/>
  <c r="AM6" i="7"/>
  <c r="AN6" i="7"/>
  <c r="AO6" i="7"/>
  <c r="AP6" i="7"/>
  <c r="AQ6" i="7"/>
  <c r="AR6" i="7"/>
  <c r="AU6" i="7"/>
  <c r="AV6" i="7"/>
  <c r="BG6" i="7"/>
  <c r="AL7" i="7"/>
  <c r="AM7" i="7"/>
  <c r="AN7" i="7"/>
  <c r="AO7" i="7"/>
  <c r="AP7" i="7"/>
  <c r="AQ7" i="7"/>
  <c r="AR7" i="7"/>
  <c r="AU7" i="7"/>
  <c r="AV7" i="7"/>
  <c r="BG7" i="7"/>
  <c r="BG8" i="7"/>
  <c r="AL10" i="7"/>
  <c r="AY10" i="7"/>
  <c r="AZ10" i="7"/>
  <c r="BA10" i="7"/>
  <c r="BB10" i="7"/>
  <c r="BG10" i="7"/>
  <c r="D11" i="7"/>
  <c r="C11" i="7"/>
  <c r="AL11" i="7"/>
  <c r="AM11" i="7"/>
  <c r="AN11" i="7"/>
  <c r="AO11" i="7"/>
  <c r="AP11" i="7"/>
  <c r="AQ11" i="7"/>
  <c r="AR11" i="7"/>
  <c r="AU11" i="7"/>
  <c r="AV11" i="7"/>
  <c r="BG11" i="7"/>
  <c r="AL12" i="7"/>
  <c r="AM12" i="7"/>
  <c r="AN12" i="7"/>
  <c r="AO12" i="7"/>
  <c r="AP12" i="7"/>
  <c r="AQ12" i="7"/>
  <c r="AR12" i="7"/>
  <c r="AU12" i="7"/>
  <c r="AV12" i="7"/>
  <c r="BG12" i="7"/>
  <c r="BG13" i="7"/>
  <c r="AL15" i="7"/>
  <c r="AY15" i="7"/>
  <c r="AZ15" i="7"/>
  <c r="BA15" i="7"/>
  <c r="BB15" i="7"/>
  <c r="BG15" i="7"/>
  <c r="D16" i="7"/>
  <c r="C16" i="7"/>
  <c r="AL16" i="7"/>
  <c r="AM16" i="7"/>
  <c r="AN16" i="7"/>
  <c r="AO16" i="7"/>
  <c r="AP16" i="7"/>
  <c r="AQ16" i="7"/>
  <c r="AR16" i="7"/>
  <c r="AU16" i="7"/>
  <c r="AV16" i="7"/>
  <c r="BG16" i="7"/>
  <c r="AL17" i="7"/>
  <c r="AM17" i="7"/>
  <c r="AN17" i="7"/>
  <c r="AO17" i="7"/>
  <c r="AP17" i="7"/>
  <c r="AQ17" i="7"/>
  <c r="AR17" i="7"/>
  <c r="AU17" i="7"/>
  <c r="AV17" i="7"/>
  <c r="BG17" i="7"/>
  <c r="BG18" i="7"/>
  <c r="AL20" i="7"/>
  <c r="AY20" i="7"/>
  <c r="AZ20" i="7"/>
  <c r="BA20" i="7"/>
  <c r="BB20" i="7"/>
  <c r="BG20" i="7"/>
  <c r="D21" i="7"/>
  <c r="C21" i="7"/>
  <c r="AL21" i="7"/>
  <c r="AM21" i="7"/>
  <c r="AN21" i="7"/>
  <c r="AO21" i="7"/>
  <c r="AP21" i="7"/>
  <c r="AQ21" i="7"/>
  <c r="AR21" i="7"/>
  <c r="AU21" i="7"/>
  <c r="AV21" i="7"/>
  <c r="BG21" i="7"/>
  <c r="AL22" i="7"/>
  <c r="AM22" i="7"/>
  <c r="AN22" i="7"/>
  <c r="AO22" i="7"/>
  <c r="AP22" i="7"/>
  <c r="AQ22" i="7"/>
  <c r="AR22" i="7"/>
  <c r="AU22" i="7"/>
  <c r="AV22" i="7"/>
  <c r="BG22" i="7"/>
  <c r="BG23" i="7"/>
  <c r="AL25" i="7"/>
  <c r="AY25" i="7"/>
  <c r="AZ25" i="7"/>
  <c r="BA25" i="7"/>
  <c r="BB25" i="7"/>
  <c r="BG25" i="7"/>
  <c r="D26" i="7"/>
  <c r="C26" i="7"/>
  <c r="AL26" i="7"/>
  <c r="AM26" i="7"/>
  <c r="AN26" i="7"/>
  <c r="AO26" i="7"/>
  <c r="AP26" i="7"/>
  <c r="AQ26" i="7"/>
  <c r="AR26" i="7"/>
  <c r="AU26" i="7"/>
  <c r="AV26" i="7"/>
  <c r="BG26" i="7"/>
  <c r="AL27" i="7"/>
  <c r="AM27" i="7"/>
  <c r="AN27" i="7"/>
  <c r="AO27" i="7"/>
  <c r="AP27" i="7"/>
  <c r="AQ27" i="7"/>
  <c r="AR27" i="7"/>
  <c r="AU27" i="7"/>
  <c r="AV27" i="7"/>
  <c r="BG27" i="7"/>
  <c r="BG28" i="7"/>
  <c r="AL30" i="7"/>
  <c r="AY30" i="7"/>
  <c r="AZ30" i="7"/>
  <c r="BA30" i="7"/>
  <c r="BB30" i="7"/>
  <c r="BG30" i="7"/>
  <c r="D31" i="7"/>
  <c r="C31" i="7"/>
  <c r="AL31" i="7"/>
  <c r="AM31" i="7"/>
  <c r="AN31" i="7"/>
  <c r="AO31" i="7"/>
  <c r="AP31" i="7"/>
  <c r="AQ31" i="7"/>
  <c r="AR31" i="7"/>
  <c r="AU31" i="7"/>
  <c r="AV31" i="7"/>
  <c r="BG31" i="7"/>
  <c r="AL32" i="7"/>
  <c r="AM32" i="7"/>
  <c r="AN32" i="7"/>
  <c r="AO32" i="7"/>
  <c r="AP32" i="7"/>
  <c r="AQ32" i="7"/>
  <c r="AR32" i="7"/>
  <c r="AU32" i="7"/>
  <c r="AV32" i="7"/>
  <c r="BG32" i="7"/>
  <c r="BG33" i="7"/>
  <c r="AL35" i="7"/>
  <c r="AY35" i="7"/>
  <c r="AZ35" i="7"/>
  <c r="BA35" i="7"/>
  <c r="BB35" i="7"/>
  <c r="BG35" i="7"/>
  <c r="D36" i="7"/>
  <c r="C36" i="7"/>
  <c r="AL36" i="7"/>
  <c r="AM36" i="7"/>
  <c r="AN36" i="7"/>
  <c r="AO36" i="7"/>
  <c r="AP36" i="7"/>
  <c r="AQ36" i="7"/>
  <c r="AR36" i="7"/>
  <c r="AU36" i="7"/>
  <c r="AV36" i="7"/>
  <c r="BG36" i="7"/>
  <c r="AL37" i="7"/>
  <c r="AM37" i="7"/>
  <c r="AN37" i="7"/>
  <c r="AO37" i="7"/>
  <c r="AP37" i="7"/>
  <c r="AQ37" i="7"/>
  <c r="AR37" i="7"/>
  <c r="AU37" i="7"/>
  <c r="AV37" i="7"/>
  <c r="BG37" i="7"/>
  <c r="BG38" i="7"/>
  <c r="AL40" i="7"/>
  <c r="AY40" i="7"/>
  <c r="AZ40" i="7"/>
  <c r="BA40" i="7"/>
  <c r="BB40" i="7"/>
  <c r="BG40" i="7"/>
  <c r="D41" i="7"/>
  <c r="C41" i="7"/>
  <c r="AL41" i="7"/>
  <c r="AM41" i="7"/>
  <c r="AN41" i="7"/>
  <c r="AO41" i="7"/>
  <c r="AP41" i="7"/>
  <c r="AQ41" i="7"/>
  <c r="AR41" i="7"/>
  <c r="AU41" i="7"/>
  <c r="AV41" i="7"/>
  <c r="BG41" i="7"/>
  <c r="AL42" i="7"/>
  <c r="AM42" i="7"/>
  <c r="AN42" i="7"/>
  <c r="AO42" i="7"/>
  <c r="AP42" i="7"/>
  <c r="AQ42" i="7"/>
  <c r="AR42" i="7"/>
  <c r="AU42" i="7"/>
  <c r="AV42" i="7"/>
  <c r="BG42" i="7"/>
  <c r="BG43" i="7"/>
  <c r="AL45" i="7"/>
  <c r="AY45" i="7"/>
  <c r="AZ45" i="7"/>
  <c r="BA45" i="7"/>
  <c r="BB45" i="7"/>
  <c r="BG45" i="7"/>
  <c r="D46" i="7"/>
  <c r="C46" i="7"/>
  <c r="AL46" i="7"/>
  <c r="AM46" i="7"/>
  <c r="AN46" i="7"/>
  <c r="AO46" i="7"/>
  <c r="AP46" i="7"/>
  <c r="AQ46" i="7"/>
  <c r="AR46" i="7"/>
  <c r="AU46" i="7"/>
  <c r="AV46" i="7"/>
  <c r="BG46" i="7"/>
  <c r="AL47" i="7"/>
  <c r="AM47" i="7"/>
  <c r="AN47" i="7"/>
  <c r="AO47" i="7"/>
  <c r="AP47" i="7"/>
  <c r="AQ47" i="7"/>
  <c r="AR47" i="7"/>
  <c r="AU47" i="7"/>
  <c r="AV47" i="7"/>
  <c r="BG47" i="7"/>
  <c r="BG48" i="7"/>
  <c r="AL50" i="7"/>
  <c r="AY50" i="7"/>
  <c r="AZ50" i="7"/>
  <c r="BA50" i="7"/>
  <c r="BB50" i="7"/>
  <c r="BG50" i="7"/>
  <c r="D51" i="7"/>
  <c r="C51" i="7"/>
  <c r="AL51" i="7"/>
  <c r="AM51" i="7"/>
  <c r="AN51" i="7"/>
  <c r="AO51" i="7"/>
  <c r="AP51" i="7"/>
  <c r="AQ51" i="7"/>
  <c r="AR51" i="7"/>
  <c r="AU51" i="7"/>
  <c r="AV51" i="7"/>
  <c r="BG51" i="7"/>
  <c r="AL52" i="7"/>
  <c r="AM52" i="7"/>
  <c r="AN52" i="7"/>
  <c r="AO52" i="7"/>
  <c r="AP52" i="7"/>
  <c r="AQ52" i="7"/>
  <c r="AR52" i="7"/>
  <c r="AU52" i="7"/>
  <c r="AV52" i="7"/>
  <c r="BG52" i="7"/>
  <c r="BG53" i="7"/>
  <c r="AL55" i="7"/>
  <c r="AY55" i="7"/>
  <c r="AZ55" i="7"/>
  <c r="BA55" i="7"/>
  <c r="BB55" i="7"/>
  <c r="BG55" i="7"/>
  <c r="D56" i="7"/>
  <c r="C56" i="7"/>
  <c r="AL56" i="7"/>
  <c r="AM56" i="7"/>
  <c r="AN56" i="7"/>
  <c r="AO56" i="7"/>
  <c r="AP56" i="7"/>
  <c r="AQ56" i="7"/>
  <c r="AR56" i="7"/>
  <c r="AU56" i="7"/>
  <c r="AV56" i="7"/>
  <c r="BG56" i="7"/>
  <c r="AL57" i="7"/>
  <c r="AM57" i="7"/>
  <c r="AN57" i="7"/>
  <c r="AO57" i="7"/>
  <c r="AP57" i="7"/>
  <c r="AQ57" i="7"/>
  <c r="AR57" i="7"/>
  <c r="AU57" i="7"/>
  <c r="AV57" i="7"/>
  <c r="BG57" i="7"/>
  <c r="BG58" i="7"/>
  <c r="AL60" i="7"/>
  <c r="AY60" i="7"/>
  <c r="AZ60" i="7"/>
  <c r="BA60" i="7"/>
  <c r="BB60" i="7"/>
  <c r="BG60" i="7"/>
  <c r="D61" i="7"/>
  <c r="C61" i="7"/>
  <c r="AL61" i="7"/>
  <c r="AM61" i="7"/>
  <c r="AN61" i="7"/>
  <c r="AO61" i="7"/>
  <c r="AP61" i="7"/>
  <c r="AQ61" i="7"/>
  <c r="AR61" i="7"/>
  <c r="AU61" i="7"/>
  <c r="AV61" i="7"/>
  <c r="BG61" i="7"/>
  <c r="AL62" i="7"/>
  <c r="AM62" i="7"/>
  <c r="AN62" i="7"/>
  <c r="AO62" i="7"/>
  <c r="AP62" i="7"/>
  <c r="AQ62" i="7"/>
  <c r="AR62" i="7"/>
  <c r="AU62" i="7"/>
  <c r="AV62" i="7"/>
  <c r="BG62" i="7"/>
  <c r="BG63" i="7"/>
  <c r="AL65" i="7"/>
  <c r="AY65" i="7"/>
  <c r="AZ65" i="7"/>
  <c r="BA65" i="7"/>
  <c r="BB65" i="7"/>
  <c r="BG65" i="7"/>
  <c r="D66" i="7"/>
  <c r="C66" i="7"/>
  <c r="AL66" i="7"/>
  <c r="AM66" i="7"/>
  <c r="AN66" i="7"/>
  <c r="AO66" i="7"/>
  <c r="AP66" i="7"/>
  <c r="AQ66" i="7"/>
  <c r="AR66" i="7"/>
  <c r="AU66" i="7"/>
  <c r="AV66" i="7"/>
  <c r="BG66" i="7"/>
  <c r="AL67" i="7"/>
  <c r="AM67" i="7"/>
  <c r="AN67" i="7"/>
  <c r="AO67" i="7"/>
  <c r="AP67" i="7"/>
  <c r="AQ67" i="7"/>
  <c r="AR67" i="7"/>
  <c r="AU67" i="7"/>
  <c r="AV67" i="7"/>
  <c r="BG67" i="7"/>
  <c r="BG68" i="7"/>
  <c r="AL70" i="7"/>
  <c r="AY70" i="7"/>
  <c r="AZ70" i="7"/>
  <c r="BA70" i="7"/>
  <c r="BB70" i="7"/>
  <c r="BG70" i="7"/>
  <c r="D71" i="7"/>
  <c r="C71" i="7"/>
  <c r="AL71" i="7"/>
  <c r="AM71" i="7"/>
  <c r="AN71" i="7"/>
  <c r="AO71" i="7"/>
  <c r="AP71" i="7"/>
  <c r="AQ71" i="7"/>
  <c r="AR71" i="7"/>
  <c r="AU71" i="7"/>
  <c r="AV71" i="7"/>
  <c r="BG71" i="7"/>
  <c r="AL72" i="7"/>
  <c r="AM72" i="7"/>
  <c r="AN72" i="7"/>
  <c r="AO72" i="7"/>
  <c r="AP72" i="7"/>
  <c r="AQ72" i="7"/>
  <c r="AR72" i="7"/>
  <c r="AU72" i="7"/>
  <c r="AV72" i="7"/>
  <c r="BG72" i="7"/>
  <c r="BG73" i="7"/>
  <c r="AL75" i="7"/>
  <c r="AY75" i="7"/>
  <c r="AZ75" i="7"/>
  <c r="BA75" i="7"/>
  <c r="BB75" i="7"/>
  <c r="BG75" i="7"/>
  <c r="D76" i="7"/>
  <c r="C76" i="7"/>
  <c r="AL76" i="7"/>
  <c r="AM76" i="7"/>
  <c r="AN76" i="7"/>
  <c r="AO76" i="7"/>
  <c r="AP76" i="7"/>
  <c r="AQ76" i="7"/>
  <c r="AR76" i="7"/>
  <c r="AU76" i="7"/>
  <c r="AV76" i="7"/>
  <c r="BG76" i="7"/>
  <c r="AL77" i="7"/>
  <c r="AM77" i="7"/>
  <c r="AN77" i="7"/>
  <c r="AO77" i="7"/>
  <c r="AP77" i="7"/>
  <c r="AQ77" i="7"/>
  <c r="AR77" i="7"/>
  <c r="AU77" i="7"/>
  <c r="AV77" i="7"/>
  <c r="BG77" i="7"/>
  <c r="BG78" i="7"/>
  <c r="AL80" i="7"/>
  <c r="AY80" i="7"/>
  <c r="AZ80" i="7"/>
  <c r="BA80" i="7"/>
  <c r="BB80" i="7"/>
  <c r="BG80" i="7"/>
  <c r="D81" i="7"/>
  <c r="C81" i="7"/>
  <c r="AL81" i="7"/>
  <c r="AM81" i="7"/>
  <c r="AN81" i="7"/>
  <c r="AO81" i="7"/>
  <c r="AP81" i="7"/>
  <c r="AQ81" i="7"/>
  <c r="AR81" i="7"/>
  <c r="AU81" i="7"/>
  <c r="AV81" i="7"/>
  <c r="BG81" i="7"/>
  <c r="AL82" i="7"/>
  <c r="AM82" i="7"/>
  <c r="AN82" i="7"/>
  <c r="AO82" i="7"/>
  <c r="AP82" i="7"/>
  <c r="AQ82" i="7"/>
  <c r="AR82" i="7"/>
  <c r="AU82" i="7"/>
  <c r="AV82" i="7"/>
  <c r="BG82" i="7"/>
  <c r="BG83" i="7"/>
  <c r="AL85" i="7"/>
  <c r="AY85" i="7"/>
  <c r="AZ85" i="7"/>
  <c r="BA85" i="7"/>
  <c r="BB85" i="7"/>
  <c r="BG85" i="7"/>
  <c r="D86" i="7"/>
  <c r="C86" i="7"/>
  <c r="AL86" i="7"/>
  <c r="AM86" i="7"/>
  <c r="AN86" i="7"/>
  <c r="AO86" i="7"/>
  <c r="AP86" i="7"/>
  <c r="AQ86" i="7"/>
  <c r="AR86" i="7"/>
  <c r="AU86" i="7"/>
  <c r="AV86" i="7"/>
  <c r="BG86" i="7"/>
  <c r="AL87" i="7"/>
  <c r="AM87" i="7"/>
  <c r="AN87" i="7"/>
  <c r="AO87" i="7"/>
  <c r="AP87" i="7"/>
  <c r="AQ87" i="7"/>
  <c r="AR87" i="7"/>
  <c r="AU87" i="7"/>
  <c r="AV87" i="7"/>
  <c r="BG87" i="7"/>
  <c r="BG88" i="7"/>
  <c r="AL90" i="7"/>
  <c r="AY90" i="7"/>
  <c r="AZ90" i="7"/>
  <c r="BA90" i="7"/>
  <c r="BB90" i="7"/>
  <c r="BG90" i="7"/>
  <c r="D91" i="7"/>
  <c r="C91" i="7"/>
  <c r="AL91" i="7"/>
  <c r="AM91" i="7"/>
  <c r="AN91" i="7"/>
  <c r="AO91" i="7"/>
  <c r="AP91" i="7"/>
  <c r="AQ91" i="7"/>
  <c r="AR91" i="7"/>
  <c r="AU91" i="7"/>
  <c r="AV91" i="7"/>
  <c r="BG91" i="7"/>
  <c r="AL92" i="7"/>
  <c r="AM92" i="7"/>
  <c r="AN92" i="7"/>
  <c r="AO92" i="7"/>
  <c r="AP92" i="7"/>
  <c r="AQ92" i="7"/>
  <c r="AR92" i="7"/>
  <c r="AU92" i="7"/>
  <c r="AV92" i="7"/>
  <c r="BG92" i="7"/>
  <c r="BG93" i="7"/>
  <c r="AL95" i="7"/>
  <c r="AY95" i="7"/>
  <c r="AZ95" i="7"/>
  <c r="BA95" i="7"/>
  <c r="BB95" i="7"/>
  <c r="BG95" i="7"/>
  <c r="D96" i="7"/>
  <c r="C96" i="7"/>
  <c r="AL96" i="7"/>
  <c r="AM96" i="7"/>
  <c r="AN96" i="7"/>
  <c r="AO96" i="7"/>
  <c r="AP96" i="7"/>
  <c r="AQ96" i="7"/>
  <c r="AR96" i="7"/>
  <c r="AU96" i="7"/>
  <c r="AV96" i="7"/>
  <c r="BG96" i="7"/>
  <c r="AL97" i="7"/>
  <c r="AM97" i="7"/>
  <c r="AN97" i="7"/>
  <c r="AO97" i="7"/>
  <c r="AP97" i="7"/>
  <c r="AQ97" i="7"/>
  <c r="AR97" i="7"/>
  <c r="AU97" i="7"/>
  <c r="AV97" i="7"/>
  <c r="BG97" i="7"/>
  <c r="BG98" i="7"/>
  <c r="AL100" i="7"/>
  <c r="AY100" i="7"/>
  <c r="AZ100" i="7"/>
  <c r="BA100" i="7"/>
  <c r="BB100" i="7"/>
  <c r="BG100" i="7"/>
  <c r="D101" i="7"/>
  <c r="C101" i="7"/>
  <c r="AL101" i="7"/>
  <c r="AM101" i="7"/>
  <c r="AN101" i="7"/>
  <c r="AO101" i="7"/>
  <c r="AP101" i="7"/>
  <c r="AQ101" i="7"/>
  <c r="AR101" i="7"/>
  <c r="AU101" i="7"/>
  <c r="AV101" i="7"/>
  <c r="BG101" i="7"/>
  <c r="AL102" i="7"/>
  <c r="AM102" i="7"/>
  <c r="AN102" i="7"/>
  <c r="AO102" i="7"/>
  <c r="AP102" i="7"/>
  <c r="AQ102" i="7"/>
  <c r="AR102" i="7"/>
  <c r="AU102" i="7"/>
  <c r="AV102" i="7"/>
  <c r="BG102" i="7"/>
  <c r="BG103" i="7"/>
  <c r="AL105" i="7"/>
  <c r="AY105" i="7"/>
  <c r="AZ105" i="7"/>
  <c r="BA105" i="7"/>
  <c r="BB105" i="7"/>
  <c r="BG105" i="7"/>
  <c r="D106" i="7"/>
  <c r="C106" i="7"/>
  <c r="AL106" i="7"/>
  <c r="AM106" i="7"/>
  <c r="AN106" i="7"/>
  <c r="AO106" i="7"/>
  <c r="AP106" i="7"/>
  <c r="AQ106" i="7"/>
  <c r="AR106" i="7"/>
  <c r="AU106" i="7"/>
  <c r="AV106" i="7"/>
  <c r="BG106" i="7"/>
  <c r="AL107" i="7"/>
  <c r="AM107" i="7"/>
  <c r="AN107" i="7"/>
  <c r="AO107" i="7"/>
  <c r="AP107" i="7"/>
  <c r="AQ107" i="7"/>
  <c r="AR107" i="7"/>
  <c r="AU107" i="7"/>
  <c r="AV107" i="7"/>
  <c r="BG107" i="7"/>
  <c r="BG108" i="7"/>
  <c r="AL110" i="7"/>
  <c r="AY110" i="7"/>
  <c r="AZ110" i="7"/>
  <c r="BA110" i="7"/>
  <c r="BB110" i="7"/>
  <c r="BG110" i="7"/>
  <c r="D111" i="7"/>
  <c r="C111" i="7"/>
  <c r="AL111" i="7"/>
  <c r="AM111" i="7"/>
  <c r="AN111" i="7"/>
  <c r="AO111" i="7"/>
  <c r="AP111" i="7"/>
  <c r="AQ111" i="7"/>
  <c r="AR111" i="7"/>
  <c r="AU111" i="7"/>
  <c r="AV111" i="7"/>
  <c r="BG111" i="7"/>
  <c r="AL112" i="7"/>
  <c r="AM112" i="7"/>
  <c r="AN112" i="7"/>
  <c r="AO112" i="7"/>
  <c r="AP112" i="7"/>
  <c r="AQ112" i="7"/>
  <c r="AR112" i="7"/>
  <c r="AU112" i="7"/>
  <c r="AV112" i="7"/>
  <c r="BG112" i="7"/>
  <c r="BG113" i="7"/>
  <c r="AL115" i="7"/>
  <c r="AY115" i="7"/>
  <c r="AZ115" i="7"/>
  <c r="BA115" i="7"/>
  <c r="BB115" i="7"/>
  <c r="BG115" i="7"/>
  <c r="D116" i="7"/>
  <c r="C116" i="7"/>
  <c r="AL116" i="7"/>
  <c r="AM116" i="7"/>
  <c r="AN116" i="7"/>
  <c r="AO116" i="7"/>
  <c r="AP116" i="7"/>
  <c r="AQ116" i="7"/>
  <c r="AR116" i="7"/>
  <c r="AU116" i="7"/>
  <c r="AV116" i="7"/>
  <c r="BG116" i="7"/>
  <c r="AL117" i="7"/>
  <c r="AM117" i="7"/>
  <c r="AN117" i="7"/>
  <c r="AO117" i="7"/>
  <c r="AP117" i="7"/>
  <c r="AQ117" i="7"/>
  <c r="AR117" i="7"/>
  <c r="AU117" i="7"/>
  <c r="AV117" i="7"/>
  <c r="BG117" i="7"/>
  <c r="BG118" i="7"/>
  <c r="AL120" i="7"/>
  <c r="AY120" i="7"/>
  <c r="AZ120" i="7"/>
  <c r="BA120" i="7"/>
  <c r="BB120" i="7"/>
  <c r="BG120" i="7"/>
  <c r="D121" i="7"/>
  <c r="C121" i="7"/>
  <c r="AL121" i="7"/>
  <c r="AM121" i="7"/>
  <c r="AN121" i="7"/>
  <c r="AO121" i="7"/>
  <c r="AP121" i="7"/>
  <c r="AQ121" i="7"/>
  <c r="AR121" i="7"/>
  <c r="AU121" i="7"/>
  <c r="AV121" i="7"/>
  <c r="BG121" i="7"/>
  <c r="AL122" i="7"/>
  <c r="AM122" i="7"/>
  <c r="AN122" i="7"/>
  <c r="AO122" i="7"/>
  <c r="AP122" i="7"/>
  <c r="AQ122" i="7"/>
  <c r="AR122" i="7"/>
  <c r="AU122" i="7"/>
  <c r="AV122" i="7"/>
  <c r="BG122" i="7"/>
  <c r="BG123" i="7"/>
  <c r="AL125" i="7"/>
  <c r="AY125" i="7"/>
  <c r="AZ125" i="7"/>
  <c r="BA125" i="7"/>
  <c r="BB125" i="7"/>
  <c r="BG125" i="7"/>
  <c r="D126" i="7"/>
  <c r="C126" i="7"/>
  <c r="AL126" i="7"/>
  <c r="AM126" i="7"/>
  <c r="AN126" i="7"/>
  <c r="AO126" i="7"/>
  <c r="AP126" i="7"/>
  <c r="AQ126" i="7"/>
  <c r="AR126" i="7"/>
  <c r="AU126" i="7"/>
  <c r="AV126" i="7"/>
  <c r="BG126" i="7"/>
  <c r="AL127" i="7"/>
  <c r="AM127" i="7"/>
  <c r="AN127" i="7"/>
  <c r="AO127" i="7"/>
  <c r="AP127" i="7"/>
  <c r="AQ127" i="7"/>
  <c r="AR127" i="7"/>
  <c r="AU127" i="7"/>
  <c r="AV127" i="7"/>
  <c r="BG127" i="7"/>
  <c r="BG128" i="7"/>
  <c r="AL130" i="7"/>
  <c r="AY130" i="7"/>
  <c r="AZ130" i="7"/>
  <c r="BA130" i="7"/>
  <c r="BB130" i="7"/>
  <c r="BG130" i="7"/>
  <c r="D131" i="7"/>
  <c r="C131" i="7"/>
  <c r="AL131" i="7"/>
  <c r="AM131" i="7"/>
  <c r="AN131" i="7"/>
  <c r="AO131" i="7"/>
  <c r="AP131" i="7"/>
  <c r="AQ131" i="7"/>
  <c r="AR131" i="7"/>
  <c r="AU131" i="7"/>
  <c r="AV131" i="7"/>
  <c r="BG131" i="7"/>
  <c r="AL132" i="7"/>
  <c r="AM132" i="7"/>
  <c r="AN132" i="7"/>
  <c r="AO132" i="7"/>
  <c r="AP132" i="7"/>
  <c r="AQ132" i="7"/>
  <c r="AR132" i="7"/>
  <c r="AU132" i="7"/>
  <c r="AV132" i="7"/>
  <c r="BG132" i="7"/>
  <c r="BG133" i="7"/>
  <c r="AL135" i="7"/>
  <c r="AY135" i="7"/>
  <c r="AZ135" i="7"/>
  <c r="BA135" i="7"/>
  <c r="BB135" i="7"/>
  <c r="BG135" i="7"/>
  <c r="D136" i="7"/>
  <c r="C136" i="7"/>
  <c r="AK136" i="7"/>
  <c r="AL136" i="7"/>
  <c r="AM136" i="7"/>
  <c r="AN136" i="7"/>
  <c r="AO136" i="7"/>
  <c r="AP136" i="7"/>
  <c r="AQ136" i="7"/>
  <c r="AR136" i="7"/>
  <c r="AS136" i="7"/>
  <c r="AU136" i="7"/>
  <c r="AV136" i="7"/>
  <c r="BG136" i="7"/>
  <c r="AL137" i="7"/>
  <c r="AM137" i="7"/>
  <c r="AN137" i="7"/>
  <c r="AO137" i="7"/>
  <c r="AP137" i="7"/>
  <c r="AQ137" i="7"/>
  <c r="AR137" i="7"/>
  <c r="AS137" i="7"/>
  <c r="AU137" i="7"/>
  <c r="AV137" i="7"/>
  <c r="BG137" i="7"/>
  <c r="BG138" i="7"/>
  <c r="AL140" i="7"/>
  <c r="AY140" i="7"/>
  <c r="AZ140" i="7"/>
  <c r="BA140" i="7"/>
  <c r="BB140" i="7"/>
  <c r="BG140" i="7"/>
  <c r="D141" i="7"/>
  <c r="C141" i="7"/>
  <c r="AK141" i="7"/>
  <c r="AL141" i="7"/>
  <c r="AM141" i="7"/>
  <c r="AN141" i="7"/>
  <c r="AO141" i="7"/>
  <c r="AP141" i="7"/>
  <c r="AQ141" i="7"/>
  <c r="AR141" i="7"/>
  <c r="AS141" i="7"/>
  <c r="AU141" i="7"/>
  <c r="AV141" i="7"/>
  <c r="BG141" i="7"/>
  <c r="AL142" i="7"/>
  <c r="AM142" i="7"/>
  <c r="AN142" i="7"/>
  <c r="AO142" i="7"/>
  <c r="AP142" i="7"/>
  <c r="AQ142" i="7"/>
  <c r="AR142" i="7"/>
  <c r="AS142" i="7"/>
  <c r="AU142" i="7"/>
  <c r="AV142" i="7"/>
  <c r="BG142" i="7"/>
  <c r="BG143" i="7"/>
  <c r="AL145" i="7"/>
  <c r="AY145" i="7"/>
  <c r="AZ145" i="7"/>
  <c r="BA145" i="7"/>
  <c r="BB145" i="7"/>
  <c r="BG145" i="7"/>
  <c r="D146" i="7"/>
  <c r="C146" i="7"/>
  <c r="AK146" i="7"/>
  <c r="AL146" i="7"/>
  <c r="AM146" i="7"/>
  <c r="AN146" i="7"/>
  <c r="AO146" i="7"/>
  <c r="AP146" i="7"/>
  <c r="AQ146" i="7"/>
  <c r="AR146" i="7"/>
  <c r="AS146" i="7"/>
  <c r="AU146" i="7"/>
  <c r="AV146" i="7"/>
  <c r="BG146" i="7"/>
  <c r="AL147" i="7"/>
  <c r="AM147" i="7"/>
  <c r="AN147" i="7"/>
  <c r="AO147" i="7"/>
  <c r="AP147" i="7"/>
  <c r="AQ147" i="7"/>
  <c r="AR147" i="7"/>
  <c r="AS147" i="7"/>
  <c r="AU147" i="7"/>
  <c r="AV147" i="7"/>
  <c r="BG147" i="7"/>
  <c r="BG148" i="7"/>
  <c r="AL150" i="7"/>
  <c r="AY150" i="7"/>
  <c r="AZ150" i="7"/>
  <c r="BA150" i="7"/>
  <c r="BB150" i="7"/>
  <c r="BG150" i="7"/>
  <c r="D151" i="7"/>
  <c r="C151" i="7"/>
  <c r="AK151" i="7"/>
  <c r="AL151" i="7"/>
  <c r="AM151" i="7"/>
  <c r="AN151" i="7"/>
  <c r="AO151" i="7"/>
  <c r="AP151" i="7"/>
  <c r="AQ151" i="7"/>
  <c r="AR151" i="7"/>
  <c r="AS151" i="7"/>
  <c r="AU151" i="7"/>
  <c r="AV151" i="7"/>
  <c r="BG151" i="7"/>
  <c r="AL152" i="7"/>
  <c r="AM152" i="7"/>
  <c r="AN152" i="7"/>
  <c r="AO152" i="7"/>
  <c r="AP152" i="7"/>
  <c r="AQ152" i="7"/>
  <c r="AR152" i="7"/>
  <c r="AS152" i="7"/>
  <c r="AU152" i="7"/>
  <c r="AV152" i="7"/>
  <c r="BG152" i="7"/>
  <c r="BG153" i="7"/>
  <c r="AL155" i="7"/>
  <c r="AY155" i="7"/>
  <c r="AZ155" i="7"/>
  <c r="BA155" i="7"/>
  <c r="BB155" i="7"/>
  <c r="BG155" i="7"/>
  <c r="D156" i="7"/>
  <c r="C156" i="7"/>
  <c r="AK156" i="7"/>
  <c r="AL156" i="7"/>
  <c r="AM156" i="7"/>
  <c r="AN156" i="7"/>
  <c r="AO156" i="7"/>
  <c r="AP156" i="7"/>
  <c r="AQ156" i="7"/>
  <c r="AR156" i="7"/>
  <c r="AS156" i="7"/>
  <c r="AU156" i="7"/>
  <c r="AV156" i="7"/>
  <c r="BG156" i="7"/>
  <c r="AL157" i="7"/>
  <c r="AM157" i="7"/>
  <c r="AN157" i="7"/>
  <c r="AO157" i="7"/>
  <c r="AP157" i="7"/>
  <c r="AQ157" i="7"/>
  <c r="AR157" i="7"/>
  <c r="AS157" i="7"/>
  <c r="AU157" i="7"/>
  <c r="AV157" i="7"/>
  <c r="BG157" i="7"/>
  <c r="BG158" i="7"/>
  <c r="AL160" i="7"/>
  <c r="AY160" i="7"/>
  <c r="AZ160" i="7"/>
  <c r="BA160" i="7"/>
  <c r="BB160" i="7"/>
  <c r="BG160" i="7"/>
  <c r="D161" i="7"/>
  <c r="C161" i="7"/>
  <c r="AK161" i="7"/>
  <c r="AL161" i="7"/>
  <c r="AM161" i="7"/>
  <c r="AN161" i="7"/>
  <c r="AO161" i="7"/>
  <c r="AP161" i="7"/>
  <c r="AQ161" i="7"/>
  <c r="AR161" i="7"/>
  <c r="AS161" i="7"/>
  <c r="AU161" i="7"/>
  <c r="AV161" i="7"/>
  <c r="BG161" i="7"/>
  <c r="AL162" i="7"/>
  <c r="AM162" i="7"/>
  <c r="AN162" i="7"/>
  <c r="AO162" i="7"/>
  <c r="AP162" i="7"/>
  <c r="AQ162" i="7"/>
  <c r="AR162" i="7"/>
  <c r="AS162" i="7"/>
  <c r="AU162" i="7"/>
  <c r="AV162" i="7"/>
  <c r="BG162" i="7"/>
  <c r="BG163" i="7"/>
  <c r="AL165" i="7"/>
  <c r="AY165" i="7"/>
  <c r="AZ165" i="7"/>
  <c r="BA165" i="7"/>
  <c r="BB165" i="7"/>
  <c r="BG165" i="7"/>
  <c r="D166" i="7"/>
  <c r="C166" i="7"/>
  <c r="AK166" i="7"/>
  <c r="AL166" i="7"/>
  <c r="AM166" i="7"/>
  <c r="AN166" i="7"/>
  <c r="AO166" i="7"/>
  <c r="AP166" i="7"/>
  <c r="AQ166" i="7"/>
  <c r="AR166" i="7"/>
  <c r="AS166" i="7"/>
  <c r="AU166" i="7"/>
  <c r="AV166" i="7"/>
  <c r="BG166" i="7"/>
  <c r="AL167" i="7"/>
  <c r="AM167" i="7"/>
  <c r="AN167" i="7"/>
  <c r="AO167" i="7"/>
  <c r="AP167" i="7"/>
  <c r="AQ167" i="7"/>
  <c r="AR167" i="7"/>
  <c r="AS167" i="7"/>
  <c r="AU167" i="7"/>
  <c r="AV167" i="7"/>
  <c r="BG167" i="7"/>
  <c r="BG168" i="7"/>
  <c r="AL170" i="7"/>
  <c r="AY170" i="7"/>
  <c r="AZ170" i="7"/>
  <c r="BA170" i="7"/>
  <c r="BB170" i="7"/>
  <c r="BG170" i="7"/>
  <c r="D171" i="7"/>
  <c r="C171" i="7"/>
  <c r="AK171" i="7"/>
  <c r="AL171" i="7"/>
  <c r="AM171" i="7"/>
  <c r="AN171" i="7"/>
  <c r="AO171" i="7"/>
  <c r="AP171" i="7"/>
  <c r="AQ171" i="7"/>
  <c r="AR171" i="7"/>
  <c r="AS171" i="7"/>
  <c r="AU171" i="7"/>
  <c r="AV171" i="7"/>
  <c r="BG171" i="7"/>
  <c r="AL172" i="7"/>
  <c r="AM172" i="7"/>
  <c r="AN172" i="7"/>
  <c r="AO172" i="7"/>
  <c r="AP172" i="7"/>
  <c r="AQ172" i="7"/>
  <c r="AR172" i="7"/>
  <c r="AS172" i="7"/>
  <c r="AU172" i="7"/>
  <c r="AV172" i="7"/>
  <c r="BG172" i="7"/>
  <c r="BG173" i="7"/>
  <c r="AL175" i="7"/>
  <c r="AY175" i="7"/>
  <c r="AZ175" i="7"/>
  <c r="BA175" i="7"/>
  <c r="BB175" i="7"/>
  <c r="BG175" i="7"/>
  <c r="D176" i="7"/>
  <c r="C176" i="7"/>
  <c r="AK176" i="7"/>
  <c r="AL176" i="7"/>
  <c r="AM176" i="7"/>
  <c r="AN176" i="7"/>
  <c r="AO176" i="7"/>
  <c r="AP176" i="7"/>
  <c r="AQ176" i="7"/>
  <c r="AR176" i="7"/>
  <c r="AS176" i="7"/>
  <c r="AU176" i="7"/>
  <c r="AV176" i="7"/>
  <c r="BG176" i="7"/>
  <c r="AL177" i="7"/>
  <c r="AM177" i="7"/>
  <c r="AN177" i="7"/>
  <c r="AO177" i="7"/>
  <c r="AP177" i="7"/>
  <c r="AQ177" i="7"/>
  <c r="AR177" i="7"/>
  <c r="AS177" i="7"/>
  <c r="AU177" i="7"/>
  <c r="AV177" i="7"/>
  <c r="BG177" i="7"/>
  <c r="BG178" i="7"/>
  <c r="AL180" i="7"/>
  <c r="AY180" i="7"/>
  <c r="AZ180" i="7"/>
  <c r="BA180" i="7"/>
  <c r="BB180" i="7"/>
  <c r="BG180" i="7"/>
  <c r="D181" i="7"/>
  <c r="C181" i="7"/>
  <c r="AK181" i="7"/>
  <c r="AL181" i="7"/>
  <c r="AM181" i="7"/>
  <c r="AN181" i="7"/>
  <c r="AO181" i="7"/>
  <c r="AP181" i="7"/>
  <c r="AQ181" i="7"/>
  <c r="AR181" i="7"/>
  <c r="AS181" i="7"/>
  <c r="AU181" i="7"/>
  <c r="AV181" i="7"/>
  <c r="BG181" i="7"/>
  <c r="AL182" i="7"/>
  <c r="AM182" i="7"/>
  <c r="AN182" i="7"/>
  <c r="AO182" i="7"/>
  <c r="AP182" i="7"/>
  <c r="AQ182" i="7"/>
  <c r="AR182" i="7"/>
  <c r="AS182" i="7"/>
  <c r="AU182" i="7"/>
  <c r="AV182" i="7"/>
  <c r="BG182" i="7"/>
  <c r="BG183" i="7"/>
  <c r="AL185" i="7"/>
  <c r="AY185" i="7"/>
  <c r="AZ185" i="7"/>
  <c r="BA185" i="7"/>
  <c r="BB185" i="7"/>
  <c r="BG185" i="7"/>
  <c r="D186" i="7"/>
  <c r="C186" i="7"/>
  <c r="AK186" i="7"/>
  <c r="AL186" i="7"/>
  <c r="AM186" i="7"/>
  <c r="AN186" i="7"/>
  <c r="AO186" i="7"/>
  <c r="AP186" i="7"/>
  <c r="AQ186" i="7"/>
  <c r="AR186" i="7"/>
  <c r="AS186" i="7"/>
  <c r="AU186" i="7"/>
  <c r="AV186" i="7"/>
  <c r="BG186" i="7"/>
  <c r="AL187" i="7"/>
  <c r="AM187" i="7"/>
  <c r="AN187" i="7"/>
  <c r="AO187" i="7"/>
  <c r="AP187" i="7"/>
  <c r="AQ187" i="7"/>
  <c r="AR187" i="7"/>
  <c r="AS187" i="7"/>
  <c r="AU187" i="7"/>
  <c r="AV187" i="7"/>
  <c r="BG187" i="7"/>
  <c r="BG188" i="7"/>
  <c r="AL190" i="7"/>
  <c r="AY190" i="7"/>
  <c r="AZ190" i="7"/>
  <c r="BA190" i="7"/>
  <c r="BB190" i="7"/>
  <c r="BG190" i="7"/>
  <c r="D191" i="7"/>
  <c r="C191" i="7"/>
  <c r="AK191" i="7"/>
  <c r="AL191" i="7"/>
  <c r="AM191" i="7"/>
  <c r="AN191" i="7"/>
  <c r="AO191" i="7"/>
  <c r="AP191" i="7"/>
  <c r="AQ191" i="7"/>
  <c r="AR191" i="7"/>
  <c r="AS191" i="7"/>
  <c r="AU191" i="7"/>
  <c r="AV191" i="7"/>
  <c r="BG191" i="7"/>
  <c r="AL192" i="7"/>
  <c r="AM192" i="7"/>
  <c r="AN192" i="7"/>
  <c r="AO192" i="7"/>
  <c r="AP192" i="7"/>
  <c r="AQ192" i="7"/>
  <c r="AR192" i="7"/>
  <c r="AS192" i="7"/>
  <c r="AU192" i="7"/>
  <c r="AV192" i="7"/>
  <c r="BG192" i="7"/>
  <c r="BG193" i="7"/>
  <c r="AL195" i="7"/>
  <c r="AY195" i="7"/>
  <c r="AZ195" i="7"/>
  <c r="BA195" i="7"/>
  <c r="BB195" i="7"/>
  <c r="BG195" i="7"/>
  <c r="D196" i="7"/>
  <c r="C196" i="7"/>
  <c r="AK196" i="7"/>
  <c r="AL196" i="7"/>
  <c r="AM196" i="7"/>
  <c r="AN196" i="7"/>
  <c r="AO196" i="7"/>
  <c r="AP196" i="7"/>
  <c r="AQ196" i="7"/>
  <c r="AR196" i="7"/>
  <c r="AS196" i="7"/>
  <c r="AU196" i="7"/>
  <c r="AV196" i="7"/>
  <c r="BG196" i="7"/>
  <c r="AL197" i="7"/>
  <c r="AM197" i="7"/>
  <c r="AN197" i="7"/>
  <c r="AO197" i="7"/>
  <c r="AP197" i="7"/>
  <c r="AQ197" i="7"/>
  <c r="AR197" i="7"/>
  <c r="AS197" i="7"/>
  <c r="AU197" i="7"/>
  <c r="AV197" i="7"/>
  <c r="BG197" i="7"/>
  <c r="BG198" i="7"/>
  <c r="AL200" i="7"/>
  <c r="AY200" i="7"/>
  <c r="AZ200" i="7"/>
  <c r="BA200" i="7"/>
  <c r="BB200" i="7"/>
  <c r="BG200" i="7"/>
  <c r="D201" i="7"/>
  <c r="C201" i="7"/>
  <c r="AK201" i="7"/>
  <c r="AL201" i="7"/>
  <c r="AM201" i="7"/>
  <c r="AN201" i="7"/>
  <c r="AO201" i="7"/>
  <c r="AP201" i="7"/>
  <c r="AQ201" i="7"/>
  <c r="AR201" i="7"/>
  <c r="AS201" i="7"/>
  <c r="AU201" i="7"/>
  <c r="AV201" i="7"/>
  <c r="BG201" i="7"/>
  <c r="AL202" i="7"/>
  <c r="AM202" i="7"/>
  <c r="AN202" i="7"/>
  <c r="AO202" i="7"/>
  <c r="AP202" i="7"/>
  <c r="AQ202" i="7"/>
  <c r="AR202" i="7"/>
  <c r="AS202" i="7"/>
  <c r="AU202" i="7"/>
  <c r="AV202" i="7"/>
  <c r="BG202" i="7"/>
  <c r="BG203" i="7"/>
  <c r="AL251" i="7"/>
  <c r="AY251" i="7"/>
  <c r="AZ251" i="7"/>
  <c r="BA251" i="7"/>
  <c r="BB251" i="7"/>
  <c r="BG251" i="7"/>
  <c r="AK252" i="7"/>
  <c r="AL252" i="7"/>
  <c r="AM252" i="7"/>
  <c r="AN252" i="7"/>
  <c r="AO252" i="7"/>
  <c r="AP252" i="7"/>
  <c r="AQ252" i="7"/>
  <c r="AR252" i="7"/>
  <c r="AS252" i="7"/>
  <c r="AU252" i="7"/>
  <c r="AV252" i="7"/>
  <c r="BG252" i="7"/>
  <c r="AL253" i="7"/>
  <c r="AM253" i="7"/>
  <c r="AN253" i="7"/>
  <c r="AO253" i="7"/>
  <c r="AP253" i="7"/>
  <c r="AQ253" i="7"/>
  <c r="AR253" i="7"/>
  <c r="AS253" i="7"/>
  <c r="AU253" i="7"/>
  <c r="AV253" i="7"/>
  <c r="BG253" i="7"/>
  <c r="BG254" i="7"/>
  <c r="AL256" i="7"/>
  <c r="AY256" i="7"/>
  <c r="AZ256" i="7"/>
  <c r="BA256" i="7"/>
  <c r="BB256" i="7"/>
  <c r="BG256" i="7"/>
  <c r="AK257" i="7"/>
  <c r="AL257" i="7"/>
  <c r="AM257" i="7"/>
  <c r="AN257" i="7"/>
  <c r="AO257" i="7"/>
  <c r="AP257" i="7"/>
  <c r="AQ257" i="7"/>
  <c r="AR257" i="7"/>
  <c r="AS257" i="7"/>
  <c r="AU257" i="7"/>
  <c r="AV257" i="7"/>
  <c r="BG257" i="7"/>
  <c r="AL258" i="7"/>
  <c r="AM258" i="7"/>
  <c r="AN258" i="7"/>
  <c r="AO258" i="7"/>
  <c r="AP258" i="7"/>
  <c r="AQ258" i="7"/>
  <c r="AR258" i="7"/>
  <c r="AS258" i="7"/>
  <c r="AU258" i="7"/>
  <c r="AV258" i="7"/>
  <c r="BG258" i="7"/>
  <c r="BG259" i="7"/>
  <c r="AY246" i="7"/>
  <c r="AZ246" i="7"/>
  <c r="BA246" i="7"/>
  <c r="BB246" i="7"/>
  <c r="BG249" i="7"/>
  <c r="AL248" i="7"/>
  <c r="AM248" i="7"/>
  <c r="AN248" i="7"/>
  <c r="AO248" i="7"/>
  <c r="AP248" i="7"/>
  <c r="AQ248" i="7"/>
  <c r="AR248" i="7"/>
  <c r="AS248" i="7"/>
  <c r="AU248" i="7"/>
  <c r="AV248" i="7"/>
  <c r="BG248" i="7"/>
  <c r="AL247" i="7"/>
  <c r="AM247" i="7"/>
  <c r="AN247" i="7"/>
  <c r="AO247" i="7"/>
  <c r="AP247" i="7"/>
  <c r="AQ247" i="7"/>
  <c r="AR247" i="7"/>
  <c r="AS247" i="7"/>
  <c r="AU247" i="7"/>
  <c r="AV247" i="7"/>
  <c r="BG247" i="7"/>
  <c r="AK247" i="7"/>
  <c r="AL246" i="7"/>
  <c r="BG246" i="7"/>
  <c r="AY241" i="7"/>
  <c r="AZ241" i="7"/>
  <c r="BA241" i="7"/>
  <c r="BB241" i="7"/>
  <c r="BG244" i="7"/>
  <c r="AL243" i="7"/>
  <c r="AM243" i="7"/>
  <c r="AN243" i="7"/>
  <c r="AO243" i="7"/>
  <c r="AP243" i="7"/>
  <c r="AQ243" i="7"/>
  <c r="AR243" i="7"/>
  <c r="AS243" i="7"/>
  <c r="AU243" i="7"/>
  <c r="AV243" i="7"/>
  <c r="BG243" i="7"/>
  <c r="AL242" i="7"/>
  <c r="AM242" i="7"/>
  <c r="AN242" i="7"/>
  <c r="AO242" i="7"/>
  <c r="AP242" i="7"/>
  <c r="AQ242" i="7"/>
  <c r="AR242" i="7"/>
  <c r="AS242" i="7"/>
  <c r="AU242" i="7"/>
  <c r="AV242" i="7"/>
  <c r="BG242" i="7"/>
  <c r="AK242" i="7"/>
  <c r="AL241" i="7"/>
  <c r="BG241" i="7"/>
  <c r="AY226" i="7"/>
  <c r="AZ226" i="7"/>
  <c r="BA226" i="7"/>
  <c r="BB226" i="7"/>
  <c r="BG229" i="7"/>
  <c r="AL228" i="7"/>
  <c r="AM228" i="7"/>
  <c r="AN228" i="7"/>
  <c r="AO228" i="7"/>
  <c r="AP228" i="7"/>
  <c r="AQ228" i="7"/>
  <c r="AR228" i="7"/>
  <c r="AS228" i="7"/>
  <c r="AU228" i="7"/>
  <c r="AV228" i="7"/>
  <c r="BG228" i="7"/>
  <c r="AL227" i="7"/>
  <c r="AM227" i="7"/>
  <c r="AN227" i="7"/>
  <c r="AO227" i="7"/>
  <c r="AP227" i="7"/>
  <c r="AQ227" i="7"/>
  <c r="AR227" i="7"/>
  <c r="AS227" i="7"/>
  <c r="AU227" i="7"/>
  <c r="AV227" i="7"/>
  <c r="BG227" i="7"/>
  <c r="AK227" i="7"/>
  <c r="AL226" i="7"/>
  <c r="BG226" i="7"/>
  <c r="AY221" i="7"/>
  <c r="AZ221" i="7"/>
  <c r="BA221" i="7"/>
  <c r="BB221" i="7"/>
  <c r="BG224" i="7"/>
  <c r="AL223" i="7"/>
  <c r="AM223" i="7"/>
  <c r="AN223" i="7"/>
  <c r="AO223" i="7"/>
  <c r="AP223" i="7"/>
  <c r="AQ223" i="7"/>
  <c r="AR223" i="7"/>
  <c r="AS223" i="7"/>
  <c r="AU223" i="7"/>
  <c r="AV223" i="7"/>
  <c r="BG223" i="7"/>
  <c r="AL222" i="7"/>
  <c r="AM222" i="7"/>
  <c r="AN222" i="7"/>
  <c r="AO222" i="7"/>
  <c r="AP222" i="7"/>
  <c r="AQ222" i="7"/>
  <c r="AR222" i="7"/>
  <c r="AS222" i="7"/>
  <c r="AU222" i="7"/>
  <c r="AV222" i="7"/>
  <c r="BG222" i="7"/>
  <c r="AK222" i="7"/>
  <c r="AL221" i="7"/>
  <c r="BG221" i="7"/>
  <c r="AY215" i="7"/>
  <c r="AZ215" i="7"/>
  <c r="BA215" i="7"/>
  <c r="BB215" i="7"/>
  <c r="BG218" i="7"/>
  <c r="AL217" i="7"/>
  <c r="AM217" i="7"/>
  <c r="AN217" i="7"/>
  <c r="AO217" i="7"/>
  <c r="AP217" i="7"/>
  <c r="AQ217" i="7"/>
  <c r="AR217" i="7"/>
  <c r="AS217" i="7"/>
  <c r="AU217" i="7"/>
  <c r="AV217" i="7"/>
  <c r="BG217" i="7"/>
  <c r="AL216" i="7"/>
  <c r="AM216" i="7"/>
  <c r="AN216" i="7"/>
  <c r="AO216" i="7"/>
  <c r="AP216" i="7"/>
  <c r="AQ216" i="7"/>
  <c r="AR216" i="7"/>
  <c r="AS216" i="7"/>
  <c r="AU216" i="7"/>
  <c r="AV216" i="7"/>
  <c r="BG216" i="7"/>
  <c r="AK216" i="7"/>
  <c r="AL215" i="7"/>
  <c r="BG215" i="7"/>
  <c r="AY210" i="7"/>
  <c r="AZ210" i="7"/>
  <c r="BA210" i="7"/>
  <c r="BB210" i="7"/>
  <c r="BG213" i="7"/>
  <c r="AL212" i="7"/>
  <c r="AM212" i="7"/>
  <c r="AN212" i="7"/>
  <c r="AO212" i="7"/>
  <c r="AP212" i="7"/>
  <c r="AQ212" i="7"/>
  <c r="AR212" i="7"/>
  <c r="AS212" i="7"/>
  <c r="AU212" i="7"/>
  <c r="AV212" i="7"/>
  <c r="BG212" i="7"/>
  <c r="AL211" i="7"/>
  <c r="AM211" i="7"/>
  <c r="AN211" i="7"/>
  <c r="AO211" i="7"/>
  <c r="AP211" i="7"/>
  <c r="AQ211" i="7"/>
  <c r="AR211" i="7"/>
  <c r="AS211" i="7"/>
  <c r="AU211" i="7"/>
  <c r="AV211" i="7"/>
  <c r="BG211" i="7"/>
  <c r="AK211" i="7"/>
  <c r="AL210" i="7"/>
  <c r="BG210" i="7"/>
  <c r="AY205" i="7"/>
  <c r="AZ205" i="7"/>
  <c r="BA205" i="7"/>
  <c r="BB205" i="7"/>
  <c r="BG208" i="7"/>
  <c r="AL207" i="7"/>
  <c r="AM207" i="7"/>
  <c r="AN207" i="7"/>
  <c r="AO207" i="7"/>
  <c r="AP207" i="7"/>
  <c r="AQ207" i="7"/>
  <c r="AR207" i="7"/>
  <c r="AS207" i="7"/>
  <c r="AU207" i="7"/>
  <c r="AV207" i="7"/>
  <c r="BG207" i="7"/>
  <c r="AL206" i="7"/>
  <c r="AM206" i="7"/>
  <c r="AN206" i="7"/>
  <c r="AO206" i="7"/>
  <c r="AP206" i="7"/>
  <c r="AQ206" i="7"/>
  <c r="AR206" i="7"/>
  <c r="AS206" i="7"/>
  <c r="AU206" i="7"/>
  <c r="AV206" i="7"/>
  <c r="BG206" i="7"/>
  <c r="AK206" i="7"/>
  <c r="AL205" i="7"/>
  <c r="BG205" i="7"/>
  <c r="AB75" i="6"/>
  <c r="AC75" i="6"/>
  <c r="AD75" i="6"/>
  <c r="AE75" i="6"/>
  <c r="AH78" i="6"/>
  <c r="O77" i="6"/>
  <c r="Q77" i="6"/>
  <c r="R77" i="6"/>
  <c r="S77" i="6"/>
  <c r="T77" i="6"/>
  <c r="U77" i="6"/>
  <c r="X77" i="6"/>
  <c r="Y77" i="6"/>
  <c r="AH77" i="6"/>
  <c r="O76" i="6"/>
  <c r="Q76" i="6"/>
  <c r="R76" i="6"/>
  <c r="S76" i="6"/>
  <c r="T76" i="6"/>
  <c r="U76" i="6"/>
  <c r="X76" i="6"/>
  <c r="Y76" i="6"/>
  <c r="AH76" i="6"/>
  <c r="O75" i="6"/>
  <c r="AH75" i="6"/>
  <c r="AB70" i="6"/>
  <c r="AC70" i="6"/>
  <c r="AD70" i="6"/>
  <c r="AE70" i="6"/>
  <c r="AH73" i="6"/>
  <c r="O72" i="6"/>
  <c r="Q72" i="6"/>
  <c r="R72" i="6"/>
  <c r="S72" i="6"/>
  <c r="T72" i="6"/>
  <c r="U72" i="6"/>
  <c r="X72" i="6"/>
  <c r="Y72" i="6"/>
  <c r="AH72" i="6"/>
  <c r="O71" i="6"/>
  <c r="Q71" i="6"/>
  <c r="R71" i="6"/>
  <c r="S71" i="6"/>
  <c r="T71" i="6"/>
  <c r="U71" i="6"/>
  <c r="X71" i="6"/>
  <c r="Y71" i="6"/>
  <c r="AH71" i="6"/>
  <c r="O70" i="6"/>
  <c r="AH70" i="6"/>
  <c r="AB65" i="6"/>
  <c r="AC65" i="6"/>
  <c r="AD65" i="6"/>
  <c r="AE65" i="6"/>
  <c r="AH68" i="6"/>
  <c r="O67" i="6"/>
  <c r="Q67" i="6"/>
  <c r="R67" i="6"/>
  <c r="S67" i="6"/>
  <c r="T67" i="6"/>
  <c r="U67" i="6"/>
  <c r="X67" i="6"/>
  <c r="Y67" i="6"/>
  <c r="AH67" i="6"/>
  <c r="O66" i="6"/>
  <c r="Q66" i="6"/>
  <c r="R66" i="6"/>
  <c r="S66" i="6"/>
  <c r="T66" i="6"/>
  <c r="U66" i="6"/>
  <c r="X66" i="6"/>
  <c r="Y66" i="6"/>
  <c r="AH66" i="6"/>
  <c r="O65" i="6"/>
  <c r="AH65" i="6"/>
  <c r="AB60" i="6"/>
  <c r="AC60" i="6"/>
  <c r="AD60" i="6"/>
  <c r="AE60" i="6"/>
  <c r="AH63" i="6"/>
  <c r="O62" i="6"/>
  <c r="Q62" i="6"/>
  <c r="R62" i="6"/>
  <c r="S62" i="6"/>
  <c r="T62" i="6"/>
  <c r="U62" i="6"/>
  <c r="X62" i="6"/>
  <c r="Y62" i="6"/>
  <c r="AH62" i="6"/>
  <c r="O61" i="6"/>
  <c r="Q61" i="6"/>
  <c r="R61" i="6"/>
  <c r="S61" i="6"/>
  <c r="T61" i="6"/>
  <c r="U61" i="6"/>
  <c r="X61" i="6"/>
  <c r="Y61" i="6"/>
  <c r="AH61" i="6"/>
  <c r="O60" i="6"/>
  <c r="AH60" i="6"/>
  <c r="AB55" i="6"/>
  <c r="AC55" i="6"/>
  <c r="AD55" i="6"/>
  <c r="AE55" i="6"/>
  <c r="AH58" i="6"/>
  <c r="O57" i="6"/>
  <c r="Q57" i="6"/>
  <c r="R57" i="6"/>
  <c r="S57" i="6"/>
  <c r="T57" i="6"/>
  <c r="U57" i="6"/>
  <c r="X57" i="6"/>
  <c r="Y57" i="6"/>
  <c r="AH57" i="6"/>
  <c r="O56" i="6"/>
  <c r="Q56" i="6"/>
  <c r="R56" i="6"/>
  <c r="S56" i="6"/>
  <c r="T56" i="6"/>
  <c r="U56" i="6"/>
  <c r="X56" i="6"/>
  <c r="Y56" i="6"/>
  <c r="AH56" i="6"/>
  <c r="O55" i="6"/>
  <c r="AH55" i="6"/>
  <c r="AB50" i="6"/>
  <c r="AC50" i="6"/>
  <c r="AD50" i="6"/>
  <c r="AE50" i="6"/>
  <c r="AH53" i="6"/>
  <c r="O52" i="6"/>
  <c r="P52" i="6"/>
  <c r="Q52" i="6"/>
  <c r="R52" i="6"/>
  <c r="S52" i="6"/>
  <c r="T52" i="6"/>
  <c r="U52" i="6"/>
  <c r="X52" i="6"/>
  <c r="Y52" i="6"/>
  <c r="AH52" i="6"/>
  <c r="O51" i="6"/>
  <c r="P51" i="6"/>
  <c r="Q51" i="6"/>
  <c r="R51" i="6"/>
  <c r="S51" i="6"/>
  <c r="T51" i="6"/>
  <c r="U51" i="6"/>
  <c r="X51" i="6"/>
  <c r="Y51" i="6"/>
  <c r="AH51" i="6"/>
  <c r="O50" i="6"/>
  <c r="AH50" i="6"/>
  <c r="AB45" i="6"/>
  <c r="AC45" i="6"/>
  <c r="AD45" i="6"/>
  <c r="AE45" i="6"/>
  <c r="AH48" i="6"/>
  <c r="O47" i="6"/>
  <c r="P47" i="6"/>
  <c r="Q47" i="6"/>
  <c r="R47" i="6"/>
  <c r="S47" i="6"/>
  <c r="T47" i="6"/>
  <c r="U47" i="6"/>
  <c r="X47" i="6"/>
  <c r="Y47" i="6"/>
  <c r="AH47" i="6"/>
  <c r="O46" i="6"/>
  <c r="P46" i="6"/>
  <c r="Q46" i="6"/>
  <c r="R46" i="6"/>
  <c r="S46" i="6"/>
  <c r="T46" i="6"/>
  <c r="U46" i="6"/>
  <c r="X46" i="6"/>
  <c r="Y46" i="6"/>
  <c r="AH46" i="6"/>
  <c r="O45" i="6"/>
  <c r="AH45" i="6"/>
  <c r="AB40" i="6"/>
  <c r="AC40" i="6"/>
  <c r="AD40" i="6"/>
  <c r="AE40" i="6"/>
  <c r="AH43" i="6"/>
  <c r="O42" i="6"/>
  <c r="P42" i="6"/>
  <c r="Q42" i="6"/>
  <c r="R42" i="6"/>
  <c r="S42" i="6"/>
  <c r="T42" i="6"/>
  <c r="U42" i="6"/>
  <c r="X42" i="6"/>
  <c r="Y42" i="6"/>
  <c r="AH42" i="6"/>
  <c r="O41" i="6"/>
  <c r="P41" i="6"/>
  <c r="Q41" i="6"/>
  <c r="R41" i="6"/>
  <c r="S41" i="6"/>
  <c r="T41" i="6"/>
  <c r="U41" i="6"/>
  <c r="X41" i="6"/>
  <c r="Y41" i="6"/>
  <c r="AH41" i="6"/>
  <c r="O40" i="6"/>
  <c r="AH40" i="6"/>
  <c r="AB35" i="6"/>
  <c r="AC35" i="6"/>
  <c r="AD35" i="6"/>
  <c r="AE35" i="6"/>
  <c r="AH38" i="6"/>
  <c r="O37" i="6"/>
  <c r="P37" i="6"/>
  <c r="Q37" i="6"/>
  <c r="R37" i="6"/>
  <c r="S37" i="6"/>
  <c r="T37" i="6"/>
  <c r="U37" i="6"/>
  <c r="X37" i="6"/>
  <c r="Y37" i="6"/>
  <c r="AH37" i="6"/>
  <c r="O36" i="6"/>
  <c r="P36" i="6"/>
  <c r="Q36" i="6"/>
  <c r="R36" i="6"/>
  <c r="S36" i="6"/>
  <c r="T36" i="6"/>
  <c r="U36" i="6"/>
  <c r="X36" i="6"/>
  <c r="Y36" i="6"/>
  <c r="AH36" i="6"/>
  <c r="O35" i="6"/>
  <c r="AH35" i="6"/>
  <c r="AB30" i="6"/>
  <c r="AC30" i="6"/>
  <c r="AD30" i="6"/>
  <c r="AE30" i="6"/>
  <c r="AH33" i="6"/>
  <c r="O32" i="6"/>
  <c r="P32" i="6"/>
  <c r="Q32" i="6"/>
  <c r="R32" i="6"/>
  <c r="S32" i="6"/>
  <c r="T32" i="6"/>
  <c r="U32" i="6"/>
  <c r="X32" i="6"/>
  <c r="Y32" i="6"/>
  <c r="AH32" i="6"/>
  <c r="O31" i="6"/>
  <c r="P31" i="6"/>
  <c r="Q31" i="6"/>
  <c r="R31" i="6"/>
  <c r="S31" i="6"/>
  <c r="T31" i="6"/>
  <c r="U31" i="6"/>
  <c r="X31" i="6"/>
  <c r="Y31" i="6"/>
  <c r="AH31" i="6"/>
  <c r="O30" i="6"/>
  <c r="AH30" i="6"/>
  <c r="AB25" i="6"/>
  <c r="AC25" i="6"/>
  <c r="AD25" i="6"/>
  <c r="AE25" i="6"/>
  <c r="AH28" i="6"/>
  <c r="O27" i="6"/>
  <c r="P27" i="6"/>
  <c r="Q27" i="6"/>
  <c r="R27" i="6"/>
  <c r="S27" i="6"/>
  <c r="T27" i="6"/>
  <c r="U27" i="6"/>
  <c r="X27" i="6"/>
  <c r="Y27" i="6"/>
  <c r="AH27" i="6"/>
  <c r="O26" i="6"/>
  <c r="P26" i="6"/>
  <c r="Q26" i="6"/>
  <c r="R26" i="6"/>
  <c r="S26" i="6"/>
  <c r="T26" i="6"/>
  <c r="U26" i="6"/>
  <c r="X26" i="6"/>
  <c r="Y26" i="6"/>
  <c r="AH26" i="6"/>
  <c r="O25" i="6"/>
  <c r="AH25" i="6"/>
  <c r="AB20" i="6"/>
  <c r="AC20" i="6"/>
  <c r="AD20" i="6"/>
  <c r="AE20" i="6"/>
  <c r="AH23" i="6"/>
  <c r="O22" i="6"/>
  <c r="P22" i="6"/>
  <c r="Q22" i="6"/>
  <c r="R22" i="6"/>
  <c r="S22" i="6"/>
  <c r="T22" i="6"/>
  <c r="U22" i="6"/>
  <c r="X22" i="6"/>
  <c r="Y22" i="6"/>
  <c r="AH22" i="6"/>
  <c r="O21" i="6"/>
  <c r="P21" i="6"/>
  <c r="Q21" i="6"/>
  <c r="R21" i="6"/>
  <c r="S21" i="6"/>
  <c r="T21" i="6"/>
  <c r="U21" i="6"/>
  <c r="X21" i="6"/>
  <c r="Y21" i="6"/>
  <c r="AH21" i="6"/>
  <c r="O20" i="6"/>
  <c r="AH20" i="6"/>
  <c r="AB15" i="6"/>
  <c r="AC15" i="6"/>
  <c r="AD15" i="6"/>
  <c r="AE15" i="6"/>
  <c r="AH18" i="6"/>
  <c r="O17" i="6"/>
  <c r="P17" i="6"/>
  <c r="Q17" i="6"/>
  <c r="R17" i="6"/>
  <c r="S17" i="6"/>
  <c r="T17" i="6"/>
  <c r="U17" i="6"/>
  <c r="X17" i="6"/>
  <c r="Y17" i="6"/>
  <c r="AH17" i="6"/>
  <c r="O16" i="6"/>
  <c r="P16" i="6"/>
  <c r="Q16" i="6"/>
  <c r="R16" i="6"/>
  <c r="S16" i="6"/>
  <c r="T16" i="6"/>
  <c r="U16" i="6"/>
  <c r="X16" i="6"/>
  <c r="Y16" i="6"/>
  <c r="AH16" i="6"/>
  <c r="O15" i="6"/>
  <c r="AH15" i="6"/>
  <c r="AB10" i="6"/>
  <c r="AC10" i="6"/>
  <c r="AD10" i="6"/>
  <c r="AE10" i="6"/>
  <c r="AH13" i="6"/>
  <c r="O12" i="6"/>
  <c r="P12" i="6"/>
  <c r="Q12" i="6"/>
  <c r="R12" i="6"/>
  <c r="S12" i="6"/>
  <c r="T12" i="6"/>
  <c r="U12" i="6"/>
  <c r="X12" i="6"/>
  <c r="Y12" i="6"/>
  <c r="AH12" i="6"/>
  <c r="O11" i="6"/>
  <c r="P11" i="6"/>
  <c r="Q11" i="6"/>
  <c r="R11" i="6"/>
  <c r="S11" i="6"/>
  <c r="T11" i="6"/>
  <c r="U11" i="6"/>
  <c r="X11" i="6"/>
  <c r="Y11" i="6"/>
  <c r="AH11" i="6"/>
  <c r="O10" i="6"/>
  <c r="AH10" i="6"/>
  <c r="AB5" i="6"/>
  <c r="AC5" i="6"/>
  <c r="AD5" i="6"/>
  <c r="AE5" i="6"/>
  <c r="AH8" i="6"/>
  <c r="O7" i="6"/>
  <c r="P7" i="6"/>
  <c r="Q7" i="6"/>
  <c r="R7" i="6"/>
  <c r="S7" i="6"/>
  <c r="T7" i="6"/>
  <c r="U7" i="6"/>
  <c r="X7" i="6"/>
  <c r="Y7" i="6"/>
  <c r="AH7" i="6"/>
  <c r="O6" i="6"/>
  <c r="P6" i="6"/>
  <c r="Q6" i="6"/>
  <c r="R6" i="6"/>
  <c r="S6" i="6"/>
  <c r="T6" i="6"/>
  <c r="U6" i="6"/>
  <c r="X6" i="6"/>
  <c r="Y6" i="6"/>
  <c r="AH6" i="6"/>
  <c r="O5" i="6"/>
  <c r="AH5" i="6"/>
  <c r="P92" i="3"/>
  <c r="P91" i="3"/>
  <c r="P87" i="3"/>
  <c r="P86" i="3"/>
  <c r="P82" i="3"/>
  <c r="P81" i="3"/>
  <c r="P77" i="3"/>
  <c r="P76" i="3"/>
  <c r="P72" i="3"/>
  <c r="P71" i="3"/>
  <c r="P67" i="3"/>
  <c r="P66" i="3"/>
  <c r="P62" i="3"/>
  <c r="P61" i="3"/>
  <c r="P57" i="3"/>
  <c r="P56" i="3"/>
  <c r="P52" i="3"/>
  <c r="P51" i="3"/>
  <c r="P47" i="3"/>
  <c r="P46" i="3"/>
  <c r="P42" i="3"/>
  <c r="P41" i="3"/>
  <c r="P37" i="3"/>
  <c r="P36" i="3"/>
  <c r="P32" i="3"/>
  <c r="P31" i="3"/>
  <c r="P27" i="3"/>
  <c r="P26" i="3"/>
  <c r="P22" i="3"/>
  <c r="P21" i="3"/>
  <c r="P17" i="3"/>
  <c r="P16" i="3"/>
  <c r="P12" i="3"/>
  <c r="P11" i="3"/>
  <c r="P7" i="3"/>
  <c r="P6" i="3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155" i="5"/>
  <c r="M156" i="5"/>
  <c r="M157" i="5"/>
  <c r="M158" i="5"/>
  <c r="M159" i="5"/>
  <c r="M160" i="5"/>
  <c r="M161" i="5"/>
  <c r="M162" i="5"/>
  <c r="M163" i="5"/>
  <c r="M164" i="5"/>
  <c r="M165" i="5"/>
  <c r="M166" i="5"/>
  <c r="M167" i="5"/>
  <c r="M168" i="5"/>
  <c r="M169" i="5"/>
  <c r="M170" i="5"/>
  <c r="M171" i="5"/>
  <c r="M172" i="5"/>
  <c r="M173" i="5"/>
  <c r="M174" i="5"/>
  <c r="M175" i="5"/>
  <c r="M176" i="5"/>
  <c r="M177" i="5"/>
  <c r="M178" i="5"/>
  <c r="M179" i="5"/>
  <c r="M180" i="5"/>
  <c r="M181" i="5"/>
  <c r="M182" i="5"/>
  <c r="M183" i="5"/>
  <c r="M184" i="5"/>
  <c r="M185" i="5"/>
  <c r="M186" i="5"/>
  <c r="M187" i="5"/>
  <c r="M188" i="5"/>
  <c r="M189" i="5"/>
  <c r="M190" i="5"/>
  <c r="M193" i="5"/>
  <c r="M194" i="5"/>
  <c r="M195" i="5"/>
  <c r="M196" i="5"/>
  <c r="M197" i="5"/>
  <c r="M198" i="5"/>
  <c r="M199" i="5"/>
  <c r="M200" i="5"/>
  <c r="M201" i="5"/>
  <c r="M202" i="5"/>
  <c r="M203" i="5"/>
  <c r="M204" i="5"/>
  <c r="M207" i="5"/>
  <c r="M208" i="5"/>
  <c r="M209" i="5"/>
  <c r="M210" i="5"/>
  <c r="M211" i="5"/>
  <c r="M212" i="5"/>
  <c r="M213" i="5"/>
  <c r="M214" i="5"/>
  <c r="M215" i="5"/>
  <c r="M216" i="5"/>
  <c r="M217" i="5"/>
  <c r="M218" i="5"/>
  <c r="M219" i="5"/>
  <c r="M220" i="5"/>
  <c r="M221" i="5"/>
  <c r="M222" i="5"/>
  <c r="M223" i="5"/>
  <c r="M224" i="5"/>
  <c r="M225" i="5"/>
  <c r="M226" i="5"/>
  <c r="M227" i="5"/>
  <c r="M228" i="5"/>
  <c r="M229" i="5"/>
  <c r="M230" i="5"/>
  <c r="M231" i="5"/>
  <c r="M232" i="5"/>
  <c r="M233" i="5"/>
  <c r="M234" i="5"/>
  <c r="M235" i="5"/>
  <c r="M236" i="5"/>
  <c r="M237" i="5"/>
  <c r="M238" i="5"/>
  <c r="M239" i="5"/>
  <c r="M240" i="5"/>
  <c r="M241" i="5"/>
  <c r="M242" i="5"/>
  <c r="M243" i="5"/>
  <c r="M244" i="5"/>
  <c r="M245" i="5"/>
  <c r="M246" i="5"/>
  <c r="M247" i="5"/>
  <c r="M248" i="5"/>
  <c r="M249" i="5"/>
  <c r="M250" i="5"/>
  <c r="M251" i="5"/>
  <c r="M252" i="5"/>
  <c r="M253" i="5"/>
  <c r="M254" i="5"/>
  <c r="M255" i="5"/>
  <c r="M256" i="5"/>
  <c r="M257" i="5"/>
  <c r="M258" i="5"/>
  <c r="M259" i="5"/>
  <c r="M260" i="5"/>
  <c r="M261" i="5"/>
  <c r="M262" i="5"/>
  <c r="M263" i="5"/>
  <c r="M264" i="5"/>
  <c r="M265" i="5"/>
  <c r="M266" i="5"/>
  <c r="M267" i="5"/>
  <c r="M268" i="5"/>
  <c r="M269" i="5"/>
  <c r="M270" i="5"/>
  <c r="M271" i="5"/>
  <c r="M272" i="5"/>
  <c r="M273" i="5"/>
  <c r="M274" i="5"/>
  <c r="M275" i="5"/>
  <c r="M276" i="5"/>
  <c r="M277" i="5"/>
  <c r="M278" i="5"/>
  <c r="M279" i="5"/>
  <c r="M280" i="5"/>
  <c r="M281" i="5"/>
  <c r="M282" i="5"/>
  <c r="M283" i="5"/>
  <c r="M284" i="5"/>
  <c r="M285" i="5"/>
  <c r="M286" i="5"/>
  <c r="M287" i="5"/>
  <c r="M288" i="5"/>
  <c r="M289" i="5"/>
  <c r="M290" i="5"/>
  <c r="M291" i="5"/>
  <c r="M292" i="5"/>
  <c r="M293" i="5"/>
  <c r="M294" i="5"/>
  <c r="M295" i="5"/>
  <c r="M296" i="5"/>
  <c r="M297" i="5"/>
  <c r="M298" i="5"/>
  <c r="M299" i="5"/>
  <c r="M300" i="5"/>
  <c r="M301" i="5"/>
  <c r="M302" i="5"/>
  <c r="M303" i="5"/>
  <c r="M304" i="5"/>
  <c r="M305" i="5"/>
  <c r="M306" i="5"/>
  <c r="M307" i="5"/>
  <c r="M308" i="5"/>
  <c r="M309" i="5"/>
  <c r="M310" i="5"/>
  <c r="M311" i="5"/>
  <c r="M312" i="5"/>
  <c r="M313" i="5"/>
  <c r="M314" i="5"/>
  <c r="M315" i="5"/>
  <c r="M316" i="5"/>
  <c r="M317" i="5"/>
  <c r="M318" i="5"/>
  <c r="M319" i="5"/>
  <c r="M320" i="5"/>
  <c r="M321" i="5"/>
  <c r="M322" i="5"/>
  <c r="M323" i="5"/>
  <c r="M324" i="5"/>
  <c r="M325" i="5"/>
  <c r="M326" i="5"/>
  <c r="M327" i="5"/>
  <c r="M328" i="5"/>
  <c r="M329" i="5"/>
  <c r="M330" i="5"/>
  <c r="M331" i="5"/>
  <c r="M332" i="5"/>
  <c r="M333" i="5"/>
  <c r="M334" i="5"/>
  <c r="M335" i="5"/>
  <c r="M336" i="5"/>
  <c r="M337" i="5"/>
  <c r="M338" i="5"/>
  <c r="M339" i="5"/>
  <c r="M340" i="5"/>
  <c r="M341" i="5"/>
  <c r="M342" i="5"/>
  <c r="M343" i="5"/>
  <c r="M344" i="5"/>
  <c r="M345" i="5"/>
  <c r="M346" i="5"/>
  <c r="M347" i="5"/>
  <c r="M348" i="5"/>
  <c r="M349" i="5"/>
  <c r="M350" i="5"/>
  <c r="M351" i="5"/>
  <c r="M352" i="5"/>
  <c r="M353" i="5"/>
  <c r="M354" i="5"/>
  <c r="M355" i="5"/>
  <c r="M356" i="5"/>
  <c r="M357" i="5"/>
  <c r="M358" i="5"/>
  <c r="M359" i="5"/>
  <c r="M360" i="5"/>
  <c r="M361" i="5"/>
  <c r="M362" i="5"/>
  <c r="M363" i="5"/>
  <c r="M364" i="5"/>
  <c r="M365" i="5"/>
  <c r="M366" i="5"/>
  <c r="M367" i="5"/>
  <c r="M368" i="5"/>
  <c r="M369" i="5"/>
  <c r="M370" i="5"/>
  <c r="M371" i="5"/>
  <c r="M372" i="5"/>
  <c r="M373" i="5"/>
  <c r="M374" i="5"/>
  <c r="M375" i="5"/>
  <c r="M376" i="5"/>
  <c r="M377" i="5"/>
  <c r="M378" i="5"/>
  <c r="M379" i="5"/>
  <c r="M380" i="5"/>
  <c r="M381" i="5"/>
  <c r="M382" i="5"/>
  <c r="M383" i="5"/>
  <c r="M384" i="5"/>
  <c r="M385" i="5"/>
  <c r="M386" i="5"/>
  <c r="M387" i="5"/>
  <c r="M388" i="5"/>
  <c r="M389" i="5"/>
  <c r="M390" i="5"/>
  <c r="M391" i="5"/>
  <c r="M392" i="5"/>
  <c r="M393" i="5"/>
  <c r="M394" i="5"/>
  <c r="M395" i="5"/>
  <c r="M396" i="5"/>
  <c r="M397" i="5"/>
  <c r="M398" i="5"/>
  <c r="M399" i="5"/>
  <c r="M400" i="5"/>
  <c r="M401" i="5"/>
  <c r="M402" i="5"/>
  <c r="M403" i="5"/>
  <c r="M404" i="5"/>
  <c r="M405" i="5"/>
  <c r="M406" i="5"/>
  <c r="M407" i="5"/>
  <c r="M408" i="5"/>
  <c r="M409" i="5"/>
  <c r="M410" i="5"/>
  <c r="M411" i="5"/>
  <c r="M412" i="5"/>
  <c r="M413" i="5"/>
  <c r="M414" i="5"/>
  <c r="M415" i="5"/>
  <c r="M416" i="5"/>
  <c r="M417" i="5"/>
  <c r="M418" i="5"/>
  <c r="M419" i="5"/>
  <c r="M420" i="5"/>
  <c r="M421" i="5"/>
  <c r="M422" i="5"/>
  <c r="M423" i="5"/>
  <c r="M424" i="5"/>
  <c r="M425" i="5"/>
  <c r="M426" i="5"/>
  <c r="M427" i="5"/>
  <c r="M428" i="5"/>
  <c r="M429" i="5"/>
  <c r="M430" i="5"/>
  <c r="M431" i="5"/>
  <c r="M432" i="5"/>
  <c r="M433" i="5"/>
  <c r="M434" i="5"/>
  <c r="M435" i="5"/>
  <c r="M436" i="5"/>
  <c r="M437" i="5"/>
  <c r="M438" i="5"/>
  <c r="M439" i="5"/>
  <c r="M440" i="5"/>
  <c r="M441" i="5"/>
  <c r="M442" i="5"/>
  <c r="M443" i="5"/>
  <c r="M444" i="5"/>
  <c r="M445" i="5"/>
  <c r="M446" i="5"/>
  <c r="M447" i="5"/>
  <c r="M448" i="5"/>
  <c r="M449" i="5"/>
  <c r="M450" i="5"/>
  <c r="M451" i="5"/>
  <c r="M452" i="5"/>
  <c r="M453" i="5"/>
  <c r="M454" i="5"/>
  <c r="M457" i="5"/>
  <c r="M458" i="5"/>
  <c r="M461" i="5"/>
  <c r="M462" i="5"/>
  <c r="M463" i="5"/>
  <c r="M464" i="5"/>
  <c r="M465" i="5"/>
  <c r="M466" i="5"/>
  <c r="M467" i="5"/>
  <c r="M468" i="5"/>
  <c r="M469" i="5"/>
  <c r="M470" i="5"/>
  <c r="M471" i="5"/>
  <c r="M472" i="5"/>
  <c r="M473" i="5"/>
  <c r="M474" i="5"/>
  <c r="M475" i="5"/>
  <c r="M476" i="5"/>
  <c r="M477" i="5"/>
  <c r="M478" i="5"/>
  <c r="M479" i="5"/>
  <c r="M480" i="5"/>
  <c r="M483" i="5"/>
  <c r="M484" i="5"/>
  <c r="M485" i="5"/>
  <c r="M486" i="5"/>
  <c r="M489" i="5"/>
  <c r="M490" i="5"/>
  <c r="M491" i="5"/>
  <c r="M492" i="5"/>
  <c r="M493" i="5"/>
  <c r="M494" i="5"/>
  <c r="M495" i="5"/>
  <c r="M496" i="5"/>
  <c r="M497" i="5"/>
  <c r="M498" i="5"/>
  <c r="M499" i="5"/>
  <c r="M500" i="5"/>
  <c r="M503" i="5"/>
  <c r="M504" i="5"/>
  <c r="M505" i="5"/>
  <c r="M506" i="5"/>
  <c r="M507" i="5"/>
  <c r="M508" i="5"/>
  <c r="M509" i="5"/>
  <c r="M510" i="5"/>
  <c r="M511" i="5"/>
  <c r="M512" i="5"/>
  <c r="M513" i="5"/>
  <c r="M514" i="5"/>
  <c r="M515" i="5"/>
  <c r="M516" i="5"/>
  <c r="M517" i="5"/>
  <c r="M518" i="5"/>
  <c r="M519" i="5"/>
  <c r="M520" i="5"/>
  <c r="M521" i="5"/>
  <c r="M522" i="5"/>
  <c r="M523" i="5"/>
  <c r="M524" i="5"/>
  <c r="M525" i="5"/>
  <c r="M526" i="5"/>
  <c r="M527" i="5"/>
  <c r="M528" i="5"/>
  <c r="M529" i="5"/>
  <c r="M530" i="5"/>
  <c r="M531" i="5"/>
  <c r="M532" i="5"/>
  <c r="M533" i="5"/>
  <c r="M534" i="5"/>
  <c r="M535" i="5"/>
  <c r="M536" i="5"/>
  <c r="M537" i="5"/>
  <c r="M538" i="5"/>
  <c r="M539" i="5"/>
  <c r="M540" i="5"/>
  <c r="M541" i="5"/>
  <c r="M542" i="5"/>
  <c r="M543" i="5"/>
  <c r="M544" i="5"/>
  <c r="M545" i="5"/>
  <c r="M546" i="5"/>
  <c r="M547" i="5"/>
  <c r="M548" i="5"/>
  <c r="M549" i="5"/>
  <c r="M550" i="5"/>
  <c r="M551" i="5"/>
  <c r="M552" i="5"/>
  <c r="M553" i="5"/>
  <c r="M554" i="5"/>
  <c r="M555" i="5"/>
  <c r="M556" i="5"/>
  <c r="M557" i="5"/>
  <c r="M558" i="5"/>
  <c r="M559" i="5"/>
  <c r="M560" i="5"/>
  <c r="M561" i="5"/>
  <c r="M562" i="5"/>
  <c r="M563" i="5"/>
  <c r="M564" i="5"/>
  <c r="M565" i="5"/>
  <c r="M566" i="5"/>
  <c r="M567" i="5"/>
  <c r="M568" i="5"/>
  <c r="M569" i="5"/>
  <c r="M570" i="5"/>
  <c r="M571" i="5"/>
  <c r="M572" i="5"/>
  <c r="M573" i="5"/>
  <c r="M574" i="5"/>
  <c r="M575" i="5"/>
  <c r="M576" i="5"/>
  <c r="M577" i="5"/>
  <c r="M578" i="5"/>
  <c r="M579" i="5"/>
  <c r="M580" i="5"/>
  <c r="M581" i="5"/>
  <c r="M582" i="5"/>
  <c r="M583" i="5"/>
  <c r="M584" i="5"/>
  <c r="M585" i="5"/>
  <c r="M586" i="5"/>
  <c r="M587" i="5"/>
  <c r="M588" i="5"/>
  <c r="M589" i="5"/>
  <c r="M590" i="5"/>
  <c r="M591" i="5"/>
  <c r="M592" i="5"/>
  <c r="M593" i="5"/>
  <c r="M594" i="5"/>
  <c r="M595" i="5"/>
  <c r="M596" i="5"/>
  <c r="M597" i="5"/>
  <c r="M598" i="5"/>
  <c r="M599" i="5"/>
  <c r="M600" i="5"/>
  <c r="M601" i="5"/>
  <c r="M602" i="5"/>
  <c r="M603" i="5"/>
  <c r="M604" i="5"/>
  <c r="M605" i="5"/>
  <c r="M606" i="5"/>
  <c r="M607" i="5"/>
  <c r="M608" i="5"/>
  <c r="M609" i="5"/>
  <c r="M610" i="5"/>
  <c r="M611" i="5"/>
  <c r="M612" i="5"/>
  <c r="M613" i="5"/>
  <c r="M614" i="5"/>
  <c r="M615" i="5"/>
  <c r="M616" i="5"/>
  <c r="M617" i="5"/>
  <c r="M618" i="5"/>
  <c r="M619" i="5"/>
  <c r="M620" i="5"/>
  <c r="M621" i="5"/>
  <c r="M622" i="5"/>
  <c r="M623" i="5"/>
  <c r="M624" i="5"/>
  <c r="M625" i="5"/>
  <c r="M626" i="5"/>
  <c r="M627" i="5"/>
  <c r="M630" i="5"/>
  <c r="M631" i="5"/>
  <c r="M632" i="5"/>
  <c r="M633" i="5"/>
  <c r="M634" i="5"/>
  <c r="M635" i="5"/>
  <c r="M636" i="5"/>
  <c r="M637" i="5"/>
  <c r="M638" i="5"/>
  <c r="M639" i="5"/>
  <c r="M640" i="5"/>
  <c r="M641" i="5"/>
  <c r="M642" i="5"/>
  <c r="M643" i="5"/>
  <c r="M644" i="5"/>
  <c r="M645" i="5"/>
  <c r="M646" i="5"/>
  <c r="M647" i="5"/>
  <c r="M648" i="5"/>
  <c r="M649" i="5"/>
  <c r="M650" i="5"/>
  <c r="M651" i="5"/>
  <c r="M652" i="5"/>
  <c r="M653" i="5"/>
  <c r="M654" i="5"/>
  <c r="M655" i="5"/>
  <c r="M656" i="5"/>
  <c r="M657" i="5"/>
  <c r="M658" i="5"/>
  <c r="M659" i="5"/>
  <c r="M660" i="5"/>
  <c r="M661" i="5"/>
  <c r="M662" i="5"/>
  <c r="M663" i="5"/>
  <c r="M664" i="5"/>
  <c r="M665" i="5"/>
  <c r="M666" i="5"/>
  <c r="M669" i="5"/>
  <c r="M670" i="5"/>
  <c r="M671" i="5"/>
  <c r="M672" i="5"/>
  <c r="M673" i="5"/>
  <c r="M674" i="5"/>
  <c r="M675" i="5"/>
  <c r="M676" i="5"/>
  <c r="M677" i="5"/>
  <c r="M678" i="5"/>
  <c r="M681" i="5"/>
  <c r="M682" i="5"/>
  <c r="M683" i="5"/>
  <c r="M684" i="5"/>
  <c r="M685" i="5"/>
  <c r="M686" i="5"/>
  <c r="M687" i="5"/>
  <c r="M688" i="5"/>
  <c r="M689" i="5"/>
  <c r="M690" i="5"/>
  <c r="M691" i="5"/>
  <c r="M692" i="5"/>
  <c r="M693" i="5"/>
  <c r="M694" i="5"/>
  <c r="M695" i="5"/>
  <c r="M696" i="5"/>
  <c r="M697" i="5"/>
  <c r="M698" i="5"/>
  <c r="M699" i="5"/>
  <c r="M700" i="5"/>
  <c r="M701" i="5"/>
  <c r="M702" i="5"/>
  <c r="M703" i="5"/>
  <c r="M704" i="5"/>
  <c r="M705" i="5"/>
  <c r="M706" i="5"/>
  <c r="M707" i="5"/>
  <c r="M708" i="5"/>
  <c r="M709" i="5"/>
  <c r="M710" i="5"/>
  <c r="M711" i="5"/>
  <c r="M712" i="5"/>
  <c r="M713" i="5"/>
  <c r="M714" i="5"/>
  <c r="M715" i="5"/>
  <c r="M716" i="5"/>
  <c r="M717" i="5"/>
  <c r="M718" i="5"/>
  <c r="M719" i="5"/>
  <c r="M720" i="5"/>
  <c r="M721" i="5"/>
  <c r="M722" i="5"/>
  <c r="M723" i="5"/>
  <c r="M724" i="5"/>
  <c r="M725" i="5"/>
  <c r="M726" i="5"/>
  <c r="M727" i="5"/>
  <c r="M728" i="5"/>
  <c r="M729" i="5"/>
  <c r="M730" i="5"/>
  <c r="M731" i="5"/>
  <c r="M732" i="5"/>
  <c r="M733" i="5"/>
  <c r="M734" i="5"/>
  <c r="M735" i="5"/>
  <c r="M736" i="5"/>
  <c r="M737" i="5"/>
  <c r="M738" i="5"/>
  <c r="M739" i="5"/>
  <c r="M740" i="5"/>
  <c r="M741" i="5"/>
  <c r="M742" i="5"/>
  <c r="M743" i="5"/>
  <c r="M744" i="5"/>
  <c r="M745" i="5"/>
  <c r="M746" i="5"/>
  <c r="M747" i="5"/>
  <c r="M748" i="5"/>
  <c r="M749" i="5"/>
  <c r="M750" i="5"/>
  <c r="M751" i="5"/>
  <c r="M752" i="5"/>
  <c r="M753" i="5"/>
  <c r="M754" i="5"/>
  <c r="M755" i="5"/>
  <c r="M756" i="5"/>
  <c r="M757" i="5"/>
  <c r="M758" i="5"/>
  <c r="M759" i="5"/>
  <c r="M760" i="5"/>
  <c r="M761" i="5"/>
  <c r="M762" i="5"/>
  <c r="M763" i="5"/>
  <c r="M764" i="5"/>
  <c r="M765" i="5"/>
  <c r="M766" i="5"/>
  <c r="M767" i="5"/>
  <c r="M768" i="5"/>
  <c r="M769" i="5"/>
  <c r="M770" i="5"/>
  <c r="M771" i="5"/>
  <c r="M772" i="5"/>
  <c r="M773" i="5"/>
  <c r="M774" i="5"/>
  <c r="M775" i="5"/>
  <c r="M776" i="5"/>
  <c r="M777" i="5"/>
  <c r="M778" i="5"/>
  <c r="M779" i="5"/>
  <c r="M780" i="5"/>
  <c r="M781" i="5"/>
  <c r="M782" i="5"/>
  <c r="M783" i="5"/>
  <c r="M784" i="5"/>
  <c r="M785" i="5"/>
  <c r="M786" i="5"/>
  <c r="M787" i="5"/>
  <c r="M788" i="5"/>
  <c r="M789" i="5"/>
  <c r="M790" i="5"/>
  <c r="M791" i="5"/>
  <c r="M792" i="5"/>
  <c r="M793" i="5"/>
  <c r="M794" i="5"/>
  <c r="M795" i="5"/>
  <c r="M796" i="5"/>
  <c r="M797" i="5"/>
  <c r="M798" i="5"/>
  <c r="M799" i="5"/>
  <c r="M800" i="5"/>
  <c r="M801" i="5"/>
  <c r="M802" i="5"/>
  <c r="M803" i="5"/>
  <c r="M804" i="5"/>
  <c r="M805" i="5"/>
  <c r="M806" i="5"/>
  <c r="M807" i="5"/>
  <c r="M808" i="5"/>
  <c r="M809" i="5"/>
  <c r="M810" i="5"/>
  <c r="M811" i="5"/>
  <c r="M812" i="5"/>
  <c r="M813" i="5"/>
  <c r="M814" i="5"/>
  <c r="M815" i="5"/>
  <c r="M816" i="5"/>
  <c r="M817" i="5"/>
  <c r="M818" i="5"/>
  <c r="M819" i="5"/>
  <c r="M820" i="5"/>
  <c r="M821" i="5"/>
  <c r="M822" i="5"/>
  <c r="M823" i="5"/>
  <c r="M824" i="5"/>
  <c r="M825" i="5"/>
  <c r="M826" i="5"/>
  <c r="M827" i="5"/>
  <c r="M828" i="5"/>
  <c r="M829" i="5"/>
  <c r="M830" i="5"/>
  <c r="M831" i="5"/>
  <c r="M832" i="5"/>
  <c r="M833" i="5"/>
  <c r="M834" i="5"/>
  <c r="M835" i="5"/>
  <c r="M836" i="5"/>
  <c r="M837" i="5"/>
  <c r="M838" i="5"/>
  <c r="M839" i="5"/>
  <c r="M840" i="5"/>
  <c r="M841" i="5"/>
  <c r="M842" i="5"/>
  <c r="M843" i="5"/>
  <c r="M844" i="5"/>
  <c r="M845" i="5"/>
  <c r="M846" i="5"/>
  <c r="M847" i="5"/>
  <c r="M848" i="5"/>
  <c r="M849" i="5"/>
  <c r="M850" i="5"/>
  <c r="M851" i="5"/>
  <c r="M852" i="5"/>
  <c r="M853" i="5"/>
  <c r="M854" i="5"/>
  <c r="M855" i="5"/>
  <c r="M856" i="5"/>
  <c r="M857" i="5"/>
  <c r="M858" i="5"/>
  <c r="M859" i="5"/>
  <c r="M860" i="5"/>
  <c r="M861" i="5"/>
  <c r="M862" i="5"/>
  <c r="M863" i="5"/>
  <c r="M864" i="5"/>
  <c r="M865" i="5"/>
  <c r="M866" i="5"/>
  <c r="M867" i="5"/>
  <c r="M868" i="5"/>
  <c r="M869" i="5"/>
  <c r="M870" i="5"/>
  <c r="M871" i="5"/>
  <c r="M872" i="5"/>
  <c r="M873" i="5"/>
  <c r="M874" i="5"/>
  <c r="M875" i="5"/>
  <c r="M876" i="5"/>
  <c r="M877" i="5"/>
  <c r="M878" i="5"/>
  <c r="M879" i="5"/>
  <c r="M880" i="5"/>
  <c r="M881" i="5"/>
  <c r="M882" i="5"/>
  <c r="M883" i="5"/>
  <c r="M884" i="5"/>
  <c r="M885" i="5"/>
  <c r="M886" i="5"/>
  <c r="M887" i="5"/>
  <c r="M888" i="5"/>
  <c r="M889" i="5"/>
  <c r="M890" i="5"/>
  <c r="M891" i="5"/>
  <c r="M892" i="5"/>
  <c r="M893" i="5"/>
  <c r="M894" i="5"/>
  <c r="M895" i="5"/>
  <c r="M896" i="5"/>
  <c r="M897" i="5"/>
  <c r="M898" i="5"/>
  <c r="M899" i="5"/>
  <c r="M900" i="5"/>
  <c r="M901" i="5"/>
  <c r="M902" i="5"/>
  <c r="M903" i="5"/>
  <c r="M904" i="5"/>
  <c r="M905" i="5"/>
  <c r="M906" i="5"/>
  <c r="M907" i="5"/>
  <c r="M908" i="5"/>
  <c r="M909" i="5"/>
  <c r="M910" i="5"/>
  <c r="M911" i="5"/>
  <c r="M912" i="5"/>
  <c r="M913" i="5"/>
  <c r="M914" i="5"/>
  <c r="M915" i="5"/>
  <c r="M916" i="5"/>
  <c r="M917" i="5"/>
  <c r="M918" i="5"/>
  <c r="M919" i="5"/>
  <c r="M920" i="5"/>
  <c r="M921" i="5"/>
  <c r="M922" i="5"/>
  <c r="M923" i="5"/>
  <c r="M924" i="5"/>
  <c r="M925" i="5"/>
  <c r="M926" i="5"/>
  <c r="M927" i="5"/>
  <c r="M928" i="5"/>
  <c r="M929" i="5"/>
  <c r="M930" i="5"/>
  <c r="M931" i="5"/>
  <c r="M932" i="5"/>
  <c r="M933" i="5"/>
  <c r="M934" i="5"/>
  <c r="M935" i="5"/>
  <c r="M936" i="5"/>
  <c r="M937" i="5"/>
  <c r="M938" i="5"/>
  <c r="M939" i="5"/>
  <c r="M940" i="5"/>
  <c r="M941" i="5"/>
  <c r="M942" i="5"/>
  <c r="M943" i="5"/>
  <c r="M944" i="5"/>
  <c r="M945" i="5"/>
  <c r="M946" i="5"/>
  <c r="M947" i="5"/>
  <c r="M948" i="5"/>
  <c r="M949" i="5"/>
  <c r="M950" i="5"/>
  <c r="M951" i="5"/>
  <c r="M952" i="5"/>
  <c r="M953" i="5"/>
  <c r="M954" i="5"/>
  <c r="M955" i="5"/>
  <c r="M956" i="5"/>
  <c r="M957" i="5"/>
  <c r="M958" i="5"/>
  <c r="M959" i="5"/>
  <c r="M960" i="5"/>
  <c r="M961" i="5"/>
  <c r="M962" i="5"/>
  <c r="M963" i="5"/>
  <c r="M964" i="5"/>
  <c r="M965" i="5"/>
  <c r="M966" i="5"/>
  <c r="M967" i="5"/>
  <c r="M968" i="5"/>
  <c r="M969" i="5"/>
  <c r="M970" i="5"/>
  <c r="M971" i="5"/>
  <c r="M972" i="5"/>
  <c r="M973" i="5"/>
  <c r="M974" i="5"/>
  <c r="M975" i="5"/>
  <c r="M976" i="5"/>
  <c r="M977" i="5"/>
  <c r="M978" i="5"/>
  <c r="M979" i="5"/>
  <c r="M980" i="5"/>
  <c r="M981" i="5"/>
  <c r="M982" i="5"/>
  <c r="M983" i="5"/>
  <c r="M984" i="5"/>
  <c r="M985" i="5"/>
  <c r="M986" i="5"/>
  <c r="M987" i="5"/>
  <c r="M988" i="5"/>
  <c r="M989" i="5"/>
  <c r="M990" i="5"/>
  <c r="M991" i="5"/>
  <c r="M992" i="5"/>
  <c r="M993" i="5"/>
  <c r="M994" i="5"/>
  <c r="M995" i="5"/>
  <c r="M996" i="5"/>
  <c r="M997" i="5"/>
  <c r="M998" i="5"/>
  <c r="M999" i="5"/>
  <c r="M1000" i="5"/>
  <c r="M1001" i="5"/>
  <c r="M1002" i="5"/>
  <c r="M1003" i="5"/>
  <c r="M1004" i="5"/>
  <c r="M1005" i="5"/>
  <c r="M1006" i="5"/>
  <c r="M1007" i="5"/>
  <c r="M1008" i="5"/>
  <c r="M1009" i="5"/>
  <c r="M1010" i="5"/>
  <c r="M1011" i="5"/>
  <c r="M1012" i="5"/>
  <c r="M1013" i="5"/>
  <c r="M1014" i="5"/>
  <c r="M1015" i="5"/>
  <c r="M1016" i="5"/>
  <c r="M1017" i="5"/>
  <c r="M1018" i="5"/>
  <c r="M1019" i="5"/>
  <c r="M1020" i="5"/>
  <c r="M1021" i="5"/>
  <c r="M1022" i="5"/>
  <c r="M1023" i="5"/>
  <c r="M1024" i="5"/>
  <c r="M1025" i="5"/>
  <c r="M1026" i="5"/>
  <c r="M1027" i="5"/>
  <c r="M1028" i="5"/>
  <c r="M1029" i="5"/>
  <c r="M1030" i="5"/>
  <c r="M1031" i="5"/>
  <c r="M1032" i="5"/>
  <c r="M1033" i="5"/>
  <c r="M1034" i="5"/>
  <c r="M1035" i="5"/>
  <c r="M1036" i="5"/>
  <c r="M1037" i="5"/>
  <c r="M1038" i="5"/>
  <c r="M1039" i="5"/>
  <c r="M1040" i="5"/>
  <c r="M1041" i="5"/>
  <c r="M1042" i="5"/>
  <c r="M1043" i="5"/>
  <c r="M1044" i="5"/>
  <c r="M1045" i="5"/>
  <c r="M1046" i="5"/>
  <c r="M1047" i="5"/>
  <c r="M1048" i="5"/>
  <c r="M1049" i="5"/>
  <c r="M1050" i="5"/>
  <c r="M1051" i="5"/>
  <c r="M1052" i="5"/>
  <c r="M1053" i="5"/>
  <c r="M1054" i="5"/>
  <c r="M1055" i="5"/>
  <c r="M1056" i="5"/>
  <c r="M1057" i="5"/>
  <c r="M1058" i="5"/>
  <c r="M1059" i="5"/>
  <c r="M1060" i="5"/>
  <c r="M1061" i="5"/>
  <c r="M1062" i="5"/>
  <c r="M1063" i="5"/>
  <c r="M1064" i="5"/>
  <c r="M1065" i="5"/>
  <c r="M1066" i="5"/>
  <c r="M1067" i="5"/>
  <c r="M1068" i="5"/>
  <c r="M1069" i="5"/>
  <c r="M1070" i="5"/>
  <c r="M1071" i="5"/>
  <c r="M1074" i="5"/>
  <c r="M1075" i="5"/>
  <c r="M1076" i="5"/>
  <c r="M1077" i="5"/>
  <c r="M1078" i="5"/>
  <c r="M1079" i="5"/>
  <c r="M1080" i="5"/>
  <c r="M1081" i="5"/>
  <c r="M1082" i="5"/>
  <c r="M1083" i="5"/>
  <c r="M1084" i="5"/>
  <c r="M1085" i="5"/>
  <c r="M1086" i="5"/>
  <c r="M1087" i="5"/>
  <c r="M1088" i="5"/>
  <c r="M1089" i="5"/>
  <c r="M1090" i="5"/>
  <c r="M1091" i="5"/>
  <c r="M1094" i="5"/>
  <c r="M1095" i="5"/>
  <c r="M1096" i="5"/>
  <c r="M1097" i="5"/>
  <c r="M1098" i="5"/>
  <c r="M1099" i="5"/>
  <c r="M1100" i="5"/>
  <c r="M1101" i="5"/>
  <c r="M1102" i="5"/>
  <c r="M1103" i="5"/>
  <c r="M1104" i="5"/>
  <c r="M1105" i="5"/>
  <c r="M1106" i="5"/>
  <c r="M1107" i="5"/>
  <c r="M1108" i="5"/>
  <c r="M1109" i="5"/>
  <c r="M1110" i="5"/>
  <c r="M1111" i="5"/>
  <c r="M1112" i="5"/>
  <c r="M1113" i="5"/>
  <c r="M1114" i="5"/>
  <c r="M1115" i="5"/>
  <c r="M1116" i="5"/>
  <c r="M1117" i="5"/>
  <c r="M1118" i="5"/>
  <c r="M1119" i="5"/>
  <c r="M1120" i="5"/>
  <c r="M1121" i="5"/>
  <c r="M1122" i="5"/>
  <c r="M1123" i="5"/>
  <c r="M1124" i="5"/>
  <c r="M1125" i="5"/>
  <c r="M1126" i="5"/>
  <c r="M1127" i="5"/>
  <c r="M1128" i="5"/>
  <c r="M1129" i="5"/>
  <c r="M1130" i="5"/>
  <c r="M1131" i="5"/>
  <c r="M1132" i="5"/>
  <c r="M1133" i="5"/>
  <c r="M1134" i="5"/>
  <c r="M1135" i="5"/>
  <c r="M1136" i="5"/>
  <c r="M1137" i="5"/>
  <c r="M1138" i="5"/>
  <c r="M1139" i="5"/>
  <c r="M1140" i="5"/>
  <c r="M1141" i="5"/>
  <c r="M1142" i="5"/>
  <c r="M1143" i="5"/>
  <c r="M1144" i="5"/>
  <c r="M1145" i="5"/>
  <c r="M1146" i="5"/>
  <c r="M1147" i="5"/>
  <c r="M1148" i="5"/>
  <c r="M1149" i="5"/>
  <c r="M1150" i="5"/>
  <c r="M1151" i="5"/>
  <c r="M1152" i="5"/>
  <c r="M1153" i="5"/>
  <c r="M1154" i="5"/>
  <c r="M1155" i="5"/>
  <c r="M1156" i="5"/>
  <c r="M1157" i="5"/>
  <c r="M1158" i="5"/>
  <c r="M1159" i="5"/>
  <c r="M1160" i="5"/>
  <c r="M1161" i="5"/>
  <c r="M1162" i="5"/>
  <c r="M1163" i="5"/>
  <c r="M1164" i="5"/>
  <c r="M1165" i="5"/>
  <c r="M1166" i="5"/>
  <c r="M1167" i="5"/>
  <c r="M1168" i="5"/>
  <c r="M1169" i="5"/>
  <c r="M1170" i="5"/>
  <c r="M1171" i="5"/>
  <c r="M1172" i="5"/>
  <c r="M1173" i="5"/>
  <c r="M1174" i="5"/>
  <c r="M1175" i="5"/>
  <c r="M1176" i="5"/>
  <c r="M1177" i="5"/>
  <c r="M1178" i="5"/>
  <c r="M1179" i="5"/>
  <c r="M1180" i="5"/>
  <c r="M1181" i="5"/>
  <c r="M1182" i="5"/>
  <c r="M1183" i="5"/>
  <c r="M1184" i="5"/>
  <c r="M1185" i="5"/>
  <c r="M1186" i="5"/>
  <c r="M1187" i="5"/>
  <c r="M1188" i="5"/>
  <c r="M1189" i="5"/>
  <c r="M1190" i="5"/>
  <c r="M1191" i="5"/>
  <c r="M1192" i="5"/>
  <c r="M1193" i="5"/>
  <c r="M1194" i="5"/>
  <c r="M1195" i="5"/>
  <c r="M1196" i="5"/>
  <c r="M1197" i="5"/>
  <c r="M1198" i="5"/>
  <c r="M1199" i="5"/>
  <c r="M1200" i="5"/>
  <c r="M1201" i="5"/>
  <c r="M1202" i="5"/>
  <c r="M1203" i="5"/>
  <c r="M1204" i="5"/>
  <c r="M1205" i="5"/>
  <c r="M1206" i="5"/>
  <c r="M1207" i="5"/>
  <c r="M1208" i="5"/>
  <c r="M1209" i="5"/>
  <c r="M1210" i="5"/>
  <c r="M1211" i="5"/>
  <c r="M1212" i="5"/>
  <c r="M1213" i="5"/>
  <c r="M1214" i="5"/>
  <c r="M1215" i="5"/>
  <c r="M1216" i="5"/>
  <c r="M1217" i="5"/>
  <c r="M1218" i="5"/>
  <c r="M1219" i="5"/>
  <c r="M1220" i="5"/>
  <c r="M1221" i="5"/>
  <c r="M1222" i="5"/>
  <c r="M1223" i="5"/>
  <c r="M1224" i="5"/>
  <c r="M1225" i="5"/>
  <c r="M1226" i="5"/>
  <c r="M1227" i="5"/>
  <c r="M1228" i="5"/>
  <c r="M1229" i="5"/>
  <c r="M1230" i="5"/>
  <c r="M1231" i="5"/>
  <c r="M1232" i="5"/>
  <c r="M1233" i="5"/>
  <c r="M1234" i="5"/>
  <c r="M1235" i="5"/>
  <c r="M1236" i="5"/>
  <c r="M1237" i="5"/>
  <c r="M1238" i="5"/>
  <c r="M1239" i="5"/>
  <c r="M1240" i="5"/>
  <c r="M1241" i="5"/>
  <c r="M1242" i="5"/>
  <c r="M1243" i="5"/>
  <c r="M1244" i="5"/>
  <c r="M1245" i="5"/>
  <c r="M1246" i="5"/>
  <c r="M1247" i="5"/>
  <c r="M1248" i="5"/>
  <c r="M1249" i="5"/>
  <c r="M1250" i="5"/>
  <c r="M1251" i="5"/>
  <c r="M1252" i="5"/>
  <c r="M1253" i="5"/>
  <c r="M1254" i="5"/>
  <c r="M1255" i="5"/>
  <c r="M1256" i="5"/>
  <c r="M1257" i="5"/>
  <c r="M1258" i="5"/>
  <c r="M1259" i="5"/>
  <c r="M1260" i="5"/>
  <c r="M1261" i="5"/>
  <c r="M1262" i="5"/>
  <c r="M1263" i="5"/>
  <c r="M1264" i="5"/>
  <c r="M1265" i="5"/>
  <c r="M1266" i="5"/>
  <c r="M1267" i="5"/>
  <c r="M1268" i="5"/>
  <c r="M1269" i="5"/>
  <c r="M1270" i="5"/>
  <c r="M1271" i="5"/>
  <c r="M1272" i="5"/>
  <c r="M1273" i="5"/>
  <c r="M1274" i="5"/>
  <c r="M1275" i="5"/>
  <c r="M1276" i="5"/>
  <c r="M1277" i="5"/>
  <c r="M1278" i="5"/>
  <c r="M1279" i="5"/>
  <c r="M1280" i="5"/>
  <c r="M1281" i="5"/>
  <c r="M1282" i="5"/>
  <c r="M1283" i="5"/>
  <c r="M1284" i="5"/>
  <c r="M1285" i="5"/>
  <c r="M1286" i="5"/>
  <c r="M1287" i="5"/>
  <c r="M1288" i="5"/>
  <c r="M1289" i="5"/>
  <c r="M1290" i="5"/>
  <c r="M1291" i="5"/>
  <c r="M1292" i="5"/>
  <c r="M1293" i="5"/>
  <c r="M1294" i="5"/>
  <c r="M1295" i="5"/>
  <c r="M1296" i="5"/>
  <c r="M1297" i="5"/>
  <c r="M1298" i="5"/>
  <c r="M1299" i="5"/>
  <c r="M1300" i="5"/>
  <c r="M1301" i="5"/>
  <c r="M1302" i="5"/>
  <c r="M1303" i="5"/>
  <c r="M1304" i="5"/>
  <c r="M1305" i="5"/>
  <c r="M1306" i="5"/>
  <c r="M1307" i="5"/>
  <c r="M1308" i="5"/>
  <c r="M1309" i="5"/>
  <c r="M1310" i="5"/>
  <c r="M1311" i="5"/>
  <c r="M1312" i="5"/>
  <c r="M1313" i="5"/>
  <c r="M1314" i="5"/>
  <c r="M1315" i="5"/>
  <c r="M1316" i="5"/>
  <c r="M1317" i="5"/>
  <c r="M1318" i="5"/>
  <c r="M1319" i="5"/>
  <c r="M1320" i="5"/>
  <c r="M1321" i="5"/>
  <c r="M1322" i="5"/>
  <c r="M1323" i="5"/>
  <c r="M1324" i="5"/>
  <c r="M1325" i="5"/>
  <c r="M1326" i="5"/>
  <c r="M1327" i="5"/>
  <c r="M1328" i="5"/>
  <c r="M1329" i="5"/>
  <c r="M1330" i="5"/>
  <c r="M1331" i="5"/>
  <c r="M1332" i="5"/>
  <c r="M1333" i="5"/>
  <c r="M1334" i="5"/>
  <c r="M1335" i="5"/>
  <c r="M1336" i="5"/>
  <c r="M1337" i="5"/>
  <c r="M1338" i="5"/>
  <c r="M1339" i="5"/>
  <c r="M1340" i="5"/>
  <c r="M1341" i="5"/>
  <c r="M1342" i="5"/>
  <c r="M1343" i="5"/>
  <c r="M1344" i="5"/>
  <c r="M1347" i="5"/>
  <c r="M1348" i="5"/>
  <c r="M1349" i="5"/>
  <c r="M1350" i="5"/>
  <c r="M1351" i="5"/>
  <c r="M1352" i="5"/>
  <c r="M1353" i="5"/>
  <c r="M1354" i="5"/>
  <c r="M1355" i="5"/>
  <c r="M1356" i="5"/>
  <c r="M1357" i="5"/>
  <c r="M1358" i="5"/>
  <c r="M1359" i="5"/>
  <c r="M1360" i="5"/>
  <c r="M1363" i="5"/>
  <c r="M1364" i="5"/>
  <c r="M1365" i="5"/>
  <c r="M1366" i="5"/>
  <c r="M1367" i="5"/>
  <c r="M1368" i="5"/>
  <c r="M1369" i="5"/>
  <c r="M1370" i="5"/>
  <c r="M1371" i="5"/>
  <c r="M1372" i="5"/>
  <c r="M1373" i="5"/>
  <c r="M1374" i="5"/>
  <c r="M1375" i="5"/>
  <c r="M1376" i="5"/>
  <c r="M1377" i="5"/>
  <c r="M1378" i="5"/>
  <c r="M1379" i="5"/>
  <c r="M1380" i="5"/>
  <c r="M1381" i="5"/>
  <c r="M1382" i="5"/>
  <c r="M1383" i="5"/>
  <c r="M1384" i="5"/>
  <c r="M1385" i="5"/>
  <c r="M1386" i="5"/>
  <c r="M1387" i="5"/>
  <c r="M1388" i="5"/>
  <c r="M1389" i="5"/>
  <c r="M1390" i="5"/>
  <c r="M1391" i="5"/>
  <c r="M1392" i="5"/>
  <c r="M1393" i="5"/>
  <c r="M1394" i="5"/>
  <c r="M1395" i="5"/>
  <c r="M1396" i="5"/>
  <c r="M1397" i="5"/>
  <c r="M1398" i="5"/>
  <c r="M1399" i="5"/>
  <c r="M1400" i="5"/>
  <c r="M1401" i="5"/>
  <c r="M1402" i="5"/>
  <c r="M1403" i="5"/>
  <c r="M1404" i="5"/>
  <c r="M1405" i="5"/>
  <c r="M1406" i="5"/>
  <c r="M1407" i="5"/>
  <c r="M1408" i="5"/>
  <c r="M1409" i="5"/>
  <c r="M1410" i="5"/>
  <c r="M1411" i="5"/>
  <c r="M1412" i="5"/>
  <c r="M1413" i="5"/>
  <c r="M1414" i="5"/>
  <c r="M1415" i="5"/>
  <c r="M1416" i="5"/>
  <c r="M1417" i="5"/>
  <c r="M1418" i="5"/>
  <c r="M1419" i="5"/>
  <c r="M1420" i="5"/>
  <c r="M1421" i="5"/>
  <c r="M1422" i="5"/>
  <c r="M1423" i="5"/>
  <c r="M1424" i="5"/>
  <c r="M1425" i="5"/>
  <c r="M1426" i="5"/>
  <c r="M1427" i="5"/>
  <c r="M1428" i="5"/>
  <c r="M1429" i="5"/>
  <c r="M1430" i="5"/>
  <c r="M1431" i="5"/>
  <c r="M1432" i="5"/>
  <c r="M1433" i="5"/>
  <c r="M1434" i="5"/>
  <c r="M1435" i="5"/>
  <c r="M1436" i="5"/>
  <c r="M1437" i="5"/>
  <c r="M1438" i="5"/>
  <c r="M1439" i="5"/>
  <c r="M1440" i="5"/>
  <c r="M1441" i="5"/>
  <c r="M1442" i="5"/>
  <c r="M1443" i="5"/>
  <c r="M1444" i="5"/>
  <c r="M1445" i="5"/>
  <c r="M1446" i="5"/>
  <c r="M1447" i="5"/>
  <c r="M1448" i="5"/>
  <c r="M1449" i="5"/>
  <c r="M1450" i="5"/>
  <c r="M1451" i="5"/>
  <c r="M1452" i="5"/>
  <c r="M1453" i="5"/>
  <c r="M1454" i="5"/>
  <c r="M1455" i="5"/>
  <c r="M1456" i="5"/>
  <c r="M1457" i="5"/>
  <c r="M1458" i="5"/>
  <c r="M1459" i="5"/>
  <c r="M1460" i="5"/>
  <c r="M1461" i="5"/>
  <c r="M1462" i="5"/>
  <c r="M1463" i="5"/>
  <c r="M1464" i="5"/>
  <c r="M1465" i="5"/>
  <c r="M1466" i="5"/>
  <c r="M1467" i="5"/>
  <c r="M1468" i="5"/>
  <c r="M1469" i="5"/>
  <c r="M1470" i="5"/>
  <c r="M1471" i="5"/>
  <c r="M1472" i="5"/>
  <c r="M1473" i="5"/>
  <c r="M1474" i="5"/>
  <c r="M1475" i="5"/>
  <c r="M1476" i="5"/>
  <c r="M1477" i="5"/>
  <c r="M1478" i="5"/>
  <c r="M1479" i="5"/>
  <c r="M1480" i="5"/>
  <c r="M1481" i="5"/>
  <c r="M1482" i="5"/>
  <c r="M1483" i="5"/>
  <c r="M1484" i="5"/>
  <c r="M1485" i="5"/>
  <c r="M1486" i="5"/>
  <c r="M1487" i="5"/>
  <c r="M1488" i="5"/>
  <c r="M1489" i="5"/>
  <c r="M1490" i="5"/>
  <c r="M1491" i="5"/>
  <c r="M1492" i="5"/>
  <c r="M1493" i="5"/>
  <c r="M1494" i="5"/>
  <c r="M1495" i="5"/>
  <c r="M1496" i="5"/>
  <c r="M1497" i="5"/>
  <c r="M1498" i="5"/>
  <c r="M1499" i="5"/>
  <c r="M1500" i="5"/>
  <c r="M1501" i="5"/>
  <c r="M1502" i="5"/>
  <c r="M1503" i="5"/>
  <c r="M1504" i="5"/>
  <c r="M1505" i="5"/>
  <c r="M1506" i="5"/>
  <c r="M1507" i="5"/>
  <c r="M1508" i="5"/>
  <c r="M1509" i="5"/>
  <c r="M1510" i="5"/>
  <c r="M1511" i="5"/>
  <c r="M1512" i="5"/>
  <c r="M1513" i="5"/>
  <c r="M1514" i="5"/>
  <c r="M1515" i="5"/>
  <c r="M1516" i="5"/>
  <c r="M1517" i="5"/>
  <c r="M1518" i="5"/>
  <c r="M1519" i="5"/>
  <c r="M1520" i="5"/>
  <c r="M1521" i="5"/>
  <c r="M1522" i="5"/>
  <c r="M1523" i="5"/>
  <c r="M1524" i="5"/>
  <c r="M1525" i="5"/>
  <c r="M1526" i="5"/>
  <c r="M1527" i="5"/>
  <c r="M1528" i="5"/>
  <c r="M1529" i="5"/>
  <c r="M1530" i="5"/>
  <c r="M1531" i="5"/>
  <c r="M1532" i="5"/>
  <c r="M1533" i="5"/>
  <c r="M1534" i="5"/>
  <c r="M1535" i="5"/>
  <c r="M1536" i="5"/>
  <c r="M1537" i="5"/>
  <c r="M1538" i="5"/>
  <c r="M1539" i="5"/>
  <c r="M1540" i="5"/>
  <c r="M1541" i="5"/>
  <c r="M1542" i="5"/>
  <c r="M1543" i="5"/>
  <c r="M1544" i="5"/>
  <c r="M1545" i="5"/>
  <c r="M1546" i="5"/>
  <c r="M1547" i="5"/>
  <c r="M1548" i="5"/>
  <c r="M1549" i="5"/>
  <c r="M1550" i="5"/>
  <c r="M1551" i="5"/>
  <c r="M1552" i="5"/>
  <c r="M1553" i="5"/>
  <c r="M1554" i="5"/>
  <c r="M1555" i="5"/>
  <c r="M1556" i="5"/>
  <c r="M1557" i="5"/>
  <c r="M1558" i="5"/>
  <c r="M1559" i="5"/>
  <c r="M1560" i="5"/>
  <c r="M1561" i="5"/>
  <c r="M1562" i="5"/>
  <c r="M1563" i="5"/>
  <c r="M1564" i="5"/>
  <c r="M1565" i="5"/>
  <c r="M1566" i="5"/>
  <c r="M1567" i="5"/>
  <c r="M1568" i="5"/>
  <c r="M1569" i="5"/>
  <c r="M1570" i="5"/>
  <c r="M1571" i="5"/>
  <c r="M1572" i="5"/>
  <c r="M1573" i="5"/>
  <c r="M1574" i="5"/>
  <c r="M1575" i="5"/>
  <c r="M1576" i="5"/>
  <c r="M1577" i="5"/>
  <c r="M1578" i="5"/>
  <c r="M1579" i="5"/>
  <c r="M1580" i="5"/>
  <c r="M1581" i="5"/>
  <c r="M1582" i="5"/>
  <c r="M1583" i="5"/>
  <c r="M1584" i="5"/>
  <c r="M1585" i="5"/>
  <c r="M1586" i="5"/>
  <c r="M1587" i="5"/>
  <c r="M1588" i="5"/>
  <c r="M1589" i="5"/>
  <c r="M1590" i="5"/>
  <c r="M1591" i="5"/>
  <c r="M1592" i="5"/>
  <c r="M1593" i="5"/>
  <c r="M1594" i="5"/>
  <c r="M1595" i="5"/>
  <c r="M1596" i="5"/>
  <c r="M1597" i="5"/>
  <c r="M1598" i="5"/>
  <c r="M1599" i="5"/>
  <c r="M1600" i="5"/>
  <c r="M1601" i="5"/>
  <c r="M1602" i="5"/>
  <c r="M1603" i="5"/>
  <c r="M1604" i="5"/>
  <c r="M1605" i="5"/>
  <c r="M1606" i="5"/>
  <c r="M1607" i="5"/>
  <c r="M1608" i="5"/>
  <c r="M1609" i="5"/>
  <c r="M1610" i="5"/>
  <c r="M1611" i="5"/>
  <c r="M1612" i="5"/>
  <c r="M1613" i="5"/>
  <c r="M1614" i="5"/>
  <c r="M1615" i="5"/>
  <c r="M1616" i="5"/>
  <c r="M1617" i="5"/>
  <c r="M1618" i="5"/>
  <c r="M1619" i="5"/>
  <c r="M1620" i="5"/>
  <c r="M1621" i="5"/>
  <c r="M1622" i="5"/>
  <c r="M1623" i="5"/>
  <c r="M1624" i="5"/>
  <c r="M1625" i="5"/>
  <c r="M1626" i="5"/>
  <c r="M1627" i="5"/>
  <c r="M1628" i="5"/>
  <c r="M1631" i="5"/>
  <c r="M1632" i="5"/>
  <c r="M1633" i="5"/>
  <c r="M1634" i="5"/>
  <c r="M1635" i="5"/>
  <c r="M1636" i="5"/>
  <c r="OU23" i="5"/>
  <c r="S23" i="5" a="1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AJ23" i="5"/>
  <c r="AK23" i="5"/>
  <c r="AL23" i="5"/>
  <c r="AM23" i="5"/>
  <c r="AN23" i="5"/>
  <c r="AO23" i="5"/>
  <c r="AP23" i="5"/>
  <c r="AQ23" i="5"/>
  <c r="AR23" i="5"/>
  <c r="AS23" i="5"/>
  <c r="AT23" i="5"/>
  <c r="AU23" i="5"/>
  <c r="AV23" i="5"/>
  <c r="AW23" i="5"/>
  <c r="AX23" i="5"/>
  <c r="AY23" i="5"/>
  <c r="AZ23" i="5"/>
  <c r="BA23" i="5"/>
  <c r="BB23" i="5"/>
  <c r="BC23" i="5"/>
  <c r="BD23" i="5"/>
  <c r="BE23" i="5"/>
  <c r="BF23" i="5"/>
  <c r="BG23" i="5"/>
  <c r="BH23" i="5"/>
  <c r="BI23" i="5"/>
  <c r="BJ23" i="5"/>
  <c r="BK23" i="5"/>
  <c r="BL23" i="5"/>
  <c r="BM23" i="5"/>
  <c r="BN23" i="5"/>
  <c r="BO23" i="5"/>
  <c r="BP23" i="5"/>
  <c r="BQ23" i="5"/>
  <c r="BR23" i="5"/>
  <c r="BS23" i="5"/>
  <c r="BT23" i="5"/>
  <c r="BU23" i="5"/>
  <c r="BV23" i="5"/>
  <c r="BW23" i="5"/>
  <c r="BX23" i="5"/>
  <c r="BY23" i="5"/>
  <c r="BZ23" i="5"/>
  <c r="CA23" i="5"/>
  <c r="CB23" i="5"/>
  <c r="CC23" i="5"/>
  <c r="CD23" i="5"/>
  <c r="CE23" i="5"/>
  <c r="CF23" i="5"/>
  <c r="CG23" i="5"/>
  <c r="CH23" i="5"/>
  <c r="CI23" i="5"/>
  <c r="CJ23" i="5"/>
  <c r="CK23" i="5"/>
  <c r="CL23" i="5"/>
  <c r="CM23" i="5"/>
  <c r="CN23" i="5"/>
  <c r="CO23" i="5"/>
  <c r="CP23" i="5"/>
  <c r="CQ23" i="5"/>
  <c r="CR23" i="5"/>
  <c r="CS23" i="5"/>
  <c r="CT23" i="5"/>
  <c r="CU23" i="5"/>
  <c r="CV23" i="5"/>
  <c r="CW23" i="5"/>
  <c r="CX23" i="5"/>
  <c r="CY23" i="5"/>
  <c r="CZ23" i="5"/>
  <c r="DA23" i="5"/>
  <c r="DB23" i="5"/>
  <c r="DC23" i="5"/>
  <c r="DD23" i="5"/>
  <c r="DE23" i="5"/>
  <c r="DF23" i="5"/>
  <c r="DG23" i="5"/>
  <c r="DH23" i="5"/>
  <c r="DI23" i="5"/>
  <c r="DJ23" i="5"/>
  <c r="DK23" i="5"/>
  <c r="DL23" i="5"/>
  <c r="DM23" i="5"/>
  <c r="DN23" i="5"/>
  <c r="DO23" i="5"/>
  <c r="DP23" i="5"/>
  <c r="DQ23" i="5"/>
  <c r="DR23" i="5"/>
  <c r="DS23" i="5"/>
  <c r="DT23" i="5"/>
  <c r="DU23" i="5"/>
  <c r="DV23" i="5"/>
  <c r="DW23" i="5"/>
  <c r="DX23" i="5"/>
  <c r="DY23" i="5"/>
  <c r="DZ23" i="5"/>
  <c r="EA23" i="5"/>
  <c r="EB23" i="5"/>
  <c r="EC23" i="5"/>
  <c r="ED23" i="5"/>
  <c r="EE23" i="5"/>
  <c r="EF23" i="5"/>
  <c r="EG23" i="5"/>
  <c r="EH23" i="5"/>
  <c r="EI23" i="5"/>
  <c r="EJ23" i="5"/>
  <c r="EK23" i="5"/>
  <c r="EL23" i="5"/>
  <c r="EM23" i="5"/>
  <c r="EN23" i="5"/>
  <c r="EO23" i="5"/>
  <c r="EP23" i="5"/>
  <c r="EQ23" i="5"/>
  <c r="ER23" i="5"/>
  <c r="ES23" i="5"/>
  <c r="ET23" i="5"/>
  <c r="EU23" i="5"/>
  <c r="EV23" i="5"/>
  <c r="EW23" i="5"/>
  <c r="EX23" i="5"/>
  <c r="EY23" i="5"/>
  <c r="EZ23" i="5"/>
  <c r="FA23" i="5"/>
  <c r="FB23" i="5"/>
  <c r="FC23" i="5"/>
  <c r="FD23" i="5"/>
  <c r="FE23" i="5"/>
  <c r="FF23" i="5"/>
  <c r="FG23" i="5"/>
  <c r="FH23" i="5"/>
  <c r="FI23" i="5"/>
  <c r="FJ23" i="5"/>
  <c r="FK23" i="5"/>
  <c r="FL23" i="5"/>
  <c r="FM23" i="5"/>
  <c r="FN23" i="5"/>
  <c r="FO23" i="5"/>
  <c r="FP23" i="5"/>
  <c r="FQ23" i="5"/>
  <c r="FR23" i="5"/>
  <c r="FS23" i="5"/>
  <c r="FT23" i="5"/>
  <c r="FU23" i="5"/>
  <c r="FV23" i="5"/>
  <c r="FW23" i="5"/>
  <c r="FX23" i="5"/>
  <c r="FY23" i="5"/>
  <c r="FZ23" i="5"/>
  <c r="GA23" i="5"/>
  <c r="GB23" i="5"/>
  <c r="GC23" i="5"/>
  <c r="GD23" i="5"/>
  <c r="GE23" i="5"/>
  <c r="GF23" i="5"/>
  <c r="GG23" i="5"/>
  <c r="GH23" i="5"/>
  <c r="GI23" i="5"/>
  <c r="GJ23" i="5"/>
  <c r="GK23" i="5"/>
  <c r="GL23" i="5"/>
  <c r="GM23" i="5"/>
  <c r="GN23" i="5"/>
  <c r="GO23" i="5"/>
  <c r="GP23" i="5"/>
  <c r="GQ23" i="5"/>
  <c r="GR23" i="5"/>
  <c r="GS23" i="5"/>
  <c r="GT23" i="5"/>
  <c r="GU23" i="5"/>
  <c r="GV23" i="5"/>
  <c r="GW23" i="5"/>
  <c r="GX23" i="5"/>
  <c r="GY23" i="5"/>
  <c r="GZ23" i="5"/>
  <c r="HA23" i="5"/>
  <c r="HB23" i="5"/>
  <c r="HC23" i="5"/>
  <c r="HD23" i="5"/>
  <c r="HE23" i="5"/>
  <c r="HF23" i="5"/>
  <c r="HG23" i="5"/>
  <c r="HH23" i="5"/>
  <c r="HI23" i="5"/>
  <c r="HJ23" i="5"/>
  <c r="HK23" i="5"/>
  <c r="HL23" i="5"/>
  <c r="HM23" i="5"/>
  <c r="HN23" i="5"/>
  <c r="HO23" i="5"/>
  <c r="HP23" i="5"/>
  <c r="HQ23" i="5"/>
  <c r="HR23" i="5"/>
  <c r="HS23" i="5"/>
  <c r="HT23" i="5"/>
  <c r="HU23" i="5"/>
  <c r="HV23" i="5"/>
  <c r="HW23" i="5"/>
  <c r="HX23" i="5"/>
  <c r="HY23" i="5"/>
  <c r="HZ23" i="5"/>
  <c r="IA23" i="5"/>
  <c r="IB23" i="5"/>
  <c r="IC23" i="5"/>
  <c r="ID23" i="5"/>
  <c r="IE23" i="5"/>
  <c r="IF23" i="5"/>
  <c r="IG23" i="5"/>
  <c r="IH23" i="5"/>
  <c r="II23" i="5"/>
  <c r="IJ23" i="5"/>
  <c r="IK23" i="5"/>
  <c r="IL23" i="5"/>
  <c r="IM23" i="5"/>
  <c r="IN23" i="5"/>
  <c r="IO23" i="5"/>
  <c r="IP23" i="5"/>
  <c r="IQ23" i="5"/>
  <c r="IR23" i="5"/>
  <c r="IS23" i="5"/>
  <c r="IT23" i="5"/>
  <c r="IU23" i="5"/>
  <c r="IV23" i="5"/>
  <c r="IW23" i="5"/>
  <c r="IX23" i="5"/>
  <c r="IY23" i="5"/>
  <c r="IZ23" i="5"/>
  <c r="JA23" i="5"/>
  <c r="JB23" i="5"/>
  <c r="JC23" i="5"/>
  <c r="JD23" i="5"/>
  <c r="JE23" i="5"/>
  <c r="JF23" i="5"/>
  <c r="JG23" i="5"/>
  <c r="JH23" i="5"/>
  <c r="JI23" i="5"/>
  <c r="JJ23" i="5"/>
  <c r="JK23" i="5"/>
  <c r="JL23" i="5"/>
  <c r="JM23" i="5"/>
  <c r="JN23" i="5"/>
  <c r="JO23" i="5"/>
  <c r="JP23" i="5"/>
  <c r="JQ23" i="5"/>
  <c r="JR23" i="5"/>
  <c r="JS23" i="5"/>
  <c r="JT23" i="5"/>
  <c r="JU23" i="5"/>
  <c r="JV23" i="5"/>
  <c r="JW23" i="5"/>
  <c r="JX23" i="5"/>
  <c r="JY23" i="5"/>
  <c r="JZ23" i="5"/>
  <c r="KA23" i="5"/>
  <c r="KB23" i="5"/>
  <c r="KC23" i="5"/>
  <c r="KD23" i="5"/>
  <c r="KE23" i="5"/>
  <c r="KF23" i="5"/>
  <c r="KG23" i="5"/>
  <c r="KH23" i="5"/>
  <c r="KI23" i="5"/>
  <c r="KJ23" i="5"/>
  <c r="KK23" i="5"/>
  <c r="KL23" i="5"/>
  <c r="KM23" i="5"/>
  <c r="KN23" i="5"/>
  <c r="KO23" i="5"/>
  <c r="KP23" i="5"/>
  <c r="KQ23" i="5"/>
  <c r="KR23" i="5"/>
  <c r="KS23" i="5"/>
  <c r="KT23" i="5"/>
  <c r="KU23" i="5"/>
  <c r="KV23" i="5"/>
  <c r="KW23" i="5"/>
  <c r="KX23" i="5"/>
  <c r="KY23" i="5"/>
  <c r="KZ23" i="5"/>
  <c r="LA23" i="5"/>
  <c r="LB23" i="5"/>
  <c r="LC23" i="5"/>
  <c r="LD23" i="5"/>
  <c r="LE23" i="5"/>
  <c r="LF23" i="5"/>
  <c r="LG23" i="5"/>
  <c r="LH23" i="5"/>
  <c r="LI23" i="5"/>
  <c r="LJ23" i="5"/>
  <c r="LK23" i="5"/>
  <c r="LL23" i="5"/>
  <c r="LM23" i="5"/>
  <c r="LN23" i="5"/>
  <c r="LO23" i="5"/>
  <c r="LP23" i="5"/>
  <c r="LQ23" i="5"/>
  <c r="LR23" i="5"/>
  <c r="LS23" i="5"/>
  <c r="LT23" i="5"/>
  <c r="LU23" i="5"/>
  <c r="LV23" i="5"/>
  <c r="LW23" i="5"/>
  <c r="LX23" i="5"/>
  <c r="LY23" i="5"/>
  <c r="LZ23" i="5"/>
  <c r="MA23" i="5"/>
  <c r="MB23" i="5"/>
  <c r="MC23" i="5"/>
  <c r="MD23" i="5"/>
  <c r="ME23" i="5"/>
  <c r="MF23" i="5"/>
  <c r="MG23" i="5"/>
  <c r="MH23" i="5"/>
  <c r="MI23" i="5"/>
  <c r="MJ23" i="5"/>
  <c r="MK23" i="5"/>
  <c r="ML23" i="5"/>
  <c r="MM23" i="5"/>
  <c r="MN23" i="5"/>
  <c r="MO23" i="5"/>
  <c r="MP23" i="5"/>
  <c r="MQ23" i="5"/>
  <c r="MR23" i="5"/>
  <c r="MS23" i="5"/>
  <c r="MT23" i="5"/>
  <c r="MU23" i="5"/>
  <c r="MV23" i="5"/>
  <c r="MW23" i="5"/>
  <c r="MX23" i="5"/>
  <c r="MY23" i="5"/>
  <c r="MZ23" i="5"/>
  <c r="NA23" i="5"/>
  <c r="NB23" i="5"/>
  <c r="NC23" i="5"/>
  <c r="ND23" i="5"/>
  <c r="NE23" i="5"/>
  <c r="NF23" i="5"/>
  <c r="NG23" i="5"/>
  <c r="NH23" i="5"/>
  <c r="NI23" i="5"/>
  <c r="NJ23" i="5"/>
  <c r="NK23" i="5"/>
  <c r="NL23" i="5"/>
  <c r="NM23" i="5"/>
  <c r="NN23" i="5"/>
  <c r="NO23" i="5"/>
  <c r="NP23" i="5"/>
  <c r="NQ23" i="5"/>
  <c r="NR23" i="5"/>
  <c r="NS23" i="5"/>
  <c r="NT23" i="5"/>
  <c r="NU23" i="5"/>
  <c r="NV23" i="5"/>
  <c r="NW23" i="5"/>
  <c r="NX23" i="5"/>
  <c r="NY23" i="5"/>
  <c r="NZ23" i="5"/>
  <c r="OA23" i="5"/>
  <c r="OB23" i="5"/>
  <c r="OC23" i="5"/>
  <c r="OD23" i="5"/>
  <c r="OE23" i="5"/>
  <c r="OF23" i="5"/>
  <c r="OG23" i="5"/>
  <c r="OH23" i="5"/>
  <c r="OI23" i="5"/>
  <c r="OJ23" i="5"/>
  <c r="OK23" i="5"/>
  <c r="OL23" i="5"/>
  <c r="OM23" i="5"/>
  <c r="ON23" i="5"/>
  <c r="OO23" i="5"/>
  <c r="OP23" i="5"/>
  <c r="OQ23" i="5"/>
  <c r="OR23" i="5"/>
  <c r="OS23" i="5"/>
  <c r="Q38" i="5"/>
  <c r="Q37" i="5"/>
  <c r="Q36" i="5"/>
  <c r="Q35" i="5"/>
  <c r="Q34" i="5"/>
  <c r="Q33" i="5"/>
  <c r="Q32" i="5"/>
  <c r="Q31" i="5"/>
  <c r="Q30" i="5"/>
  <c r="Q29" i="5"/>
  <c r="Q28" i="5"/>
  <c r="Q27" i="5"/>
  <c r="Q26" i="5"/>
  <c r="Q25" i="5"/>
  <c r="Q24" i="5"/>
  <c r="Q23" i="5"/>
  <c r="S10" i="5"/>
  <c r="AB130" i="3"/>
  <c r="AC130" i="3"/>
  <c r="AD130" i="3"/>
  <c r="AE130" i="3"/>
  <c r="AH133" i="3"/>
  <c r="O132" i="3"/>
  <c r="Q132" i="3"/>
  <c r="R132" i="3"/>
  <c r="S132" i="3"/>
  <c r="T132" i="3"/>
  <c r="U132" i="3"/>
  <c r="X132" i="3"/>
  <c r="Y132" i="3"/>
  <c r="AH132" i="3"/>
  <c r="O131" i="3"/>
  <c r="Q131" i="3"/>
  <c r="R131" i="3"/>
  <c r="S131" i="3"/>
  <c r="T131" i="3"/>
  <c r="U131" i="3"/>
  <c r="X131" i="3"/>
  <c r="Y131" i="3"/>
  <c r="AH131" i="3"/>
  <c r="O130" i="3"/>
  <c r="AH130" i="3"/>
  <c r="AB125" i="3"/>
  <c r="AC125" i="3"/>
  <c r="AD125" i="3"/>
  <c r="AE125" i="3"/>
  <c r="AH128" i="3"/>
  <c r="O127" i="3"/>
  <c r="Q127" i="3"/>
  <c r="R127" i="3"/>
  <c r="S127" i="3"/>
  <c r="T127" i="3"/>
  <c r="U127" i="3"/>
  <c r="X127" i="3"/>
  <c r="Y127" i="3"/>
  <c r="AH127" i="3"/>
  <c r="O126" i="3"/>
  <c r="Q126" i="3"/>
  <c r="R126" i="3"/>
  <c r="S126" i="3"/>
  <c r="T126" i="3"/>
  <c r="U126" i="3"/>
  <c r="X126" i="3"/>
  <c r="Y126" i="3"/>
  <c r="AH126" i="3"/>
  <c r="O125" i="3"/>
  <c r="AH125" i="3"/>
  <c r="AB120" i="3"/>
  <c r="AC120" i="3"/>
  <c r="AD120" i="3"/>
  <c r="AE120" i="3"/>
  <c r="AH123" i="3"/>
  <c r="O122" i="3"/>
  <c r="Q122" i="3"/>
  <c r="R122" i="3"/>
  <c r="S122" i="3"/>
  <c r="T122" i="3"/>
  <c r="U122" i="3"/>
  <c r="X122" i="3"/>
  <c r="Y122" i="3"/>
  <c r="AH122" i="3"/>
  <c r="O121" i="3"/>
  <c r="Q121" i="3"/>
  <c r="R121" i="3"/>
  <c r="S121" i="3"/>
  <c r="T121" i="3"/>
  <c r="U121" i="3"/>
  <c r="X121" i="3"/>
  <c r="Y121" i="3"/>
  <c r="AH121" i="3"/>
  <c r="O120" i="3"/>
  <c r="AH120" i="3"/>
  <c r="AB115" i="3"/>
  <c r="AC115" i="3"/>
  <c r="AD115" i="3"/>
  <c r="AE115" i="3"/>
  <c r="AH118" i="3"/>
  <c r="O117" i="3"/>
  <c r="Q117" i="3"/>
  <c r="R117" i="3"/>
  <c r="S117" i="3"/>
  <c r="T117" i="3"/>
  <c r="U117" i="3"/>
  <c r="X117" i="3"/>
  <c r="Y117" i="3"/>
  <c r="AH117" i="3"/>
  <c r="O116" i="3"/>
  <c r="Q116" i="3"/>
  <c r="R116" i="3"/>
  <c r="S116" i="3"/>
  <c r="T116" i="3"/>
  <c r="U116" i="3"/>
  <c r="X116" i="3"/>
  <c r="Y116" i="3"/>
  <c r="AH116" i="3"/>
  <c r="O115" i="3"/>
  <c r="AH115" i="3"/>
  <c r="AB110" i="3"/>
  <c r="AC110" i="3"/>
  <c r="AD110" i="3"/>
  <c r="AE110" i="3"/>
  <c r="AH113" i="3"/>
  <c r="O112" i="3"/>
  <c r="Q112" i="3"/>
  <c r="R112" i="3"/>
  <c r="S112" i="3"/>
  <c r="T112" i="3"/>
  <c r="U112" i="3"/>
  <c r="X112" i="3"/>
  <c r="Y112" i="3"/>
  <c r="AH112" i="3"/>
  <c r="O111" i="3"/>
  <c r="Q111" i="3"/>
  <c r="R111" i="3"/>
  <c r="S111" i="3"/>
  <c r="T111" i="3"/>
  <c r="U111" i="3"/>
  <c r="X111" i="3"/>
  <c r="Y111" i="3"/>
  <c r="AH111" i="3"/>
  <c r="O110" i="3"/>
  <c r="AH110" i="3"/>
  <c r="AB105" i="3"/>
  <c r="AC105" i="3"/>
  <c r="AD105" i="3"/>
  <c r="AE105" i="3"/>
  <c r="AH108" i="3"/>
  <c r="O107" i="3"/>
  <c r="Q107" i="3"/>
  <c r="R107" i="3"/>
  <c r="S107" i="3"/>
  <c r="T107" i="3"/>
  <c r="U107" i="3"/>
  <c r="X107" i="3"/>
  <c r="Y107" i="3"/>
  <c r="AH107" i="3"/>
  <c r="O106" i="3"/>
  <c r="Q106" i="3"/>
  <c r="R106" i="3"/>
  <c r="S106" i="3"/>
  <c r="T106" i="3"/>
  <c r="U106" i="3"/>
  <c r="X106" i="3"/>
  <c r="Y106" i="3"/>
  <c r="AH106" i="3"/>
  <c r="O105" i="3"/>
  <c r="AH105" i="3"/>
  <c r="AB100" i="3"/>
  <c r="AC100" i="3"/>
  <c r="AD100" i="3"/>
  <c r="AE100" i="3"/>
  <c r="AH103" i="3"/>
  <c r="O102" i="3"/>
  <c r="Q102" i="3"/>
  <c r="R102" i="3"/>
  <c r="S102" i="3"/>
  <c r="T102" i="3"/>
  <c r="U102" i="3"/>
  <c r="X102" i="3"/>
  <c r="Y102" i="3"/>
  <c r="AH102" i="3"/>
  <c r="O101" i="3"/>
  <c r="Q101" i="3"/>
  <c r="R101" i="3"/>
  <c r="S101" i="3"/>
  <c r="T101" i="3"/>
  <c r="U101" i="3"/>
  <c r="X101" i="3"/>
  <c r="Y101" i="3"/>
  <c r="AH101" i="3"/>
  <c r="O100" i="3"/>
  <c r="AH100" i="3"/>
  <c r="AB95" i="3"/>
  <c r="AC95" i="3"/>
  <c r="AD95" i="3"/>
  <c r="AE95" i="3"/>
  <c r="AH98" i="3"/>
  <c r="O97" i="3"/>
  <c r="Q97" i="3"/>
  <c r="R97" i="3"/>
  <c r="S97" i="3"/>
  <c r="T97" i="3"/>
  <c r="U97" i="3"/>
  <c r="X97" i="3"/>
  <c r="Y97" i="3"/>
  <c r="AH97" i="3"/>
  <c r="O96" i="3"/>
  <c r="Q96" i="3"/>
  <c r="R96" i="3"/>
  <c r="S96" i="3"/>
  <c r="T96" i="3"/>
  <c r="U96" i="3"/>
  <c r="X96" i="3"/>
  <c r="Y96" i="3"/>
  <c r="AH96" i="3"/>
  <c r="O95" i="3"/>
  <c r="AH95" i="3"/>
  <c r="AB90" i="3"/>
  <c r="AC90" i="3"/>
  <c r="AD90" i="3"/>
  <c r="AE90" i="3"/>
  <c r="AH93" i="3"/>
  <c r="O92" i="3"/>
  <c r="Q92" i="3"/>
  <c r="R92" i="3"/>
  <c r="S92" i="3"/>
  <c r="T92" i="3"/>
  <c r="U92" i="3"/>
  <c r="X92" i="3"/>
  <c r="Y92" i="3"/>
  <c r="AH92" i="3"/>
  <c r="O91" i="3"/>
  <c r="Q91" i="3"/>
  <c r="R91" i="3"/>
  <c r="S91" i="3"/>
  <c r="T91" i="3"/>
  <c r="U91" i="3"/>
  <c r="X91" i="3"/>
  <c r="Y91" i="3"/>
  <c r="AH91" i="3"/>
  <c r="O90" i="3"/>
  <c r="AH90" i="3"/>
  <c r="AB85" i="3"/>
  <c r="AC85" i="3"/>
  <c r="AD85" i="3"/>
  <c r="AE85" i="3"/>
  <c r="AH88" i="3"/>
  <c r="O87" i="3"/>
  <c r="Q87" i="3"/>
  <c r="R87" i="3"/>
  <c r="S87" i="3"/>
  <c r="T87" i="3"/>
  <c r="U87" i="3"/>
  <c r="X87" i="3"/>
  <c r="Y87" i="3"/>
  <c r="AH87" i="3"/>
  <c r="O86" i="3"/>
  <c r="Q86" i="3"/>
  <c r="R86" i="3"/>
  <c r="S86" i="3"/>
  <c r="T86" i="3"/>
  <c r="U86" i="3"/>
  <c r="X86" i="3"/>
  <c r="Y86" i="3"/>
  <c r="AH86" i="3"/>
  <c r="O85" i="3"/>
  <c r="AH85" i="3"/>
  <c r="AB80" i="3"/>
  <c r="AC80" i="3"/>
  <c r="AD80" i="3"/>
  <c r="AE80" i="3"/>
  <c r="AH83" i="3"/>
  <c r="O82" i="3"/>
  <c r="Q82" i="3"/>
  <c r="R82" i="3"/>
  <c r="S82" i="3"/>
  <c r="T82" i="3"/>
  <c r="U82" i="3"/>
  <c r="X82" i="3"/>
  <c r="Y82" i="3"/>
  <c r="AH82" i="3"/>
  <c r="O81" i="3"/>
  <c r="Q81" i="3"/>
  <c r="R81" i="3"/>
  <c r="S81" i="3"/>
  <c r="T81" i="3"/>
  <c r="U81" i="3"/>
  <c r="X81" i="3"/>
  <c r="Y81" i="3"/>
  <c r="AH81" i="3"/>
  <c r="O80" i="3"/>
  <c r="AH80" i="3"/>
  <c r="AB75" i="3"/>
  <c r="AC75" i="3"/>
  <c r="AD75" i="3"/>
  <c r="AE75" i="3"/>
  <c r="AH78" i="3"/>
  <c r="O77" i="3"/>
  <c r="Q77" i="3"/>
  <c r="R77" i="3"/>
  <c r="S77" i="3"/>
  <c r="T77" i="3"/>
  <c r="U77" i="3"/>
  <c r="X77" i="3"/>
  <c r="Y77" i="3"/>
  <c r="AH77" i="3"/>
  <c r="O76" i="3"/>
  <c r="Q76" i="3"/>
  <c r="R76" i="3"/>
  <c r="S76" i="3"/>
  <c r="T76" i="3"/>
  <c r="U76" i="3"/>
  <c r="X76" i="3"/>
  <c r="Y76" i="3"/>
  <c r="AH76" i="3"/>
  <c r="O75" i="3"/>
  <c r="AH75" i="3"/>
  <c r="AB70" i="3"/>
  <c r="AC70" i="3"/>
  <c r="AD70" i="3"/>
  <c r="AE70" i="3"/>
  <c r="AH73" i="3"/>
  <c r="O72" i="3"/>
  <c r="Q72" i="3"/>
  <c r="R72" i="3"/>
  <c r="S72" i="3"/>
  <c r="T72" i="3"/>
  <c r="U72" i="3"/>
  <c r="X72" i="3"/>
  <c r="Y72" i="3"/>
  <c r="AH72" i="3"/>
  <c r="O71" i="3"/>
  <c r="Q71" i="3"/>
  <c r="R71" i="3"/>
  <c r="S71" i="3"/>
  <c r="T71" i="3"/>
  <c r="U71" i="3"/>
  <c r="X71" i="3"/>
  <c r="Y71" i="3"/>
  <c r="AH71" i="3"/>
  <c r="O70" i="3"/>
  <c r="AH70" i="3"/>
  <c r="AB65" i="3"/>
  <c r="AC65" i="3"/>
  <c r="AD65" i="3"/>
  <c r="AE65" i="3"/>
  <c r="AH68" i="3"/>
  <c r="O67" i="3"/>
  <c r="Q67" i="3"/>
  <c r="R67" i="3"/>
  <c r="S67" i="3"/>
  <c r="T67" i="3"/>
  <c r="U67" i="3"/>
  <c r="X67" i="3"/>
  <c r="Y67" i="3"/>
  <c r="AH67" i="3"/>
  <c r="O66" i="3"/>
  <c r="Q66" i="3"/>
  <c r="R66" i="3"/>
  <c r="S66" i="3"/>
  <c r="T66" i="3"/>
  <c r="U66" i="3"/>
  <c r="X66" i="3"/>
  <c r="Y66" i="3"/>
  <c r="AH66" i="3"/>
  <c r="O65" i="3"/>
  <c r="AH65" i="3"/>
  <c r="AB60" i="3"/>
  <c r="AC60" i="3"/>
  <c r="AD60" i="3"/>
  <c r="AE60" i="3"/>
  <c r="AH63" i="3"/>
  <c r="O62" i="3"/>
  <c r="Q62" i="3"/>
  <c r="R62" i="3"/>
  <c r="S62" i="3"/>
  <c r="T62" i="3"/>
  <c r="U62" i="3"/>
  <c r="X62" i="3"/>
  <c r="Y62" i="3"/>
  <c r="AH62" i="3"/>
  <c r="O61" i="3"/>
  <c r="Q61" i="3"/>
  <c r="R61" i="3"/>
  <c r="S61" i="3"/>
  <c r="T61" i="3"/>
  <c r="U61" i="3"/>
  <c r="X61" i="3"/>
  <c r="Y61" i="3"/>
  <c r="AH61" i="3"/>
  <c r="O60" i="3"/>
  <c r="AH60" i="3"/>
  <c r="AB55" i="3"/>
  <c r="AC55" i="3"/>
  <c r="AD55" i="3"/>
  <c r="AE55" i="3"/>
  <c r="AH58" i="3"/>
  <c r="O57" i="3"/>
  <c r="Q57" i="3"/>
  <c r="R57" i="3"/>
  <c r="S57" i="3"/>
  <c r="T57" i="3"/>
  <c r="U57" i="3"/>
  <c r="X57" i="3"/>
  <c r="Y57" i="3"/>
  <c r="AH57" i="3"/>
  <c r="O56" i="3"/>
  <c r="Q56" i="3"/>
  <c r="R56" i="3"/>
  <c r="S56" i="3"/>
  <c r="T56" i="3"/>
  <c r="U56" i="3"/>
  <c r="X56" i="3"/>
  <c r="Y56" i="3"/>
  <c r="AH56" i="3"/>
  <c r="O55" i="3"/>
  <c r="AH55" i="3"/>
  <c r="AB50" i="3"/>
  <c r="AC50" i="3"/>
  <c r="AD50" i="3"/>
  <c r="AE50" i="3"/>
  <c r="AH53" i="3"/>
  <c r="O52" i="3"/>
  <c r="Q52" i="3"/>
  <c r="R52" i="3"/>
  <c r="S52" i="3"/>
  <c r="T52" i="3"/>
  <c r="U52" i="3"/>
  <c r="X52" i="3"/>
  <c r="Y52" i="3"/>
  <c r="AH52" i="3"/>
  <c r="O51" i="3"/>
  <c r="Q51" i="3"/>
  <c r="R51" i="3"/>
  <c r="S51" i="3"/>
  <c r="T51" i="3"/>
  <c r="U51" i="3"/>
  <c r="X51" i="3"/>
  <c r="Y51" i="3"/>
  <c r="AH51" i="3"/>
  <c r="O50" i="3"/>
  <c r="AH50" i="3"/>
  <c r="AB45" i="3"/>
  <c r="AC45" i="3"/>
  <c r="AD45" i="3"/>
  <c r="AE45" i="3"/>
  <c r="AH48" i="3"/>
  <c r="O47" i="3"/>
  <c r="Q47" i="3"/>
  <c r="R47" i="3"/>
  <c r="S47" i="3"/>
  <c r="T47" i="3"/>
  <c r="U47" i="3"/>
  <c r="X47" i="3"/>
  <c r="Y47" i="3"/>
  <c r="AH47" i="3"/>
  <c r="O46" i="3"/>
  <c r="Q46" i="3"/>
  <c r="R46" i="3"/>
  <c r="S46" i="3"/>
  <c r="T46" i="3"/>
  <c r="U46" i="3"/>
  <c r="X46" i="3"/>
  <c r="Y46" i="3"/>
  <c r="AH46" i="3"/>
  <c r="O45" i="3"/>
  <c r="AH45" i="3"/>
  <c r="AB40" i="3"/>
  <c r="AC40" i="3"/>
  <c r="AD40" i="3"/>
  <c r="AE40" i="3"/>
  <c r="AH43" i="3"/>
  <c r="O42" i="3"/>
  <c r="Q42" i="3"/>
  <c r="R42" i="3"/>
  <c r="S42" i="3"/>
  <c r="T42" i="3"/>
  <c r="U42" i="3"/>
  <c r="X42" i="3"/>
  <c r="Y42" i="3"/>
  <c r="AH42" i="3"/>
  <c r="O41" i="3"/>
  <c r="Q41" i="3"/>
  <c r="R41" i="3"/>
  <c r="S41" i="3"/>
  <c r="T41" i="3"/>
  <c r="U41" i="3"/>
  <c r="X41" i="3"/>
  <c r="Y41" i="3"/>
  <c r="AH41" i="3"/>
  <c r="O40" i="3"/>
  <c r="AH40" i="3"/>
  <c r="AB35" i="3"/>
  <c r="AC35" i="3"/>
  <c r="AD35" i="3"/>
  <c r="AE35" i="3"/>
  <c r="AH38" i="3"/>
  <c r="O37" i="3"/>
  <c r="Q37" i="3"/>
  <c r="R37" i="3"/>
  <c r="S37" i="3"/>
  <c r="T37" i="3"/>
  <c r="U37" i="3"/>
  <c r="X37" i="3"/>
  <c r="Y37" i="3"/>
  <c r="AH37" i="3"/>
  <c r="O36" i="3"/>
  <c r="Q36" i="3"/>
  <c r="R36" i="3"/>
  <c r="S36" i="3"/>
  <c r="T36" i="3"/>
  <c r="U36" i="3"/>
  <c r="X36" i="3"/>
  <c r="Y36" i="3"/>
  <c r="AH36" i="3"/>
  <c r="O35" i="3"/>
  <c r="AH35" i="3"/>
  <c r="AB30" i="3"/>
  <c r="AC30" i="3"/>
  <c r="AD30" i="3"/>
  <c r="AE30" i="3"/>
  <c r="AH33" i="3"/>
  <c r="O32" i="3"/>
  <c r="Q32" i="3"/>
  <c r="R32" i="3"/>
  <c r="S32" i="3"/>
  <c r="T32" i="3"/>
  <c r="U32" i="3"/>
  <c r="X32" i="3"/>
  <c r="Y32" i="3"/>
  <c r="AH32" i="3"/>
  <c r="O31" i="3"/>
  <c r="Q31" i="3"/>
  <c r="R31" i="3"/>
  <c r="S31" i="3"/>
  <c r="T31" i="3"/>
  <c r="U31" i="3"/>
  <c r="X31" i="3"/>
  <c r="Y31" i="3"/>
  <c r="AH31" i="3"/>
  <c r="O30" i="3"/>
  <c r="AH30" i="3"/>
  <c r="AB25" i="3"/>
  <c r="AC25" i="3"/>
  <c r="AD25" i="3"/>
  <c r="AE25" i="3"/>
  <c r="AH28" i="3"/>
  <c r="O27" i="3"/>
  <c r="Q27" i="3"/>
  <c r="R27" i="3"/>
  <c r="S27" i="3"/>
  <c r="T27" i="3"/>
  <c r="U27" i="3"/>
  <c r="X27" i="3"/>
  <c r="Y27" i="3"/>
  <c r="AH27" i="3"/>
  <c r="O26" i="3"/>
  <c r="Q26" i="3"/>
  <c r="R26" i="3"/>
  <c r="S26" i="3"/>
  <c r="T26" i="3"/>
  <c r="U26" i="3"/>
  <c r="X26" i="3"/>
  <c r="Y26" i="3"/>
  <c r="AH26" i="3"/>
  <c r="O25" i="3"/>
  <c r="AH25" i="3"/>
  <c r="AB20" i="3"/>
  <c r="AC20" i="3"/>
  <c r="AD20" i="3"/>
  <c r="AE20" i="3"/>
  <c r="AH23" i="3"/>
  <c r="O22" i="3"/>
  <c r="Q22" i="3"/>
  <c r="R22" i="3"/>
  <c r="S22" i="3"/>
  <c r="T22" i="3"/>
  <c r="U22" i="3"/>
  <c r="X22" i="3"/>
  <c r="Y22" i="3"/>
  <c r="AH22" i="3"/>
  <c r="O21" i="3"/>
  <c r="Q21" i="3"/>
  <c r="R21" i="3"/>
  <c r="S21" i="3"/>
  <c r="T21" i="3"/>
  <c r="U21" i="3"/>
  <c r="X21" i="3"/>
  <c r="Y21" i="3"/>
  <c r="AH21" i="3"/>
  <c r="O20" i="3"/>
  <c r="AH20" i="3"/>
  <c r="AB15" i="3"/>
  <c r="AC15" i="3"/>
  <c r="AD15" i="3"/>
  <c r="AE15" i="3"/>
  <c r="AH18" i="3"/>
  <c r="O17" i="3"/>
  <c r="Q17" i="3"/>
  <c r="R17" i="3"/>
  <c r="S17" i="3"/>
  <c r="T17" i="3"/>
  <c r="U17" i="3"/>
  <c r="X17" i="3"/>
  <c r="Y17" i="3"/>
  <c r="AH17" i="3"/>
  <c r="O16" i="3"/>
  <c r="Q16" i="3"/>
  <c r="R16" i="3"/>
  <c r="S16" i="3"/>
  <c r="T16" i="3"/>
  <c r="U16" i="3"/>
  <c r="X16" i="3"/>
  <c r="Y16" i="3"/>
  <c r="AH16" i="3"/>
  <c r="O15" i="3"/>
  <c r="AH15" i="3"/>
  <c r="AB10" i="3"/>
  <c r="AC10" i="3"/>
  <c r="AD10" i="3"/>
  <c r="AE10" i="3"/>
  <c r="AH13" i="3"/>
  <c r="O12" i="3"/>
  <c r="Q12" i="3"/>
  <c r="R12" i="3"/>
  <c r="S12" i="3"/>
  <c r="T12" i="3"/>
  <c r="U12" i="3"/>
  <c r="X12" i="3"/>
  <c r="Y12" i="3"/>
  <c r="AH12" i="3"/>
  <c r="O11" i="3"/>
  <c r="Q11" i="3"/>
  <c r="R11" i="3"/>
  <c r="S11" i="3"/>
  <c r="T11" i="3"/>
  <c r="U11" i="3"/>
  <c r="X11" i="3"/>
  <c r="Y11" i="3"/>
  <c r="AH11" i="3"/>
  <c r="O10" i="3"/>
  <c r="AH10" i="3"/>
  <c r="AB5" i="3"/>
  <c r="AC5" i="3"/>
  <c r="AD5" i="3"/>
  <c r="AE5" i="3"/>
  <c r="AH8" i="3"/>
  <c r="O7" i="3"/>
  <c r="Q7" i="3"/>
  <c r="R7" i="3"/>
  <c r="S7" i="3"/>
  <c r="T7" i="3"/>
  <c r="U7" i="3"/>
  <c r="X7" i="3"/>
  <c r="Y7" i="3"/>
  <c r="AH7" i="3"/>
  <c r="O6" i="3"/>
  <c r="Q6" i="3"/>
  <c r="R6" i="3"/>
  <c r="S6" i="3"/>
  <c r="T6" i="3"/>
  <c r="U6" i="3"/>
  <c r="X6" i="3"/>
  <c r="Y6" i="3"/>
  <c r="AH6" i="3"/>
  <c r="O5" i="3"/>
  <c r="AH5" i="3"/>
  <c r="P272" i="1"/>
  <c r="P271" i="1"/>
  <c r="P267" i="1"/>
  <c r="P266" i="1"/>
  <c r="P262" i="1"/>
  <c r="P261" i="1"/>
  <c r="P257" i="1"/>
  <c r="P256" i="1"/>
  <c r="P252" i="1"/>
  <c r="P251" i="1"/>
  <c r="P247" i="1"/>
  <c r="P246" i="1"/>
  <c r="P242" i="1"/>
  <c r="P241" i="1"/>
  <c r="P237" i="1"/>
  <c r="P236" i="1"/>
  <c r="P232" i="1"/>
  <c r="P231" i="1"/>
  <c r="P227" i="1"/>
  <c r="P226" i="1"/>
  <c r="P222" i="1"/>
  <c r="P221" i="1"/>
  <c r="P217" i="1"/>
  <c r="P216" i="1"/>
  <c r="P212" i="1"/>
  <c r="P211" i="1"/>
  <c r="P207" i="1"/>
  <c r="P206" i="1"/>
  <c r="P202" i="1"/>
  <c r="P201" i="1"/>
  <c r="P197" i="1"/>
  <c r="P196" i="1"/>
  <c r="P192" i="1"/>
  <c r="P191" i="1"/>
  <c r="P187" i="1"/>
  <c r="P186" i="1"/>
  <c r="P182" i="1"/>
  <c r="P181" i="1"/>
  <c r="P177" i="1"/>
  <c r="P176" i="1"/>
  <c r="P172" i="1"/>
  <c r="P171" i="1"/>
  <c r="P167" i="1"/>
  <c r="P166" i="1"/>
  <c r="P162" i="1"/>
  <c r="P161" i="1"/>
  <c r="P157" i="1"/>
  <c r="P156" i="1"/>
  <c r="P152" i="1"/>
  <c r="P151" i="1"/>
  <c r="P147" i="1"/>
  <c r="P146" i="1"/>
  <c r="P142" i="1"/>
  <c r="P141" i="1"/>
  <c r="P137" i="1"/>
  <c r="P136" i="1"/>
  <c r="P132" i="1"/>
  <c r="P131" i="1"/>
  <c r="P127" i="1"/>
  <c r="P126" i="1"/>
  <c r="P122" i="1"/>
  <c r="P121" i="1"/>
  <c r="P117" i="1"/>
  <c r="P116" i="1"/>
  <c r="P112" i="1"/>
  <c r="P111" i="1"/>
  <c r="P107" i="1"/>
  <c r="P106" i="1"/>
  <c r="P102" i="1"/>
  <c r="P101" i="1"/>
  <c r="P97" i="1"/>
  <c r="P96" i="1"/>
  <c r="P92" i="1"/>
  <c r="P91" i="1"/>
  <c r="P87" i="1"/>
  <c r="P86" i="1"/>
  <c r="P82" i="1"/>
  <c r="P81" i="1"/>
  <c r="P77" i="1"/>
  <c r="P76" i="1"/>
  <c r="P72" i="1"/>
  <c r="P71" i="1"/>
  <c r="P67" i="1"/>
  <c r="P66" i="1"/>
  <c r="P62" i="1"/>
  <c r="P61" i="1"/>
  <c r="P57" i="1"/>
  <c r="P56" i="1"/>
  <c r="P52" i="1"/>
  <c r="P51" i="1"/>
  <c r="P47" i="1"/>
  <c r="P46" i="1"/>
  <c r="P42" i="1"/>
  <c r="P41" i="1"/>
  <c r="P37" i="1"/>
  <c r="P36" i="1"/>
  <c r="P32" i="1"/>
  <c r="P31" i="1"/>
  <c r="P27" i="1"/>
  <c r="P26" i="1"/>
  <c r="P22" i="1"/>
  <c r="P21" i="1"/>
  <c r="P17" i="1"/>
  <c r="P16" i="1"/>
  <c r="P12" i="1"/>
  <c r="P11" i="1"/>
  <c r="P7" i="1"/>
  <c r="P6" i="1"/>
  <c r="AB270" i="1"/>
  <c r="AC270" i="1"/>
  <c r="AD270" i="1"/>
  <c r="AE270" i="1"/>
  <c r="AH273" i="1"/>
  <c r="D271" i="1"/>
  <c r="O272" i="1"/>
  <c r="Q272" i="1"/>
  <c r="R272" i="1"/>
  <c r="S272" i="1"/>
  <c r="T272" i="1"/>
  <c r="U272" i="1"/>
  <c r="V272" i="1"/>
  <c r="X272" i="1"/>
  <c r="Y272" i="1"/>
  <c r="AH272" i="1"/>
  <c r="O271" i="1"/>
  <c r="Q271" i="1"/>
  <c r="R271" i="1"/>
  <c r="S271" i="1"/>
  <c r="T271" i="1"/>
  <c r="U271" i="1"/>
  <c r="V271" i="1"/>
  <c r="X271" i="1"/>
  <c r="Y271" i="1"/>
  <c r="AH271" i="1"/>
  <c r="N271" i="1"/>
  <c r="O270" i="1"/>
  <c r="AH270" i="1"/>
  <c r="AB265" i="1"/>
  <c r="AC265" i="1"/>
  <c r="AD265" i="1"/>
  <c r="AE265" i="1"/>
  <c r="AH268" i="1"/>
  <c r="D266" i="1"/>
  <c r="O267" i="1"/>
  <c r="Q267" i="1"/>
  <c r="R267" i="1"/>
  <c r="S267" i="1"/>
  <c r="T267" i="1"/>
  <c r="U267" i="1"/>
  <c r="V267" i="1"/>
  <c r="X267" i="1"/>
  <c r="Y267" i="1"/>
  <c r="AH267" i="1"/>
  <c r="O266" i="1"/>
  <c r="Q266" i="1"/>
  <c r="R266" i="1"/>
  <c r="S266" i="1"/>
  <c r="T266" i="1"/>
  <c r="U266" i="1"/>
  <c r="V266" i="1"/>
  <c r="X266" i="1"/>
  <c r="Y266" i="1"/>
  <c r="AH266" i="1"/>
  <c r="N266" i="1"/>
  <c r="O265" i="1"/>
  <c r="AH265" i="1"/>
  <c r="AB260" i="1"/>
  <c r="AC260" i="1"/>
  <c r="AD260" i="1"/>
  <c r="AE260" i="1"/>
  <c r="AH263" i="1"/>
  <c r="D261" i="1"/>
  <c r="O262" i="1"/>
  <c r="Q262" i="1"/>
  <c r="R262" i="1"/>
  <c r="S262" i="1"/>
  <c r="T262" i="1"/>
  <c r="U262" i="1"/>
  <c r="V262" i="1"/>
  <c r="X262" i="1"/>
  <c r="Y262" i="1"/>
  <c r="AH262" i="1"/>
  <c r="O261" i="1"/>
  <c r="Q261" i="1"/>
  <c r="R261" i="1"/>
  <c r="S261" i="1"/>
  <c r="T261" i="1"/>
  <c r="U261" i="1"/>
  <c r="V261" i="1"/>
  <c r="X261" i="1"/>
  <c r="Y261" i="1"/>
  <c r="AH261" i="1"/>
  <c r="N261" i="1"/>
  <c r="O260" i="1"/>
  <c r="AH260" i="1"/>
  <c r="AB255" i="1"/>
  <c r="AC255" i="1"/>
  <c r="AD255" i="1"/>
  <c r="AE255" i="1"/>
  <c r="AH258" i="1"/>
  <c r="D256" i="1"/>
  <c r="O257" i="1"/>
  <c r="Q257" i="1"/>
  <c r="R257" i="1"/>
  <c r="S257" i="1"/>
  <c r="T257" i="1"/>
  <c r="U257" i="1"/>
  <c r="V257" i="1"/>
  <c r="X257" i="1"/>
  <c r="Y257" i="1"/>
  <c r="AH257" i="1"/>
  <c r="O256" i="1"/>
  <c r="Q256" i="1"/>
  <c r="R256" i="1"/>
  <c r="S256" i="1"/>
  <c r="T256" i="1"/>
  <c r="U256" i="1"/>
  <c r="V256" i="1"/>
  <c r="X256" i="1"/>
  <c r="Y256" i="1"/>
  <c r="AH256" i="1"/>
  <c r="N256" i="1"/>
  <c r="O255" i="1"/>
  <c r="AH255" i="1"/>
  <c r="AB250" i="1"/>
  <c r="AC250" i="1"/>
  <c r="AD250" i="1"/>
  <c r="AE250" i="1"/>
  <c r="AH253" i="1"/>
  <c r="D251" i="1"/>
  <c r="O252" i="1"/>
  <c r="Q252" i="1"/>
  <c r="R252" i="1"/>
  <c r="S252" i="1"/>
  <c r="T252" i="1"/>
  <c r="U252" i="1"/>
  <c r="V252" i="1"/>
  <c r="X252" i="1"/>
  <c r="Y252" i="1"/>
  <c r="AH252" i="1"/>
  <c r="O251" i="1"/>
  <c r="Q251" i="1"/>
  <c r="R251" i="1"/>
  <c r="S251" i="1"/>
  <c r="T251" i="1"/>
  <c r="U251" i="1"/>
  <c r="V251" i="1"/>
  <c r="X251" i="1"/>
  <c r="Y251" i="1"/>
  <c r="AH251" i="1"/>
  <c r="N251" i="1"/>
  <c r="O250" i="1"/>
  <c r="AH250" i="1"/>
  <c r="AB245" i="1"/>
  <c r="AC245" i="1"/>
  <c r="AD245" i="1"/>
  <c r="AE245" i="1"/>
  <c r="AH248" i="1"/>
  <c r="D246" i="1"/>
  <c r="O247" i="1"/>
  <c r="Q247" i="1"/>
  <c r="R247" i="1"/>
  <c r="S247" i="1"/>
  <c r="T247" i="1"/>
  <c r="U247" i="1"/>
  <c r="V247" i="1"/>
  <c r="X247" i="1"/>
  <c r="Y247" i="1"/>
  <c r="AH247" i="1"/>
  <c r="O246" i="1"/>
  <c r="Q246" i="1"/>
  <c r="R246" i="1"/>
  <c r="S246" i="1"/>
  <c r="T246" i="1"/>
  <c r="U246" i="1"/>
  <c r="V246" i="1"/>
  <c r="X246" i="1"/>
  <c r="Y246" i="1"/>
  <c r="AH246" i="1"/>
  <c r="N246" i="1"/>
  <c r="O245" i="1"/>
  <c r="AH245" i="1"/>
  <c r="AB240" i="1"/>
  <c r="AC240" i="1"/>
  <c r="AD240" i="1"/>
  <c r="AE240" i="1"/>
  <c r="AH243" i="1"/>
  <c r="D241" i="1"/>
  <c r="O242" i="1"/>
  <c r="Q242" i="1"/>
  <c r="R242" i="1"/>
  <c r="S242" i="1"/>
  <c r="T242" i="1"/>
  <c r="U242" i="1"/>
  <c r="V242" i="1"/>
  <c r="X242" i="1"/>
  <c r="Y242" i="1"/>
  <c r="AH242" i="1"/>
  <c r="O241" i="1"/>
  <c r="Q241" i="1"/>
  <c r="R241" i="1"/>
  <c r="S241" i="1"/>
  <c r="T241" i="1"/>
  <c r="U241" i="1"/>
  <c r="V241" i="1"/>
  <c r="X241" i="1"/>
  <c r="Y241" i="1"/>
  <c r="AH241" i="1"/>
  <c r="N241" i="1"/>
  <c r="O240" i="1"/>
  <c r="AH240" i="1"/>
  <c r="AB235" i="1"/>
  <c r="AC235" i="1"/>
  <c r="AD235" i="1"/>
  <c r="AE235" i="1"/>
  <c r="AH238" i="1"/>
  <c r="D236" i="1"/>
  <c r="O237" i="1"/>
  <c r="Q237" i="1"/>
  <c r="R237" i="1"/>
  <c r="S237" i="1"/>
  <c r="T237" i="1"/>
  <c r="U237" i="1"/>
  <c r="V237" i="1"/>
  <c r="X237" i="1"/>
  <c r="Y237" i="1"/>
  <c r="AH237" i="1"/>
  <c r="O236" i="1"/>
  <c r="Q236" i="1"/>
  <c r="R236" i="1"/>
  <c r="S236" i="1"/>
  <c r="T236" i="1"/>
  <c r="U236" i="1"/>
  <c r="V236" i="1"/>
  <c r="X236" i="1"/>
  <c r="Y236" i="1"/>
  <c r="AH236" i="1"/>
  <c r="N236" i="1"/>
  <c r="O235" i="1"/>
  <c r="AH235" i="1"/>
  <c r="AB230" i="1"/>
  <c r="AC230" i="1"/>
  <c r="AD230" i="1"/>
  <c r="AE230" i="1"/>
  <c r="AH233" i="1"/>
  <c r="D231" i="1"/>
  <c r="O232" i="1"/>
  <c r="Q232" i="1"/>
  <c r="R232" i="1"/>
  <c r="S232" i="1"/>
  <c r="T232" i="1"/>
  <c r="U232" i="1"/>
  <c r="V232" i="1"/>
  <c r="X232" i="1"/>
  <c r="Y232" i="1"/>
  <c r="AH232" i="1"/>
  <c r="O231" i="1"/>
  <c r="Q231" i="1"/>
  <c r="R231" i="1"/>
  <c r="S231" i="1"/>
  <c r="T231" i="1"/>
  <c r="U231" i="1"/>
  <c r="V231" i="1"/>
  <c r="X231" i="1"/>
  <c r="Y231" i="1"/>
  <c r="AH231" i="1"/>
  <c r="N231" i="1"/>
  <c r="O230" i="1"/>
  <c r="AH230" i="1"/>
  <c r="AB225" i="1"/>
  <c r="AC225" i="1"/>
  <c r="AD225" i="1"/>
  <c r="AE225" i="1"/>
  <c r="AH228" i="1"/>
  <c r="D226" i="1"/>
  <c r="O227" i="1"/>
  <c r="Q227" i="1"/>
  <c r="R227" i="1"/>
  <c r="S227" i="1"/>
  <c r="T227" i="1"/>
  <c r="U227" i="1"/>
  <c r="V227" i="1"/>
  <c r="X227" i="1"/>
  <c r="Y227" i="1"/>
  <c r="AH227" i="1"/>
  <c r="O226" i="1"/>
  <c r="Q226" i="1"/>
  <c r="R226" i="1"/>
  <c r="S226" i="1"/>
  <c r="T226" i="1"/>
  <c r="U226" i="1"/>
  <c r="V226" i="1"/>
  <c r="X226" i="1"/>
  <c r="Y226" i="1"/>
  <c r="AH226" i="1"/>
  <c r="N226" i="1"/>
  <c r="O225" i="1"/>
  <c r="AH225" i="1"/>
  <c r="AB220" i="1"/>
  <c r="AC220" i="1"/>
  <c r="AD220" i="1"/>
  <c r="AE220" i="1"/>
  <c r="AH223" i="1"/>
  <c r="D221" i="1"/>
  <c r="O222" i="1"/>
  <c r="Q222" i="1"/>
  <c r="R222" i="1"/>
  <c r="S222" i="1"/>
  <c r="T222" i="1"/>
  <c r="U222" i="1"/>
  <c r="V222" i="1"/>
  <c r="X222" i="1"/>
  <c r="Y222" i="1"/>
  <c r="AH222" i="1"/>
  <c r="O221" i="1"/>
  <c r="Q221" i="1"/>
  <c r="R221" i="1"/>
  <c r="S221" i="1"/>
  <c r="T221" i="1"/>
  <c r="U221" i="1"/>
  <c r="V221" i="1"/>
  <c r="X221" i="1"/>
  <c r="Y221" i="1"/>
  <c r="AH221" i="1"/>
  <c r="N221" i="1"/>
  <c r="O220" i="1"/>
  <c r="AH220" i="1"/>
  <c r="AB215" i="1"/>
  <c r="AC215" i="1"/>
  <c r="AD215" i="1"/>
  <c r="AE215" i="1"/>
  <c r="AH218" i="1"/>
  <c r="D216" i="1"/>
  <c r="O217" i="1"/>
  <c r="Q217" i="1"/>
  <c r="R217" i="1"/>
  <c r="S217" i="1"/>
  <c r="T217" i="1"/>
  <c r="U217" i="1"/>
  <c r="V217" i="1"/>
  <c r="X217" i="1"/>
  <c r="Y217" i="1"/>
  <c r="AH217" i="1"/>
  <c r="O216" i="1"/>
  <c r="Q216" i="1"/>
  <c r="R216" i="1"/>
  <c r="S216" i="1"/>
  <c r="T216" i="1"/>
  <c r="U216" i="1"/>
  <c r="V216" i="1"/>
  <c r="X216" i="1"/>
  <c r="Y216" i="1"/>
  <c r="AH216" i="1"/>
  <c r="N216" i="1"/>
  <c r="O215" i="1"/>
  <c r="AH215" i="1"/>
  <c r="AB210" i="1"/>
  <c r="AC210" i="1"/>
  <c r="AD210" i="1"/>
  <c r="AE210" i="1"/>
  <c r="AH213" i="1"/>
  <c r="D211" i="1"/>
  <c r="O212" i="1"/>
  <c r="Q212" i="1"/>
  <c r="R212" i="1"/>
  <c r="S212" i="1"/>
  <c r="T212" i="1"/>
  <c r="U212" i="1"/>
  <c r="V212" i="1"/>
  <c r="X212" i="1"/>
  <c r="Y212" i="1"/>
  <c r="AH212" i="1"/>
  <c r="O211" i="1"/>
  <c r="Q211" i="1"/>
  <c r="R211" i="1"/>
  <c r="S211" i="1"/>
  <c r="T211" i="1"/>
  <c r="U211" i="1"/>
  <c r="V211" i="1"/>
  <c r="X211" i="1"/>
  <c r="Y211" i="1"/>
  <c r="AH211" i="1"/>
  <c r="N211" i="1"/>
  <c r="O210" i="1"/>
  <c r="AH210" i="1"/>
  <c r="AB205" i="1"/>
  <c r="AC205" i="1"/>
  <c r="AD205" i="1"/>
  <c r="AE205" i="1"/>
  <c r="AH208" i="1"/>
  <c r="D206" i="1"/>
  <c r="O207" i="1"/>
  <c r="Q207" i="1"/>
  <c r="R207" i="1"/>
  <c r="S207" i="1"/>
  <c r="T207" i="1"/>
  <c r="U207" i="1"/>
  <c r="V207" i="1"/>
  <c r="X207" i="1"/>
  <c r="Y207" i="1"/>
  <c r="AH207" i="1"/>
  <c r="O206" i="1"/>
  <c r="Q206" i="1"/>
  <c r="R206" i="1"/>
  <c r="S206" i="1"/>
  <c r="T206" i="1"/>
  <c r="U206" i="1"/>
  <c r="V206" i="1"/>
  <c r="X206" i="1"/>
  <c r="Y206" i="1"/>
  <c r="AH206" i="1"/>
  <c r="N206" i="1"/>
  <c r="O205" i="1"/>
  <c r="AH205" i="1"/>
  <c r="AB200" i="1"/>
  <c r="AC200" i="1"/>
  <c r="AD200" i="1"/>
  <c r="AE200" i="1"/>
  <c r="AH203" i="1"/>
  <c r="D201" i="1"/>
  <c r="O202" i="1"/>
  <c r="Q202" i="1"/>
  <c r="R202" i="1"/>
  <c r="S202" i="1"/>
  <c r="T202" i="1"/>
  <c r="U202" i="1"/>
  <c r="V202" i="1"/>
  <c r="X202" i="1"/>
  <c r="Y202" i="1"/>
  <c r="AH202" i="1"/>
  <c r="O201" i="1"/>
  <c r="Q201" i="1"/>
  <c r="R201" i="1"/>
  <c r="S201" i="1"/>
  <c r="T201" i="1"/>
  <c r="U201" i="1"/>
  <c r="V201" i="1"/>
  <c r="X201" i="1"/>
  <c r="Y201" i="1"/>
  <c r="AH201" i="1"/>
  <c r="N201" i="1"/>
  <c r="O200" i="1"/>
  <c r="AH200" i="1"/>
  <c r="AB195" i="1"/>
  <c r="AC195" i="1"/>
  <c r="AD195" i="1"/>
  <c r="AE195" i="1"/>
  <c r="AH198" i="1"/>
  <c r="D196" i="1"/>
  <c r="O197" i="1"/>
  <c r="Q197" i="1"/>
  <c r="R197" i="1"/>
  <c r="S197" i="1"/>
  <c r="T197" i="1"/>
  <c r="U197" i="1"/>
  <c r="V197" i="1"/>
  <c r="X197" i="1"/>
  <c r="Y197" i="1"/>
  <c r="AH197" i="1"/>
  <c r="O196" i="1"/>
  <c r="Q196" i="1"/>
  <c r="R196" i="1"/>
  <c r="S196" i="1"/>
  <c r="T196" i="1"/>
  <c r="U196" i="1"/>
  <c r="V196" i="1"/>
  <c r="X196" i="1"/>
  <c r="Y196" i="1"/>
  <c r="AH196" i="1"/>
  <c r="N196" i="1"/>
  <c r="O195" i="1"/>
  <c r="AH195" i="1"/>
  <c r="AB190" i="1"/>
  <c r="AC190" i="1"/>
  <c r="AD190" i="1"/>
  <c r="AE190" i="1"/>
  <c r="AH193" i="1"/>
  <c r="D191" i="1"/>
  <c r="O192" i="1"/>
  <c r="Q192" i="1"/>
  <c r="R192" i="1"/>
  <c r="S192" i="1"/>
  <c r="T192" i="1"/>
  <c r="U192" i="1"/>
  <c r="X192" i="1"/>
  <c r="Y192" i="1"/>
  <c r="AH192" i="1"/>
  <c r="O191" i="1"/>
  <c r="Q191" i="1"/>
  <c r="R191" i="1"/>
  <c r="S191" i="1"/>
  <c r="T191" i="1"/>
  <c r="U191" i="1"/>
  <c r="X191" i="1"/>
  <c r="Y191" i="1"/>
  <c r="AH191" i="1"/>
  <c r="O190" i="1"/>
  <c r="AH190" i="1"/>
  <c r="AB185" i="1"/>
  <c r="AC185" i="1"/>
  <c r="AD185" i="1"/>
  <c r="AE185" i="1"/>
  <c r="AH188" i="1"/>
  <c r="D186" i="1"/>
  <c r="O187" i="1"/>
  <c r="Q187" i="1"/>
  <c r="R187" i="1"/>
  <c r="S187" i="1"/>
  <c r="T187" i="1"/>
  <c r="U187" i="1"/>
  <c r="X187" i="1"/>
  <c r="Y187" i="1"/>
  <c r="AH187" i="1"/>
  <c r="O186" i="1"/>
  <c r="Q186" i="1"/>
  <c r="R186" i="1"/>
  <c r="S186" i="1"/>
  <c r="T186" i="1"/>
  <c r="U186" i="1"/>
  <c r="X186" i="1"/>
  <c r="Y186" i="1"/>
  <c r="AH186" i="1"/>
  <c r="O185" i="1"/>
  <c r="AH185" i="1"/>
  <c r="AB180" i="1"/>
  <c r="AC180" i="1"/>
  <c r="AD180" i="1"/>
  <c r="AE180" i="1"/>
  <c r="AH183" i="1"/>
  <c r="D181" i="1"/>
  <c r="O182" i="1"/>
  <c r="Q182" i="1"/>
  <c r="R182" i="1"/>
  <c r="S182" i="1"/>
  <c r="T182" i="1"/>
  <c r="U182" i="1"/>
  <c r="X182" i="1"/>
  <c r="Y182" i="1"/>
  <c r="AH182" i="1"/>
  <c r="O181" i="1"/>
  <c r="Q181" i="1"/>
  <c r="R181" i="1"/>
  <c r="S181" i="1"/>
  <c r="T181" i="1"/>
  <c r="U181" i="1"/>
  <c r="X181" i="1"/>
  <c r="Y181" i="1"/>
  <c r="AH181" i="1"/>
  <c r="O180" i="1"/>
  <c r="AH180" i="1"/>
  <c r="AB175" i="1"/>
  <c r="AC175" i="1"/>
  <c r="AD175" i="1"/>
  <c r="AE175" i="1"/>
  <c r="AH178" i="1"/>
  <c r="D176" i="1"/>
  <c r="O177" i="1"/>
  <c r="Q177" i="1"/>
  <c r="R177" i="1"/>
  <c r="S177" i="1"/>
  <c r="T177" i="1"/>
  <c r="U177" i="1"/>
  <c r="X177" i="1"/>
  <c r="Y177" i="1"/>
  <c r="AH177" i="1"/>
  <c r="O176" i="1"/>
  <c r="Q176" i="1"/>
  <c r="R176" i="1"/>
  <c r="S176" i="1"/>
  <c r="T176" i="1"/>
  <c r="U176" i="1"/>
  <c r="X176" i="1"/>
  <c r="Y176" i="1"/>
  <c r="AH176" i="1"/>
  <c r="O175" i="1"/>
  <c r="AH175" i="1"/>
  <c r="AB170" i="1"/>
  <c r="AC170" i="1"/>
  <c r="AD170" i="1"/>
  <c r="AE170" i="1"/>
  <c r="AH173" i="1"/>
  <c r="D171" i="1"/>
  <c r="O172" i="1"/>
  <c r="Q172" i="1"/>
  <c r="R172" i="1"/>
  <c r="S172" i="1"/>
  <c r="T172" i="1"/>
  <c r="U172" i="1"/>
  <c r="X172" i="1"/>
  <c r="Y172" i="1"/>
  <c r="AH172" i="1"/>
  <c r="O171" i="1"/>
  <c r="Q171" i="1"/>
  <c r="R171" i="1"/>
  <c r="S171" i="1"/>
  <c r="T171" i="1"/>
  <c r="U171" i="1"/>
  <c r="X171" i="1"/>
  <c r="Y171" i="1"/>
  <c r="AH171" i="1"/>
  <c r="O170" i="1"/>
  <c r="AH170" i="1"/>
  <c r="AB165" i="1"/>
  <c r="AC165" i="1"/>
  <c r="AD165" i="1"/>
  <c r="AE165" i="1"/>
  <c r="AH168" i="1"/>
  <c r="D166" i="1"/>
  <c r="O167" i="1"/>
  <c r="Q167" i="1"/>
  <c r="R167" i="1"/>
  <c r="S167" i="1"/>
  <c r="T167" i="1"/>
  <c r="U167" i="1"/>
  <c r="X167" i="1"/>
  <c r="Y167" i="1"/>
  <c r="AH167" i="1"/>
  <c r="O166" i="1"/>
  <c r="Q166" i="1"/>
  <c r="R166" i="1"/>
  <c r="S166" i="1"/>
  <c r="T166" i="1"/>
  <c r="U166" i="1"/>
  <c r="X166" i="1"/>
  <c r="Y166" i="1"/>
  <c r="AH166" i="1"/>
  <c r="O165" i="1"/>
  <c r="AH165" i="1"/>
  <c r="AB160" i="1"/>
  <c r="AC160" i="1"/>
  <c r="AD160" i="1"/>
  <c r="AE160" i="1"/>
  <c r="AH163" i="1"/>
  <c r="D161" i="1"/>
  <c r="O162" i="1"/>
  <c r="Q162" i="1"/>
  <c r="R162" i="1"/>
  <c r="S162" i="1"/>
  <c r="T162" i="1"/>
  <c r="U162" i="1"/>
  <c r="X162" i="1"/>
  <c r="Y162" i="1"/>
  <c r="AH162" i="1"/>
  <c r="O161" i="1"/>
  <c r="Q161" i="1"/>
  <c r="R161" i="1"/>
  <c r="S161" i="1"/>
  <c r="T161" i="1"/>
  <c r="U161" i="1"/>
  <c r="X161" i="1"/>
  <c r="Y161" i="1"/>
  <c r="AH161" i="1"/>
  <c r="O160" i="1"/>
  <c r="AH160" i="1"/>
  <c r="AB155" i="1"/>
  <c r="AC155" i="1"/>
  <c r="AD155" i="1"/>
  <c r="AE155" i="1"/>
  <c r="AH158" i="1"/>
  <c r="D156" i="1"/>
  <c r="O157" i="1"/>
  <c r="Q157" i="1"/>
  <c r="R157" i="1"/>
  <c r="S157" i="1"/>
  <c r="T157" i="1"/>
  <c r="U157" i="1"/>
  <c r="X157" i="1"/>
  <c r="Y157" i="1"/>
  <c r="AH157" i="1"/>
  <c r="O156" i="1"/>
  <c r="Q156" i="1"/>
  <c r="R156" i="1"/>
  <c r="S156" i="1"/>
  <c r="T156" i="1"/>
  <c r="U156" i="1"/>
  <c r="X156" i="1"/>
  <c r="Y156" i="1"/>
  <c r="AH156" i="1"/>
  <c r="O155" i="1"/>
  <c r="AH155" i="1"/>
  <c r="AB150" i="1"/>
  <c r="AC150" i="1"/>
  <c r="AD150" i="1"/>
  <c r="AE150" i="1"/>
  <c r="AH153" i="1"/>
  <c r="D151" i="1"/>
  <c r="O152" i="1"/>
  <c r="Q152" i="1"/>
  <c r="R152" i="1"/>
  <c r="S152" i="1"/>
  <c r="T152" i="1"/>
  <c r="U152" i="1"/>
  <c r="X152" i="1"/>
  <c r="Y152" i="1"/>
  <c r="AH152" i="1"/>
  <c r="O151" i="1"/>
  <c r="Q151" i="1"/>
  <c r="R151" i="1"/>
  <c r="S151" i="1"/>
  <c r="T151" i="1"/>
  <c r="U151" i="1"/>
  <c r="X151" i="1"/>
  <c r="Y151" i="1"/>
  <c r="AH151" i="1"/>
  <c r="O150" i="1"/>
  <c r="AH150" i="1"/>
  <c r="AB145" i="1"/>
  <c r="AC145" i="1"/>
  <c r="AD145" i="1"/>
  <c r="AE145" i="1"/>
  <c r="AH148" i="1"/>
  <c r="D146" i="1"/>
  <c r="O147" i="1"/>
  <c r="Q147" i="1"/>
  <c r="R147" i="1"/>
  <c r="S147" i="1"/>
  <c r="T147" i="1"/>
  <c r="U147" i="1"/>
  <c r="X147" i="1"/>
  <c r="Y147" i="1"/>
  <c r="AH147" i="1"/>
  <c r="O146" i="1"/>
  <c r="Q146" i="1"/>
  <c r="R146" i="1"/>
  <c r="S146" i="1"/>
  <c r="T146" i="1"/>
  <c r="U146" i="1"/>
  <c r="X146" i="1"/>
  <c r="Y146" i="1"/>
  <c r="AH146" i="1"/>
  <c r="O145" i="1"/>
  <c r="AH145" i="1"/>
  <c r="AB140" i="1"/>
  <c r="AC140" i="1"/>
  <c r="AD140" i="1"/>
  <c r="AE140" i="1"/>
  <c r="AH143" i="1"/>
  <c r="D141" i="1"/>
  <c r="O142" i="1"/>
  <c r="Q142" i="1"/>
  <c r="R142" i="1"/>
  <c r="S142" i="1"/>
  <c r="T142" i="1"/>
  <c r="U142" i="1"/>
  <c r="V142" i="1"/>
  <c r="X142" i="1"/>
  <c r="Y142" i="1"/>
  <c r="AH142" i="1"/>
  <c r="O141" i="1"/>
  <c r="Q141" i="1"/>
  <c r="R141" i="1"/>
  <c r="S141" i="1"/>
  <c r="T141" i="1"/>
  <c r="U141" i="1"/>
  <c r="V141" i="1"/>
  <c r="X141" i="1"/>
  <c r="Y141" i="1"/>
  <c r="AH141" i="1"/>
  <c r="N141" i="1"/>
  <c r="O140" i="1"/>
  <c r="AH140" i="1"/>
  <c r="AB135" i="1"/>
  <c r="AC135" i="1"/>
  <c r="AD135" i="1"/>
  <c r="AE135" i="1"/>
  <c r="AH138" i="1"/>
  <c r="D136" i="1"/>
  <c r="O137" i="1"/>
  <c r="Q137" i="1"/>
  <c r="R137" i="1"/>
  <c r="S137" i="1"/>
  <c r="T137" i="1"/>
  <c r="U137" i="1"/>
  <c r="V137" i="1"/>
  <c r="X137" i="1"/>
  <c r="Y137" i="1"/>
  <c r="AH137" i="1"/>
  <c r="O136" i="1"/>
  <c r="Q136" i="1"/>
  <c r="R136" i="1"/>
  <c r="S136" i="1"/>
  <c r="T136" i="1"/>
  <c r="U136" i="1"/>
  <c r="V136" i="1"/>
  <c r="X136" i="1"/>
  <c r="Y136" i="1"/>
  <c r="AH136" i="1"/>
  <c r="N136" i="1"/>
  <c r="O135" i="1"/>
  <c r="AH135" i="1"/>
  <c r="AB130" i="1"/>
  <c r="AC130" i="1"/>
  <c r="AD130" i="1"/>
  <c r="AE130" i="1"/>
  <c r="AH133" i="1"/>
  <c r="D131" i="1"/>
  <c r="O132" i="1"/>
  <c r="Q132" i="1"/>
  <c r="R132" i="1"/>
  <c r="S132" i="1"/>
  <c r="T132" i="1"/>
  <c r="U132" i="1"/>
  <c r="V132" i="1"/>
  <c r="X132" i="1"/>
  <c r="Y132" i="1"/>
  <c r="AH132" i="1"/>
  <c r="O131" i="1"/>
  <c r="Q131" i="1"/>
  <c r="R131" i="1"/>
  <c r="S131" i="1"/>
  <c r="T131" i="1"/>
  <c r="U131" i="1"/>
  <c r="V131" i="1"/>
  <c r="X131" i="1"/>
  <c r="Y131" i="1"/>
  <c r="AH131" i="1"/>
  <c r="N131" i="1"/>
  <c r="O130" i="1"/>
  <c r="AH130" i="1"/>
  <c r="AB125" i="1"/>
  <c r="AC125" i="1"/>
  <c r="AD125" i="1"/>
  <c r="AE125" i="1"/>
  <c r="AH128" i="1"/>
  <c r="D126" i="1"/>
  <c r="O127" i="1"/>
  <c r="Q127" i="1"/>
  <c r="R127" i="1"/>
  <c r="S127" i="1"/>
  <c r="T127" i="1"/>
  <c r="U127" i="1"/>
  <c r="X127" i="1"/>
  <c r="Y127" i="1"/>
  <c r="AH127" i="1"/>
  <c r="O126" i="1"/>
  <c r="Q126" i="1"/>
  <c r="R126" i="1"/>
  <c r="S126" i="1"/>
  <c r="T126" i="1"/>
  <c r="U126" i="1"/>
  <c r="X126" i="1"/>
  <c r="Y126" i="1"/>
  <c r="AH126" i="1"/>
  <c r="O125" i="1"/>
  <c r="AH125" i="1"/>
  <c r="AB120" i="1"/>
  <c r="AC120" i="1"/>
  <c r="AD120" i="1"/>
  <c r="AE120" i="1"/>
  <c r="AH123" i="1"/>
  <c r="D121" i="1"/>
  <c r="O122" i="1"/>
  <c r="Q122" i="1"/>
  <c r="R122" i="1"/>
  <c r="S122" i="1"/>
  <c r="T122" i="1"/>
  <c r="U122" i="1"/>
  <c r="X122" i="1"/>
  <c r="Y122" i="1"/>
  <c r="AH122" i="1"/>
  <c r="O121" i="1"/>
  <c r="Q121" i="1"/>
  <c r="R121" i="1"/>
  <c r="S121" i="1"/>
  <c r="T121" i="1"/>
  <c r="U121" i="1"/>
  <c r="X121" i="1"/>
  <c r="Y121" i="1"/>
  <c r="AH121" i="1"/>
  <c r="O120" i="1"/>
  <c r="AH120" i="1"/>
  <c r="AB115" i="1"/>
  <c r="AC115" i="1"/>
  <c r="AD115" i="1"/>
  <c r="AE115" i="1"/>
  <c r="AH118" i="1"/>
  <c r="D116" i="1"/>
  <c r="O117" i="1"/>
  <c r="Q117" i="1"/>
  <c r="R117" i="1"/>
  <c r="S117" i="1"/>
  <c r="T117" i="1"/>
  <c r="U117" i="1"/>
  <c r="X117" i="1"/>
  <c r="Y117" i="1"/>
  <c r="AH117" i="1"/>
  <c r="O116" i="1"/>
  <c r="Q116" i="1"/>
  <c r="R116" i="1"/>
  <c r="S116" i="1"/>
  <c r="T116" i="1"/>
  <c r="U116" i="1"/>
  <c r="X116" i="1"/>
  <c r="Y116" i="1"/>
  <c r="AH116" i="1"/>
  <c r="O115" i="1"/>
  <c r="AH115" i="1"/>
  <c r="AB110" i="1"/>
  <c r="AC110" i="1"/>
  <c r="AD110" i="1"/>
  <c r="AE110" i="1"/>
  <c r="AH113" i="1"/>
  <c r="D111" i="1"/>
  <c r="O112" i="1"/>
  <c r="Q112" i="1"/>
  <c r="R112" i="1"/>
  <c r="S112" i="1"/>
  <c r="T112" i="1"/>
  <c r="U112" i="1"/>
  <c r="X112" i="1"/>
  <c r="Y112" i="1"/>
  <c r="AH112" i="1"/>
  <c r="O111" i="1"/>
  <c r="Q111" i="1"/>
  <c r="R111" i="1"/>
  <c r="S111" i="1"/>
  <c r="T111" i="1"/>
  <c r="U111" i="1"/>
  <c r="X111" i="1"/>
  <c r="Y111" i="1"/>
  <c r="AH111" i="1"/>
  <c r="O110" i="1"/>
  <c r="AH110" i="1"/>
  <c r="AB105" i="1"/>
  <c r="AC105" i="1"/>
  <c r="AD105" i="1"/>
  <c r="AE105" i="1"/>
  <c r="AH108" i="1"/>
  <c r="D106" i="1"/>
  <c r="O107" i="1"/>
  <c r="Q107" i="1"/>
  <c r="R107" i="1"/>
  <c r="S107" i="1"/>
  <c r="T107" i="1"/>
  <c r="U107" i="1"/>
  <c r="V107" i="1"/>
  <c r="X107" i="1"/>
  <c r="Y107" i="1"/>
  <c r="AH107" i="1"/>
  <c r="O106" i="1"/>
  <c r="Q106" i="1"/>
  <c r="R106" i="1"/>
  <c r="S106" i="1"/>
  <c r="T106" i="1"/>
  <c r="U106" i="1"/>
  <c r="V106" i="1"/>
  <c r="X106" i="1"/>
  <c r="Y106" i="1"/>
  <c r="AH106" i="1"/>
  <c r="N106" i="1"/>
  <c r="O105" i="1"/>
  <c r="AH105" i="1"/>
  <c r="AB100" i="1"/>
  <c r="AC100" i="1"/>
  <c r="AD100" i="1"/>
  <c r="AE100" i="1"/>
  <c r="AH103" i="1"/>
  <c r="D101" i="1"/>
  <c r="O102" i="1"/>
  <c r="Q102" i="1"/>
  <c r="R102" i="1"/>
  <c r="S102" i="1"/>
  <c r="T102" i="1"/>
  <c r="U102" i="1"/>
  <c r="V102" i="1"/>
  <c r="X102" i="1"/>
  <c r="Y102" i="1"/>
  <c r="AH102" i="1"/>
  <c r="O101" i="1"/>
  <c r="Q101" i="1"/>
  <c r="R101" i="1"/>
  <c r="S101" i="1"/>
  <c r="T101" i="1"/>
  <c r="U101" i="1"/>
  <c r="V101" i="1"/>
  <c r="X101" i="1"/>
  <c r="Y101" i="1"/>
  <c r="AH101" i="1"/>
  <c r="N101" i="1"/>
  <c r="O100" i="1"/>
  <c r="AH100" i="1"/>
  <c r="AB95" i="1"/>
  <c r="AC95" i="1"/>
  <c r="AD95" i="1"/>
  <c r="AE95" i="1"/>
  <c r="AH98" i="1"/>
  <c r="D96" i="1"/>
  <c r="O97" i="1"/>
  <c r="Q97" i="1"/>
  <c r="R97" i="1"/>
  <c r="S97" i="1"/>
  <c r="T97" i="1"/>
  <c r="U97" i="1"/>
  <c r="V97" i="1"/>
  <c r="X97" i="1"/>
  <c r="Y97" i="1"/>
  <c r="AH97" i="1"/>
  <c r="O96" i="1"/>
  <c r="Q96" i="1"/>
  <c r="R96" i="1"/>
  <c r="S96" i="1"/>
  <c r="T96" i="1"/>
  <c r="U96" i="1"/>
  <c r="V96" i="1"/>
  <c r="X96" i="1"/>
  <c r="Y96" i="1"/>
  <c r="AH96" i="1"/>
  <c r="N96" i="1"/>
  <c r="O95" i="1"/>
  <c r="AH95" i="1"/>
  <c r="AB90" i="1"/>
  <c r="AC90" i="1"/>
  <c r="AD90" i="1"/>
  <c r="AE90" i="1"/>
  <c r="AH93" i="1"/>
  <c r="D91" i="1"/>
  <c r="O92" i="1"/>
  <c r="Q92" i="1"/>
  <c r="R92" i="1"/>
  <c r="S92" i="1"/>
  <c r="T92" i="1"/>
  <c r="U92" i="1"/>
  <c r="X92" i="1"/>
  <c r="Y92" i="1"/>
  <c r="AH92" i="1"/>
  <c r="O91" i="1"/>
  <c r="Q91" i="1"/>
  <c r="R91" i="1"/>
  <c r="S91" i="1"/>
  <c r="T91" i="1"/>
  <c r="U91" i="1"/>
  <c r="X91" i="1"/>
  <c r="Y91" i="1"/>
  <c r="AH91" i="1"/>
  <c r="O90" i="1"/>
  <c r="AH90" i="1"/>
  <c r="AB85" i="1"/>
  <c r="AC85" i="1"/>
  <c r="AD85" i="1"/>
  <c r="AE85" i="1"/>
  <c r="AH88" i="1"/>
  <c r="D86" i="1"/>
  <c r="O87" i="1"/>
  <c r="Q87" i="1"/>
  <c r="R87" i="1"/>
  <c r="S87" i="1"/>
  <c r="T87" i="1"/>
  <c r="U87" i="1"/>
  <c r="X87" i="1"/>
  <c r="Y87" i="1"/>
  <c r="AH87" i="1"/>
  <c r="O86" i="1"/>
  <c r="Q86" i="1"/>
  <c r="R86" i="1"/>
  <c r="S86" i="1"/>
  <c r="T86" i="1"/>
  <c r="U86" i="1"/>
  <c r="X86" i="1"/>
  <c r="Y86" i="1"/>
  <c r="AH86" i="1"/>
  <c r="O85" i="1"/>
  <c r="AH85" i="1"/>
  <c r="AB80" i="1"/>
  <c r="AC80" i="1"/>
  <c r="AD80" i="1"/>
  <c r="AE80" i="1"/>
  <c r="AH83" i="1"/>
  <c r="D81" i="1"/>
  <c r="O82" i="1"/>
  <c r="Q82" i="1"/>
  <c r="R82" i="1"/>
  <c r="S82" i="1"/>
  <c r="T82" i="1"/>
  <c r="U82" i="1"/>
  <c r="X82" i="1"/>
  <c r="Y82" i="1"/>
  <c r="AH82" i="1"/>
  <c r="O81" i="1"/>
  <c r="Q81" i="1"/>
  <c r="R81" i="1"/>
  <c r="S81" i="1"/>
  <c r="T81" i="1"/>
  <c r="U81" i="1"/>
  <c r="X81" i="1"/>
  <c r="Y81" i="1"/>
  <c r="AH81" i="1"/>
  <c r="O80" i="1"/>
  <c r="AH80" i="1"/>
  <c r="AB75" i="1"/>
  <c r="AC75" i="1"/>
  <c r="AD75" i="1"/>
  <c r="AE75" i="1"/>
  <c r="AH78" i="1"/>
  <c r="D76" i="1"/>
  <c r="O77" i="1"/>
  <c r="Q77" i="1"/>
  <c r="R77" i="1"/>
  <c r="S77" i="1"/>
  <c r="T77" i="1"/>
  <c r="U77" i="1"/>
  <c r="X77" i="1"/>
  <c r="Y77" i="1"/>
  <c r="AH77" i="1"/>
  <c r="O76" i="1"/>
  <c r="Q76" i="1"/>
  <c r="R76" i="1"/>
  <c r="S76" i="1"/>
  <c r="T76" i="1"/>
  <c r="U76" i="1"/>
  <c r="X76" i="1"/>
  <c r="Y76" i="1"/>
  <c r="AH76" i="1"/>
  <c r="O75" i="1"/>
  <c r="AH75" i="1"/>
  <c r="AB70" i="1"/>
  <c r="AC70" i="1"/>
  <c r="AD70" i="1"/>
  <c r="AE70" i="1"/>
  <c r="AH73" i="1"/>
  <c r="D71" i="1"/>
  <c r="O72" i="1"/>
  <c r="Q72" i="1"/>
  <c r="R72" i="1"/>
  <c r="S72" i="1"/>
  <c r="T72" i="1"/>
  <c r="U72" i="1"/>
  <c r="V72" i="1"/>
  <c r="X72" i="1"/>
  <c r="Y72" i="1"/>
  <c r="AH72" i="1"/>
  <c r="O71" i="1"/>
  <c r="Q71" i="1"/>
  <c r="R71" i="1"/>
  <c r="S71" i="1"/>
  <c r="T71" i="1"/>
  <c r="U71" i="1"/>
  <c r="V71" i="1"/>
  <c r="X71" i="1"/>
  <c r="Y71" i="1"/>
  <c r="AH71" i="1"/>
  <c r="N71" i="1"/>
  <c r="O70" i="1"/>
  <c r="AH70" i="1"/>
  <c r="AB65" i="1"/>
  <c r="AC65" i="1"/>
  <c r="AD65" i="1"/>
  <c r="AE65" i="1"/>
  <c r="AH68" i="1"/>
  <c r="D66" i="1"/>
  <c r="O67" i="1"/>
  <c r="Q67" i="1"/>
  <c r="R67" i="1"/>
  <c r="S67" i="1"/>
  <c r="T67" i="1"/>
  <c r="U67" i="1"/>
  <c r="V67" i="1"/>
  <c r="X67" i="1"/>
  <c r="Y67" i="1"/>
  <c r="AH67" i="1"/>
  <c r="O66" i="1"/>
  <c r="Q66" i="1"/>
  <c r="R66" i="1"/>
  <c r="S66" i="1"/>
  <c r="T66" i="1"/>
  <c r="U66" i="1"/>
  <c r="V66" i="1"/>
  <c r="X66" i="1"/>
  <c r="Y66" i="1"/>
  <c r="AH66" i="1"/>
  <c r="N66" i="1"/>
  <c r="O65" i="1"/>
  <c r="AH65" i="1"/>
  <c r="AB60" i="1"/>
  <c r="AC60" i="1"/>
  <c r="AD60" i="1"/>
  <c r="AE60" i="1"/>
  <c r="AH63" i="1"/>
  <c r="D61" i="1"/>
  <c r="O62" i="1"/>
  <c r="Q62" i="1"/>
  <c r="R62" i="1"/>
  <c r="S62" i="1"/>
  <c r="T62" i="1"/>
  <c r="U62" i="1"/>
  <c r="V62" i="1"/>
  <c r="X62" i="1"/>
  <c r="Y62" i="1"/>
  <c r="AH62" i="1"/>
  <c r="O61" i="1"/>
  <c r="Q61" i="1"/>
  <c r="R61" i="1"/>
  <c r="S61" i="1"/>
  <c r="T61" i="1"/>
  <c r="U61" i="1"/>
  <c r="V61" i="1"/>
  <c r="X61" i="1"/>
  <c r="Y61" i="1"/>
  <c r="AH61" i="1"/>
  <c r="N61" i="1"/>
  <c r="O60" i="1"/>
  <c r="AH60" i="1"/>
  <c r="AB55" i="1"/>
  <c r="AC55" i="1"/>
  <c r="AD55" i="1"/>
  <c r="AE55" i="1"/>
  <c r="AH58" i="1"/>
  <c r="D56" i="1"/>
  <c r="O57" i="1"/>
  <c r="Q57" i="1"/>
  <c r="R57" i="1"/>
  <c r="S57" i="1"/>
  <c r="T57" i="1"/>
  <c r="U57" i="1"/>
  <c r="X57" i="1"/>
  <c r="Y57" i="1"/>
  <c r="AH57" i="1"/>
  <c r="O56" i="1"/>
  <c r="Q56" i="1"/>
  <c r="R56" i="1"/>
  <c r="S56" i="1"/>
  <c r="T56" i="1"/>
  <c r="U56" i="1"/>
  <c r="X56" i="1"/>
  <c r="Y56" i="1"/>
  <c r="AH56" i="1"/>
  <c r="O55" i="1"/>
  <c r="AH55" i="1"/>
  <c r="AB50" i="1"/>
  <c r="AC50" i="1"/>
  <c r="AD50" i="1"/>
  <c r="AE50" i="1"/>
  <c r="AH53" i="1"/>
  <c r="D51" i="1"/>
  <c r="O52" i="1"/>
  <c r="Q52" i="1"/>
  <c r="R52" i="1"/>
  <c r="S52" i="1"/>
  <c r="T52" i="1"/>
  <c r="U52" i="1"/>
  <c r="X52" i="1"/>
  <c r="Y52" i="1"/>
  <c r="AH52" i="1"/>
  <c r="O51" i="1"/>
  <c r="Q51" i="1"/>
  <c r="R51" i="1"/>
  <c r="S51" i="1"/>
  <c r="T51" i="1"/>
  <c r="U51" i="1"/>
  <c r="X51" i="1"/>
  <c r="Y51" i="1"/>
  <c r="AH51" i="1"/>
  <c r="O50" i="1"/>
  <c r="AH50" i="1"/>
  <c r="AB45" i="1"/>
  <c r="AC45" i="1"/>
  <c r="AD45" i="1"/>
  <c r="AE45" i="1"/>
  <c r="AH48" i="1"/>
  <c r="D46" i="1"/>
  <c r="O47" i="1"/>
  <c r="Q47" i="1"/>
  <c r="R47" i="1"/>
  <c r="S47" i="1"/>
  <c r="T47" i="1"/>
  <c r="U47" i="1"/>
  <c r="X47" i="1"/>
  <c r="Y47" i="1"/>
  <c r="AH47" i="1"/>
  <c r="O46" i="1"/>
  <c r="Q46" i="1"/>
  <c r="R46" i="1"/>
  <c r="S46" i="1"/>
  <c r="T46" i="1"/>
  <c r="U46" i="1"/>
  <c r="X46" i="1"/>
  <c r="Y46" i="1"/>
  <c r="AH46" i="1"/>
  <c r="O45" i="1"/>
  <c r="AH45" i="1"/>
  <c r="AB40" i="1"/>
  <c r="AC40" i="1"/>
  <c r="AD40" i="1"/>
  <c r="AE40" i="1"/>
  <c r="AH43" i="1"/>
  <c r="D41" i="1"/>
  <c r="O42" i="1"/>
  <c r="Q42" i="1"/>
  <c r="R42" i="1"/>
  <c r="S42" i="1"/>
  <c r="T42" i="1"/>
  <c r="U42" i="1"/>
  <c r="X42" i="1"/>
  <c r="Y42" i="1"/>
  <c r="AH42" i="1"/>
  <c r="O41" i="1"/>
  <c r="Q41" i="1"/>
  <c r="R41" i="1"/>
  <c r="S41" i="1"/>
  <c r="T41" i="1"/>
  <c r="U41" i="1"/>
  <c r="X41" i="1"/>
  <c r="Y41" i="1"/>
  <c r="AH41" i="1"/>
  <c r="O40" i="1"/>
  <c r="AH40" i="1"/>
  <c r="AB35" i="1"/>
  <c r="AC35" i="1"/>
  <c r="AD35" i="1"/>
  <c r="AE35" i="1"/>
  <c r="AH38" i="1"/>
  <c r="D36" i="1"/>
  <c r="O37" i="1"/>
  <c r="Q37" i="1"/>
  <c r="R37" i="1"/>
  <c r="S37" i="1"/>
  <c r="T37" i="1"/>
  <c r="U37" i="1"/>
  <c r="V37" i="1"/>
  <c r="X37" i="1"/>
  <c r="Y37" i="1"/>
  <c r="AH37" i="1"/>
  <c r="O36" i="1"/>
  <c r="Q36" i="1"/>
  <c r="R36" i="1"/>
  <c r="S36" i="1"/>
  <c r="T36" i="1"/>
  <c r="U36" i="1"/>
  <c r="V36" i="1"/>
  <c r="X36" i="1"/>
  <c r="Y36" i="1"/>
  <c r="AH36" i="1"/>
  <c r="N36" i="1"/>
  <c r="O35" i="1"/>
  <c r="AH35" i="1"/>
  <c r="AB30" i="1"/>
  <c r="AC30" i="1"/>
  <c r="AD30" i="1"/>
  <c r="AE30" i="1"/>
  <c r="AH33" i="1"/>
  <c r="D31" i="1"/>
  <c r="O32" i="1"/>
  <c r="Q32" i="1"/>
  <c r="R32" i="1"/>
  <c r="S32" i="1"/>
  <c r="T32" i="1"/>
  <c r="U32" i="1"/>
  <c r="V32" i="1"/>
  <c r="X32" i="1"/>
  <c r="Y32" i="1"/>
  <c r="AH32" i="1"/>
  <c r="O31" i="1"/>
  <c r="Q31" i="1"/>
  <c r="R31" i="1"/>
  <c r="S31" i="1"/>
  <c r="T31" i="1"/>
  <c r="U31" i="1"/>
  <c r="V31" i="1"/>
  <c r="X31" i="1"/>
  <c r="Y31" i="1"/>
  <c r="AH31" i="1"/>
  <c r="N31" i="1"/>
  <c r="O30" i="1"/>
  <c r="AH30" i="1"/>
  <c r="AB25" i="1"/>
  <c r="AC25" i="1"/>
  <c r="AD25" i="1"/>
  <c r="AE25" i="1"/>
  <c r="AH28" i="1"/>
  <c r="D26" i="1"/>
  <c r="O27" i="1"/>
  <c r="Q27" i="1"/>
  <c r="R27" i="1"/>
  <c r="S27" i="1"/>
  <c r="T27" i="1"/>
  <c r="U27" i="1"/>
  <c r="V27" i="1"/>
  <c r="X27" i="1"/>
  <c r="Y27" i="1"/>
  <c r="AH27" i="1"/>
  <c r="O26" i="1"/>
  <c r="Q26" i="1"/>
  <c r="R26" i="1"/>
  <c r="S26" i="1"/>
  <c r="T26" i="1"/>
  <c r="U26" i="1"/>
  <c r="V26" i="1"/>
  <c r="X26" i="1"/>
  <c r="Y26" i="1"/>
  <c r="AH26" i="1"/>
  <c r="N26" i="1"/>
  <c r="O25" i="1"/>
  <c r="AH25" i="1"/>
  <c r="AB20" i="1"/>
  <c r="AC20" i="1"/>
  <c r="AD20" i="1"/>
  <c r="AE20" i="1"/>
  <c r="AH23" i="1"/>
  <c r="D21" i="1"/>
  <c r="O22" i="1"/>
  <c r="Q22" i="1"/>
  <c r="R22" i="1"/>
  <c r="S22" i="1"/>
  <c r="T22" i="1"/>
  <c r="U22" i="1"/>
  <c r="X22" i="1"/>
  <c r="Y22" i="1"/>
  <c r="AH22" i="1"/>
  <c r="O21" i="1"/>
  <c r="Q21" i="1"/>
  <c r="R21" i="1"/>
  <c r="S21" i="1"/>
  <c r="T21" i="1"/>
  <c r="U21" i="1"/>
  <c r="X21" i="1"/>
  <c r="Y21" i="1"/>
  <c r="AH21" i="1"/>
  <c r="O20" i="1"/>
  <c r="AH20" i="1"/>
  <c r="AB15" i="1"/>
  <c r="AC15" i="1"/>
  <c r="AD15" i="1"/>
  <c r="AE15" i="1"/>
  <c r="AH18" i="1"/>
  <c r="D16" i="1"/>
  <c r="O17" i="1"/>
  <c r="Q17" i="1"/>
  <c r="R17" i="1"/>
  <c r="S17" i="1"/>
  <c r="T17" i="1"/>
  <c r="U17" i="1"/>
  <c r="X17" i="1"/>
  <c r="Y17" i="1"/>
  <c r="AH17" i="1"/>
  <c r="O16" i="1"/>
  <c r="Q16" i="1"/>
  <c r="R16" i="1"/>
  <c r="S16" i="1"/>
  <c r="T16" i="1"/>
  <c r="U16" i="1"/>
  <c r="X16" i="1"/>
  <c r="Y16" i="1"/>
  <c r="AH16" i="1"/>
  <c r="O15" i="1"/>
  <c r="AH15" i="1"/>
  <c r="AB10" i="1"/>
  <c r="AC10" i="1"/>
  <c r="AD10" i="1"/>
  <c r="AE10" i="1"/>
  <c r="AH13" i="1"/>
  <c r="D11" i="1"/>
  <c r="O12" i="1"/>
  <c r="Q12" i="1"/>
  <c r="R12" i="1"/>
  <c r="S12" i="1"/>
  <c r="T12" i="1"/>
  <c r="U12" i="1"/>
  <c r="X12" i="1"/>
  <c r="Y12" i="1"/>
  <c r="AH12" i="1"/>
  <c r="O11" i="1"/>
  <c r="Q11" i="1"/>
  <c r="R11" i="1"/>
  <c r="S11" i="1"/>
  <c r="T11" i="1"/>
  <c r="U11" i="1"/>
  <c r="X11" i="1"/>
  <c r="Y11" i="1"/>
  <c r="AH11" i="1"/>
  <c r="O10" i="1"/>
  <c r="AH10" i="1"/>
  <c r="AB5" i="1"/>
  <c r="AC5" i="1"/>
  <c r="AD5" i="1"/>
  <c r="AE5" i="1"/>
  <c r="AH8" i="1"/>
  <c r="D6" i="1"/>
  <c r="O7" i="1"/>
  <c r="Q7" i="1"/>
  <c r="R7" i="1"/>
  <c r="S7" i="1"/>
  <c r="T7" i="1"/>
  <c r="U7" i="1"/>
  <c r="X7" i="1"/>
  <c r="Y7" i="1"/>
  <c r="AH7" i="1"/>
  <c r="O6" i="1"/>
  <c r="Q6" i="1"/>
  <c r="R6" i="1"/>
  <c r="S6" i="1"/>
  <c r="T6" i="1"/>
  <c r="U6" i="1"/>
  <c r="X6" i="1"/>
  <c r="Y6" i="1"/>
  <c r="AH6" i="1"/>
  <c r="O5" i="1"/>
  <c r="AH5" i="1"/>
  <c r="AY270" i="2"/>
  <c r="AZ270" i="2"/>
  <c r="BA270" i="2"/>
  <c r="BB270" i="2"/>
  <c r="BE273" i="2"/>
  <c r="D271" i="2"/>
  <c r="C271" i="2"/>
  <c r="AL272" i="2"/>
  <c r="AM272" i="2"/>
  <c r="AN272" i="2"/>
  <c r="AO272" i="2"/>
  <c r="AP272" i="2"/>
  <c r="AQ272" i="2"/>
  <c r="AR272" i="2"/>
  <c r="AS272" i="2"/>
  <c r="AU272" i="2"/>
  <c r="AV272" i="2"/>
  <c r="BE272" i="2"/>
  <c r="AL271" i="2"/>
  <c r="AM271" i="2"/>
  <c r="AN271" i="2"/>
  <c r="AO271" i="2"/>
  <c r="AP271" i="2"/>
  <c r="AQ271" i="2"/>
  <c r="AR271" i="2"/>
  <c r="AS271" i="2"/>
  <c r="AU271" i="2"/>
  <c r="AV271" i="2"/>
  <c r="BE271" i="2"/>
  <c r="AK271" i="2"/>
  <c r="AL270" i="2"/>
  <c r="BE270" i="2"/>
  <c r="AY265" i="2"/>
  <c r="AZ265" i="2"/>
  <c r="BA265" i="2"/>
  <c r="BB265" i="2"/>
  <c r="BE268" i="2"/>
  <c r="D266" i="2"/>
  <c r="C266" i="2"/>
  <c r="AL267" i="2"/>
  <c r="AM267" i="2"/>
  <c r="AN267" i="2"/>
  <c r="AO267" i="2"/>
  <c r="AP267" i="2"/>
  <c r="AQ267" i="2"/>
  <c r="AR267" i="2"/>
  <c r="AS267" i="2"/>
  <c r="AU267" i="2"/>
  <c r="AV267" i="2"/>
  <c r="BE267" i="2"/>
  <c r="AL266" i="2"/>
  <c r="AM266" i="2"/>
  <c r="AN266" i="2"/>
  <c r="AO266" i="2"/>
  <c r="AP266" i="2"/>
  <c r="AQ266" i="2"/>
  <c r="AR266" i="2"/>
  <c r="AS266" i="2"/>
  <c r="AU266" i="2"/>
  <c r="AV266" i="2"/>
  <c r="BE266" i="2"/>
  <c r="AK266" i="2"/>
  <c r="AL265" i="2"/>
  <c r="BE265" i="2"/>
  <c r="AY260" i="2"/>
  <c r="AZ260" i="2"/>
  <c r="BA260" i="2"/>
  <c r="BB260" i="2"/>
  <c r="BE263" i="2"/>
  <c r="D261" i="2"/>
  <c r="C261" i="2"/>
  <c r="AL262" i="2"/>
  <c r="AM262" i="2"/>
  <c r="AN262" i="2"/>
  <c r="AO262" i="2"/>
  <c r="AP262" i="2"/>
  <c r="AQ262" i="2"/>
  <c r="AR262" i="2"/>
  <c r="AS262" i="2"/>
  <c r="AU262" i="2"/>
  <c r="AV262" i="2"/>
  <c r="BE262" i="2"/>
  <c r="AL261" i="2"/>
  <c r="AM261" i="2"/>
  <c r="AN261" i="2"/>
  <c r="AO261" i="2"/>
  <c r="AP261" i="2"/>
  <c r="AQ261" i="2"/>
  <c r="AR261" i="2"/>
  <c r="AS261" i="2"/>
  <c r="AU261" i="2"/>
  <c r="AV261" i="2"/>
  <c r="BE261" i="2"/>
  <c r="AK261" i="2"/>
  <c r="AL260" i="2"/>
  <c r="BE260" i="2"/>
  <c r="AY255" i="2"/>
  <c r="AZ255" i="2"/>
  <c r="BA255" i="2"/>
  <c r="BB255" i="2"/>
  <c r="BE258" i="2"/>
  <c r="D256" i="2"/>
  <c r="C256" i="2"/>
  <c r="AL257" i="2"/>
  <c r="AM257" i="2"/>
  <c r="AN257" i="2"/>
  <c r="AO257" i="2"/>
  <c r="AP257" i="2"/>
  <c r="AQ257" i="2"/>
  <c r="AR257" i="2"/>
  <c r="AS257" i="2"/>
  <c r="AU257" i="2"/>
  <c r="AV257" i="2"/>
  <c r="BE257" i="2"/>
  <c r="AL256" i="2"/>
  <c r="AM256" i="2"/>
  <c r="AN256" i="2"/>
  <c r="AO256" i="2"/>
  <c r="AP256" i="2"/>
  <c r="AQ256" i="2"/>
  <c r="AR256" i="2"/>
  <c r="AS256" i="2"/>
  <c r="AU256" i="2"/>
  <c r="AV256" i="2"/>
  <c r="BE256" i="2"/>
  <c r="AK256" i="2"/>
  <c r="AL255" i="2"/>
  <c r="BE255" i="2"/>
  <c r="AY250" i="2"/>
  <c r="AZ250" i="2"/>
  <c r="BA250" i="2"/>
  <c r="BB250" i="2"/>
  <c r="BE253" i="2"/>
  <c r="D251" i="2"/>
  <c r="C251" i="2"/>
  <c r="AL252" i="2"/>
  <c r="AM252" i="2"/>
  <c r="AN252" i="2"/>
  <c r="AO252" i="2"/>
  <c r="AP252" i="2"/>
  <c r="AQ252" i="2"/>
  <c r="AR252" i="2"/>
  <c r="AS252" i="2"/>
  <c r="AU252" i="2"/>
  <c r="AV252" i="2"/>
  <c r="BE252" i="2"/>
  <c r="AL251" i="2"/>
  <c r="AM251" i="2"/>
  <c r="AN251" i="2"/>
  <c r="AO251" i="2"/>
  <c r="AP251" i="2"/>
  <c r="AQ251" i="2"/>
  <c r="AR251" i="2"/>
  <c r="AS251" i="2"/>
  <c r="AU251" i="2"/>
  <c r="AV251" i="2"/>
  <c r="BE251" i="2"/>
  <c r="AK251" i="2"/>
  <c r="AL250" i="2"/>
  <c r="BE250" i="2"/>
  <c r="AY245" i="2"/>
  <c r="AZ245" i="2"/>
  <c r="BA245" i="2"/>
  <c r="BB245" i="2"/>
  <c r="BE248" i="2"/>
  <c r="D246" i="2"/>
  <c r="C246" i="2"/>
  <c r="AL247" i="2"/>
  <c r="AM247" i="2"/>
  <c r="AN247" i="2"/>
  <c r="AO247" i="2"/>
  <c r="AP247" i="2"/>
  <c r="AQ247" i="2"/>
  <c r="AR247" i="2"/>
  <c r="AS247" i="2"/>
  <c r="AU247" i="2"/>
  <c r="AV247" i="2"/>
  <c r="BE247" i="2"/>
  <c r="AL246" i="2"/>
  <c r="AM246" i="2"/>
  <c r="AN246" i="2"/>
  <c r="AO246" i="2"/>
  <c r="AP246" i="2"/>
  <c r="AQ246" i="2"/>
  <c r="AR246" i="2"/>
  <c r="AS246" i="2"/>
  <c r="AU246" i="2"/>
  <c r="AV246" i="2"/>
  <c r="BE246" i="2"/>
  <c r="AK246" i="2"/>
  <c r="AL245" i="2"/>
  <c r="BE245" i="2"/>
  <c r="AY240" i="2"/>
  <c r="AZ240" i="2"/>
  <c r="BA240" i="2"/>
  <c r="BB240" i="2"/>
  <c r="BE243" i="2"/>
  <c r="D241" i="2"/>
  <c r="C241" i="2"/>
  <c r="AL242" i="2"/>
  <c r="AM242" i="2"/>
  <c r="AN242" i="2"/>
  <c r="AO242" i="2"/>
  <c r="AP242" i="2"/>
  <c r="AQ242" i="2"/>
  <c r="AR242" i="2"/>
  <c r="AS242" i="2"/>
  <c r="AU242" i="2"/>
  <c r="AV242" i="2"/>
  <c r="BE242" i="2"/>
  <c r="AL241" i="2"/>
  <c r="AM241" i="2"/>
  <c r="AN241" i="2"/>
  <c r="AO241" i="2"/>
  <c r="AP241" i="2"/>
  <c r="AQ241" i="2"/>
  <c r="AR241" i="2"/>
  <c r="AS241" i="2"/>
  <c r="AU241" i="2"/>
  <c r="AV241" i="2"/>
  <c r="BE241" i="2"/>
  <c r="AK241" i="2"/>
  <c r="AL240" i="2"/>
  <c r="BE240" i="2"/>
  <c r="AY235" i="2"/>
  <c r="AZ235" i="2"/>
  <c r="BA235" i="2"/>
  <c r="BB235" i="2"/>
  <c r="BE238" i="2"/>
  <c r="D236" i="2"/>
  <c r="C236" i="2"/>
  <c r="AL237" i="2"/>
  <c r="AM237" i="2"/>
  <c r="AN237" i="2"/>
  <c r="AO237" i="2"/>
  <c r="AP237" i="2"/>
  <c r="AQ237" i="2"/>
  <c r="AR237" i="2"/>
  <c r="AS237" i="2"/>
  <c r="AU237" i="2"/>
  <c r="AV237" i="2"/>
  <c r="BE237" i="2"/>
  <c r="AL236" i="2"/>
  <c r="AM236" i="2"/>
  <c r="AN236" i="2"/>
  <c r="AO236" i="2"/>
  <c r="AP236" i="2"/>
  <c r="AQ236" i="2"/>
  <c r="AR236" i="2"/>
  <c r="AS236" i="2"/>
  <c r="AU236" i="2"/>
  <c r="AV236" i="2"/>
  <c r="BE236" i="2"/>
  <c r="AK236" i="2"/>
  <c r="AL235" i="2"/>
  <c r="BE235" i="2"/>
  <c r="AY230" i="2"/>
  <c r="AZ230" i="2"/>
  <c r="BA230" i="2"/>
  <c r="BB230" i="2"/>
  <c r="BE233" i="2"/>
  <c r="D231" i="2"/>
  <c r="C231" i="2"/>
  <c r="AL232" i="2"/>
  <c r="AM232" i="2"/>
  <c r="AN232" i="2"/>
  <c r="AO232" i="2"/>
  <c r="AP232" i="2"/>
  <c r="AQ232" i="2"/>
  <c r="AR232" i="2"/>
  <c r="AS232" i="2"/>
  <c r="AU232" i="2"/>
  <c r="AV232" i="2"/>
  <c r="BE232" i="2"/>
  <c r="AL231" i="2"/>
  <c r="AM231" i="2"/>
  <c r="AN231" i="2"/>
  <c r="AO231" i="2"/>
  <c r="AP231" i="2"/>
  <c r="AQ231" i="2"/>
  <c r="AR231" i="2"/>
  <c r="AS231" i="2"/>
  <c r="AU231" i="2"/>
  <c r="AV231" i="2"/>
  <c r="BE231" i="2"/>
  <c r="AK231" i="2"/>
  <c r="AL230" i="2"/>
  <c r="BE230" i="2"/>
  <c r="AY225" i="2"/>
  <c r="AZ225" i="2"/>
  <c r="BA225" i="2"/>
  <c r="BB225" i="2"/>
  <c r="BE228" i="2"/>
  <c r="D226" i="2"/>
  <c r="C226" i="2"/>
  <c r="AL227" i="2"/>
  <c r="AM227" i="2"/>
  <c r="AN227" i="2"/>
  <c r="AO227" i="2"/>
  <c r="AP227" i="2"/>
  <c r="AQ227" i="2"/>
  <c r="AR227" i="2"/>
  <c r="AS227" i="2"/>
  <c r="AU227" i="2"/>
  <c r="AV227" i="2"/>
  <c r="BE227" i="2"/>
  <c r="AL226" i="2"/>
  <c r="AM226" i="2"/>
  <c r="AN226" i="2"/>
  <c r="AO226" i="2"/>
  <c r="AP226" i="2"/>
  <c r="AQ226" i="2"/>
  <c r="AR226" i="2"/>
  <c r="AS226" i="2"/>
  <c r="AU226" i="2"/>
  <c r="AV226" i="2"/>
  <c r="BE226" i="2"/>
  <c r="AK226" i="2"/>
  <c r="AL225" i="2"/>
  <c r="BE225" i="2"/>
  <c r="AY220" i="2"/>
  <c r="AZ220" i="2"/>
  <c r="BA220" i="2"/>
  <c r="BB220" i="2"/>
  <c r="BE223" i="2"/>
  <c r="D221" i="2"/>
  <c r="C221" i="2"/>
  <c r="AL222" i="2"/>
  <c r="AM222" i="2"/>
  <c r="AN222" i="2"/>
  <c r="AO222" i="2"/>
  <c r="AP222" i="2"/>
  <c r="AQ222" i="2"/>
  <c r="AR222" i="2"/>
  <c r="AS222" i="2"/>
  <c r="AU222" i="2"/>
  <c r="AV222" i="2"/>
  <c r="BE222" i="2"/>
  <c r="AL221" i="2"/>
  <c r="AM221" i="2"/>
  <c r="AN221" i="2"/>
  <c r="AO221" i="2"/>
  <c r="AP221" i="2"/>
  <c r="AQ221" i="2"/>
  <c r="AR221" i="2"/>
  <c r="AS221" i="2"/>
  <c r="AU221" i="2"/>
  <c r="AV221" i="2"/>
  <c r="BE221" i="2"/>
  <c r="AK221" i="2"/>
  <c r="AL220" i="2"/>
  <c r="BE220" i="2"/>
  <c r="AY215" i="2"/>
  <c r="AZ215" i="2"/>
  <c r="BA215" i="2"/>
  <c r="BB215" i="2"/>
  <c r="BE218" i="2"/>
  <c r="D216" i="2"/>
  <c r="C216" i="2"/>
  <c r="AL217" i="2"/>
  <c r="AM217" i="2"/>
  <c r="AN217" i="2"/>
  <c r="AO217" i="2"/>
  <c r="AP217" i="2"/>
  <c r="AQ217" i="2"/>
  <c r="AR217" i="2"/>
  <c r="AS217" i="2"/>
  <c r="AU217" i="2"/>
  <c r="AV217" i="2"/>
  <c r="BE217" i="2"/>
  <c r="AL216" i="2"/>
  <c r="AM216" i="2"/>
  <c r="AN216" i="2"/>
  <c r="AO216" i="2"/>
  <c r="AP216" i="2"/>
  <c r="AQ216" i="2"/>
  <c r="AR216" i="2"/>
  <c r="AS216" i="2"/>
  <c r="AU216" i="2"/>
  <c r="AV216" i="2"/>
  <c r="BE216" i="2"/>
  <c r="AK216" i="2"/>
  <c r="AL215" i="2"/>
  <c r="BE215" i="2"/>
  <c r="AY210" i="2"/>
  <c r="AZ210" i="2"/>
  <c r="BA210" i="2"/>
  <c r="BB210" i="2"/>
  <c r="BE213" i="2"/>
  <c r="D211" i="2"/>
  <c r="C211" i="2"/>
  <c r="AL212" i="2"/>
  <c r="AM212" i="2"/>
  <c r="AN212" i="2"/>
  <c r="AO212" i="2"/>
  <c r="AP212" i="2"/>
  <c r="AQ212" i="2"/>
  <c r="AR212" i="2"/>
  <c r="AS212" i="2"/>
  <c r="AU212" i="2"/>
  <c r="AV212" i="2"/>
  <c r="BE212" i="2"/>
  <c r="AL211" i="2"/>
  <c r="AM211" i="2"/>
  <c r="AN211" i="2"/>
  <c r="AO211" i="2"/>
  <c r="AP211" i="2"/>
  <c r="AQ211" i="2"/>
  <c r="AR211" i="2"/>
  <c r="AS211" i="2"/>
  <c r="AU211" i="2"/>
  <c r="AV211" i="2"/>
  <c r="BE211" i="2"/>
  <c r="AK211" i="2"/>
  <c r="AL210" i="2"/>
  <c r="BE210" i="2"/>
  <c r="AY205" i="2"/>
  <c r="AZ205" i="2"/>
  <c r="BA205" i="2"/>
  <c r="BB205" i="2"/>
  <c r="BE208" i="2"/>
  <c r="D206" i="2"/>
  <c r="C206" i="2"/>
  <c r="AL207" i="2"/>
  <c r="AM207" i="2"/>
  <c r="AN207" i="2"/>
  <c r="AO207" i="2"/>
  <c r="AP207" i="2"/>
  <c r="AQ207" i="2"/>
  <c r="AR207" i="2"/>
  <c r="AS207" i="2"/>
  <c r="AU207" i="2"/>
  <c r="AV207" i="2"/>
  <c r="BE207" i="2"/>
  <c r="AL206" i="2"/>
  <c r="AM206" i="2"/>
  <c r="AN206" i="2"/>
  <c r="AO206" i="2"/>
  <c r="AP206" i="2"/>
  <c r="AQ206" i="2"/>
  <c r="AR206" i="2"/>
  <c r="AS206" i="2"/>
  <c r="AU206" i="2"/>
  <c r="AV206" i="2"/>
  <c r="BE206" i="2"/>
  <c r="AK206" i="2"/>
  <c r="AL205" i="2"/>
  <c r="BE205" i="2"/>
  <c r="AY200" i="2"/>
  <c r="AZ200" i="2"/>
  <c r="BA200" i="2"/>
  <c r="BB200" i="2"/>
  <c r="BE203" i="2"/>
  <c r="D201" i="2"/>
  <c r="C201" i="2"/>
  <c r="AL202" i="2"/>
  <c r="AM202" i="2"/>
  <c r="AN202" i="2"/>
  <c r="AO202" i="2"/>
  <c r="AP202" i="2"/>
  <c r="AQ202" i="2"/>
  <c r="AR202" i="2"/>
  <c r="AS202" i="2"/>
  <c r="AU202" i="2"/>
  <c r="AV202" i="2"/>
  <c r="BE202" i="2"/>
  <c r="AL201" i="2"/>
  <c r="AM201" i="2"/>
  <c r="AN201" i="2"/>
  <c r="AO201" i="2"/>
  <c r="AP201" i="2"/>
  <c r="AQ201" i="2"/>
  <c r="AR201" i="2"/>
  <c r="AS201" i="2"/>
  <c r="AU201" i="2"/>
  <c r="AV201" i="2"/>
  <c r="BE201" i="2"/>
  <c r="AK201" i="2"/>
  <c r="AL200" i="2"/>
  <c r="BE200" i="2"/>
  <c r="AY195" i="2"/>
  <c r="AZ195" i="2"/>
  <c r="BA195" i="2"/>
  <c r="BB195" i="2"/>
  <c r="BE198" i="2"/>
  <c r="D196" i="2"/>
  <c r="C196" i="2"/>
  <c r="AL197" i="2"/>
  <c r="AM197" i="2"/>
  <c r="AN197" i="2"/>
  <c r="AO197" i="2"/>
  <c r="AP197" i="2"/>
  <c r="AQ197" i="2"/>
  <c r="AR197" i="2"/>
  <c r="AS197" i="2"/>
  <c r="AU197" i="2"/>
  <c r="AV197" i="2"/>
  <c r="BE197" i="2"/>
  <c r="AL196" i="2"/>
  <c r="AM196" i="2"/>
  <c r="AN196" i="2"/>
  <c r="AO196" i="2"/>
  <c r="AP196" i="2"/>
  <c r="AQ196" i="2"/>
  <c r="AR196" i="2"/>
  <c r="AS196" i="2"/>
  <c r="AU196" i="2"/>
  <c r="AV196" i="2"/>
  <c r="BE196" i="2"/>
  <c r="AK196" i="2"/>
  <c r="AL195" i="2"/>
  <c r="BE195" i="2"/>
  <c r="AY190" i="2"/>
  <c r="AZ190" i="2"/>
  <c r="BA190" i="2"/>
  <c r="BB190" i="2"/>
  <c r="BE193" i="2"/>
  <c r="D191" i="2"/>
  <c r="C191" i="2"/>
  <c r="AL192" i="2"/>
  <c r="AM192" i="2"/>
  <c r="AN192" i="2"/>
  <c r="AO192" i="2"/>
  <c r="AP192" i="2"/>
  <c r="AQ192" i="2"/>
  <c r="AR192" i="2"/>
  <c r="AU192" i="2"/>
  <c r="AV192" i="2"/>
  <c r="BE192" i="2"/>
  <c r="AL191" i="2"/>
  <c r="AM191" i="2"/>
  <c r="AN191" i="2"/>
  <c r="AO191" i="2"/>
  <c r="AP191" i="2"/>
  <c r="AQ191" i="2"/>
  <c r="AR191" i="2"/>
  <c r="AU191" i="2"/>
  <c r="AV191" i="2"/>
  <c r="BE191" i="2"/>
  <c r="AL190" i="2"/>
  <c r="BE190" i="2"/>
  <c r="AY185" i="2"/>
  <c r="AZ185" i="2"/>
  <c r="BA185" i="2"/>
  <c r="BB185" i="2"/>
  <c r="BE188" i="2"/>
  <c r="D186" i="2"/>
  <c r="C186" i="2"/>
  <c r="AL187" i="2"/>
  <c r="AM187" i="2"/>
  <c r="AN187" i="2"/>
  <c r="AO187" i="2"/>
  <c r="AP187" i="2"/>
  <c r="AQ187" i="2"/>
  <c r="AR187" i="2"/>
  <c r="AU187" i="2"/>
  <c r="AV187" i="2"/>
  <c r="BE187" i="2"/>
  <c r="AL186" i="2"/>
  <c r="AM186" i="2"/>
  <c r="AN186" i="2"/>
  <c r="AO186" i="2"/>
  <c r="AP186" i="2"/>
  <c r="AQ186" i="2"/>
  <c r="AR186" i="2"/>
  <c r="AU186" i="2"/>
  <c r="AV186" i="2"/>
  <c r="BE186" i="2"/>
  <c r="AL185" i="2"/>
  <c r="BE185" i="2"/>
  <c r="AY180" i="2"/>
  <c r="AZ180" i="2"/>
  <c r="BA180" i="2"/>
  <c r="BB180" i="2"/>
  <c r="BE183" i="2"/>
  <c r="D181" i="2"/>
  <c r="C181" i="2"/>
  <c r="AL182" i="2"/>
  <c r="AM182" i="2"/>
  <c r="AN182" i="2"/>
  <c r="AO182" i="2"/>
  <c r="AP182" i="2"/>
  <c r="AQ182" i="2"/>
  <c r="AR182" i="2"/>
  <c r="AU182" i="2"/>
  <c r="AV182" i="2"/>
  <c r="BE182" i="2"/>
  <c r="AL181" i="2"/>
  <c r="AM181" i="2"/>
  <c r="AN181" i="2"/>
  <c r="AO181" i="2"/>
  <c r="AP181" i="2"/>
  <c r="AQ181" i="2"/>
  <c r="AR181" i="2"/>
  <c r="AU181" i="2"/>
  <c r="AV181" i="2"/>
  <c r="BE181" i="2"/>
  <c r="AL180" i="2"/>
  <c r="BE180" i="2"/>
  <c r="AY175" i="2"/>
  <c r="AZ175" i="2"/>
  <c r="BA175" i="2"/>
  <c r="BB175" i="2"/>
  <c r="BE178" i="2"/>
  <c r="D176" i="2"/>
  <c r="C176" i="2"/>
  <c r="AL177" i="2"/>
  <c r="AM177" i="2"/>
  <c r="AN177" i="2"/>
  <c r="AO177" i="2"/>
  <c r="AP177" i="2"/>
  <c r="AQ177" i="2"/>
  <c r="AR177" i="2"/>
  <c r="AU177" i="2"/>
  <c r="AV177" i="2"/>
  <c r="BE177" i="2"/>
  <c r="AL176" i="2"/>
  <c r="AM176" i="2"/>
  <c r="AN176" i="2"/>
  <c r="AO176" i="2"/>
  <c r="AP176" i="2"/>
  <c r="AQ176" i="2"/>
  <c r="AR176" i="2"/>
  <c r="AU176" i="2"/>
  <c r="AV176" i="2"/>
  <c r="BE176" i="2"/>
  <c r="AL175" i="2"/>
  <c r="BE175" i="2"/>
  <c r="AY170" i="2"/>
  <c r="AZ170" i="2"/>
  <c r="BA170" i="2"/>
  <c r="BB170" i="2"/>
  <c r="BE173" i="2"/>
  <c r="D171" i="2"/>
  <c r="C171" i="2"/>
  <c r="AL172" i="2"/>
  <c r="AM172" i="2"/>
  <c r="AN172" i="2"/>
  <c r="AO172" i="2"/>
  <c r="AP172" i="2"/>
  <c r="AQ172" i="2"/>
  <c r="AR172" i="2"/>
  <c r="AU172" i="2"/>
  <c r="AV172" i="2"/>
  <c r="BE172" i="2"/>
  <c r="AL171" i="2"/>
  <c r="AM171" i="2"/>
  <c r="AN171" i="2"/>
  <c r="AO171" i="2"/>
  <c r="AP171" i="2"/>
  <c r="AQ171" i="2"/>
  <c r="AR171" i="2"/>
  <c r="AU171" i="2"/>
  <c r="AV171" i="2"/>
  <c r="BE171" i="2"/>
  <c r="AL170" i="2"/>
  <c r="BE170" i="2"/>
  <c r="AY165" i="2"/>
  <c r="AZ165" i="2"/>
  <c r="BA165" i="2"/>
  <c r="BB165" i="2"/>
  <c r="BE168" i="2"/>
  <c r="D166" i="2"/>
  <c r="C166" i="2"/>
  <c r="AL167" i="2"/>
  <c r="AM167" i="2"/>
  <c r="AN167" i="2"/>
  <c r="AO167" i="2"/>
  <c r="AP167" i="2"/>
  <c r="AQ167" i="2"/>
  <c r="AR167" i="2"/>
  <c r="AU167" i="2"/>
  <c r="AV167" i="2"/>
  <c r="BE167" i="2"/>
  <c r="AL166" i="2"/>
  <c r="AM166" i="2"/>
  <c r="AN166" i="2"/>
  <c r="AO166" i="2"/>
  <c r="AP166" i="2"/>
  <c r="AQ166" i="2"/>
  <c r="AR166" i="2"/>
  <c r="AU166" i="2"/>
  <c r="AV166" i="2"/>
  <c r="BE166" i="2"/>
  <c r="AL165" i="2"/>
  <c r="BE165" i="2"/>
  <c r="AY160" i="2"/>
  <c r="AZ160" i="2"/>
  <c r="BA160" i="2"/>
  <c r="BB160" i="2"/>
  <c r="BE163" i="2"/>
  <c r="D161" i="2"/>
  <c r="C161" i="2"/>
  <c r="AL162" i="2"/>
  <c r="AM162" i="2"/>
  <c r="AN162" i="2"/>
  <c r="AO162" i="2"/>
  <c r="AP162" i="2"/>
  <c r="AQ162" i="2"/>
  <c r="AR162" i="2"/>
  <c r="AU162" i="2"/>
  <c r="AV162" i="2"/>
  <c r="BE162" i="2"/>
  <c r="AL161" i="2"/>
  <c r="AM161" i="2"/>
  <c r="AN161" i="2"/>
  <c r="AO161" i="2"/>
  <c r="AP161" i="2"/>
  <c r="AQ161" i="2"/>
  <c r="AR161" i="2"/>
  <c r="AU161" i="2"/>
  <c r="AV161" i="2"/>
  <c r="BE161" i="2"/>
  <c r="AL160" i="2"/>
  <c r="BE160" i="2"/>
  <c r="AY155" i="2"/>
  <c r="AZ155" i="2"/>
  <c r="BA155" i="2"/>
  <c r="BB155" i="2"/>
  <c r="BE158" i="2"/>
  <c r="D156" i="2"/>
  <c r="C156" i="2"/>
  <c r="AL157" i="2"/>
  <c r="AM157" i="2"/>
  <c r="AN157" i="2"/>
  <c r="AO157" i="2"/>
  <c r="AP157" i="2"/>
  <c r="AQ157" i="2"/>
  <c r="AR157" i="2"/>
  <c r="AU157" i="2"/>
  <c r="AV157" i="2"/>
  <c r="BE157" i="2"/>
  <c r="AL156" i="2"/>
  <c r="AM156" i="2"/>
  <c r="AN156" i="2"/>
  <c r="AO156" i="2"/>
  <c r="AP156" i="2"/>
  <c r="AQ156" i="2"/>
  <c r="AR156" i="2"/>
  <c r="AU156" i="2"/>
  <c r="AV156" i="2"/>
  <c r="BE156" i="2"/>
  <c r="AL155" i="2"/>
  <c r="BE155" i="2"/>
  <c r="AY150" i="2"/>
  <c r="AZ150" i="2"/>
  <c r="BA150" i="2"/>
  <c r="BB150" i="2"/>
  <c r="BE153" i="2"/>
  <c r="D151" i="2"/>
  <c r="C151" i="2"/>
  <c r="AL152" i="2"/>
  <c r="AM152" i="2"/>
  <c r="AN152" i="2"/>
  <c r="AO152" i="2"/>
  <c r="AP152" i="2"/>
  <c r="AQ152" i="2"/>
  <c r="AR152" i="2"/>
  <c r="AU152" i="2"/>
  <c r="AV152" i="2"/>
  <c r="BE152" i="2"/>
  <c r="AL151" i="2"/>
  <c r="AM151" i="2"/>
  <c r="AN151" i="2"/>
  <c r="AO151" i="2"/>
  <c r="AP151" i="2"/>
  <c r="AQ151" i="2"/>
  <c r="AR151" i="2"/>
  <c r="AU151" i="2"/>
  <c r="AV151" i="2"/>
  <c r="BE151" i="2"/>
  <c r="AL150" i="2"/>
  <c r="BE150" i="2"/>
  <c r="AY145" i="2"/>
  <c r="AZ145" i="2"/>
  <c r="BA145" i="2"/>
  <c r="BB145" i="2"/>
  <c r="BE148" i="2"/>
  <c r="D146" i="2"/>
  <c r="C146" i="2"/>
  <c r="AL147" i="2"/>
  <c r="AM147" i="2"/>
  <c r="AN147" i="2"/>
  <c r="AO147" i="2"/>
  <c r="AP147" i="2"/>
  <c r="AQ147" i="2"/>
  <c r="AR147" i="2"/>
  <c r="AU147" i="2"/>
  <c r="AV147" i="2"/>
  <c r="BE147" i="2"/>
  <c r="AL146" i="2"/>
  <c r="AM146" i="2"/>
  <c r="AN146" i="2"/>
  <c r="AO146" i="2"/>
  <c r="AP146" i="2"/>
  <c r="AQ146" i="2"/>
  <c r="AR146" i="2"/>
  <c r="AU146" i="2"/>
  <c r="AV146" i="2"/>
  <c r="BE146" i="2"/>
  <c r="AL145" i="2"/>
  <c r="BE145" i="2"/>
  <c r="AY140" i="2"/>
  <c r="AZ140" i="2"/>
  <c r="BA140" i="2"/>
  <c r="BB140" i="2"/>
  <c r="BE143" i="2"/>
  <c r="D141" i="2"/>
  <c r="C141" i="2"/>
  <c r="AL142" i="2"/>
  <c r="AM142" i="2"/>
  <c r="AN142" i="2"/>
  <c r="AO142" i="2"/>
  <c r="AP142" i="2"/>
  <c r="AQ142" i="2"/>
  <c r="AR142" i="2"/>
  <c r="AS142" i="2"/>
  <c r="AU142" i="2"/>
  <c r="AV142" i="2"/>
  <c r="BE142" i="2"/>
  <c r="AL141" i="2"/>
  <c r="AM141" i="2"/>
  <c r="AN141" i="2"/>
  <c r="AO141" i="2"/>
  <c r="AP141" i="2"/>
  <c r="AQ141" i="2"/>
  <c r="AR141" i="2"/>
  <c r="AS141" i="2"/>
  <c r="AU141" i="2"/>
  <c r="AV141" i="2"/>
  <c r="BE141" i="2"/>
  <c r="AK141" i="2"/>
  <c r="AL140" i="2"/>
  <c r="BE140" i="2"/>
  <c r="AY135" i="2"/>
  <c r="AZ135" i="2"/>
  <c r="BA135" i="2"/>
  <c r="BB135" i="2"/>
  <c r="BE138" i="2"/>
  <c r="D136" i="2"/>
  <c r="C136" i="2"/>
  <c r="AL137" i="2"/>
  <c r="AM137" i="2"/>
  <c r="AN137" i="2"/>
  <c r="AO137" i="2"/>
  <c r="AP137" i="2"/>
  <c r="AQ137" i="2"/>
  <c r="AR137" i="2"/>
  <c r="AS137" i="2"/>
  <c r="AU137" i="2"/>
  <c r="AV137" i="2"/>
  <c r="BE137" i="2"/>
  <c r="AL136" i="2"/>
  <c r="AM136" i="2"/>
  <c r="AN136" i="2"/>
  <c r="AO136" i="2"/>
  <c r="AP136" i="2"/>
  <c r="AQ136" i="2"/>
  <c r="AR136" i="2"/>
  <c r="AS136" i="2"/>
  <c r="AU136" i="2"/>
  <c r="AV136" i="2"/>
  <c r="BE136" i="2"/>
  <c r="AK136" i="2"/>
  <c r="AL135" i="2"/>
  <c r="BE135" i="2"/>
  <c r="AY130" i="2"/>
  <c r="AZ130" i="2"/>
  <c r="BA130" i="2"/>
  <c r="BB130" i="2"/>
  <c r="BE133" i="2"/>
  <c r="D131" i="2"/>
  <c r="C131" i="2"/>
  <c r="AL132" i="2"/>
  <c r="AM132" i="2"/>
  <c r="AN132" i="2"/>
  <c r="AO132" i="2"/>
  <c r="AP132" i="2"/>
  <c r="AQ132" i="2"/>
  <c r="AR132" i="2"/>
  <c r="AS132" i="2"/>
  <c r="AU132" i="2"/>
  <c r="AV132" i="2"/>
  <c r="BE132" i="2"/>
  <c r="AL131" i="2"/>
  <c r="AM131" i="2"/>
  <c r="AN131" i="2"/>
  <c r="AO131" i="2"/>
  <c r="AP131" i="2"/>
  <c r="AQ131" i="2"/>
  <c r="AR131" i="2"/>
  <c r="AS131" i="2"/>
  <c r="AU131" i="2"/>
  <c r="AV131" i="2"/>
  <c r="BE131" i="2"/>
  <c r="AK131" i="2"/>
  <c r="AL130" i="2"/>
  <c r="BE130" i="2"/>
  <c r="AY125" i="2"/>
  <c r="AZ125" i="2"/>
  <c r="BA125" i="2"/>
  <c r="BB125" i="2"/>
  <c r="BE128" i="2"/>
  <c r="D126" i="2"/>
  <c r="C126" i="2"/>
  <c r="AL127" i="2"/>
  <c r="AM127" i="2"/>
  <c r="AN127" i="2"/>
  <c r="AO127" i="2"/>
  <c r="AP127" i="2"/>
  <c r="AQ127" i="2"/>
  <c r="AR127" i="2"/>
  <c r="AU127" i="2"/>
  <c r="AV127" i="2"/>
  <c r="BE127" i="2"/>
  <c r="AL126" i="2"/>
  <c r="AM126" i="2"/>
  <c r="AN126" i="2"/>
  <c r="AO126" i="2"/>
  <c r="AP126" i="2"/>
  <c r="AQ126" i="2"/>
  <c r="AR126" i="2"/>
  <c r="AU126" i="2"/>
  <c r="AV126" i="2"/>
  <c r="BE126" i="2"/>
  <c r="AL125" i="2"/>
  <c r="BE125" i="2"/>
  <c r="AY120" i="2"/>
  <c r="AZ120" i="2"/>
  <c r="BA120" i="2"/>
  <c r="BB120" i="2"/>
  <c r="BE123" i="2"/>
  <c r="D121" i="2"/>
  <c r="C121" i="2"/>
  <c r="AL122" i="2"/>
  <c r="AM122" i="2"/>
  <c r="AN122" i="2"/>
  <c r="AO122" i="2"/>
  <c r="AP122" i="2"/>
  <c r="AQ122" i="2"/>
  <c r="AR122" i="2"/>
  <c r="AU122" i="2"/>
  <c r="AV122" i="2"/>
  <c r="BE122" i="2"/>
  <c r="AL121" i="2"/>
  <c r="AM121" i="2"/>
  <c r="AN121" i="2"/>
  <c r="AO121" i="2"/>
  <c r="AP121" i="2"/>
  <c r="AQ121" i="2"/>
  <c r="AR121" i="2"/>
  <c r="AU121" i="2"/>
  <c r="AV121" i="2"/>
  <c r="BE121" i="2"/>
  <c r="AL120" i="2"/>
  <c r="BE120" i="2"/>
  <c r="AY115" i="2"/>
  <c r="AZ115" i="2"/>
  <c r="BA115" i="2"/>
  <c r="BB115" i="2"/>
  <c r="BE118" i="2"/>
  <c r="D116" i="2"/>
  <c r="C116" i="2"/>
  <c r="AL117" i="2"/>
  <c r="AM117" i="2"/>
  <c r="AN117" i="2"/>
  <c r="AO117" i="2"/>
  <c r="AP117" i="2"/>
  <c r="AQ117" i="2"/>
  <c r="AR117" i="2"/>
  <c r="AU117" i="2"/>
  <c r="AV117" i="2"/>
  <c r="BE117" i="2"/>
  <c r="AL116" i="2"/>
  <c r="AM116" i="2"/>
  <c r="AN116" i="2"/>
  <c r="AO116" i="2"/>
  <c r="AP116" i="2"/>
  <c r="AQ116" i="2"/>
  <c r="AR116" i="2"/>
  <c r="AU116" i="2"/>
  <c r="AV116" i="2"/>
  <c r="BE116" i="2"/>
  <c r="AL115" i="2"/>
  <c r="BE115" i="2"/>
  <c r="AY110" i="2"/>
  <c r="AZ110" i="2"/>
  <c r="BA110" i="2"/>
  <c r="BB110" i="2"/>
  <c r="BE113" i="2"/>
  <c r="D111" i="2"/>
  <c r="C111" i="2"/>
  <c r="AL112" i="2"/>
  <c r="AM112" i="2"/>
  <c r="AN112" i="2"/>
  <c r="AO112" i="2"/>
  <c r="AP112" i="2"/>
  <c r="AQ112" i="2"/>
  <c r="AR112" i="2"/>
  <c r="AU112" i="2"/>
  <c r="AV112" i="2"/>
  <c r="BE112" i="2"/>
  <c r="AL111" i="2"/>
  <c r="AM111" i="2"/>
  <c r="AN111" i="2"/>
  <c r="AO111" i="2"/>
  <c r="AP111" i="2"/>
  <c r="AQ111" i="2"/>
  <c r="AR111" i="2"/>
  <c r="AU111" i="2"/>
  <c r="AV111" i="2"/>
  <c r="BE111" i="2"/>
  <c r="AL110" i="2"/>
  <c r="BE110" i="2"/>
  <c r="AY105" i="2"/>
  <c r="AZ105" i="2"/>
  <c r="BA105" i="2"/>
  <c r="BB105" i="2"/>
  <c r="BE108" i="2"/>
  <c r="D106" i="2"/>
  <c r="C106" i="2"/>
  <c r="AL107" i="2"/>
  <c r="AM107" i="2"/>
  <c r="AN107" i="2"/>
  <c r="AO107" i="2"/>
  <c r="AP107" i="2"/>
  <c r="AQ107" i="2"/>
  <c r="AR107" i="2"/>
  <c r="AS107" i="2"/>
  <c r="AU107" i="2"/>
  <c r="AV107" i="2"/>
  <c r="BE107" i="2"/>
  <c r="AL106" i="2"/>
  <c r="AM106" i="2"/>
  <c r="AN106" i="2"/>
  <c r="AO106" i="2"/>
  <c r="AP106" i="2"/>
  <c r="AQ106" i="2"/>
  <c r="AR106" i="2"/>
  <c r="AS106" i="2"/>
  <c r="AU106" i="2"/>
  <c r="AV106" i="2"/>
  <c r="BE106" i="2"/>
  <c r="AK106" i="2"/>
  <c r="AL105" i="2"/>
  <c r="BE105" i="2"/>
  <c r="AY100" i="2"/>
  <c r="AZ100" i="2"/>
  <c r="BA100" i="2"/>
  <c r="BB100" i="2"/>
  <c r="BE103" i="2"/>
  <c r="D101" i="2"/>
  <c r="C101" i="2"/>
  <c r="AL102" i="2"/>
  <c r="AM102" i="2"/>
  <c r="AN102" i="2"/>
  <c r="AO102" i="2"/>
  <c r="AP102" i="2"/>
  <c r="AQ102" i="2"/>
  <c r="AR102" i="2"/>
  <c r="AS102" i="2"/>
  <c r="AU102" i="2"/>
  <c r="AV102" i="2"/>
  <c r="BE102" i="2"/>
  <c r="AL101" i="2"/>
  <c r="AM101" i="2"/>
  <c r="AN101" i="2"/>
  <c r="AO101" i="2"/>
  <c r="AP101" i="2"/>
  <c r="AQ101" i="2"/>
  <c r="AR101" i="2"/>
  <c r="AS101" i="2"/>
  <c r="AU101" i="2"/>
  <c r="AV101" i="2"/>
  <c r="BE101" i="2"/>
  <c r="AK101" i="2"/>
  <c r="AL100" i="2"/>
  <c r="BE100" i="2"/>
  <c r="AY95" i="2"/>
  <c r="AZ95" i="2"/>
  <c r="BA95" i="2"/>
  <c r="BB95" i="2"/>
  <c r="BE98" i="2"/>
  <c r="D96" i="2"/>
  <c r="C96" i="2"/>
  <c r="AL97" i="2"/>
  <c r="AM97" i="2"/>
  <c r="AN97" i="2"/>
  <c r="AO97" i="2"/>
  <c r="AP97" i="2"/>
  <c r="AQ97" i="2"/>
  <c r="AR97" i="2"/>
  <c r="AS97" i="2"/>
  <c r="AU97" i="2"/>
  <c r="AV97" i="2"/>
  <c r="BE97" i="2"/>
  <c r="AL96" i="2"/>
  <c r="AM96" i="2"/>
  <c r="AN96" i="2"/>
  <c r="AO96" i="2"/>
  <c r="AP96" i="2"/>
  <c r="AQ96" i="2"/>
  <c r="AR96" i="2"/>
  <c r="AS96" i="2"/>
  <c r="AU96" i="2"/>
  <c r="AV96" i="2"/>
  <c r="BE96" i="2"/>
  <c r="AK96" i="2"/>
  <c r="AL95" i="2"/>
  <c r="BE95" i="2"/>
  <c r="AY90" i="2"/>
  <c r="AZ90" i="2"/>
  <c r="BA90" i="2"/>
  <c r="BB90" i="2"/>
  <c r="BE93" i="2"/>
  <c r="D91" i="2"/>
  <c r="C91" i="2"/>
  <c r="AL92" i="2"/>
  <c r="AM92" i="2"/>
  <c r="AN92" i="2"/>
  <c r="AO92" i="2"/>
  <c r="AP92" i="2"/>
  <c r="AQ92" i="2"/>
  <c r="AR92" i="2"/>
  <c r="AU92" i="2"/>
  <c r="AV92" i="2"/>
  <c r="BE92" i="2"/>
  <c r="AL91" i="2"/>
  <c r="AM91" i="2"/>
  <c r="AN91" i="2"/>
  <c r="AO91" i="2"/>
  <c r="AP91" i="2"/>
  <c r="AQ91" i="2"/>
  <c r="AR91" i="2"/>
  <c r="AU91" i="2"/>
  <c r="AV91" i="2"/>
  <c r="BE91" i="2"/>
  <c r="AL90" i="2"/>
  <c r="BE90" i="2"/>
  <c r="AY85" i="2"/>
  <c r="AZ85" i="2"/>
  <c r="BA85" i="2"/>
  <c r="BB85" i="2"/>
  <c r="BE88" i="2"/>
  <c r="D86" i="2"/>
  <c r="C86" i="2"/>
  <c r="AL87" i="2"/>
  <c r="AM87" i="2"/>
  <c r="AN87" i="2"/>
  <c r="AO87" i="2"/>
  <c r="AP87" i="2"/>
  <c r="AQ87" i="2"/>
  <c r="AR87" i="2"/>
  <c r="AU87" i="2"/>
  <c r="AV87" i="2"/>
  <c r="BE87" i="2"/>
  <c r="AL86" i="2"/>
  <c r="AM86" i="2"/>
  <c r="AN86" i="2"/>
  <c r="AO86" i="2"/>
  <c r="AP86" i="2"/>
  <c r="AQ86" i="2"/>
  <c r="AR86" i="2"/>
  <c r="AU86" i="2"/>
  <c r="AV86" i="2"/>
  <c r="BE86" i="2"/>
  <c r="AL85" i="2"/>
  <c r="BE85" i="2"/>
  <c r="AY80" i="2"/>
  <c r="AZ80" i="2"/>
  <c r="BA80" i="2"/>
  <c r="BB80" i="2"/>
  <c r="BE83" i="2"/>
  <c r="D81" i="2"/>
  <c r="C81" i="2"/>
  <c r="AL82" i="2"/>
  <c r="AM82" i="2"/>
  <c r="AN82" i="2"/>
  <c r="AO82" i="2"/>
  <c r="AP82" i="2"/>
  <c r="AQ82" i="2"/>
  <c r="AR82" i="2"/>
  <c r="AU82" i="2"/>
  <c r="AV82" i="2"/>
  <c r="BE82" i="2"/>
  <c r="AL81" i="2"/>
  <c r="AM81" i="2"/>
  <c r="AN81" i="2"/>
  <c r="AO81" i="2"/>
  <c r="AP81" i="2"/>
  <c r="AQ81" i="2"/>
  <c r="AR81" i="2"/>
  <c r="AU81" i="2"/>
  <c r="AV81" i="2"/>
  <c r="BE81" i="2"/>
  <c r="AL80" i="2"/>
  <c r="BE80" i="2"/>
  <c r="AY75" i="2"/>
  <c r="AZ75" i="2"/>
  <c r="BA75" i="2"/>
  <c r="BB75" i="2"/>
  <c r="BE78" i="2"/>
  <c r="D76" i="2"/>
  <c r="C76" i="2"/>
  <c r="AL77" i="2"/>
  <c r="AM77" i="2"/>
  <c r="AN77" i="2"/>
  <c r="AO77" i="2"/>
  <c r="AP77" i="2"/>
  <c r="AQ77" i="2"/>
  <c r="AR77" i="2"/>
  <c r="AU77" i="2"/>
  <c r="AV77" i="2"/>
  <c r="BE77" i="2"/>
  <c r="AL76" i="2"/>
  <c r="AM76" i="2"/>
  <c r="AN76" i="2"/>
  <c r="AO76" i="2"/>
  <c r="AP76" i="2"/>
  <c r="AQ76" i="2"/>
  <c r="AR76" i="2"/>
  <c r="AU76" i="2"/>
  <c r="AV76" i="2"/>
  <c r="BE76" i="2"/>
  <c r="AL75" i="2"/>
  <c r="BE75" i="2"/>
  <c r="AY70" i="2"/>
  <c r="AZ70" i="2"/>
  <c r="BA70" i="2"/>
  <c r="BB70" i="2"/>
  <c r="BE73" i="2"/>
  <c r="D71" i="2"/>
  <c r="C71" i="2"/>
  <c r="AL72" i="2"/>
  <c r="AM72" i="2"/>
  <c r="AN72" i="2"/>
  <c r="AO72" i="2"/>
  <c r="AP72" i="2"/>
  <c r="AQ72" i="2"/>
  <c r="AR72" i="2"/>
  <c r="AS72" i="2"/>
  <c r="AU72" i="2"/>
  <c r="AV72" i="2"/>
  <c r="BE72" i="2"/>
  <c r="AL71" i="2"/>
  <c r="AM71" i="2"/>
  <c r="AN71" i="2"/>
  <c r="AO71" i="2"/>
  <c r="AP71" i="2"/>
  <c r="AQ71" i="2"/>
  <c r="AR71" i="2"/>
  <c r="AS71" i="2"/>
  <c r="AU71" i="2"/>
  <c r="AV71" i="2"/>
  <c r="BE71" i="2"/>
  <c r="AK71" i="2"/>
  <c r="AL70" i="2"/>
  <c r="BE70" i="2"/>
  <c r="AY65" i="2"/>
  <c r="AZ65" i="2"/>
  <c r="BA65" i="2"/>
  <c r="BB65" i="2"/>
  <c r="BE68" i="2"/>
  <c r="D66" i="2"/>
  <c r="C66" i="2"/>
  <c r="AL67" i="2"/>
  <c r="AM67" i="2"/>
  <c r="AN67" i="2"/>
  <c r="AO67" i="2"/>
  <c r="AP67" i="2"/>
  <c r="AQ67" i="2"/>
  <c r="AR67" i="2"/>
  <c r="AS67" i="2"/>
  <c r="AU67" i="2"/>
  <c r="AV67" i="2"/>
  <c r="BE67" i="2"/>
  <c r="AL66" i="2"/>
  <c r="AM66" i="2"/>
  <c r="AN66" i="2"/>
  <c r="AO66" i="2"/>
  <c r="AP66" i="2"/>
  <c r="AQ66" i="2"/>
  <c r="AR66" i="2"/>
  <c r="AS66" i="2"/>
  <c r="AU66" i="2"/>
  <c r="AV66" i="2"/>
  <c r="BE66" i="2"/>
  <c r="AK66" i="2"/>
  <c r="AL65" i="2"/>
  <c r="BE65" i="2"/>
  <c r="AY60" i="2"/>
  <c r="AZ60" i="2"/>
  <c r="BA60" i="2"/>
  <c r="BB60" i="2"/>
  <c r="BE63" i="2"/>
  <c r="D61" i="2"/>
  <c r="C61" i="2"/>
  <c r="AL62" i="2"/>
  <c r="AM62" i="2"/>
  <c r="AN62" i="2"/>
  <c r="AO62" i="2"/>
  <c r="AP62" i="2"/>
  <c r="AQ62" i="2"/>
  <c r="AR62" i="2"/>
  <c r="AS62" i="2"/>
  <c r="AU62" i="2"/>
  <c r="AV62" i="2"/>
  <c r="BE62" i="2"/>
  <c r="AL61" i="2"/>
  <c r="AM61" i="2"/>
  <c r="AN61" i="2"/>
  <c r="AO61" i="2"/>
  <c r="AP61" i="2"/>
  <c r="AQ61" i="2"/>
  <c r="AR61" i="2"/>
  <c r="AS61" i="2"/>
  <c r="AU61" i="2"/>
  <c r="AV61" i="2"/>
  <c r="BE61" i="2"/>
  <c r="AK61" i="2"/>
  <c r="AL60" i="2"/>
  <c r="BE60" i="2"/>
  <c r="AY55" i="2"/>
  <c r="AZ55" i="2"/>
  <c r="BA55" i="2"/>
  <c r="BB55" i="2"/>
  <c r="BE58" i="2"/>
  <c r="D56" i="2"/>
  <c r="C56" i="2"/>
  <c r="AL57" i="2"/>
  <c r="AM57" i="2"/>
  <c r="AN57" i="2"/>
  <c r="AO57" i="2"/>
  <c r="AP57" i="2"/>
  <c r="AQ57" i="2"/>
  <c r="AR57" i="2"/>
  <c r="AU57" i="2"/>
  <c r="AV57" i="2"/>
  <c r="BE57" i="2"/>
  <c r="AL56" i="2"/>
  <c r="AM56" i="2"/>
  <c r="AN56" i="2"/>
  <c r="AO56" i="2"/>
  <c r="AP56" i="2"/>
  <c r="AQ56" i="2"/>
  <c r="AR56" i="2"/>
  <c r="AU56" i="2"/>
  <c r="AV56" i="2"/>
  <c r="BE56" i="2"/>
  <c r="AL55" i="2"/>
  <c r="BE55" i="2"/>
  <c r="AY50" i="2"/>
  <c r="AZ50" i="2"/>
  <c r="BA50" i="2"/>
  <c r="BB50" i="2"/>
  <c r="BE53" i="2"/>
  <c r="D51" i="2"/>
  <c r="C51" i="2"/>
  <c r="AL52" i="2"/>
  <c r="AM52" i="2"/>
  <c r="AN52" i="2"/>
  <c r="AO52" i="2"/>
  <c r="AP52" i="2"/>
  <c r="AQ52" i="2"/>
  <c r="AR52" i="2"/>
  <c r="AU52" i="2"/>
  <c r="AV52" i="2"/>
  <c r="BE52" i="2"/>
  <c r="AL51" i="2"/>
  <c r="AM51" i="2"/>
  <c r="AN51" i="2"/>
  <c r="AO51" i="2"/>
  <c r="AP51" i="2"/>
  <c r="AQ51" i="2"/>
  <c r="AR51" i="2"/>
  <c r="AU51" i="2"/>
  <c r="AV51" i="2"/>
  <c r="BE51" i="2"/>
  <c r="AL50" i="2"/>
  <c r="BE50" i="2"/>
  <c r="AY45" i="2"/>
  <c r="AZ45" i="2"/>
  <c r="BA45" i="2"/>
  <c r="BB45" i="2"/>
  <c r="BE48" i="2"/>
  <c r="D46" i="2"/>
  <c r="C46" i="2"/>
  <c r="AL47" i="2"/>
  <c r="AM47" i="2"/>
  <c r="AN47" i="2"/>
  <c r="AO47" i="2"/>
  <c r="AP47" i="2"/>
  <c r="AQ47" i="2"/>
  <c r="AR47" i="2"/>
  <c r="AU47" i="2"/>
  <c r="AV47" i="2"/>
  <c r="BE47" i="2"/>
  <c r="AL46" i="2"/>
  <c r="AM46" i="2"/>
  <c r="AN46" i="2"/>
  <c r="AO46" i="2"/>
  <c r="AP46" i="2"/>
  <c r="AQ46" i="2"/>
  <c r="AR46" i="2"/>
  <c r="AU46" i="2"/>
  <c r="AV46" i="2"/>
  <c r="BE46" i="2"/>
  <c r="AL45" i="2"/>
  <c r="BE45" i="2"/>
  <c r="AY40" i="2"/>
  <c r="AZ40" i="2"/>
  <c r="BA40" i="2"/>
  <c r="BB40" i="2"/>
  <c r="BE43" i="2"/>
  <c r="D41" i="2"/>
  <c r="C41" i="2"/>
  <c r="AL42" i="2"/>
  <c r="AM42" i="2"/>
  <c r="AN42" i="2"/>
  <c r="AO42" i="2"/>
  <c r="AP42" i="2"/>
  <c r="AQ42" i="2"/>
  <c r="AR42" i="2"/>
  <c r="AU42" i="2"/>
  <c r="AV42" i="2"/>
  <c r="BE42" i="2"/>
  <c r="AL41" i="2"/>
  <c r="AM41" i="2"/>
  <c r="AN41" i="2"/>
  <c r="AO41" i="2"/>
  <c r="AP41" i="2"/>
  <c r="AQ41" i="2"/>
  <c r="AR41" i="2"/>
  <c r="AU41" i="2"/>
  <c r="AV41" i="2"/>
  <c r="BE41" i="2"/>
  <c r="AL40" i="2"/>
  <c r="BE40" i="2"/>
  <c r="AY35" i="2"/>
  <c r="AZ35" i="2"/>
  <c r="BA35" i="2"/>
  <c r="BB35" i="2"/>
  <c r="BE38" i="2"/>
  <c r="D36" i="2"/>
  <c r="C36" i="2"/>
  <c r="AL37" i="2"/>
  <c r="AM37" i="2"/>
  <c r="AN37" i="2"/>
  <c r="AO37" i="2"/>
  <c r="AP37" i="2"/>
  <c r="AQ37" i="2"/>
  <c r="AR37" i="2"/>
  <c r="AS37" i="2"/>
  <c r="AU37" i="2"/>
  <c r="AV37" i="2"/>
  <c r="BE37" i="2"/>
  <c r="AL36" i="2"/>
  <c r="AM36" i="2"/>
  <c r="AN36" i="2"/>
  <c r="AO36" i="2"/>
  <c r="AP36" i="2"/>
  <c r="AQ36" i="2"/>
  <c r="AR36" i="2"/>
  <c r="AS36" i="2"/>
  <c r="AU36" i="2"/>
  <c r="AV36" i="2"/>
  <c r="BE36" i="2"/>
  <c r="AK36" i="2"/>
  <c r="AL35" i="2"/>
  <c r="BE35" i="2"/>
  <c r="AY30" i="2"/>
  <c r="AZ30" i="2"/>
  <c r="BA30" i="2"/>
  <c r="BB30" i="2"/>
  <c r="BE33" i="2"/>
  <c r="D31" i="2"/>
  <c r="C31" i="2"/>
  <c r="AL32" i="2"/>
  <c r="AM32" i="2"/>
  <c r="AN32" i="2"/>
  <c r="AO32" i="2"/>
  <c r="AP32" i="2"/>
  <c r="AQ32" i="2"/>
  <c r="AR32" i="2"/>
  <c r="AS32" i="2"/>
  <c r="AU32" i="2"/>
  <c r="AV32" i="2"/>
  <c r="BE32" i="2"/>
  <c r="AL31" i="2"/>
  <c r="AM31" i="2"/>
  <c r="AN31" i="2"/>
  <c r="AO31" i="2"/>
  <c r="AP31" i="2"/>
  <c r="AQ31" i="2"/>
  <c r="AR31" i="2"/>
  <c r="AS31" i="2"/>
  <c r="AU31" i="2"/>
  <c r="AV31" i="2"/>
  <c r="BE31" i="2"/>
  <c r="AK31" i="2"/>
  <c r="AL30" i="2"/>
  <c r="BE30" i="2"/>
  <c r="AY25" i="2"/>
  <c r="AZ25" i="2"/>
  <c r="BA25" i="2"/>
  <c r="BB25" i="2"/>
  <c r="BE28" i="2"/>
  <c r="D26" i="2"/>
  <c r="C26" i="2"/>
  <c r="AL27" i="2"/>
  <c r="AM27" i="2"/>
  <c r="AN27" i="2"/>
  <c r="AO27" i="2"/>
  <c r="AP27" i="2"/>
  <c r="AQ27" i="2"/>
  <c r="AR27" i="2"/>
  <c r="AS27" i="2"/>
  <c r="AU27" i="2"/>
  <c r="AV27" i="2"/>
  <c r="BE27" i="2"/>
  <c r="AL26" i="2"/>
  <c r="AM26" i="2"/>
  <c r="AN26" i="2"/>
  <c r="AO26" i="2"/>
  <c r="AP26" i="2"/>
  <c r="AQ26" i="2"/>
  <c r="AR26" i="2"/>
  <c r="AS26" i="2"/>
  <c r="AU26" i="2"/>
  <c r="AV26" i="2"/>
  <c r="BE26" i="2"/>
  <c r="AK26" i="2"/>
  <c r="AL25" i="2"/>
  <c r="BE25" i="2"/>
  <c r="AY20" i="2"/>
  <c r="AZ20" i="2"/>
  <c r="BA20" i="2"/>
  <c r="BB20" i="2"/>
  <c r="BE23" i="2"/>
  <c r="D21" i="2"/>
  <c r="C21" i="2"/>
  <c r="AL22" i="2"/>
  <c r="AM22" i="2"/>
  <c r="AN22" i="2"/>
  <c r="AO22" i="2"/>
  <c r="AP22" i="2"/>
  <c r="AQ22" i="2"/>
  <c r="AR22" i="2"/>
  <c r="AU22" i="2"/>
  <c r="AV22" i="2"/>
  <c r="BE22" i="2"/>
  <c r="AL21" i="2"/>
  <c r="AM21" i="2"/>
  <c r="AN21" i="2"/>
  <c r="AO21" i="2"/>
  <c r="AP21" i="2"/>
  <c r="AQ21" i="2"/>
  <c r="AR21" i="2"/>
  <c r="AU21" i="2"/>
  <c r="AV21" i="2"/>
  <c r="BE21" i="2"/>
  <c r="AL20" i="2"/>
  <c r="BE20" i="2"/>
  <c r="AY15" i="2"/>
  <c r="AZ15" i="2"/>
  <c r="BA15" i="2"/>
  <c r="BB15" i="2"/>
  <c r="BE18" i="2"/>
  <c r="D16" i="2"/>
  <c r="C16" i="2"/>
  <c r="AL17" i="2"/>
  <c r="AM17" i="2"/>
  <c r="AN17" i="2"/>
  <c r="AO17" i="2"/>
  <c r="AP17" i="2"/>
  <c r="AQ17" i="2"/>
  <c r="AR17" i="2"/>
  <c r="AU17" i="2"/>
  <c r="AV17" i="2"/>
  <c r="BE17" i="2"/>
  <c r="AL16" i="2"/>
  <c r="AM16" i="2"/>
  <c r="AN16" i="2"/>
  <c r="AO16" i="2"/>
  <c r="AP16" i="2"/>
  <c r="AQ16" i="2"/>
  <c r="AR16" i="2"/>
  <c r="AU16" i="2"/>
  <c r="AV16" i="2"/>
  <c r="BE16" i="2"/>
  <c r="AL15" i="2"/>
  <c r="BE15" i="2"/>
  <c r="AY10" i="2"/>
  <c r="AZ10" i="2"/>
  <c r="BA10" i="2"/>
  <c r="BB10" i="2"/>
  <c r="BE13" i="2"/>
  <c r="D11" i="2"/>
  <c r="C11" i="2"/>
  <c r="AL12" i="2"/>
  <c r="AM12" i="2"/>
  <c r="AN12" i="2"/>
  <c r="AO12" i="2"/>
  <c r="AP12" i="2"/>
  <c r="AQ12" i="2"/>
  <c r="AR12" i="2"/>
  <c r="AU12" i="2"/>
  <c r="AV12" i="2"/>
  <c r="BE12" i="2"/>
  <c r="AL11" i="2"/>
  <c r="AM11" i="2"/>
  <c r="AN11" i="2"/>
  <c r="AO11" i="2"/>
  <c r="AP11" i="2"/>
  <c r="AQ11" i="2"/>
  <c r="AR11" i="2"/>
  <c r="AU11" i="2"/>
  <c r="AV11" i="2"/>
  <c r="BE11" i="2"/>
  <c r="AL10" i="2"/>
  <c r="BE10" i="2"/>
  <c r="AY5" i="2"/>
  <c r="AZ5" i="2"/>
  <c r="BA5" i="2"/>
  <c r="BB5" i="2"/>
  <c r="BE8" i="2"/>
  <c r="D6" i="2"/>
  <c r="C6" i="2"/>
  <c r="AL7" i="2"/>
  <c r="AM7" i="2"/>
  <c r="AN7" i="2"/>
  <c r="AO7" i="2"/>
  <c r="AP7" i="2"/>
  <c r="AQ7" i="2"/>
  <c r="AR7" i="2"/>
  <c r="AU7" i="2"/>
  <c r="AV7" i="2"/>
  <c r="BE7" i="2"/>
  <c r="AL6" i="2"/>
  <c r="AM6" i="2"/>
  <c r="AN6" i="2"/>
  <c r="AO6" i="2"/>
  <c r="AP6" i="2"/>
  <c r="AQ6" i="2"/>
  <c r="AR6" i="2"/>
  <c r="AU6" i="2"/>
  <c r="AV6" i="2"/>
  <c r="BE6" i="2"/>
  <c r="AL5" i="2"/>
  <c r="BE5" i="2"/>
</calcChain>
</file>

<file path=xl/sharedStrings.xml><?xml version="1.0" encoding="utf-8"?>
<sst xmlns="http://schemas.openxmlformats.org/spreadsheetml/2006/main" count="19610" uniqueCount="4594">
  <si>
    <t># this table from revised_table_2.11-7-12.MASTER.xlsx</t>
  </si>
  <si>
    <t>Args for plot_pco_with_stats_all (plot_pco_with_stats_all.3-4-13.pl)</t>
  </si>
  <si>
    <t>qiime_table</t>
  </si>
  <si>
    <t>Args for combine_summary_stats (combine_summary_stats.pl )</t>
  </si>
  <si>
    <t>Commands</t>
  </si>
  <si>
    <t>Analysis Characteristics</t>
  </si>
  <si>
    <t>Average Distance or Dissimilarity Within Groups</t>
  </si>
  <si>
    <t>Average Distance or Dissimilarity Between Groups</t>
  </si>
  <si>
    <t>avg p value</t>
  </si>
  <si>
    <t>avg p value stdev</t>
  </si>
  <si>
    <t>p value sorted index</t>
  </si>
  <si>
    <t>input_file</t>
  </si>
  <si>
    <t>groups_file</t>
  </si>
  <si>
    <t>sig _if</t>
  </si>
  <si>
    <t>num_perm</t>
  </si>
  <si>
    <t>perm_type</t>
  </si>
  <si>
    <t>distance_method</t>
  </si>
  <si>
    <t>distance_pipe</t>
  </si>
  <si>
    <t>qiime_format</t>
  </si>
  <si>
    <t>tree</t>
  </si>
  <si>
    <t>num_processes</t>
  </si>
  <si>
    <t>output_prefix</t>
  </si>
  <si>
    <t>search mode</t>
  </si>
  <si>
    <t>between_file_pattern</t>
  </si>
  <si>
    <t>within_file_pattern</t>
  </si>
  <si>
    <t>output file (combined P_VALUE_SUMMARY file)</t>
  </si>
  <si>
    <t>~/EHFI/plot_pco_with_stats_all.3-4-13.pl</t>
  </si>
  <si>
    <t>This folder contains colsolidated data -- datasets use the 2-27-13 index</t>
  </si>
  <si>
    <t>Analysis</t>
  </si>
  <si>
    <t>of technical replicates</t>
  </si>
  <si>
    <t>of biological replicates</t>
  </si>
  <si>
    <t>-f</t>
  </si>
  <si>
    <t>-g</t>
  </si>
  <si>
    <t>-s</t>
  </si>
  <si>
    <t>-p</t>
  </si>
  <si>
    <t>-t</t>
  </si>
  <si>
    <t>-m</t>
  </si>
  <si>
    <t>-z</t>
  </si>
  <si>
    <t>-q</t>
  </si>
  <si>
    <t>-a</t>
  </si>
  <si>
    <t>-c</t>
  </si>
  <si>
    <t>-o</t>
  </si>
  <si>
    <t>-w</t>
  </si>
  <si>
    <t>-b</t>
  </si>
  <si>
    <t xml:space="preserve">~/EHFI/combine_summary_stats.pl </t>
  </si>
  <si>
    <t>There are 16 in total.</t>
  </si>
  <si>
    <t>Datase index</t>
  </si>
  <si>
    <t>Dataset used</t>
  </si>
  <si>
    <t>cat of platform%ID singleton norm</t>
  </si>
  <si>
    <t>Analysis index</t>
  </si>
  <si>
    <t>Index</t>
  </si>
  <si>
    <t>Platform</t>
  </si>
  <si>
    <t>Pipe</t>
  </si>
  <si>
    <t>Metric</t>
  </si>
  <si>
    <t>Annotation DB</t>
  </si>
  <si>
    <t>Normalization</t>
  </si>
  <si>
    <t>%ID</t>
  </si>
  <si>
    <t>Singletons</t>
  </si>
  <si>
    <t>Ch1</t>
  </si>
  <si>
    <t>Ch2</t>
  </si>
  <si>
    <t>Ch3</t>
  </si>
  <si>
    <t>Ch4</t>
  </si>
  <si>
    <t>Ch5</t>
  </si>
  <si>
    <t>E1</t>
  </si>
  <si>
    <t>C</t>
  </si>
  <si>
    <t>R</t>
  </si>
  <si>
    <t>W</t>
  </si>
  <si>
    <t>E1 vs C</t>
  </si>
  <si>
    <t>E1 vs Ch(all)</t>
  </si>
  <si>
    <t>C vs Ch(all)</t>
  </si>
  <si>
    <t>Ch(all) vs Ch(all)</t>
  </si>
  <si>
    <t>R vs Ch(all)</t>
  </si>
  <si>
    <t>R vs W</t>
  </si>
  <si>
    <t>W vs Ch(all)</t>
  </si>
  <si>
    <t>E1 vs W</t>
  </si>
  <si>
    <t>E1 vs R</t>
  </si>
  <si>
    <t>C vs W</t>
  </si>
  <si>
    <t>C vs R</t>
  </si>
  <si>
    <t>index</t>
  </si>
  <si>
    <t>sub_index</t>
  </si>
  <si>
    <t>Concatenation</t>
  </si>
  <si>
    <t>1,000 perm analyses</t>
  </si>
  <si>
    <t>10,000 perm analyses (left off OTU analyses -- take far too long)</t>
  </si>
  <si>
    <t xml:space="preserve">The following indicates dataset and analysis </t>
  </si>
  <si>
    <t># Analysis_1</t>
  </si>
  <si>
    <t>Dataset</t>
  </si>
  <si>
    <t>Analysis_1</t>
  </si>
  <si>
    <t>MG-RAST</t>
  </si>
  <si>
    <t>MG-RAST_pipe</t>
  </si>
  <si>
    <t>bray-curtis</t>
  </si>
  <si>
    <t>m5RNA</t>
  </si>
  <si>
    <t>norm</t>
  </si>
  <si>
    <t>MG-RAST_default</t>
  </si>
  <si>
    <t>included</t>
  </si>
  <si>
    <t xml:space="preserve"> -cleanup</t>
  </si>
  <si>
    <t>~/EHFI/plot_pco_with_stats_all.3-4-13.pl -f 4.MG-RAST.MG-RAST_default.included.norm -g EHFI.groups -s lt -p 1000 -t dataset_rand -m bray-curtis -z MG-RAST_pipe -c 10 -o Analysis_1w -cleanup</t>
  </si>
  <si>
    <t>~/EHFI/plot_pco_with_stats_all.3-4-13.pl -f 4.MG-RAST.MG-RAST_default.included.norm -g EHFI.groups -s lt -p 10000 -t dataset_rand -m bray-curtis -z MG-RAST_pipe -c 10 -o Analysis_1w -cleanup</t>
  </si>
  <si>
    <t>1.MG-RAST.MG-RAST_default.removed.raw	Analysis_11</t>
  </si>
  <si>
    <t>~/EHFI/plot_pco_with_stats_all.3-4-13.pl -f 4.MG-RAST.MG-RAST_default.included.norm -g EHFI.groups -s gt -p 1000 -t rowwise_rand -m bray-curtis -z MG-RAST_pipe -c 10 -o Analysis_1b -cleanup</t>
  </si>
  <si>
    <t>~/EHFI/plot_pco_with_stats_all.3-4-13.pl -f 4.MG-RAST.MG-RAST_default.included.norm -g EHFI.groups -s gt -p 10000 -t rowwise_rand -m bray-curtis -z MG-RAST_pipe -c 10 -o Analysis_1b -cleanup</t>
  </si>
  <si>
    <t>1.MG-RAST.MG-RAST_default.removed.raw	Analysis_9</t>
  </si>
  <si>
    <t>~/EHFI/combine_summary_stats.pl -m pattern -w Analysis_1w -b Analysis_1b -o Analysis_1.P_VALUE_SUMMARY</t>
  </si>
  <si>
    <t>10.Qiime.Qiime_default.removed.norm	Analysis_13</t>
  </si>
  <si>
    <t>10.Qiime.Qiime_default.removed.norm	Analysis_53</t>
  </si>
  <si>
    <t># Analysis_2</t>
  </si>
  <si>
    <t>10.Qiime.Qiime_default.removed.norm	Analysis_54</t>
  </si>
  <si>
    <t>Analysis_2</t>
  </si>
  <si>
    <t>raw</t>
  </si>
  <si>
    <t>1 (p=0.005)</t>
  </si>
  <si>
    <t>0.94 (p=0.002)</t>
  </si>
  <si>
    <t>~/EHFI/plot_pco_with_stats_all.3-4-13.pl -f 3.MG-RAST.MG-RAST_default.included.raw -g EHFI.groups -s lt -p 1000 -t dataset_rand -m bray-curtis -z MG-RAST_pipe -c 10 -o Analysis_2w -cleanup</t>
  </si>
  <si>
    <t>~/EHFI/plot_pco_with_stats_all.3-4-13.pl -f 3.MG-RAST.MG-RAST_default.included.raw -g EHFI.groups -s lt -p 10000 -t dataset_rand -m bray-curtis -z MG-RAST_pipe -c 10 -o Analysis_2w -cleanup</t>
  </si>
  <si>
    <t>11.Qiime.Qiime_default.included.raw	Analysis_47</t>
  </si>
  <si>
    <t>~/EHFI/plot_pco_with_stats_all.3-4-13.pl -f 3.MG-RAST.MG-RAST_default.included.raw  -g EHFI.groups -s gt -p 1000 -t rowwise_rand -m bray-curtis -z MG-RAST_pipe -c 10 -o Analysis_2b -cleanup</t>
  </si>
  <si>
    <t>~/EHFI/plot_pco_with_stats_all.3-4-13.pl -f 3.MG-RAST.MG-RAST_default.included.raw  -g EHFI.groups -s gt -p 10000 -t rowwise_rand -m bray-curtis -z MG-RAST_pipe -c 10 -o Analysis_2b -cleanup</t>
  </si>
  <si>
    <t>11.Qiime.Qiime_default.included.raw	Analysis_48</t>
  </si>
  <si>
    <t>~/EHFI/combine_summary_stats.pl -m pattern -w Analysis_2w -b Analysis_2b -o Analysis_2.P_VALUE_SUMMARY</t>
  </si>
  <si>
    <t>11.Qiime.Qiime_default.included.raw	Analysis_5</t>
  </si>
  <si>
    <t>11.Qiime.Qiime_default.included.raw	Analysis_7</t>
  </si>
  <si>
    <t># Analysis_3</t>
  </si>
  <si>
    <t>12.Qiime.Qiime_default.included.norm	Analysis_51</t>
  </si>
  <si>
    <t>Analysis_3</t>
  </si>
  <si>
    <t>euclidean</t>
  </si>
  <si>
    <t>~/EHFI/plot_pco_with_stats_all.3-4-13.pl -f 4.MG-RAST.MG-RAST_default.included.norm -g EHFI.groups -s lt -p 1000 -t dataset_rand -m euclidean -z MG-RAST_pipe -c 10 -o Analysis_3w -cleanup</t>
  </si>
  <si>
    <t>~/EHFI/plot_pco_with_stats_all.3-4-13.pl -f 4.MG-RAST.MG-RAST_default.included.norm -g EHFI.groups -s lt -p 10000 -t dataset_rand -m euclidean -z MG-RAST_pipe -c 10 -o Analysis_3w -cleanup</t>
  </si>
  <si>
    <t>12.Qiime.Qiime_default.included.norm	Analysis_52</t>
  </si>
  <si>
    <t>~/EHFI/plot_pco_with_stats_all.3-4-13.pl -f 4.MG-RAST.MG-RAST_default.included.norm  -g EHFI.groups -s gt -p 1000 -t rowwise_rand -m euclidean -z MG-RAST_pipe -c 10 -o Analysis_3b -cleanup</t>
  </si>
  <si>
    <t>~/EHFI/plot_pco_with_stats_all.3-4-13.pl -f 4.MG-RAST.MG-RAST_default.included.norm  -g EHFI.groups -s gt -p 10000 -t rowwise_rand -m euclidean -z MG-RAST_pipe -c 10 -o Analysis_3b -cleanup</t>
  </si>
  <si>
    <t>12.Qiime.Qiime_default.included.norm	Analysis_6</t>
  </si>
  <si>
    <t>~/EHFI/combine_summary_stats.pl -m pattern -w Analysis_3w -b Analysis_3b -o Analysis_3.P_VALUE_SUMMARY</t>
  </si>
  <si>
    <t>13.Qiime.100p.removed.raw	Analysis_26</t>
  </si>
  <si>
    <t>13.Qiime.100p.removed.raw	Analysis_28</t>
  </si>
  <si>
    <t># Analysis_4</t>
  </si>
  <si>
    <t>13.Qiime.100p.removed.raw	Analysis_41</t>
  </si>
  <si>
    <t>Analysis_4</t>
  </si>
  <si>
    <t>0.95 (p=0.031)</t>
  </si>
  <si>
    <t>0.6 (p=0.04)</t>
  </si>
  <si>
    <t>0.78 (p=0.026)</t>
  </si>
  <si>
    <t>~/EHFI/plot_pco_with_stats_all.3-4-13.pl -f 3.MG-RAST.MG-RAST_default.included.raw -g EHFI.groups -s lt -p 1000 -t dataset_rand -m euclidean -z MG-RAST_pipe -c 10 -o Analysis_4w -cleanup</t>
  </si>
  <si>
    <t>~/EHFI/plot_pco_with_stats_all.3-4-13.pl -f 3.MG-RAST.MG-RAST_default.included.raw -g EHFI.groups -s lt -p 10000 -t dataset_rand -m euclidean -z MG-RAST_pipe -c 10 -o Analysis_4w -cleanup</t>
  </si>
  <si>
    <t>13.Qiime.100p.removed.raw	Analysis_45</t>
  </si>
  <si>
    <t>~/EHFI/plot_pco_with_stats_all.3-4-13.pl -f 3.MG-RAST.MG-RAST_default.included.raw  -g EHFI.groups -s gt -p 1000 -t rowwise_rand -m euclidean -z MG-RAST_pipe -c 10 -o Analysis_4b -cleanup</t>
  </si>
  <si>
    <t>~/EHFI/plot_pco_with_stats_all.3-4-13.pl -f 3.MG-RAST.MG-RAST_default.included.raw  -g EHFI.groups -s gt -p 10000 -t rowwise_rand -m euclidean -z MG-RAST_pipe -c 10 -o Analysis_4b -cleanup</t>
  </si>
  <si>
    <t>14.Qiime.100p.removed.norm	Analysis_27</t>
  </si>
  <si>
    <t>~/EHFI/combine_summary_stats.pl -m pattern -w Analysis_4w -b Analysis_4b -o Analysis_4.P_VALUE_SUMMARY</t>
  </si>
  <si>
    <t>14.Qiime.100p.removed.norm	Analysis_42</t>
  </si>
  <si>
    <t>14.Qiime.100p.removed.norm	Analysis_46</t>
  </si>
  <si>
    <t># Analysis_5</t>
  </si>
  <si>
    <t>15.Qiime.100p.included.raw	Analysis_19</t>
  </si>
  <si>
    <t>Analysis_5</t>
  </si>
  <si>
    <t>Qiime</t>
  </si>
  <si>
    <t>qiime_pipe</t>
  </si>
  <si>
    <t>unifrac</t>
  </si>
  <si>
    <t>Greengenes</t>
  </si>
  <si>
    <t>Qiime_default</t>
  </si>
  <si>
    <t>0.98 (p=1)</t>
  </si>
  <si>
    <t>0.83 (p=0.885)</t>
  </si>
  <si>
    <t>0.83 (p=0.001)</t>
  </si>
  <si>
    <t>0.89 (p=0.759)</t>
  </si>
  <si>
    <t>0.95 (p=1)</t>
  </si>
  <si>
    <t>0.9 (p=1)</t>
  </si>
  <si>
    <t xml:space="preserve"> -a ~/EHFI/qiime_trees/97_otus.tree</t>
  </si>
  <si>
    <t>~/EHFI/plot_pco_with_stats_all.3-4-13.pl -f 11.Qiime.Qiime_default.included.raw -g EHFI.groups -s lt -p 1000 -t dataset_rand -m unifrac -z qiime_pipe  -q qiime_table  -a ~/EHFI/qiime_trees/97_otus.tree -c 10 -o Analysis_5w -cleanup</t>
  </si>
  <si>
    <t>~/EHFI/plot_pco_with_stats_all.3-4-13.pl -f 11.Qiime.Qiime_default.included.raw -g EHFI.groups -s lt -p 10000 -t dataset_rand -m unifrac -z qiime_pipe  -q qiime_table  -a ~/EHFI/qiime_trees/97_otus.tree -c 10 -o Analysis_5w -cleanup</t>
  </si>
  <si>
    <t>15.Qiime.100p.included.raw	Analysis_21</t>
  </si>
  <si>
    <t>~/EHFI/plot_pco_with_stats_all.3-4-13.pl -f 11.Qiime.Qiime_default.included.raw  -g EHFI.groups -s gt -p 1000 -t rowwise_rand -m unifrac -z qiime_pipe  -q qiime_table  -a ~/EHFI/qiime_trees/97_otus.tree -c 10 -o Analysis_5b -cleanup</t>
  </si>
  <si>
    <t>~/EHFI/plot_pco_with_stats_all.3-4-13.pl -f 11.Qiime.Qiime_default.included.raw  -g EHFI.groups -s gt -p 10000 -t rowwise_rand -m unifrac -z qiime_pipe  -q qiime_table  -a ~/EHFI/qiime_trees/97_otus.tree -c 10 -o Analysis_5b -cleanup</t>
  </si>
  <si>
    <t>15.Qiime.100p.included.raw	Analysis_39</t>
  </si>
  <si>
    <t>~/EHFI/combine_summary_stats.pl -m pattern -w Analysis_5w -b Analysis_5b -o Analysis_5.P_VALUE_SUMMARY</t>
  </si>
  <si>
    <t>15.Qiime.100p.included.raw	Analysis_43</t>
  </si>
  <si>
    <t>16.Qiime.100p.included.norm	Analysis_20</t>
  </si>
  <si>
    <t># Analysis_6</t>
  </si>
  <si>
    <t>16.Qiime.100p.included.norm	Analysis_40</t>
  </si>
  <si>
    <t>Analysis_6</t>
  </si>
  <si>
    <t>weighted_unifrac</t>
  </si>
  <si>
    <t>0.21 (p=0.04)</t>
  </si>
  <si>
    <t>0.7 (p=0.003)</t>
  </si>
  <si>
    <t>0.99 (p=1)</t>
  </si>
  <si>
    <t>0.97 (p=1)</t>
  </si>
  <si>
    <t>0.92 (p=1)</t>
  </si>
  <si>
    <t>0.94 (p=1)</t>
  </si>
  <si>
    <t>0.94 (p=0.986)</t>
  </si>
  <si>
    <t>0.96 (p=0.01)</t>
  </si>
  <si>
    <t>~/EHFI/plot_pco_with_stats_all.3-4-13.pl -f 12.Qiime.Qiime_default.included.norm -g EHFI.groups -s lt -p 1000 -t dataset_rand -m weighted_unifrac -z qiime_pipe  -q qiime_table  -a ~/EHFI/qiime_trees/97_otus.tree -c 10 -o Analysis_6w -cleanup</t>
  </si>
  <si>
    <t>~/EHFI/plot_pco_with_stats_all.3-4-13.pl -f 12.Qiime.Qiime_default.included.norm -g EHFI.groups -s lt -p 10000 -t dataset_rand -m weighted_unifrac -z qiime_pipe  -q qiime_table  -a ~/EHFI/qiime_trees/97_otus.tree -c 10 -o Analysis_6w -cleanup</t>
  </si>
  <si>
    <t>16.Qiime.100p.included.norm	Analysis_44</t>
  </si>
  <si>
    <t>~/EHFI/plot_pco_with_stats_all.3-4-13.pl -f 12.Qiime.Qiime_default.included.norm  -g EHFI.groups -s gt -p 1000 -t rowwise_rand -m weighted_unifrac -z qiime_pipe  -q qiime_table  -a ~/EHFI/qiime_trees/97_otus.tree -c 10 -o Analysis_6b -cleanup</t>
  </si>
  <si>
    <t>~/EHFI/plot_pco_with_stats_all.3-4-13.pl -f 12.Qiime.Qiime_default.included.norm  -g EHFI.groups -s gt -p 10000 -t rowwise_rand -m weighted_unifrac -z qiime_pipe  -q qiime_table  -a ~/EHFI/qiime_trees/97_otus.tree -c 10 -o Analysis_6b -cleanup</t>
  </si>
  <si>
    <t>2.MG-RAST.MG-RAST_default.removed.norm	Analysis_10</t>
  </si>
  <si>
    <t>~/EHFI/combine_summary_stats.pl -m pattern -w Analysis_6w -b Analysis_6b -o Analysis_6.P_VALUE_SUMMARY</t>
  </si>
  <si>
    <t>2.MG-RAST.MG-RAST_default.removed.norm	Analysis_8</t>
  </si>
  <si>
    <t>3.MG-RAST.MG-RAST_default.included.raw	Analysis_2</t>
  </si>
  <si>
    <t># Analysis_7</t>
  </si>
  <si>
    <t>3.MG-RAST.MG-RAST_default.included.raw	Analysis_29</t>
  </si>
  <si>
    <t>Analysis_7</t>
  </si>
  <si>
    <t>0.75 (p=0.023)</t>
  </si>
  <si>
    <t>0.99 (p=0.182)</t>
  </si>
  <si>
    <t>0.88 (p=0.124)</t>
  </si>
  <si>
    <t>0.88 (p=0.553)</t>
  </si>
  <si>
    <t>0.94 (p=0.857)</t>
  </si>
  <si>
    <t>0.96 (p=1)</t>
  </si>
  <si>
    <t>0.9 (p=0.003)</t>
  </si>
  <si>
    <t>~/EHFI/plot_pco_with_stats_all.3-4-13.pl -f 11.Qiime.Qiime_default.included.raw -g EHFI.groups -s lt -p 1000 -t dataset_rand -m weighted_unifrac -z qiime_pipe  -q qiime_table  -a ~/EHFI/qiime_trees/97_otus.tree -c 10 -o Analysis_7w -cleanup</t>
  </si>
  <si>
    <t>~/EHFI/plot_pco_with_stats_all.3-4-13.pl -f 11.Qiime.Qiime_default.included.raw -g EHFI.groups -s lt -p 10000 -t dataset_rand -m weighted_unifrac -z qiime_pipe  -q qiime_table  -a ~/EHFI/qiime_trees/97_otus.tree -c 10 -o Analysis_7w -cleanup</t>
  </si>
  <si>
    <t>3.MG-RAST.MG-RAST_default.included.raw	Analysis_33</t>
  </si>
  <si>
    <t>~/EHFI/plot_pco_with_stats_all.3-4-13.pl -f 11.Qiime.Qiime_default.included.raw  -g EHFI.groups -s gt -p 1000 -t rowwise_rand -m weighted_unifrac -z qiime_pipe  -q qiime_table  -a ~/EHFI/qiime_trees/97_otus.tree -c 10 -o Analysis_7b -cleanup</t>
  </si>
  <si>
    <t>~/EHFI/plot_pco_with_stats_all.3-4-13.pl -f 11.Qiime.Qiime_default.included.raw  -g EHFI.groups -s gt -p 10000 -t rowwise_rand -m weighted_unifrac -z qiime_pipe  -q qiime_table  -a ~/EHFI/qiime_trees/97_otus.tree -c 10 -o Analysis_7b -cleanup</t>
  </si>
  <si>
    <t>3.MG-RAST.MG-RAST_default.included.raw	Analysis_37</t>
  </si>
  <si>
    <t>~/EHFI/combine_summary_stats.pl -m pattern -w Analysis_7w -b Analysis_7b -o Analysis_7.P_VALUE_SUMMARY</t>
  </si>
  <si>
    <t>3.MG-RAST.MG-RAST_default.included.raw	Analysis_38</t>
  </si>
  <si>
    <t>3.MG-RAST.MG-RAST_default.included.raw	Analysis_4</t>
  </si>
  <si>
    <t># Analysis_8</t>
  </si>
  <si>
    <t>4.MG-RAST.MG-RAST_default.included.norm	Analysis_1</t>
  </si>
  <si>
    <t>Analysis_8</t>
  </si>
  <si>
    <t>removed</t>
  </si>
  <si>
    <t>~/EHFI/plot_pco_with_stats_all.3-4-13.pl -f 2.MG-RAST.MG-RAST_default.removed.norm -g EHFI.groups -s lt -p 1000 -t dataset_rand -m bray-curtis -z MG-RAST_pipe -c 10 -o Analysis_8w -cleanup</t>
  </si>
  <si>
    <t>~/EHFI/plot_pco_with_stats_all.3-4-13.pl -f 2.MG-RAST.MG-RAST_default.removed.norm -g EHFI.groups -s lt -p 10000 -t dataset_rand -m bray-curtis -z MG-RAST_pipe -c 10 -o Analysis_8w -cleanup</t>
  </si>
  <si>
    <t>4.MG-RAST.MG-RAST_default.included.norm	Analysis_3</t>
  </si>
  <si>
    <t>~/EHFI/plot_pco_with_stats_all.3-4-13.pl -f 2.MG-RAST.MG-RAST_default.removed.norm  -g EHFI.groups -s gt -p 1000 -t rowwise_rand -m bray-curtis -z MG-RAST_pipe -c 10 -o Analysis_8b -cleanup</t>
  </si>
  <si>
    <t>~/EHFI/plot_pco_with_stats_all.3-4-13.pl -f 2.MG-RAST.MG-RAST_default.removed.norm  -g EHFI.groups -s gt -p 10000 -t rowwise_rand -m bray-curtis -z MG-RAST_pipe -c 10 -o Analysis_8b -cleanup</t>
  </si>
  <si>
    <t>4.MG-RAST.MG-RAST_default.included.norm	Analysis_30</t>
  </si>
  <si>
    <t>~/EHFI/combine_summary_stats.pl -m pattern -w Analysis_8w -b Analysis_8b -o Analysis_8.P_VALUE_SUMMARY</t>
  </si>
  <si>
    <t>4.MG-RAST.MG-RAST_default.included.norm	Analysis_34</t>
  </si>
  <si>
    <t>5.MG-RAST.100p.removed.raw	Analysis_23</t>
  </si>
  <si>
    <t># Analysis_9</t>
  </si>
  <si>
    <t>5.MG-RAST.100p.removed.raw	Analysis_25</t>
  </si>
  <si>
    <t>Analysis_9</t>
  </si>
  <si>
    <t>0.56 (p=0.0882)</t>
  </si>
  <si>
    <t>0.93 (p=0.0161)</t>
  </si>
  <si>
    <t>~/EHFI/plot_pco_with_stats_all.3-4-13.pl -f 1.MG-RAST.MG-RAST_default.removed.raw -g EHFI.groups -s lt -p 1000 -t dataset_rand -m bray-curtis -z MG-RAST_pipe -c 10 -o Analysis_9w -cleanup</t>
  </si>
  <si>
    <t>~/EHFI/plot_pco_with_stats_all.3-4-13.pl -f 1.MG-RAST.MG-RAST_default.removed.raw -g EHFI.groups -s lt -p 10000 -t dataset_rand -m bray-curtis -z MG-RAST_pipe -c 10 -o Analysis_9w -cleanup</t>
  </si>
  <si>
    <t>6.MG-RAST.100p.removed.norm	Analysis_22</t>
  </si>
  <si>
    <t>~/EHFI/plot_pco_with_stats_all.3-4-13.pl -f 1.MG-RAST.MG-RAST_default.removed.raw -g EHFI.groups -s gt -p 1000 -t rowwise_rand -m bray-curtis -z MG-RAST_pipe -c 10 -o Analysis_9b -cleanup</t>
  </si>
  <si>
    <t>~/EHFI/plot_pco_with_stats_all.3-4-13.pl -f 1.MG-RAST.MG-RAST_default.removed.raw -g EHFI.groups -s gt -p 10000 -t rowwise_rand -m bray-curtis -z MG-RAST_pipe -c 10 -o Analysis_9b -cleanup</t>
  </si>
  <si>
    <t>6.MG-RAST.100p.removed.norm	Analysis_24</t>
  </si>
  <si>
    <t>~/EHFI/combine_summary_stats.pl -m pattern -w Analysis_9w -b Analysis_9b -o Analysis_9.P_VALUE_SUMMARY</t>
  </si>
  <si>
    <t>7.MG-RAST.100p.included.raw	Analysis_16</t>
  </si>
  <si>
    <t>7.MG-RAST.100p.included.raw	Analysis_18</t>
  </si>
  <si>
    <t># Analysis_10</t>
  </si>
  <si>
    <t>7.MG-RAST.100p.included.raw	Analysis_31</t>
  </si>
  <si>
    <t>Analysis_10</t>
  </si>
  <si>
    <t>~/EHFI/plot_pco_with_stats_all.3-4-13.pl -f 2.MG-RAST.MG-RAST_default.removed.norm -g EHFI.groups -s lt -p 1000 -t dataset_rand -m euclidean -z MG-RAST_pipe -c 10 -o Analysis_10w -cleanup</t>
  </si>
  <si>
    <t>~/EHFI/plot_pco_with_stats_all.3-4-13.pl -f 2.MG-RAST.MG-RAST_default.removed.norm -g EHFI.groups -s lt -p 10000 -t dataset_rand -m euclidean -z MG-RAST_pipe -c 10 -o Analysis_10w -cleanup</t>
  </si>
  <si>
    <t>7.MG-RAST.100p.included.raw	Analysis_35</t>
  </si>
  <si>
    <t>~/EHFI/plot_pco_with_stats_all.3-4-13.pl -f 2.MG-RAST.MG-RAST_default.removed.norm  -g EHFI.groups -s gt -p 1000 -t rowwise_rand -m euclidean -z MG-RAST_pipe -c 10 -o Analysis_10b -cleanup</t>
  </si>
  <si>
    <t>~/EHFI/plot_pco_with_stats_all.3-4-13.pl -f 2.MG-RAST.MG-RAST_default.removed.norm  -g EHFI.groups -s gt -p 10000 -t rowwise_rand -m euclidean -z MG-RAST_pipe -c 10 -o Analysis_10b -cleanup</t>
  </si>
  <si>
    <t>8.MG-RAST.100p.included.norm	Analysis_15</t>
  </si>
  <si>
    <t>~/EHFI/combine_summary_stats.pl -m pattern -w Analysis_10w -b Analysis_10b -o Analysis_10.P_VALUE_SUMMARY</t>
  </si>
  <si>
    <t>8.MG-RAST.100p.included.norm	Analysis_17</t>
  </si>
  <si>
    <t>8.MG-RAST.100p.included.norm	Analysis_32</t>
  </si>
  <si>
    <t># Analysis_11</t>
  </si>
  <si>
    <t>8.MG-RAST.100p.included.norm	Analysis_36</t>
  </si>
  <si>
    <t>Analysis_11</t>
  </si>
  <si>
    <t>0.92 (p=0.111)</t>
  </si>
  <si>
    <t>0.97 (p=0.066)</t>
  </si>
  <si>
    <t>0.96 (p=0.048)</t>
  </si>
  <si>
    <t>~/EHFI/plot_pco_with_stats_all.3-4-13.pl -f 1.MG-RAST.MG-RAST_default.removed.raw -g EHFI.groups -s lt -p 1000 -t dataset_rand -m euclidean -z MG-RAST_pipe -c 10 -o Analysis_11w -cleanup</t>
  </si>
  <si>
    <t>~/EHFI/plot_pco_with_stats_all.3-4-13.pl -f 1.MG-RAST.MG-RAST_default.removed.raw -g EHFI.groups -s lt -p 10000 -t dataset_rand -m euclidean -z MG-RAST_pipe -c 10 -o Analysis_11w -cleanup</t>
  </si>
  <si>
    <t>9.Qiime.Qiime_default.removed.raw	Analysis_12</t>
  </si>
  <si>
    <t>~/EHFI/plot_pco_with_stats_all.3-4-13.pl -f 1.MG-RAST.MG-RAST_default.removed.raw -g EHFI.groups -s gt -p 1000 -t rowwise_rand -m euclidean -z MG-RAST_pipe -c 10 -o Analysis_11b -cleanup</t>
  </si>
  <si>
    <t>~/EHFI/plot_pco_with_stats_all.3-4-13.pl -f 1.MG-RAST.MG-RAST_default.removed.raw -g EHFI.groups -s gt -p 10000 -t rowwise_rand -m euclidean -z MG-RAST_pipe -c 10 -o Analysis_11b -cleanup</t>
  </si>
  <si>
    <t>9.Qiime.Qiime_default.removed.raw	Analysis_14</t>
  </si>
  <si>
    <t>~/EHFI/combine_summary_stats.pl -m pattern -w Analysis_11w -b Analysis_11b -o Analysis_11.P_VALUE_SUMMARY</t>
  </si>
  <si>
    <t>9.Qiime.Qiime_default.removed.raw	Analysis_49</t>
  </si>
  <si>
    <t>9.Qiime.Qiime_default.removed.raw	Analysis_50</t>
  </si>
  <si>
    <t># Analysis_12</t>
  </si>
  <si>
    <t>Analysis_12</t>
  </si>
  <si>
    <t>0.49 (p=1)</t>
  </si>
  <si>
    <t>0.48 (p=1)</t>
  </si>
  <si>
    <t>0.47 (p=0.945)</t>
  </si>
  <si>
    <t>0.4 (p=1)</t>
  </si>
  <si>
    <t>0.16 (p=1)</t>
  </si>
  <si>
    <t>0.25 (p=1)</t>
  </si>
  <si>
    <t>0.16 (p=0.731)</t>
  </si>
  <si>
    <t>0.25 (p=0.32)</t>
  </si>
  <si>
    <t>~/EHFI/plot_pco_with_stats_all.3-4-13.pl -f 9.Qiime.Qiime_default.removed.raw -g EHFI.groups -s lt -p 1000 -t dataset_rand -m unifrac -z qiime_pipe  -q qiime_table  -a ~/EHFI/qiime_trees/97_otus.tree -c 10 -o Analysis_12w -cleanup</t>
  </si>
  <si>
    <t>~/EHFI/plot_pco_with_stats_all.3-4-13.pl -f 9.Qiime.Qiime_default.removed.raw -g EHFI.groups -s lt -p 10000 -t dataset_rand -m unifrac -z qiime_pipe  -q qiime_table  -a ~/EHFI/qiime_trees/97_otus.tree -c 10 -o Analysis_12w -cleanup</t>
  </si>
  <si>
    <t>~/EHFI/plot_pco_with_stats_all.3-4-13.pl -f 9.Qiime.Qiime_default.removed.raw  -g EHFI.groups -s gt -p 1000 -t rowwise_rand -m unifrac -z qiime_pipe  -q qiime_table  -a ~/EHFI/qiime_trees/97_otus.tree -c 10 -o Analysis_12b -cleanup</t>
  </si>
  <si>
    <t>~/EHFI/plot_pco_with_stats_all.3-4-13.pl -f 9.Qiime.Qiime_default.removed.raw  -g EHFI.groups -s gt -p 10000 -t rowwise_rand -m unifrac -z qiime_pipe  -q qiime_table  -a ~/EHFI/qiime_trees/97_otus.tree -c 10 -o Analysis_12b -cleanup</t>
  </si>
  <si>
    <t>~/EHFI/combine_summary_stats.pl -m pattern -w Analysis_12w -b Analysis_12b -o Analysis_12.P_VALUE_SUMMARY</t>
  </si>
  <si>
    <t># Analysis_13</t>
  </si>
  <si>
    <t>Analysis_13</t>
  </si>
  <si>
    <t>0.51 (p=0.996)</t>
  </si>
  <si>
    <t>0.88 (p=1)</t>
  </si>
  <si>
    <t>0.79 (p=1)</t>
  </si>
  <si>
    <t>0.65 (p=1)</t>
  </si>
  <si>
    <t>0.64 (p=1)</t>
  </si>
  <si>
    <t>0.84 (p=1)</t>
  </si>
  <si>
    <t>0.83 (p=1)</t>
  </si>
  <si>
    <t>0.71 (p=1)</t>
  </si>
  <si>
    <t>0.66 (p=0.956)</t>
  </si>
  <si>
    <t>~/EHFI/plot_pco_with_stats_all.3-4-13.pl -f 10.Qiime.Qiime_default.removed.norm -g EHFI.groups -s lt -p 1000 -t dataset_rand -m weighted_unifrac -z qiime_pipe  -q qiime_table  -a ~/EHFI/qiime_trees/97_otus.tree -c 10 -o Analysis_13w -cleanup</t>
  </si>
  <si>
    <t>~/EHFI/plot_pco_with_stats_all.3-4-13.pl -f 10.Qiime.Qiime_default.removed.norm -g EHFI.groups -s lt -p 10000 -t dataset_rand -m weighted_unifrac -z qiime_pipe  -q qiime_table  -a ~/EHFI/qiime_trees/97_otus.tree -c 10 -o Analysis_13w -cleanup</t>
  </si>
  <si>
    <t>~/EHFI/plot_pco_with_stats_all.3-4-13.pl -f 10.Qiime.Qiime_default.removed.norm  -g EHFI.groups -s gt -p 1000 -t rowwise_rand -m weighted_unifrac -z qiime_pipe  -q qiime_table  -a ~/EHFI/qiime_trees/97_otus.tree -c 10 -o Analysis_13b -cleanup</t>
  </si>
  <si>
    <t>~/EHFI/plot_pco_with_stats_all.3-4-13.pl -f 10.Qiime.Qiime_default.removed.norm  -g EHFI.groups -s gt -p 10000 -t rowwise_rand -m weighted_unifrac -z qiime_pipe  -q qiime_table  -a ~/EHFI/qiime_trees/97_otus.tree -c 10 -o Analysis_13b -cleanup</t>
  </si>
  <si>
    <t>~/EHFI/combine_summary_stats.pl -m pattern -w Analysis_13w -b Analysis_13b -o Analysis_13.P_VALUE_SUMMARY</t>
  </si>
  <si>
    <t># Analysis_14</t>
  </si>
  <si>
    <t>Analysis_14</t>
  </si>
  <si>
    <t>0.78 (p=0.751)</t>
  </si>
  <si>
    <t>0.17 (p=0.969)</t>
  </si>
  <si>
    <t>0.45 (p=0.91)</t>
  </si>
  <si>
    <t>0.42 (p=0.988)</t>
  </si>
  <si>
    <t>0.36 (p=1)</t>
  </si>
  <si>
    <t>0.52 (p=1)</t>
  </si>
  <si>
    <t>0.57 (p=1)</t>
  </si>
  <si>
    <t>0.51 (p=0.242)</t>
  </si>
  <si>
    <t>0.56 (p=0.034)</t>
  </si>
  <si>
    <t>~/EHFI/plot_pco_with_stats_all.3-4-13.pl -f 9.Qiime.Qiime_default.removed.raw -g EHFI.groups -s lt -p 1000 -t dataset_rand -m weighted_unifrac -z qiime_pipe  -q qiime_table  -a ~/EHFI/qiime_trees/97_otus.tree -c 10 -o Analysis_14w -cleanup</t>
  </si>
  <si>
    <t>~/EHFI/plot_pco_with_stats_all.3-4-13.pl -f 9.Qiime.Qiime_default.removed.raw -g EHFI.groups -s lt -p 10000 -t dataset_rand -m weighted_unifrac -z qiime_pipe  -q qiime_table  -a ~/EHFI/qiime_trees/97_otus.tree -c 10 -o Analysis_14w -cleanup</t>
  </si>
  <si>
    <t>~/EHFI/plot_pco_with_stats_all.3-4-13.pl -f 9.Qiime.Qiime_default.removed.raw  -g EHFI.groups -s gt -p 1000 -t rowwise_rand -m weighted_unifrac -z qiime_pipe  -q qiime_table  -a ~/EHFI/qiime_trees/97_otus.tree -c 10 -o Analysis_14b -cleanup</t>
  </si>
  <si>
    <t>~/EHFI/plot_pco_with_stats_all.3-4-13.pl -f 9.Qiime.Qiime_default.removed.raw  -g EHFI.groups -s gt -p 10000 -t rowwise_rand -m weighted_unifrac -z qiime_pipe  -q qiime_table  -a ~/EHFI/qiime_trees/97_otus.tree -c 10 -o Analysis_14b -cleanup</t>
  </si>
  <si>
    <t>~/EHFI/combine_summary_stats.pl -m pattern -w Analysis_14w -b Analysis_14b -o Analysis_14.P_VALUE_SUMMARY</t>
  </si>
  <si>
    <t># Analysis_15</t>
  </si>
  <si>
    <t>Analysis_15</t>
  </si>
  <si>
    <t>100p</t>
  </si>
  <si>
    <t>~/EHFI/plot_pco_with_stats_all.3-4-13.pl -f 8.MG-RAST.100p.included.norm -g EHFI.groups -s lt -p 1000 -t dataset_rand -m bray-curtis -z MG-RAST_pipe -c 10 -o Analysis_15w -cleanup</t>
  </si>
  <si>
    <t>~/EHFI/plot_pco_with_stats_all.3-4-13.pl -f 8.MG-RAST.100p.included.norm -g EHFI.groups -s lt -p 10000 -t dataset_rand -m bray-curtis -z MG-RAST_pipe -c 10 -o Analysis_15w -cleanup</t>
  </si>
  <si>
    <t>~/EHFI/plot_pco_with_stats_all.3-4-13.pl -f 8.MG-RAST.100p.included.norm  -g EHFI.groups -s gt -p 1000 -t rowwise_rand -m bray-curtis -z MG-RAST_pipe -c 10 -o Analysis_15b -cleanup</t>
  </si>
  <si>
    <t>~/EHFI/plot_pco_with_stats_all.3-4-13.pl -f 8.MG-RAST.100p.included.norm  -g EHFI.groups -s gt -p 10000 -t rowwise_rand -m bray-curtis -z MG-RAST_pipe -c 10 -o Analysis_15b -cleanup</t>
  </si>
  <si>
    <t>~/EHFI/combine_summary_stats.pl -m pattern -w Analysis_15w -b Analysis_15b -o Analysis_15.P_VALUE_SUMMARY</t>
  </si>
  <si>
    <t># Analysis_16</t>
  </si>
  <si>
    <t>Analysis_16</t>
  </si>
  <si>
    <t>0.86 (p=0.012)</t>
  </si>
  <si>
    <t>~/EHFI/plot_pco_with_stats_all.3-4-13.pl -f 7.MG-RAST.100p.included.raw -g EHFI.groups -s lt -p 1000 -t dataset_rand -m bray-curtis -z MG-RAST_pipe -c 10 -o Analysis_16w -cleanup</t>
  </si>
  <si>
    <t>~/EHFI/plot_pco_with_stats_all.3-4-13.pl -f 7.MG-RAST.100p.included.raw -g EHFI.groups -s lt -p 10000 -t dataset_rand -m bray-curtis -z MG-RAST_pipe -c 10 -o Analysis_16w -cleanup</t>
  </si>
  <si>
    <t>~/EHFI/plot_pco_with_stats_all.3-4-13.pl -f 7.MG-RAST.100p.included.raw  -g EHFI.groups -s gt -p 1000 -t rowwise_rand -m bray-curtis -z MG-RAST_pipe -c 10 -o Analysis_16b -cleanup</t>
  </si>
  <si>
    <t>~/EHFI/plot_pco_with_stats_all.3-4-13.pl -f 7.MG-RAST.100p.included.raw  -g EHFI.groups -s gt -p 10000 -t rowwise_rand -m bray-curtis -z MG-RAST_pipe -c 10 -o Analysis_16b -cleanup</t>
  </si>
  <si>
    <t>~/EHFI/combine_summary_stats.pl -m pattern -w Analysis_16w -b Analysis_16b -o Analysis_16.P_VALUE_SUMMARY</t>
  </si>
  <si>
    <t># Analysis_17</t>
  </si>
  <si>
    <t>Analysis_17</t>
  </si>
  <si>
    <t>~/EHFI/plot_pco_with_stats_all.3-4-13.pl -f 8.MG-RAST.100p.included.norm -g EHFI.groups -s lt -p 1000 -t dataset_rand -m euclidean -z MG-RAST_pipe -c 10 -o Analysis_17w -cleanup</t>
  </si>
  <si>
    <t>~/EHFI/plot_pco_with_stats_all.3-4-13.pl -f 8.MG-RAST.100p.included.norm -g EHFI.groups -s lt -p 10000 -t dataset_rand -m euclidean -z MG-RAST_pipe -c 10 -o Analysis_17w -cleanup</t>
  </si>
  <si>
    <t>~/EHFI/plot_pco_with_stats_all.3-4-13.pl -f 8.MG-RAST.100p.included.norm  -g EHFI.groups -s gt -p 1000 -t rowwise_rand -m euclidean -z MG-RAST_pipe -c 10 -o Analysis_17b -cleanup</t>
  </si>
  <si>
    <t>~/EHFI/plot_pco_with_stats_all.3-4-13.pl -f 8.MG-RAST.100p.included.norm  -g EHFI.groups -s gt -p 10000 -t rowwise_rand -m euclidean -z MG-RAST_pipe -c 10 -o Analysis_17b -cleanup</t>
  </si>
  <si>
    <t>~/EHFI/combine_summary_stats.pl -m pattern -w Analysis_17w -b Analysis_17b -o Analysis_17.P_VALUE_SUMMARY</t>
  </si>
  <si>
    <t># Analysis_18</t>
  </si>
  <si>
    <t>Analysis_18</t>
  </si>
  <si>
    <t>0.95 (p=0.007)</t>
  </si>
  <si>
    <t>0.89 (p=0.005)</t>
  </si>
  <si>
    <t>0.94 (p=0.007)</t>
  </si>
  <si>
    <t>0.85 (p=0.003)</t>
  </si>
  <si>
    <t>~/EHFI/plot_pco_with_stats_all.3-4-13.pl -f 7.MG-RAST.100p.included.raw -g EHFI.groups -s lt -p 1000 -t dataset_rand -m euclidean -z MG-RAST_pipe -c 10 -o Analysis_18w -cleanup</t>
  </si>
  <si>
    <t>~/EHFI/plot_pco_with_stats_all.3-4-13.pl -f 7.MG-RAST.100p.included.raw -g EHFI.groups -s lt -p 10000 -t dataset_rand -m euclidean -z MG-RAST_pipe -c 10 -o Analysis_18w -cleanup</t>
  </si>
  <si>
    <t>~/EHFI/plot_pco_with_stats_all.3-4-13.pl -f 7.MG-RAST.100p.included.raw  -g EHFI.groups -s gt -p 1000 -t rowwise_rand -m euclidean -z MG-RAST_pipe -c 10 -o Analysis_18b -cleanup</t>
  </si>
  <si>
    <t>~/EHFI/plot_pco_with_stats_all.3-4-13.pl -f 7.MG-RAST.100p.included.raw  -g EHFI.groups -s gt -p 10000 -t rowwise_rand -m euclidean -z MG-RAST_pipe -c 10 -o Analysis_18b -cleanup</t>
  </si>
  <si>
    <t>~/EHFI/combine_summary_stats.pl -m pattern -w Analysis_18w -b Analysis_18b -o Analysis_18.P_VALUE_SUMMARY</t>
  </si>
  <si>
    <t># Analysis_19</t>
  </si>
  <si>
    <t>Analysis_19</t>
  </si>
  <si>
    <t>0.09 (p=0.137)</t>
  </si>
  <si>
    <t>0 (p=0.128)</t>
  </si>
  <si>
    <t>0.39 (p=0.26)</t>
  </si>
  <si>
    <t>0.14 (p=0.893)</t>
  </si>
  <si>
    <t>0.01 (p=0.829)</t>
  </si>
  <si>
    <t>0.01 (p=0.019)</t>
  </si>
  <si>
    <t>0.19 (p=0.002)</t>
  </si>
  <si>
    <t>0.4 (p=0.599)</t>
  </si>
  <si>
    <t>0.68 (p=0.996)</t>
  </si>
  <si>
    <t>0.62 (p=0.997)</t>
  </si>
  <si>
    <t>0.51 (p=0.159)</t>
  </si>
  <si>
    <t>0.12 (p=0.986)</t>
  </si>
  <si>
    <t>0.58 (p=1)</t>
  </si>
  <si>
    <t>0.47 (p=0.054)</t>
  </si>
  <si>
    <t>0.42 (p=0.926)</t>
  </si>
  <si>
    <t>0.39 (p=0.049)</t>
  </si>
  <si>
    <t>0.33 (p=0.9)</t>
  </si>
  <si>
    <t xml:space="preserve"> -a ~/EHFI/qiime_trees/16S_all_gg_2011_1.tree</t>
  </si>
  <si>
    <t>~/EHFI/plot_pco_with_stats_all.3-4-13.pl -f 15.Qiime.100p.included.raw -g EHFI.groups -s lt -p 1000 -t dataset_rand -m unifrac -z qiime_pipe  -q qiime_table  -a ~/EHFI/qiime_trees/16S_all_gg_2011_1.tree -c 10 -o Analysis_19w -cleanup</t>
  </si>
  <si>
    <t>~/EHFI/plot_pco_with_stats_all.3-4-13.pl -f 15.Qiime.100p.included.raw -g EHFI.groups -s lt -p 10000 -t dataset_rand -m unifrac -z qiime_pipe  -q qiime_table  -a ~/EHFI/qiime_trees/16S_all_gg_2011_1.tree -c 10 -o Analysis_19w -cleanup</t>
  </si>
  <si>
    <t>~/EHFI/plot_pco_with_stats_all.3-4-13.pl -f 15.Qiime.100p.included.raw  -g EHFI.groups -s gt -p 1000 -t rowwise_rand -m unifrac -z qiime_pipe  -q qiime_table  -a ~/EHFI/qiime_trees/16S_all_gg_2011_1.tree -c 10 -o Analysis_19b -cleanup</t>
  </si>
  <si>
    <t>~/EHFI/plot_pco_with_stats_all.3-4-13.pl -f 15.Qiime.100p.included.raw  -g EHFI.groups -s gt -p 10000 -t rowwise_rand -m unifrac -z qiime_pipe  -q qiime_table  -a ~/EHFI/qiime_trees/16S_all_gg_2011_1.tree -c 10 -o Analysis_19b -cleanup</t>
  </si>
  <si>
    <t>~/EHFI/combine_summary_stats.pl -m pattern -w Analysis_19w -b Analysis_19b -o Analysis_19.P_VALUE_SUMMARY</t>
  </si>
  <si>
    <t># Analysis_20</t>
  </si>
  <si>
    <t>Analysis_20</t>
  </si>
  <si>
    <t>0.43 (p=0.021)</t>
  </si>
  <si>
    <t>0.02 (p=0.855)</t>
  </si>
  <si>
    <t>0.22 (p=0.678)</t>
  </si>
  <si>
    <t>0.14 (p=0.014)</t>
  </si>
  <si>
    <t>0.08 (p=0.765)</t>
  </si>
  <si>
    <t>0 (p=0.564)</t>
  </si>
  <si>
    <t>0.14 (p=0.468)</t>
  </si>
  <si>
    <t>0.41 (p=0.02)</t>
  </si>
  <si>
    <t>0.63 (p=0.36)</t>
  </si>
  <si>
    <t>0.99 (p=0.789)</t>
  </si>
  <si>
    <t>0.96 (p=0.675)</t>
  </si>
  <si>
    <t>0.41 (p=0.018)</t>
  </si>
  <si>
    <t>0.89 (p=0.817)</t>
  </si>
  <si>
    <t>0.4 (p=0.479)</t>
  </si>
  <si>
    <t>0.96 (p=0.439)</t>
  </si>
  <si>
    <t>0.97 (p=0.069)</t>
  </si>
  <si>
    <t>0.97 (p=0.804)</t>
  </si>
  <si>
    <t>0.89 (p=0.015)</t>
  </si>
  <si>
    <t>0.86 (p=0.661)</t>
  </si>
  <si>
    <t>~/EHFI/plot_pco_with_stats_all.3-4-13.pl -f 16.Qiime.100p.included.norm -g EHFI.groups -s lt -p 1000 -t dataset_rand -m weighted_unifrac -z qiime_pipe  -q qiime_table  -a ~/EHFI/qiime_trees/16S_all_gg_2011_1.tree -c 10 -o Analysis_20w -cleanup</t>
  </si>
  <si>
    <t>~/EHFI/plot_pco_with_stats_all.3-4-13.pl -f 16.Qiime.100p.included.norm -g EHFI.groups -s lt -p 10000 -t dataset_rand -m weighted_unifrac -z qiime_pipe  -q qiime_table  -a ~/EHFI/qiime_trees/16S_all_gg_2011_1.tree -c 10 -o Analysis_20w -cleanup</t>
  </si>
  <si>
    <t>~/EHFI/plot_pco_with_stats_all.3-4-13.pl -f 16.Qiime.100p.included.norm  -g EHFI.groups -s gt -p 1000 -t rowwise_rand -m weighted_unifrac -z qiime_pipe  -q qiime_table  -a ~/EHFI/qiime_trees/16S_all_gg_2011_1.tree -c 10 -o Analysis_20b -cleanup</t>
  </si>
  <si>
    <t>~/EHFI/plot_pco_with_stats_all.3-4-13.pl -f 16.Qiime.100p.included.norm  -g EHFI.groups -s gt -p 10000 -t rowwise_rand -m weighted_unifrac -z qiime_pipe  -q qiime_table  -a ~/EHFI/qiime_trees/16S_all_gg_2011_1.tree -c 10 -o Analysis_20b -cleanup</t>
  </si>
  <si>
    <t>~/EHFI/combine_summary_stats.pl -m pattern -w Analysis_20w -b Analysis_20b -o Analysis_20.P_VALUE_SUMMARY</t>
  </si>
  <si>
    <t># Analysis_21</t>
  </si>
  <si>
    <t>Analysis_21</t>
  </si>
  <si>
    <t>0.33 (p=0.015)</t>
  </si>
  <si>
    <t>0 (p=0.248)</t>
  </si>
  <si>
    <t>0.22 (p=0.143)</t>
  </si>
  <si>
    <t>0.08 (p=0.146)</t>
  </si>
  <si>
    <t>0.05 (p=0.995)</t>
  </si>
  <si>
    <t>0.04 (p=0.985)</t>
  </si>
  <si>
    <t>0.13 (p=0.173)</t>
  </si>
  <si>
    <t>0.26 (p=0.006)</t>
  </si>
  <si>
    <t>0.57 (p=0.93)</t>
  </si>
  <si>
    <t>0.97 (p=0.997)</t>
  </si>
  <si>
    <t>0.92 (p=0.993)</t>
  </si>
  <si>
    <t>0.81 (p=0.084)</t>
  </si>
  <si>
    <t>0.37 (p=0.997)</t>
  </si>
  <si>
    <t>0.89 (p=1)</t>
  </si>
  <si>
    <t>0.93 (p=0.241)</t>
  </si>
  <si>
    <t>0.93 (p=0.991)</t>
  </si>
  <si>
    <t>0.81 (p=0.187)</t>
  </si>
  <si>
    <t>0.78 (p=0.973)</t>
  </si>
  <si>
    <t>~/EHFI/plot_pco_with_stats_all.3-4-13.pl -f 15.Qiime.100p.included.raw -g EHFI.groups -s lt -p 1000 -t dataset_rand -m weighted_unifrac -z qiime_pipe  -q qiime_table  -a ~/EHFI/qiime_trees/16S_all_gg_2011_1.tree -c 10 -o Analysis_21w -cleanup</t>
  </si>
  <si>
    <t>~/EHFI/plot_pco_with_stats_all.3-4-13.pl -f 15.Qiime.100p.included.raw -g EHFI.groups -s lt -p 10000 -t dataset_rand -m weighted_unifrac -z qiime_pipe  -q qiime_table  -a ~/EHFI/qiime_trees/16S_all_gg_2011_1.tree -c 10 -o Analysis_21w -cleanup</t>
  </si>
  <si>
    <t>~/EHFI/plot_pco_with_stats_all.3-4-13.pl -f 15.Qiime.100p.included.raw  -g EHFI.groups -s gt -p 1000 -t rowwise_rand -m weighted_unifrac -z qiime_pipe  -q qiime_table  -a ~/EHFI/qiime_trees/16S_all_gg_2011_1.tree -c 10 -o Analysis_21b -cleanup</t>
  </si>
  <si>
    <t>~/EHFI/plot_pco_with_stats_all.3-4-13.pl -f 15.Qiime.100p.included.raw  -g EHFI.groups -s gt -p 10000 -t rowwise_rand -m weighted_unifrac -z qiime_pipe  -q qiime_table  -a ~/EHFI/qiime_trees/16S_all_gg_2011_1.tree -c 10 -o Analysis_21b -cleanup</t>
  </si>
  <si>
    <t>~/EHFI/combine_summary_stats.pl -m pattern -w Analysis_21w -b Analysis_21b -o Analysis_21.P_VALUE_SUMMARY</t>
  </si>
  <si>
    <t># Analysis_22</t>
  </si>
  <si>
    <t>Analysis_22</t>
  </si>
  <si>
    <t>~/EHFI/plot_pco_with_stats_all.3-4-13.pl -f 6.MG-RAST.100p.removed.norm -g EHFI.groups -s lt -p 1000 -t dataset_rand -m bray-curtis -z MG-RAST_pipe -c 10 -o Analysis_22w -cleanup</t>
  </si>
  <si>
    <t>~/EHFI/plot_pco_with_stats_all.3-4-13.pl -f 6.MG-RAST.100p.removed.norm -g EHFI.groups -s lt -p 10000 -t dataset_rand -m bray-curtis -z MG-RAST_pipe -c 10 -o Analysis_22w -cleanup</t>
  </si>
  <si>
    <t>~/EHFI/plot_pco_with_stats_all.3-4-13.pl -f 6.MG-RAST.100p.removed.norm  -g EHFI.groups -s gt -p 1000 -t rowwise_rand -m bray-curtis -z MG-RAST_pipe -c 10 -o Analysis_22b -cleanup</t>
  </si>
  <si>
    <t>~/EHFI/plot_pco_with_stats_all.3-4-13.pl -f 6.MG-RAST.100p.removed.norm  -g EHFI.groups -s gt -p 10000 -t rowwise_rand -m bray-curtis -z MG-RAST_pipe -c 10 -o Analysis_22b -cleanup</t>
  </si>
  <si>
    <t>~/EHFI/combine_summary_stats.pl -m pattern -w Analysis_22w -b Analysis_22b -o Analysis_22.P_VALUE_SUMMARY</t>
  </si>
  <si>
    <t># Analysis_23</t>
  </si>
  <si>
    <t>Analysis_23</t>
  </si>
  <si>
    <t>0.89 (p=0.24)</t>
  </si>
  <si>
    <t>0.85 (p=0.0104)</t>
  </si>
  <si>
    <t>0.84 (p=0.0404)</t>
  </si>
  <si>
    <t>~/EHFI/plot_pco_with_stats_all.3-4-13.pl -f 5.MG-RAST.100p.removed.raw -g EHFI.groups -s lt -p 1000 -t dataset_rand -m bray-curtis -z MG-RAST_pipe -c 10 -o Analysis_23w -cleanup</t>
  </si>
  <si>
    <t>~/EHFI/plot_pco_with_stats_all.3-4-13.pl -f 5.MG-RAST.100p.removed.raw -g EHFI.groups -s lt -p 10000 -t dataset_rand -m bray-curtis -z MG-RAST_pipe -c 10 -o Analysis_23w -cleanup</t>
  </si>
  <si>
    <t>~/EHFI/plot_pco_with_stats_all.3-4-13.pl -f 5.MG-RAST.100p.removed.raw  -g EHFI.groups -s gt -p 1000 -t rowwise_rand -m bray-curtis -z MG-RAST_pipe -c 10 -o Analysis_23b -cleanup</t>
  </si>
  <si>
    <t>~/EHFI/plot_pco_with_stats_all.3-4-13.pl -f 5.MG-RAST.100p.removed.raw  -g EHFI.groups -s gt -p 10000 -t rowwise_rand -m bray-curtis -z MG-RAST_pipe -c 10 -o Analysis_23b -cleanup</t>
  </si>
  <si>
    <t>~/EHFI/combine_summary_stats.pl -m pattern -w Analysis_23w -b Analysis_23b -o Analysis_23.P_VALUE_SUMMARY</t>
  </si>
  <si>
    <t># Analysis_24</t>
  </si>
  <si>
    <t>Analysis_24</t>
  </si>
  <si>
    <t>~/EHFI/plot_pco_with_stats_all.3-4-13.pl -f 6.MG-RAST.100p.removed.norm -g EHFI.groups -s lt -p 1000 -t dataset_rand -m euclidean -z MG-RAST_pipe -c 10 -o Analysis_24w -cleanup</t>
  </si>
  <si>
    <t>~/EHFI/plot_pco_with_stats_all.3-4-13.pl -f 6.MG-RAST.100p.removed.norm -g EHFI.groups -s lt -p 10000 -t dataset_rand -m euclidean -z MG-RAST_pipe -c 10 -o Analysis_24w -cleanup</t>
  </si>
  <si>
    <t>~/EHFI/plot_pco_with_stats_all.3-4-13.pl -f 6.MG-RAST.100p.removed.norm  -g EHFI.groups -s gt -p 1000 -t rowwise_rand -m euclidean -z MG-RAST_pipe -c 10 -o Analysis_24b -cleanup</t>
  </si>
  <si>
    <t>~/EHFI/plot_pco_with_stats_all.3-4-13.pl -f 6.MG-RAST.100p.removed.norm  -g EHFI.groups -s gt -p 10000 -t rowwise_rand -m euclidean -z MG-RAST_pipe -c 10 -o Analysis_24b -cleanup</t>
  </si>
  <si>
    <t>~/EHFI/combine_summary_stats.pl -m pattern -w Analysis_24w -b Analysis_24b -o Analysis_24.P_VALUE_SUMMARY</t>
  </si>
  <si>
    <t># Analysis_25</t>
  </si>
  <si>
    <t>Analysis_25</t>
  </si>
  <si>
    <t>0.93 (p=0.001)</t>
  </si>
  <si>
    <t>0.25 (p=0.004)</t>
  </si>
  <si>
    <t>0.86 (p=0.013)</t>
  </si>
  <si>
    <t>0.88 (p=0.01)</t>
  </si>
  <si>
    <t>0.39 (p=0.008)</t>
  </si>
  <si>
    <t>0.42 (p=0.007)</t>
  </si>
  <si>
    <t>~/EHFI/plot_pco_with_stats_all.3-4-13.pl -f 5.MG-RAST.100p.removed.raw -g EHFI.groups -s lt -p 1000 -t dataset_rand -m euclidean -z MG-RAST_pipe -c 10 -o Analysis_25w -cleanup</t>
  </si>
  <si>
    <t>~/EHFI/plot_pco_with_stats_all.3-4-13.pl -f 5.MG-RAST.100p.removed.raw -g EHFI.groups -s lt -p 10000 -t dataset_rand -m euclidean -z MG-RAST_pipe -c 10 -o Analysis_25w -cleanup</t>
  </si>
  <si>
    <t>~/EHFI/plot_pco_with_stats_all.3-4-13.pl -f 5.MG-RAST.100p.removed.raw  -g EHFI.groups -s gt -p 1000 -t rowwise_rand -m euclidean -z MG-RAST_pipe -c 10 -o Analysis_25b -cleanup</t>
  </si>
  <si>
    <t>~/EHFI/plot_pco_with_stats_all.3-4-13.pl -f 5.MG-RAST.100p.removed.raw  -g EHFI.groups -s gt -p 10000 -t rowwise_rand -m euclidean -z MG-RAST_pipe -c 10 -o Analysis_25b -cleanup</t>
  </si>
  <si>
    <t>~/EHFI/combine_summary_stats.pl -m pattern -w Analysis_25w -b Analysis_25b -o Analysis_25.P_VALUE_SUMMARY</t>
  </si>
  <si>
    <t># Analysis_26</t>
  </si>
  <si>
    <t>Analysis_26</t>
  </si>
  <si>
    <t>0.27 (p=0.128)</t>
  </si>
  <si>
    <t>0.68 (p=0.223)</t>
  </si>
  <si>
    <t>0 (p=0.238)</t>
  </si>
  <si>
    <t>0.39 (p=0.436)</t>
  </si>
  <si>
    <t>0.22 (p=0.068)</t>
  </si>
  <si>
    <t>0.93 (p=0.416)</t>
  </si>
  <si>
    <t>0.55 (p=0.996)</t>
  </si>
  <si>
    <t>0.99 (p=0.999)</t>
  </si>
  <si>
    <t>0.93 (p=0.995)</t>
  </si>
  <si>
    <t>~/EHFI/plot_pco_with_stats_all.3-4-13.pl -f 13.Qiime.100p.removed.raw -g EHFI.groups -s lt -p 1000 -t dataset_rand -m unifrac -z qiime_pipe  -q qiime_table  -a ~/EHFI/qiime_trees/16S_all_gg_2011_1.tree -c 10 -o Analysis_26w -cleanup</t>
  </si>
  <si>
    <t>~/EHFI/plot_pco_with_stats_all.3-4-13.pl -f 13.Qiime.100p.removed.raw -g EHFI.groups -s lt -p 10000 -t dataset_rand -m unifrac -z qiime_pipe  -q qiime_table  -a ~/EHFI/qiime_trees/16S_all_gg_2011_1.tree -c 10 -o Analysis_26w -cleanup</t>
  </si>
  <si>
    <t>~/EHFI/plot_pco_with_stats_all.3-4-13.pl -f 13.Qiime.100p.removed.raw  -g EHFI.groups -s gt -p 1000 -t rowwise_rand -m unifrac -z qiime_pipe  -q qiime_table  -a ~/EHFI/qiime_trees/16S_all_gg_2011_1.tree -c 10 -o Analysis_26b -cleanup</t>
  </si>
  <si>
    <t>~/EHFI/plot_pco_with_stats_all.3-4-13.pl -f 13.Qiime.100p.removed.raw  -g EHFI.groups -s gt -p 10000 -t rowwise_rand -m unifrac -z qiime_pipe  -q qiime_table  -a ~/EHFI/qiime_trees/16S_all_gg_2011_1.tree -c 10 -o Analysis_26b -cleanup</t>
  </si>
  <si>
    <t>~/EHFI/combine_summary_stats.pl -m pattern -w Analysis_26w -b Analysis_26b -o Analysis_26.P_VALUE_SUMMARY</t>
  </si>
  <si>
    <t># Analysis_27</t>
  </si>
  <si>
    <t>Analysis_27</t>
  </si>
  <si>
    <t>0.42 (p=0.143)</t>
  </si>
  <si>
    <t>0.27 (p=0.906)</t>
  </si>
  <si>
    <t>0.04 (p=0.586)</t>
  </si>
  <si>
    <t>0.42 (p=0.021)</t>
  </si>
  <si>
    <t>0.11 (p=0.073)</t>
  </si>
  <si>
    <t>0.51 (p=0.454)</t>
  </si>
  <si>
    <t>0.99 (p=0.004)</t>
  </si>
  <si>
    <t>0.89 (p=0.291)</t>
  </si>
  <si>
    <t>0.52 (p=0.046)</t>
  </si>
  <si>
    <t>0.85 (p=0.887)</t>
  </si>
  <si>
    <t>0.65 (p=0.597)</t>
  </si>
  <si>
    <t>0.92 (p=0.138)</t>
  </si>
  <si>
    <t>0.96 (p=0.273)</t>
  </si>
  <si>
    <t>0.96 (p=0.001)</t>
  </si>
  <si>
    <t>0.92 (p=0.619)</t>
  </si>
  <si>
    <t>~/EHFI/plot_pco_with_stats_all.3-4-13.pl -f 14.Qiime.100p.removed.norm -g EHFI.groups -s lt -p 1000 -t dataset_rand -m weighted_unifrac -z qiime_pipe  -q qiime_table  -a ~/EHFI/qiime_trees/16S_all_gg_2011_1.tree -c 10 -o Analysis_27w -cleanup</t>
  </si>
  <si>
    <t>~/EHFI/plot_pco_with_stats_all.3-4-13.pl -f 14.Qiime.100p.removed.norm -g EHFI.groups -s lt -p 10000 -t dataset_rand -m weighted_unifrac -z qiime_pipe  -q qiime_table  -a ~/EHFI/qiime_trees/16S_all_gg_2011_1.tree -c 10 -o Analysis_27w -cleanup</t>
  </si>
  <si>
    <t>~/EHFI/plot_pco_with_stats_all.3-4-13.pl -f 14.Qiime.100p.removed.norm  -g EHFI.groups -s gt -p 1000 -t rowwise_rand -m weighted_unifrac -z qiime_pipe  -q qiime_table  -a ~/EHFI/qiime_trees/16S_all_gg_2011_1.tree -c 10 -o Analysis_27b -cleanup</t>
  </si>
  <si>
    <t>~/EHFI/plot_pco_with_stats_all.3-4-13.pl -f 14.Qiime.100p.removed.norm  -g EHFI.groups -s gt -p 10000 -t rowwise_rand -m weighted_unifrac -z qiime_pipe  -q qiime_table  -a ~/EHFI/qiime_trees/16S_all_gg_2011_1.tree -c 10 -o Analysis_27b -cleanup</t>
  </si>
  <si>
    <t>~/EHFI/combine_summary_stats.pl -m pattern -w Analysis_27w -b Analysis_27b -o Analysis_27.P_VALUE_SUMMARY</t>
  </si>
  <si>
    <t># Analysis_28</t>
  </si>
  <si>
    <t>Analysis_28</t>
  </si>
  <si>
    <t>0.46 (p=0.075)</t>
  </si>
  <si>
    <t>0.02 (p=0.332)</t>
  </si>
  <si>
    <t>0.24 (p=0.389)</t>
  </si>
  <si>
    <t>0.15 (p=0.126)</t>
  </si>
  <si>
    <t>0 (p=0.575)</t>
  </si>
  <si>
    <t>0.15 (p=0.185)</t>
  </si>
  <si>
    <t>0.63 (p=0.009)</t>
  </si>
  <si>
    <t>0.41 (p=0.003)</t>
  </si>
  <si>
    <t>0.89 (p=0.173)</t>
  </si>
  <si>
    <t>0.41 (p=0.998)</t>
  </si>
  <si>
    <t>0.86 (p=0.993)</t>
  </si>
  <si>
    <t>~/EHFI/plot_pco_with_stats_all.3-4-13.pl -f 13.Qiime.100p.removed.raw -g EHFI.groups -s lt -p 1000 -t dataset_rand -m weighted_unifrac -z qiime_pipe  -q qiime_table  -a ~/EHFI/qiime_trees/16S_all_gg_2011_1.tree -c 10 -o Analysis_28w -cleanup</t>
  </si>
  <si>
    <t>~/EHFI/plot_pco_with_stats_all.3-4-13.pl -f 13.Qiime.100p.removed.raw -g EHFI.groups -s lt -p 10000 -t dataset_rand -m weighted_unifrac -z qiime_pipe  -q qiime_table  -a ~/EHFI/qiime_trees/16S_all_gg_2011_1.tree -c 10 -o Analysis_28w -cleanup</t>
  </si>
  <si>
    <t>~/EHFI/plot_pco_with_stats_all.3-4-13.pl -f 13.Qiime.100p.removed.raw  -g EHFI.groups -s gt -p 1000 -t rowwise_rand -m weighted_unifrac -z qiime_pipe  -q qiime_table  -a ~/EHFI/qiime_trees/16S_all_gg_2011_1.tree -c 10 -o Analysis_28b -cleanup</t>
  </si>
  <si>
    <t>~/EHFI/plot_pco_with_stats_all.3-4-13.pl -f 13.Qiime.100p.removed.raw  -g EHFI.groups -s gt -p 10000 -t rowwise_rand -m weighted_unifrac -z qiime_pipe  -q qiime_table  -a ~/EHFI/qiime_trees/16S_all_gg_2011_1.tree -c 10 -o Analysis_28b -cleanup</t>
  </si>
  <si>
    <t>~/EHFI/combine_summary_stats.pl -m pattern -w Analysis_28w -b Analysis_28b -o Analysis_28.P_VALUE_SUMMARY</t>
  </si>
  <si>
    <t># Analysis_29</t>
  </si>
  <si>
    <t>Analysis_29</t>
  </si>
  <si>
    <t>1 (p=0.008)</t>
  </si>
  <si>
    <t>0.91 (p=0.004)</t>
  </si>
  <si>
    <t>~/EHFI/plot_pco_with_stats_all.3-4-13.pl -f 3.MG-RAST.MG-RAST_default.included.raw -g EHFI.groups -s lt -p 1000 -t dataset_rand -m euclidean -z MG-RAST_pipe -c 10 -o Analysis_29w -cleanup</t>
  </si>
  <si>
    <t>~/EHFI/plot_pco_with_stats_all.3-4-13.pl -f 3.MG-RAST.MG-RAST_default.included.raw -g EHFI.groups -s lt -p 10000 -t dataset_rand -m euclidean -z MG-RAST_pipe -c 10 -o Analysis_29w -cleanup</t>
  </si>
  <si>
    <t>~/EHFI/plot_pco_with_stats_all.3-4-13.pl -f 3.MG-RAST.MG-RAST_default.included.raw  -g EHFI.groups -s gt -p 1000 -t rowwise_rand -m euclidean -z MG-RAST_pipe -c 10 -o Analysis_29b -cleanup</t>
  </si>
  <si>
    <t>~/EHFI/plot_pco_with_stats_all.3-4-13.pl -f 3.MG-RAST.MG-RAST_default.included.raw  -g EHFI.groups -s gt -p 10000 -t rowwise_rand -m euclidean -z MG-RAST_pipe -c 10 -o Analysis_29b -cleanup</t>
  </si>
  <si>
    <t>~/EHFI/combine_summary_stats.pl -m pattern -w Analysis_29w -b Analysis_29b -o Analysis_29.P_VALUE_SUMMARY</t>
  </si>
  <si>
    <t># Analysis_30</t>
  </si>
  <si>
    <t>Analysis_30</t>
  </si>
  <si>
    <t>~/EHFI/plot_pco_with_stats_all.3-4-13.pl -f 4.MG-RAST.MG-RAST_default.included.norm -g EHFI.groups -s lt -p 1000 -t dataset_rand -m euclidean -z MG-RAST_pipe -c 10 -o Analysis_30w -cleanup</t>
  </si>
  <si>
    <t>~/EHFI/plot_pco_with_stats_all.3-4-13.pl -f 4.MG-RAST.MG-RAST_default.included.norm -g EHFI.groups -s lt -p 10000 -t dataset_rand -m euclidean -z MG-RAST_pipe -c 10 -o Analysis_30w -cleanup</t>
  </si>
  <si>
    <t>~/EHFI/plot_pco_with_stats_all.3-4-13.pl -f 4.MG-RAST.MG-RAST_default.included.norm  -g EHFI.groups -s gt -p 1000 -t rowwise_rand -m euclidean -z MG-RAST_pipe -c 10 -o Analysis_30b -cleanup</t>
  </si>
  <si>
    <t>~/EHFI/plot_pco_with_stats_all.3-4-13.pl -f 4.MG-RAST.MG-RAST_default.included.norm  -g EHFI.groups -s gt -p 10000 -t rowwise_rand -m euclidean -z MG-RAST_pipe -c 10 -o Analysis_30b -cleanup</t>
  </si>
  <si>
    <t>~/EHFI/combine_summary_stats.pl -m pattern -w Analysis_30w -b Analysis_30b -o Analysis_30.P_VALUE_SUMMARY</t>
  </si>
  <si>
    <t># Analysis_31</t>
  </si>
  <si>
    <t>Analysis_31</t>
  </si>
  <si>
    <t>RDP</t>
  </si>
  <si>
    <t>0.97 (p=0.013)</t>
  </si>
  <si>
    <t>0.96 (p=0.005)</t>
  </si>
  <si>
    <t>~/EHFI/plot_pco_with_stats_all.3-4-13.pl -f 7.MG-RAST.100p.included.raw -g EHFI.groups -s lt -p 1000 -t dataset_rand -m euclidean -z MG-RAST_pipe -c 10 -o Analysis_31w -cleanup</t>
  </si>
  <si>
    <t>~/EHFI/plot_pco_with_stats_all.3-4-13.pl -f 7.MG-RAST.100p.included.raw -g EHFI.groups -s lt -p 10000 -t dataset_rand -m euclidean -z MG-RAST_pipe -c 10 -o Analysis_31w -cleanup</t>
  </si>
  <si>
    <t>~/EHFI/plot_pco_with_stats_all.3-4-13.pl -f 7.MG-RAST.100p.included.raw  -g EHFI.groups -s gt -p 1000 -t rowwise_rand -m euclidean -z MG-RAST_pipe -c 10 -o Analysis_31b -cleanup</t>
  </si>
  <si>
    <t>~/EHFI/plot_pco_with_stats_all.3-4-13.pl -f 7.MG-RAST.100p.included.raw  -g EHFI.groups -s gt -p 10000 -t rowwise_rand -m euclidean -z MG-RAST_pipe -c 10 -o Analysis_31b -cleanup</t>
  </si>
  <si>
    <t>~/EHFI/combine_summary_stats.pl -m pattern -w Analysis_31w -b Analysis_31b -o Analysis_31.P_VALUE_SUMMARY</t>
  </si>
  <si>
    <t># Analysis_32</t>
  </si>
  <si>
    <t>Analysis_32</t>
  </si>
  <si>
    <t>~/EHFI/plot_pco_with_stats_all.3-4-13.pl -f 8.MG-RAST.100p.included.norm -g EHFI.groups -s lt -p 1000 -t dataset_rand -m euclidean -z MG-RAST_pipe -c 10 -o Analysis_32w -cleanup</t>
  </si>
  <si>
    <t>~/EHFI/plot_pco_with_stats_all.3-4-13.pl -f 8.MG-RAST.100p.included.norm -g EHFI.groups -s lt -p 10000 -t dataset_rand -m euclidean -z MG-RAST_pipe -c 10 -o Analysis_32w -cleanup</t>
  </si>
  <si>
    <t>~/EHFI/plot_pco_with_stats_all.3-4-13.pl -f 8.MG-RAST.100p.included.norm  -g EHFI.groups -s gt -p 1000 -t rowwise_rand -m euclidean -z MG-RAST_pipe -c 10 -o Analysis_32b -cleanup</t>
  </si>
  <si>
    <t>~/EHFI/plot_pco_with_stats_all.3-4-13.pl -f 8.MG-RAST.100p.included.norm  -g EHFI.groups -s gt -p 10000 -t rowwise_rand -m euclidean -z MG-RAST_pipe -c 10 -o Analysis_32b -cleanup</t>
  </si>
  <si>
    <t>~/EHFI/combine_summary_stats.pl -m pattern -w Analysis_32w -b Analysis_32b -o Analysis_32.P_VALUE_SUMMARY</t>
  </si>
  <si>
    <t># Analysis_33</t>
  </si>
  <si>
    <t>Analysis_33</t>
  </si>
  <si>
    <t>0.77 (p=0.009)</t>
  </si>
  <si>
    <t>0.57 (p=0.023)</t>
  </si>
  <si>
    <t>0.75 (p=0.01)</t>
  </si>
  <si>
    <t>~/EHFI/plot_pco_with_stats_all.3-4-13.pl -f 3.MG-RAST.MG-RAST_default.included.raw -g EHFI.groups -s lt -p 1000 -t dataset_rand -m euclidean -z MG-RAST_pipe -c 10 -o Analysis_33w -cleanup</t>
  </si>
  <si>
    <t>~/EHFI/plot_pco_with_stats_all.3-4-13.pl -f 3.MG-RAST.MG-RAST_default.included.raw -g EHFI.groups -s lt -p 10000 -t dataset_rand -m euclidean -z MG-RAST_pipe -c 10 -o Analysis_33w -cleanup</t>
  </si>
  <si>
    <t>~/EHFI/plot_pco_with_stats_all.3-4-13.pl -f 3.MG-RAST.MG-RAST_default.included.raw  -g EHFI.groups -s gt -p 1000 -t rowwise_rand -m euclidean -z MG-RAST_pipe -c 10 -o Analysis_33b -cleanup</t>
  </si>
  <si>
    <t>~/EHFI/plot_pco_with_stats_all.3-4-13.pl -f 3.MG-RAST.MG-RAST_default.included.raw  -g EHFI.groups -s gt -p 10000 -t rowwise_rand -m euclidean -z MG-RAST_pipe -c 10 -o Analysis_33b -cleanup</t>
  </si>
  <si>
    <t>~/EHFI/combine_summary_stats.pl -m pattern -w Analysis_33w -b Analysis_33b -o Analysis_33.P_VALUE_SUMMARY</t>
  </si>
  <si>
    <t># Analysis_34</t>
  </si>
  <si>
    <t>Analysis_34</t>
  </si>
  <si>
    <t>~/EHFI/plot_pco_with_stats_all.3-4-13.pl -f 4.MG-RAST.MG-RAST_default.included.norm -g EHFI.groups -s lt -p 1000 -t dataset_rand -m euclidean -z MG-RAST_pipe -c 10 -o Analysis_34w -cleanup</t>
  </si>
  <si>
    <t>~/EHFI/plot_pco_with_stats_all.3-4-13.pl -f 4.MG-RAST.MG-RAST_default.included.norm -g EHFI.groups -s lt -p 10000 -t dataset_rand -m euclidean -z MG-RAST_pipe -c 10 -o Analysis_34w -cleanup</t>
  </si>
  <si>
    <t>~/EHFI/plot_pco_with_stats_all.3-4-13.pl -f 4.MG-RAST.MG-RAST_default.included.norm  -g EHFI.groups -s gt -p 1000 -t rowwise_rand -m euclidean -z MG-RAST_pipe -c 10 -o Analysis_34b -cleanup</t>
  </si>
  <si>
    <t>~/EHFI/plot_pco_with_stats_all.3-4-13.pl -f 4.MG-RAST.MG-RAST_default.included.norm  -g EHFI.groups -s gt -p 10000 -t rowwise_rand -m euclidean -z MG-RAST_pipe -c 10 -o Analysis_34b -cleanup</t>
  </si>
  <si>
    <t>~/EHFI/combine_summary_stats.pl -m pattern -w Analysis_34w -b Analysis_34b -o Analysis_34.P_VALUE_SUMMARY</t>
  </si>
  <si>
    <t># Analysis_35</t>
  </si>
  <si>
    <t>Analysis_35</t>
  </si>
  <si>
    <t>0.88 (p=0.017)</t>
  </si>
  <si>
    <t>0.94 (p=0.128)</t>
  </si>
  <si>
    <t>1 (p=0.006)</t>
  </si>
  <si>
    <t>~/EHFI/plot_pco_with_stats_all.3-4-13.pl -f 7.MG-RAST.100p.included.raw -g EHFI.groups -s lt -p 1000 -t dataset_rand -m euclidean -z MG-RAST_pipe -c 10 -o Analysis_35w -cleanup</t>
  </si>
  <si>
    <t>~/EHFI/plot_pco_with_stats_all.3-4-13.pl -f 7.MG-RAST.100p.included.raw -g EHFI.groups -s lt -p 10000 -t dataset_rand -m euclidean -z MG-RAST_pipe -c 10 -o Analysis_35w -cleanup</t>
  </si>
  <si>
    <t>~/EHFI/plot_pco_with_stats_all.3-4-13.pl -f 7.MG-RAST.100p.included.raw  -g EHFI.groups -s gt -p 1000 -t rowwise_rand -m euclidean -z MG-RAST_pipe -c 10 -o Analysis_35b -cleanup</t>
  </si>
  <si>
    <t>~/EHFI/plot_pco_with_stats_all.3-4-13.pl -f 7.MG-RAST.100p.included.raw  -g EHFI.groups -s gt -p 10000 -t rowwise_rand -m euclidean -z MG-RAST_pipe -c 10 -o Analysis_35b -cleanup</t>
  </si>
  <si>
    <t>~/EHFI/combine_summary_stats.pl -m pattern -w Analysis_35w -b Analysis_35b -o Analysis_35.P_VALUE_SUMMARY</t>
  </si>
  <si>
    <t># Analysis_36</t>
  </si>
  <si>
    <t>Analysis_36</t>
  </si>
  <si>
    <t>~/EHFI/plot_pco_with_stats_all.3-4-13.pl -f 8.MG-RAST.100p.included.norm -g EHFI.groups -s lt -p 1000 -t dataset_rand -m euclidean -z MG-RAST_pipe  -c 10 -o Analysis_36w -cleanup</t>
  </si>
  <si>
    <t>~/EHFI/plot_pco_with_stats_all.3-4-13.pl -f 8.MG-RAST.100p.included.norm -g EHFI.groups -s lt -p 10000 -t dataset_rand -m euclidean -z MG-RAST_pipe  -c 10 -o Analysis_36w -cleanup</t>
  </si>
  <si>
    <t>~/EHFI/plot_pco_with_stats_all.3-4-13.pl -f 8.MG-RAST.100p.included.norm  -g EHFI.groups -s gt -p 1000 -t rowwise_rand -m euclidean -z MG-RAST_pipe  -c 10 -o Analysis_36b -cleanup</t>
  </si>
  <si>
    <t>~/EHFI/plot_pco_with_stats_all.3-4-13.pl -f 8.MG-RAST.100p.included.norm  -g EHFI.groups -s gt -p 10000 -t rowwise_rand -m euclidean -z MG-RAST_pipe  -c 10 -o Analysis_36b -cleanup</t>
  </si>
  <si>
    <t>~/EHFI/combine_summary_stats.pl -m pattern -w Analysis_36w -b Analysis_36b -o Analysis_36.P_VALUE_SUMMARY</t>
  </si>
  <si>
    <t># Analysis_37</t>
  </si>
  <si>
    <t># Analysis_39</t>
  </si>
  <si>
    <t>Analysis_37</t>
  </si>
  <si>
    <t>OTU_pipe</t>
  </si>
  <si>
    <t>OTU</t>
  </si>
  <si>
    <t>0.34 (p=1)</t>
  </si>
  <si>
    <t>0 (p=1)</t>
  </si>
  <si>
    <t>0.2 (p=1)</t>
  </si>
  <si>
    <t>0.11 (p=1)</t>
  </si>
  <si>
    <t>0.13 (p=1)</t>
  </si>
  <si>
    <t>0.23 (p=1)</t>
  </si>
  <si>
    <t>0.62 (p=1)</t>
  </si>
  <si>
    <t>0.31 (p=1)</t>
  </si>
  <si>
    <t>0.72 (p=1)</t>
  </si>
  <si>
    <t>0.35 (p=1)</t>
  </si>
  <si>
    <t>0.68 (p=1)</t>
  </si>
  <si>
    <t>0.8 (p=1)</t>
  </si>
  <si>
    <t>~/EHFI/plot_pco_with_stats_all.3-4-13.pl -f 3.MG-RAST.MG-RAST_default.included.raw -g EHFI.groups -s lt -p 1000 -t dataset_rand -m OTU -z OTU_pipe -c 10 -o Analysis_37w -cleanup</t>
  </si>
  <si>
    <t>~/EHFI/plot_pco_with_stats_all.3-4-13.pl -f 15.Qiime.100p.included.raw -g EHFI.groups -s lt -p 10000 -t dataset_rand -m euclidean -z qiime_pipe  -q qiime_table  -a ~/EHFI/qiime_trees/16S_all_gg_2011_1.tree -c 10 -o Analysis_39w -cleanup</t>
  </si>
  <si>
    <t>~/EHFI/plot_pco_with_stats_all.3-4-13.pl -f 3.MG-RAST.MG-RAST_default.included.raw  -g EHFI.groups -s gt -p 1000 -t rowwise_rand -m OTU -z OTU_pipe -c 10 -o Analysis_37b -cleanup</t>
  </si>
  <si>
    <t>~/EHFI/plot_pco_with_stats_all.3-4-13.pl -f 15.Qiime.100p.included.raw  -g EHFI.groups -s gt -p 10000 -t rowwise_rand -m euclidean -z qiime_pipe  -q qiime_table  -a ~/EHFI/qiime_trees/16S_all_gg_2011_1.tree -c 10 -o Analysis_39b -cleanup</t>
  </si>
  <si>
    <t>~/EHFI/combine_summary_stats.pl -m pattern -w Analysis_37w -b Analysis_37b -o Analysis_37.P_VALUE_SUMMARY</t>
  </si>
  <si>
    <t>~/EHFI/combine_summary_stats.pl -m pattern -w Analysis_39w -b Analysis_39b -o Analysis_39.P_VALUE_SUMMARY</t>
  </si>
  <si>
    <t># Analysis_38</t>
  </si>
  <si>
    <t># Analysis_40</t>
  </si>
  <si>
    <t>Analysis_38</t>
  </si>
  <si>
    <t>w_OTU</t>
  </si>
  <si>
    <t>0.26 (p=1)</t>
  </si>
  <si>
    <t>0.07 (p=1)</t>
  </si>
  <si>
    <t>0.05 (p=1)</t>
  </si>
  <si>
    <t>0.06 (p=1)</t>
  </si>
  <si>
    <t>0.24 (p=1)</t>
  </si>
  <si>
    <t>0.6 (p=1)</t>
  </si>
  <si>
    <t>0.93 (p=1)</t>
  </si>
  <si>
    <t>0.81 (p=1)</t>
  </si>
  <si>
    <t>~/EHFI/plot_pco_with_stats_all.3-4-13.pl -f 3.MG-RAST.MG-RAST_default.included.raw -g EHFI.groups -s lt -p 1000 -t dataset_rand -m w_OTU -z OTU_pipe -c 10 -o Analysis_38w -cleanup</t>
  </si>
  <si>
    <t>~/EHFI/plot_pco_with_stats_all.3-4-13.pl -f 16.Qiime.100p.included.norm -g EHFI.groups -s lt -p 10000 -t dataset_rand -m euclidean -z qiime_pipe  -q qiime_table  -a ~/EHFI/qiime_trees/16S_all_gg_2011_1.tree -c 10 -o Analysis_40w -cleanup</t>
  </si>
  <si>
    <t>~/EHFI/plot_pco_with_stats_all.3-4-13.pl -f 3.MG-RAST.MG-RAST_default.included.raw  -g EHFI.groups -s gt -p 1000 -t rowwise_rand -m w_OTU -z OTU_pipe -c 10 -o Analysis_38b -cleanup</t>
  </si>
  <si>
    <t>~/EHFI/plot_pco_with_stats_all.3-4-13.pl -f 16.Qiime.100p.included.norm  -g EHFI.groups -s gt -p 10000 -t rowwise_rand -m euclidean -z qiime_pipe  -q qiime_table  -a ~/EHFI/qiime_trees/16S_all_gg_2011_1.tree -c 10 -o Analysis_40b -cleanup</t>
  </si>
  <si>
    <t>~/EHFI/combine_summary_stats.pl -m pattern -w Analysis_38w -b Analysis_38b -o Analysis_38.P_VALUE_SUMMARY</t>
  </si>
  <si>
    <t>~/EHFI/combine_summary_stats.pl -m pattern -w Analysis_40w -b Analysis_40b -o Analysis_40.P_VALUE_SUMMARY</t>
  </si>
  <si>
    <t># Analysis_41</t>
  </si>
  <si>
    <t>Analysis_39</t>
  </si>
  <si>
    <t>0.86 (p=1)</t>
  </si>
  <si>
    <t>0.84 (p=0.196)</t>
  </si>
  <si>
    <t>0.91 (p=1)</t>
  </si>
  <si>
    <t>0.98 (p=0.647)</t>
  </si>
  <si>
    <t>0.92 (p=0.972)</t>
  </si>
  <si>
    <t>0.97 (p=0.709)</t>
  </si>
  <si>
    <t>0.9 (p=0.949)</t>
  </si>
  <si>
    <t>~/EHFI/plot_pco_with_stats_all.3-4-13.pl -f 15.Qiime.100p.included.raw -g EHFI.groups -s lt -p 1000 -t dataset_rand -m euclidean -z qiime_pipe  -q qiime_table  -a ~/EHFI/qiime_trees/16S_all_gg_2011_1.tree -c 10 -o Analysis_39w -cleanup</t>
  </si>
  <si>
    <t>~/EHFI/plot_pco_with_stats_all.3-4-13.pl -f 13.Qiime.100p.removed.raw -g EHFI.groups -s lt -p 10000 -t dataset_rand -m euclidean -z qiime_pipe  -q qiime_table  -a ~/EHFI/qiime_trees/16S_all_gg_2011_1.tree -c 10 -o Analysis_41w -cleanup</t>
  </si>
  <si>
    <t>~/EHFI/plot_pco_with_stats_all.3-4-13.pl -f 15.Qiime.100p.included.raw  -g EHFI.groups -s gt -p 1000 -t rowwise_rand -m euclidean -z qiime_pipe  -q qiime_table  -a ~/EHFI/qiime_trees/16S_all_gg_2011_1.tree -c 10 -o Analysis_39b -cleanup</t>
  </si>
  <si>
    <t>~/EHFI/plot_pco_with_stats_all.3-4-13.pl -f 13.Qiime.100p.removed.raw  -g EHFI.groups -s gt -p 10000 -t rowwise_rand -m euclidean -z qiime_pipe  -q qiime_table  -a ~/EHFI/qiime_trees/16S_all_gg_2011_1.tree -c 10 -o Analysis_41b -cleanup</t>
  </si>
  <si>
    <t>~/EHFI/combine_summary_stats.pl -m pattern -w Analysis_41w -b Analysis_41b -o Analysis_41.P_VALUE_SUMMARY</t>
  </si>
  <si>
    <t># Analysis_42</t>
  </si>
  <si>
    <t>Analysis_40</t>
  </si>
  <si>
    <t>0.04 (p=1)</t>
  </si>
  <si>
    <t>0.27 (p=0.166)</t>
  </si>
  <si>
    <t>0.1 (p=0.679)</t>
  </si>
  <si>
    <t>0.18 (p=0.988)</t>
  </si>
  <si>
    <t>0.17 (p=0.763)</t>
  </si>
  <si>
    <t>0.38 (p=0.949)</t>
  </si>
  <si>
    <t>~/EHFI/plot_pco_with_stats_all.3-4-13.pl -f 16.Qiime.100p.included.norm -g EHFI.groups -s lt -p 1000 -t dataset_rand -m euclidean -z qiime_pipe  -q qiime_table  -a ~/EHFI/qiime_trees/16S_all_gg_2011_1.tree -c 10 -o Analysis_40w -cleanup</t>
  </si>
  <si>
    <t>~/EHFI/plot_pco_with_stats_all.3-4-13.pl -f 14.Qiime.100p.removed.norm -g EHFI.groups -s lt -p 10000 -t dataset_rand -m euclidean -z qiime_pipe  -q qiime_table  -a ~/EHFI/qiime_trees/16S_all_gg_2011_1.tree -c 10 -o Analysis_42w -cleanup</t>
  </si>
  <si>
    <t>~/EHFI/plot_pco_with_stats_all.3-4-13.pl -f 16.Qiime.100p.included.norm  -g EHFI.groups -s gt -p 1000 -t rowwise_rand -m euclidean -z qiime_pipe  -q qiime_table  -a ~/EHFI/qiime_trees/16S_all_gg_2011_1.tree -c 10 -o Analysis_40b -cleanup</t>
  </si>
  <si>
    <t>~/EHFI/plot_pco_with_stats_all.3-4-13.pl -f 14.Qiime.100p.removed.norm  -g EHFI.groups -s gt -p 10000 -t rowwise_rand -m euclidean -z qiime_pipe  -q qiime_table  -a ~/EHFI/qiime_trees/16S_all_gg_2011_1.tree -c 10 -o Analysis_42b -cleanup</t>
  </si>
  <si>
    <t>~/EHFI/combine_summary_stats.pl -m pattern -w Analysis_42w -b Analysis_42b -o Analysis_42.P_VALUE_SUMMARY</t>
  </si>
  <si>
    <t># Analysis_43</t>
  </si>
  <si>
    <t>Analysis_41</t>
  </si>
  <si>
    <t>0.8 (p=0.994)</t>
  </si>
  <si>
    <t>0.63 (p=1)</t>
  </si>
  <si>
    <t>0.83 (p=0.847)</t>
  </si>
  <si>
    <t>0.84 (p=0.96)</t>
  </si>
  <si>
    <t>~/EHFI/plot_pco_with_stats_all.3-4-13.pl -f 13.Qiime.100p.removed.raw -g EHFI.groups -s lt -p 1000 -t dataset_rand -m euclidean -z qiime_pipe  -q qiime_table  -a ~/EHFI/qiime_trees/16S_all_gg_2011_1.tree -c 10 -o Analysis_41w -cleanup</t>
  </si>
  <si>
    <t>~/EHFI/plot_pco_with_stats_all.3-4-13.pl -f 15.Qiime.100p.included.raw -g EHFI.groups -s lt -p 10000 -t dataset_rand -m bray_curtis -z qiime_pipe  -q qiime_table  -a ~/EHFI/qiime_trees/16S_all_gg_2011_1.tree -c 10 -o Analysis_43w -cleanup</t>
  </si>
  <si>
    <t>~/EHFI/plot_pco_with_stats_all.3-4-13.pl -f 13.Qiime.100p.removed.raw  -g EHFI.groups -s gt -p 1000 -t rowwise_rand -m euclidean -z qiime_pipe  -q qiime_table  -a ~/EHFI/qiime_trees/16S_all_gg_2011_1.tree -c 10 -o Analysis_41b -cleanup</t>
  </si>
  <si>
    <t>~/EHFI/plot_pco_with_stats_all.3-4-13.pl -f 15.Qiime.100p.included.raw  -g EHFI.groups -s gt -p 10000 -t rowwise_rand -m bray_curtis -z qiime_pipe  -q qiime_table  -a ~/EHFI/qiime_trees/16S_all_gg_2011_1.tree -c 10 -o Analysis_43b -cleanup</t>
  </si>
  <si>
    <t>~/EHFI/combine_summary_stats.pl -m pattern -w Analysis_43w -b Analysis_43b -o Analysis_43.P_VALUE_SUMMARY</t>
  </si>
  <si>
    <t># Analysis_44</t>
  </si>
  <si>
    <t>Analysis_42</t>
  </si>
  <si>
    <t>0.22 (p=0.003)</t>
  </si>
  <si>
    <t>0.77 (p=0.999)</t>
  </si>
  <si>
    <t>0.68 (p=0.85)</t>
  </si>
  <si>
    <t>0.85 (p=0.999)</t>
  </si>
  <si>
    <t>0.8 (p=0.961)</t>
  </si>
  <si>
    <t>~/EHFI/plot_pco_with_stats_all.3-4-13.pl -f 14.Qiime.100p.removed.norm -g EHFI.groups -s lt -p 1000 -t dataset_rand -m euclidean -z qiime_pipe  -q qiime_table  -a ~/EHFI/qiime_trees/16S_all_gg_2011_1.tree -c 10 -o Analysis_42w -cleanup</t>
  </si>
  <si>
    <t>~/EHFI/plot_pco_with_stats_all.3-4-13.pl -f 16.Qiime.100p.included.norm -g EHFI.groups -s lt -p 10000 -t dataset_rand -m bray_curtis -z qiime_pipe  -q qiime_table  -a ~/EHFI/qiime_trees/16S_all_gg_2011_1.tree -c 10 -o Analysis_44w -cleanup</t>
  </si>
  <si>
    <t>~/EHFI/plot_pco_with_stats_all.3-4-13.pl -f 14.Qiime.100p.removed.norm  -g EHFI.groups -s gt -p 1000 -t rowwise_rand -m euclidean -z qiime_pipe  -q qiime_table  -a ~/EHFI/qiime_trees/16S_all_gg_2011_1.tree -c 10 -o Analysis_42b -cleanup</t>
  </si>
  <si>
    <t>~/EHFI/plot_pco_with_stats_all.3-4-13.pl -f 16.Qiime.100p.included.norm  -g EHFI.groups -s gt -p 10000 -t rowwise_rand -m bray_curtis -z qiime_pipe  -q qiime_table  -a ~/EHFI/qiime_trees/16S_all_gg_2011_1.tree -c 10 -o Analysis_44b -cleanup</t>
  </si>
  <si>
    <t>~/EHFI/combine_summary_stats.pl -m pattern -w Analysis_44w -b Analysis_44b -o Analysis_44.P_VALUE_SUMMARY</t>
  </si>
  <si>
    <t># Analysis_45</t>
  </si>
  <si>
    <t>Analysis_43</t>
  </si>
  <si>
    <t>bray_curtis</t>
  </si>
  <si>
    <t>0.48 (p=0.614)</t>
  </si>
  <si>
    <t>0.41 (p=1)</t>
  </si>
  <si>
    <t>0.15 (p=0.764)</t>
  </si>
  <si>
    <t>0.25 (p=0.996)</t>
  </si>
  <si>
    <t>0.16 (p=0.778)</t>
  </si>
  <si>
    <t>0.25 (p=0.915)</t>
  </si>
  <si>
    <t>~/EHFI/plot_pco_with_stats_all.3-4-13.pl -f 15.Qiime.100p.included.raw -g EHFI.groups -s lt -p 1000 -t dataset_rand -m bray_curtis -z qiime_pipe  -q qiime_table  -a ~/EHFI/qiime_trees/16S_all_gg_2011_1.tree -c 10 -o Analysis_43w -cleanup</t>
  </si>
  <si>
    <t>~/EHFI/plot_pco_with_stats_all.3-4-13.pl -f 13.Qiime.100p.removed.raw -g EHFI.groups -s lt -p 10000 -t dataset_rand -m bray_curtis -z qiime_pipe  -q qiime_table  -a ~/EHFI/qiime_trees/16S_all_gg_2011_1.tree -c 10 -o Analysis_45w -cleanup</t>
  </si>
  <si>
    <t>~/EHFI/plot_pco_with_stats_all.3-4-13.pl -f 15.Qiime.100p.included.raw  -g EHFI.groups -s gt -p 1000 -t rowwise_rand -m bray_curtis -z qiime_pipe  -q qiime_table  -a ~/EHFI/qiime_trees/16S_all_gg_2011_1.tree -c 10 -o Analysis_43b -cleanup</t>
  </si>
  <si>
    <t>~/EHFI/plot_pco_with_stats_all.3-4-13.pl -f 13.Qiime.100p.removed.raw  -g EHFI.groups -s gt -p 10000 -t rowwise_rand -m bray_curtis -z qiime_pipe  -q qiime_table  -a ~/EHFI/qiime_trees/16S_all_gg_2011_1.tree -c 10 -o Analysis_45b -cleanup</t>
  </si>
  <si>
    <t>~/EHFI/combine_summary_stats.pl -m pattern -w Analysis_45w -b Analysis_45b -o Analysis_45.P_VALUE_SUMMARY</t>
  </si>
  <si>
    <t># Analysis_46</t>
  </si>
  <si>
    <t>Analysis_44</t>
  </si>
  <si>
    <t>0.91 (p=0.551)</t>
  </si>
  <si>
    <t>0.9 (p=0.819)</t>
  </si>
  <si>
    <t>0.95 (p=0.993)</t>
  </si>
  <si>
    <t>0.92 (p=0.833)</t>
  </si>
  <si>
    <t>0.95 (p=0.89)</t>
  </si>
  <si>
    <t>~/EHFI/plot_pco_with_stats_all.3-4-13.pl -f 16.Qiime.100p.included.norm -g EHFI.groups -s lt -p 1000 -t dataset_rand -m bray_curtis -z qiime_pipe  -q qiime_table  -a ~/EHFI/qiime_trees/16S_all_gg_2011_1.tree -c 10 -o Analysis_44w -cleanup</t>
  </si>
  <si>
    <t>~/EHFI/plot_pco_with_stats_all.3-4-13.pl -f 14.Qiime.100p.removed.norm -g EHFI.groups -s lt -p 10000 -t dataset_rand -m bray_curtis -z qiime_pipe  -q qiime_table  -a ~/EHFI/qiime_trees/16S_all_gg_2011_1.tree -c 10 -o Analysis_46w -cleanup</t>
  </si>
  <si>
    <t>~/EHFI/plot_pco_with_stats_all.3-4-13.pl -f 16.Qiime.100p.included.norm  -g EHFI.groups -s gt -p 1000 -t rowwise_rand -m bray_curtis -z qiime_pipe  -q qiime_table  -a ~/EHFI/qiime_trees/16S_all_gg_2011_1.tree -c 10 -o Analysis_44b -cleanup</t>
  </si>
  <si>
    <t>~/EHFI/plot_pco_with_stats_all.3-4-13.pl -f 14.Qiime.100p.removed.norm  -g EHFI.groups -s gt -p 10000 -t rowwise_rand -m bray_curtis -z qiime_pipe  -q qiime_table  -a ~/EHFI/qiime_trees/16S_all_gg_2011_1.tree -c 10 -o Analysis_46b -cleanup</t>
  </si>
  <si>
    <t>~/EHFI/combine_summary_stats.pl -m pattern -w Analysis_46w -b Analysis_46b -o Analysis_46.P_VALUE_SUMMARY</t>
  </si>
  <si>
    <t># Analysis_47</t>
  </si>
  <si>
    <t>Analysis_45</t>
  </si>
  <si>
    <t>0.68 (p=0.002)</t>
  </si>
  <si>
    <t>0.94 (p=0.849)</t>
  </si>
  <si>
    <t>0.95 (p=0.952)</t>
  </si>
  <si>
    <t>~/EHFI/plot_pco_with_stats_all.3-4-13.pl -f 13.Qiime.100p.removed.raw -g EHFI.groups -s lt -p 1000 -t dataset_rand -m bray_curtis -z qiime_pipe  -q qiime_table  -a ~/EHFI/qiime_trees/16S_all_gg_2011_1.tree -c 10 -o Analysis_45w -cleanup</t>
  </si>
  <si>
    <t>~/EHFI/plot_pco_with_stats_all.3-4-13.pl -f 11.Qiime.Qiime_default.included.raw -g EHFI.groups -s lt -p 10000 -t dataset_rand -m bray_curtis -z qiime_pipe  -q qiime_table  -a ~/EHFI/qiime_trees/97_otus.tree -c 10 -o Analysis_47w -cleanup</t>
  </si>
  <si>
    <t>~/EHFI/plot_pco_with_stats_all.3-4-13.pl -f 13.Qiime.100p.removed.raw  -g EHFI.groups -s gt -p 1000 -t rowwise_rand -m bray_curtis -z qiime_pipe  -q qiime_table  -a ~/EHFI/qiime_trees/16S_all_gg_2011_1.tree -c 10 -o Analysis_45b -cleanup</t>
  </si>
  <si>
    <t>~/EHFI/plot_pco_with_stats_all.3-4-13.pl -f 11.Qiime.Qiime_default.included.raw  -g EHFI.groups -s gt -p 10000 -t rowwise_rand -m bray_curtis -z qiime_pipe  -q qiime_table  -a ~/EHFI/qiime_trees/97_otus.tree -c 10 -o Analysis_47b -cleanup</t>
  </si>
  <si>
    <t>~/EHFI/combine_summary_stats.pl -m pattern -w Analysis_47w -b Analysis_47b -o Analysis_47.P_VALUE_SUMMARY</t>
  </si>
  <si>
    <t># Analysis_48</t>
  </si>
  <si>
    <t>Analysis_46</t>
  </si>
  <si>
    <t>0.51 (p=1)</t>
  </si>
  <si>
    <t>0.47 (p=0.897)</t>
  </si>
  <si>
    <t>0.42 (p=0.999)</t>
  </si>
  <si>
    <t>0.39 (p=0.957)</t>
  </si>
  <si>
    <t>0.33 (p=0.999)</t>
  </si>
  <si>
    <t>~/EHFI/plot_pco_with_stats_all.3-4-13.pl -f 14.Qiime.100p.removed.norm -g EHFI.groups -s lt -p 1000 -t dataset_rand -m bray_curtis -z qiime_pipe  -q qiime_table  -a ~/EHFI/qiime_trees/16S_all_gg_2011_1.tree -c 10 -o Analysis_46w -cleanup</t>
  </si>
  <si>
    <t>~/EHFI/plot_pco_with_stats_all.3-4-13.pl -f 11.Qiime.Qiime_default.included.raw -g EHFI.groups -s lt -p 10000 -t dataset_rand -m euclidean -z qiime_pipe  -q qiime_table  -a ~/EHFI/qiime_trees/97_otus.tree -c 10 -o Analysis_48w -cleanup</t>
  </si>
  <si>
    <t>~/EHFI/plot_pco_with_stats_all.3-4-13.pl -f 14.Qiime.100p.removed.norm  -g EHFI.groups -s gt -p 1000 -t rowwise_rand -m bray_curtis -z qiime_pipe  -q qiime_table  -a ~/EHFI/qiime_trees/16S_all_gg_2011_1.tree -c 10 -o Analysis_46b -cleanup</t>
  </si>
  <si>
    <t>~/EHFI/plot_pco_with_stats_all.3-4-13.pl -f 11.Qiime.Qiime_default.included.raw  -g EHFI.groups -s gt -p 10000 -t rowwise_rand -m euclidean -z qiime_pipe  -q qiime_table  -a ~/EHFI/qiime_trees/97_otus.tree -c 10 -o Analysis_48b -cleanup</t>
  </si>
  <si>
    <t>~/EHFI/combine_summary_stats.pl -m pattern -w Analysis_48w -b Analysis_48b -o Analysis_48.P_VALUE_SUMMARY</t>
  </si>
  <si>
    <t># Analysis_49</t>
  </si>
  <si>
    <t>Analysis_47</t>
  </si>
  <si>
    <t>0.64 (p=0.948)</t>
  </si>
  <si>
    <t>0 (p=0.069)</t>
  </si>
  <si>
    <t>0.83 (p=0.109)</t>
  </si>
  <si>
    <t>~/EHFI/plot_pco_with_stats_all.3-4-13.pl -f 11.Qiime.Qiime_default.included.raw -g EHFI.groups -s lt -p 1000 -t dataset_rand -m bray_curtis -z qiime_pipe  -q qiime_table  -a ~/EHFI/qiime_trees/97_otus.tree -c 10 -o Analysis_47w -cleanup</t>
  </si>
  <si>
    <t>~/EHFI/plot_pco_with_stats_all.3-4-13.pl -f 9.Qiime.Qiime_default.removed.raw -g EHFI.groups -s lt -p 10000 -t dataset_rand -m bray_curtis -z qiime_pipe  -q qiime_table  -a ~/EHFI/qiime_trees/97_otus.tree -c 10 -o Analysis_49w -cleanup</t>
  </si>
  <si>
    <t>~/EHFI/plot_pco_with_stats_all.3-4-13.pl -f 11.Qiime.Qiime_default.included.raw  -g EHFI.groups -s gt -p 1000 -t rowwise_rand -m bray_curtis -z qiime_pipe  -q qiime_table  -a ~/EHFI/qiime_trees/97_otus.tree -c 10 -o Analysis_47b -cleanup</t>
  </si>
  <si>
    <t>~/EHFI/plot_pco_with_stats_all.3-4-13.pl -f 9.Qiime.Qiime_default.removed.raw  -g EHFI.groups -s gt -p 10000 -t rowwise_rand -m bray_curtis -z qiime_pipe  -q qiime_table  -a ~/EHFI/qiime_trees/97_otus.tree -c 10 -o Analysis_49b -cleanup</t>
  </si>
  <si>
    <t>~/EHFI/combine_summary_stats.pl -m pattern -w Analysis_49w -b Analysis_49b -o Analysis_49.P_VALUE_SUMMARY</t>
  </si>
  <si>
    <t># Analysis_50</t>
  </si>
  <si>
    <t>Analysis_48</t>
  </si>
  <si>
    <t>0.92 (p=0.999)</t>
  </si>
  <si>
    <t>0.81 (p=0.107)</t>
  </si>
  <si>
    <t>0.92 (p=0.003)</t>
  </si>
  <si>
    <t>0 (p=0.03)</t>
  </si>
  <si>
    <t>1 (p=0.023)</t>
  </si>
  <si>
    <t>~/EHFI/plot_pco_with_stats_all.3-4-13.pl -f 11.Qiime.Qiime_default.included.raw -g EHFI.groups -s lt -p 1000 -t dataset_rand -m euclidean -z qiime_pipe  -q qiime_table  -a ~/EHFI/qiime_trees/97_otus.tree -c 10 -o Analysis_48w -cleanup</t>
  </si>
  <si>
    <t>~/EHFI/plot_pco_with_stats_all.3-4-13.pl -f 9.Qiime.Qiime_default.removed.raw -g EHFI.groups -s lt -p 10000 -t dataset_rand -m euclidean -z qiime_pipe  -q qiime_table  -a ~/EHFI/qiime_trees/97_otus.tree -c 10 -o Analysis_50w -cleanup</t>
  </si>
  <si>
    <t>~/EHFI/plot_pco_with_stats_all.3-4-13.pl -f 11.Qiime.Qiime_default.included.raw  -g EHFI.groups -s gt -p 1000 -t rowwise_rand -m euclidean -z qiime_pipe  -q qiime_table  -a ~/EHFI/qiime_trees/97_otus.tree -c 10 -o Analysis_48b -cleanup</t>
  </si>
  <si>
    <t>~/EHFI/plot_pco_with_stats_all.3-4-13.pl -f 9.Qiime.Qiime_default.removed.raw  -g EHFI.groups -s gt -p 10000 -t rowwise_rand -m euclidean -z qiime_pipe  -q qiime_table  -a ~/EHFI/qiime_trees/97_otus.tree -c 10 -o Analysis_50b -cleanup</t>
  </si>
  <si>
    <t>~/EHFI/combine_summary_stats.pl -m pattern -w Analysis_50w -b Analysis_50b -o Analysis_50.P_VALUE_SUMMARY</t>
  </si>
  <si>
    <t># Analysis_51</t>
  </si>
  <si>
    <t>Analysis_49</t>
  </si>
  <si>
    <t>0.82 (p=0.298)</t>
  </si>
  <si>
    <t>~/EHFI/plot_pco_with_stats_all.3-4-13.pl -f 9.Qiime.Qiime_default.removed.raw -g EHFI.groups -s lt -p 1000 -t dataset_rand -m bray_curtis -z qiime_pipe  -q qiime_table  -a ~/EHFI/qiime_trees/97_otus.tree -c 10 -o Analysis_49w -cleanup</t>
  </si>
  <si>
    <t>~/EHFI/plot_pco_with_stats_all.3-4-13.pl -f 12.Qiime.Qiime_default.included.norm -g EHFI.groups -s lt -p 10000 -t dataset_rand -m bray_curtis -z qiime_pipe  -q qiime_table  -a ~/EHFI/qiime_trees/97_otus.tree -c 10 -o Analysis_51w -cleanup</t>
  </si>
  <si>
    <t>~/EHFI/plot_pco_with_stats_all.3-4-13.pl -f 9.Qiime.Qiime_default.removed.raw  -g EHFI.groups -s gt -p 1000 -t rowwise_rand -m bray_curtis -z qiime_pipe  -q qiime_table  -a ~/EHFI/qiime_trees/97_otus.tree -c 10 -o Analysis_49b -cleanup</t>
  </si>
  <si>
    <t>~/EHFI/plot_pco_with_stats_all.3-4-13.pl -f 12.Qiime.Qiime_default.included.norm  -g EHFI.groups -s gt -p 10000 -t rowwise_rand -m bray_curtis -z qiime_pipe  -q qiime_table  -a ~/EHFI/qiime_trees/97_otus.tree -c 10 -o Analysis_51b -cleanup</t>
  </si>
  <si>
    <t>~/EHFI/combine_summary_stats.pl -m pattern -w Analysis_51w -b Analysis_51b -o Analysis_51.P_VALUE_SUMMARY</t>
  </si>
  <si>
    <t># Analysis_52</t>
  </si>
  <si>
    <t>Analysis_50</t>
  </si>
  <si>
    <t>0.81 (p=0.985)</t>
  </si>
  <si>
    <t>0.92 (p=0.037)</t>
  </si>
  <si>
    <t>0.94 (p=0.197)</t>
  </si>
  <si>
    <t>0.92 (p=0.22)</t>
  </si>
  <si>
    <t>~/EHFI/plot_pco_with_stats_all.3-4-13.pl -f 9.Qiime.Qiime_default.removed.raw -g EHFI.groups -s lt -p 1000 -t dataset_rand -m euclidean -z qiime_pipe  -q qiime_table  -a ~/EHFI/qiime_trees/97_otus.tree -c 10 -o Analysis_50w -cleanup</t>
  </si>
  <si>
    <t>~/EHFI/plot_pco_with_stats_all.3-4-13.pl -f 12.Qiime.Qiime_default.included.norm -g EHFI.groups -s lt -p 10000 -t dataset_rand -m euclidean -z qiime_pipe  -q qiime_table  -a ~/EHFI/qiime_trees/97_otus.tree -c 10 -o Analysis_52w -cleanup</t>
  </si>
  <si>
    <t>~/EHFI/plot_pco_with_stats_all.3-4-13.pl -f 9.Qiime.Qiime_default.removed.raw  -g EHFI.groups -s gt -p 1000 -t rowwise_rand -m euclidean -z qiime_pipe  -q qiime_table  -a ~/EHFI/qiime_trees/97_otus.tree -c 10 -o Analysis_50b -cleanup</t>
  </si>
  <si>
    <t>~/EHFI/plot_pco_with_stats_all.3-4-13.pl -f 12.Qiime.Qiime_default.included.norm  -g EHFI.groups -s gt -p 10000 -t rowwise_rand -m euclidean -z qiime_pipe  -q qiime_table  -a ~/EHFI/qiime_trees/97_otus.tree -c 10 -o Analysis_52b -cleanup</t>
  </si>
  <si>
    <t>~/EHFI/combine_summary_stats.pl -m pattern -w Analysis_52w -b Analysis_52b -o Analysis_52.P_VALUE_SUMMARY</t>
  </si>
  <si>
    <t># Analysis_53</t>
  </si>
  <si>
    <t>Analysis_51</t>
  </si>
  <si>
    <t>0.92 (p=0.99)</t>
  </si>
  <si>
    <t>~/EHFI/plot_pco_with_stats_all.3-4-13.pl -f 12.Qiime.Qiime_default.included.norm -g EHFI.groups -s lt -p 1000 -t dataset_rand -m bray_curtis -z qiime_pipe  -q qiime_table  -a ~/EHFI/qiime_trees/97_otus.tree -c 10 -o Analysis_51w -cleanup</t>
  </si>
  <si>
    <t>~/EHFI/plot_pco_with_stats_all.3-4-13.pl -f 10.Qiime.Qiime_default.removed.norm -g EHFI.groups -s lt -p 10000 -t dataset_rand -m bray_curtis -z qiime_pipe  -q qiime_table  -a ~/EHFI/qiime_trees/97_otus.tree -c 10 -o Analysis_53w -cleanup</t>
  </si>
  <si>
    <t>~/EHFI/plot_pco_with_stats_all.3-4-13.pl -f 12.Qiime.Qiime_default.included.norm  -g EHFI.groups -s gt -p 1000 -t rowwise_rand -m bray_curtis -z qiime_pipe  -q qiime_table  -a ~/EHFI/qiime_trees/97_otus.tree -c 10 -o Analysis_51b -cleanup</t>
  </si>
  <si>
    <t>~/EHFI/plot_pco_with_stats_all.3-4-13.pl -f 10.Qiime.Qiime_default.removed.norm  -g EHFI.groups -s gt -p 10000 -t rowwise_rand -m bray_curtis -z qiime_pipe  -q qiime_table  -a ~/EHFI/qiime_trees/97_otus.tree -c 10 -o Analysis_53b -cleanup</t>
  </si>
  <si>
    <t>~/EHFI/combine_summary_stats.pl -m pattern -w Analysis_53w -b Analysis_53b -o Analysis_53.P_VALUE_SUMMARY</t>
  </si>
  <si>
    <t># Analysis_54</t>
  </si>
  <si>
    <t>Analysis_52</t>
  </si>
  <si>
    <t>0.93 (p=0.873)</t>
  </si>
  <si>
    <t>~/EHFI/plot_pco_with_stats_all.3-4-13.pl -f 12.Qiime.Qiime_default.included.norm -g EHFI.groups -s lt -p 1000 -t dataset_rand -m euclidean -z qiime_pipe  -q qiime_table  -a ~/EHFI/qiime_trees/97_otus.tree -c 10 -o Analysis_52w -cleanup</t>
  </si>
  <si>
    <t>~/EHFI/plot_pco_with_stats_all.3-4-13.pl -f 10.Qiime.Qiime_default.removed.norm -g EHFI.groups -s lt -p 10000 -t dataset_rand -m euclidean -z qiime_pipe  -q qiime_table  -a ~/EHFI/qiime_trees/97_otus.tree -c 10 -o Analysis_54w -cleanup</t>
  </si>
  <si>
    <t>~/EHFI/plot_pco_with_stats_all.3-4-13.pl -f 12.Qiime.Qiime_default.included.norm  -g EHFI.groups -s gt -p 1000 -t rowwise_rand -m euclidean -z qiime_pipe  -q qiime_table  -a ~/EHFI/qiime_trees/97_otus.tree -c 10 -o Analysis_52b -cleanup</t>
  </si>
  <si>
    <t>~/EHFI/plot_pco_with_stats_all.3-4-13.pl -f 10.Qiime.Qiime_default.removed.norm  -g EHFI.groups -s gt -p 10000 -t rowwise_rand -m euclidean -z qiime_pipe  -q qiime_table  -a ~/EHFI/qiime_trees/97_otus.tree -c 10 -o Analysis_54b -cleanup</t>
  </si>
  <si>
    <t>~/EHFI/combine_summary_stats.pl -m pattern -w Analysis_54w -b Analysis_54b -o Analysis_54.P_VALUE_SUMMARY</t>
  </si>
  <si>
    <t>Analysis_53</t>
  </si>
  <si>
    <t>~/EHFI/plot_pco_with_stats_all.3-4-13.pl -f 10.Qiime.Qiime_default.removed.norm -g EHFI.groups -s lt -p 1000 -t dataset_rand -m bray_curtis -z qiime_pipe  -q qiime_table  -a ~/EHFI/qiime_trees/97_otus.tree -c 10 -o Analysis_53w -cleanup</t>
  </si>
  <si>
    <t>~/EHFI/plot_pco_with_stats_all.3-4-13.pl -f 10.Qiime.Qiime_default.removed.norm  -g EHFI.groups -s gt -p 1000 -t rowwise_rand -m bray_curtis -z qiime_pipe  -q qiime_table  -a ~/EHFI/qiime_trees/97_otus.tree -c 10 -o Analysis_53b -cleanup</t>
  </si>
  <si>
    <t>Analysis_54</t>
  </si>
  <si>
    <t>0.97 (p=0.397)</t>
  </si>
  <si>
    <t>0.96 (p=0.824)</t>
  </si>
  <si>
    <t>~/EHFI/plot_pco_with_stats_all.3-4-13.pl -f 10.Qiime.Qiime_default.removed.norm -g EHFI.groups -s lt -p 1000 -t dataset_rand -m euclidean -z qiime_pipe  -q qiime_table  -a ~/EHFI/qiime_trees/97_otus.tree -c 10 -o Analysis_54w -cleanup</t>
  </si>
  <si>
    <t>~/EHFI/plot_pco_with_stats_all.3-4-13.pl -f 10.Qiime.Qiime_default.removed.norm  -g EHFI.groups -s gt -p 1000 -t rowwise_rand -m euclidean -z qiime_pipe  -q qiime_table  -a ~/EHFI/qiime_trees/97_otus.tree -c 10 -o Analysis_54b -cleanup</t>
  </si>
  <si>
    <t># Analysis_24_save_all</t>
  </si>
  <si>
    <t>Not done with 10K</t>
  </si>
  <si>
    <t>~/EHFI/plot_pco_with_stats_all.3-4-13.pl -f 6.MG-RAST.100p.removed.norm -g EHFI.groups -p 1000 -t dataset_rand -m euclidean -z MG-RAST_pipe -c 10 -o Analysis_24w_all</t>
  </si>
  <si>
    <t>~/EHFI/plot_pco_with_stats_all.3-4-13.pl -f 6.MG-RAST.100p.removed.norm  -g EHFI.groups -p 1000 -t rowwise_rand -m euclidean -z MG-RAST_pipe -c 10 -o Analysis_24b_all</t>
  </si>
  <si>
    <t>~/EHFI/plot_pco_with_stats_all.3-4-13.pl -f 3.MG-RAST.MG-RAST_default.included.raw -g EHFI.groups -s lt -p 10000 -t dataset_rand -m OTU -z OTU_pipe -c 10 -o Analysis_37w -cleanup</t>
  </si>
  <si>
    <t>~/EHFI/combine_summary_stats.pl -m pattern -w Analysis_24w_all -b Analysis_24w_all -o Analysis_24.dataset.P_VALUE_SUMMARY</t>
  </si>
  <si>
    <t>~/EHFI/plot_pco_with_stats_all.3-4-13.pl -f 3.MG-RAST.MG-RAST_default.included.raw  -g EHFI.groups -s gt -p 10000 -t rowwise_rand -m OTU -z OTU_pipe -c 10 -o Analysis_37b -cleanup</t>
  </si>
  <si>
    <t>~/EHFI/combine_summary_stats.pl -m pattern -w Analysis_24b_all -b Analysis_24b_all -o Analysis_24.rowwise.P_VALUE_SUMMARY</t>
  </si>
  <si>
    <t>~/EHFI/plot_pco_with_stats_all.3-4-13.pl -f 3.MG-RAST.MG-RAST_default.included.raw -g EHFI.groups -s lt -p 10000 -t dataset_rand -m w_OTU -z OTU_pipe -c 10 -o Analysis_38w -cleanup</t>
  </si>
  <si>
    <t># NEW.Analysis_24</t>
  </si>
  <si>
    <t>~/EHFI/plot_pco_with_stats_all.3-4-13.pl -f 3.MG-RAST.MG-RAST_default.included.raw  -g EHFI.groups -s gt -p 10000 -t rowwise_rand -m w_OTU -z OTU_pipe -c 10 -o Analysis_38b -cleanup</t>
  </si>
  <si>
    <t xml:space="preserve"> -a ~/qiime_software/gg_otus-12_10-release/trees/97_otus.tree</t>
  </si>
  <si>
    <t>Zhou.4.MG-RAST.MG-RAST_default.included.norm</t>
  </si>
  <si>
    <t>Zhou.3.MG-RAST.MG-RAST_default.included.raw</t>
  </si>
  <si>
    <t>Zhou.11.Qiime.Qiime_default.included.raw</t>
  </si>
  <si>
    <t>Zhou.12.Qiime.Qiime_default.included.norm</t>
  </si>
  <si>
    <t>Zhou.2.MG-RAST.MG-RAST_default.removed.norm</t>
  </si>
  <si>
    <t>Zhou.1.MG-RAST.MG-RAST_default.removed.raw</t>
  </si>
  <si>
    <t>Zhou.9.Qiime.Qiime_default.removed.raw</t>
  </si>
  <si>
    <t>Zhou.10.Qiime.Qiime_default.removed.norm</t>
  </si>
  <si>
    <t>Zhou.8.MG-RAST.100p.included.norm</t>
  </si>
  <si>
    <t>Zhou.7.MG-RAST.100p.included.raw</t>
  </si>
  <si>
    <t>Zhou.15.Qiime.100p.included.raw</t>
  </si>
  <si>
    <t>Zhou.16.Qiime.100p.included.norm</t>
  </si>
  <si>
    <t>Zhou.6.MG-RAST.100p.removed.norm</t>
  </si>
  <si>
    <t>Zhou.5.MG-RAST.100p.removed.raw</t>
  </si>
  <si>
    <t>Zhou.13.Qiime.100p.removed.raw</t>
  </si>
  <si>
    <t>Zhou.14.Qiime.100p.removed.norm</t>
  </si>
  <si>
    <t>Paste Text</t>
  </si>
  <si>
    <t>~/EHFI/plot_pco_with_stats_all.3-4-13.pl -f Zhou.4.MG-RAST.MG-RAST_default.included.norm -g Zhou.groups -s lt -p 10000 -t dataset_rand -m bray-curtis -z MG-RAST_pipe -c 10 -o Analysis_1w -cleanup</t>
  </si>
  <si>
    <t>~/EHFI/plot_pco_with_stats_all.3-4-13.pl -f Zhou.4.MG-RAST.MG-RAST_default.included.norm -g Zhou.groups -s gt -p 10000 -t rowwise_rand -m bray-curtis -z MG-RAST_pipe -c 10 -o Analysis_1b -cleanup</t>
  </si>
  <si>
    <t>~/EHFI/plot_pco_with_stats_all.3-4-13.pl -f Zhou.3.MG-RAST.MG-RAST_default.included.raw -g Zhou.groups -s lt -p 10000 -t dataset_rand -m bray-curtis -z MG-RAST_pipe -c 10 -o Analysis_2w -cleanup</t>
  </si>
  <si>
    <t>~/EHFI/plot_pco_with_stats_all.3-4-13.pl -f Zhou.3.MG-RAST.MG-RAST_default.included.raw  -g Zhou.groups -s gt -p 10000 -t rowwise_rand -m bray-curtis -z MG-RAST_pipe -c 10 -o Analysis_2b -cleanup</t>
  </si>
  <si>
    <t>~/EHFI/plot_pco_with_stats_all.3-4-13.pl -f Zhou.4.MG-RAST.MG-RAST_default.included.norm -g Zhou.groups -s lt -p 10000 -t dataset_rand -m euclidean -z MG-RAST_pipe -c 10 -o Analysis_3w -cleanup</t>
  </si>
  <si>
    <t>~/EHFI/plot_pco_with_stats_all.3-4-13.pl -f Zhou.4.MG-RAST.MG-RAST_default.included.norm  -g Zhou.groups -s gt -p 10000 -t rowwise_rand -m euclidean -z MG-RAST_pipe -c 10 -o Analysis_3b -cleanup</t>
  </si>
  <si>
    <t>~/EHFI/plot_pco_with_stats_all.3-4-13.pl -f Zhou.3.MG-RAST.MG-RAST_default.included.raw -g Zhou.groups -s lt -p 10000 -t dataset_rand -m euclidean -z MG-RAST_pipe -c 10 -o Analysis_4w -cleanup</t>
  </si>
  <si>
    <t>~/EHFI/plot_pco_with_stats_all.3-4-13.pl -f Zhou.3.MG-RAST.MG-RAST_default.included.raw  -g Zhou.groups -s gt -p 10000 -t rowwise_rand -m euclidean -z MG-RAST_pipe -c 10 -o Analysis_4b -cleanup</t>
  </si>
  <si>
    <t>~/EHFI/plot_pco_with_stats_all.3-4-13.pl -f Zhou.11.Qiime.Qiime_default.included.raw -g Zhou.groups -s lt -p 10000 -t dataset_rand -m unifrac -z qiime_pipe  -q qiime_table  -a ~/qiime_software/gg_otus-12_10-release/trees/97_otus.tree -c 10 -o Analysis_5w -cleanup</t>
  </si>
  <si>
    <t>~/EHFI/plot_pco_with_stats_all.3-4-13.pl -f Zhou.11.Qiime.Qiime_default.included.raw  -g Zhou.groups -s gt -p 10000 -t rowwise_rand -m unifrac -z qiime_pipe  -q qiime_table  -a ~/qiime_software/gg_otus-12_10-release/trees/97_otus.tree -c 10 -o Analysis_5b -cleanup</t>
  </si>
  <si>
    <t>~/EHFI/plot_pco_with_stats_all.3-4-13.pl -f Zhou.12.Qiime.Qiime_default.included.norm -g Zhou.groups -s lt -p 10000 -t dataset_rand -m weighted_unifrac -z qiime_pipe  -q qiime_table  -a ~/qiime_software/gg_otus-12_10-release/trees/97_otus.tree -c 10 -o Analysis_6w -cleanup</t>
  </si>
  <si>
    <t>~/EHFI/plot_pco_with_stats_all.3-4-13.pl -f Zhou.12.Qiime.Qiime_default.included.norm  -g Zhou.groups -s gt -p 10000 -t rowwise_rand -m weighted_unifrac -z qiime_pipe  -q qiime_table  -a ~/qiime_software/gg_otus-12_10-release/trees/97_otus.tree -c 10 -o Analysis_6b -cleanup</t>
  </si>
  <si>
    <t>~/EHFI/plot_pco_with_stats_all.3-4-13.pl -f Zhou.11.Qiime.Qiime_default.included.raw -g Zhou.groups -s lt -p 10000 -t dataset_rand -m weighted_unifrac -z qiime_pipe  -q qiime_table  -a ~/qiime_software/gg_otus-12_10-release/trees/97_otus.tree -c 10 -o Analysis_7w -cleanup</t>
  </si>
  <si>
    <t>~/EHFI/plot_pco_with_stats_all.3-4-13.pl -f Zhou.11.Qiime.Qiime_default.included.raw  -g Zhou.groups -s gt -p 10000 -t rowwise_rand -m weighted_unifrac -z qiime_pipe  -q qiime_table  -a ~/qiime_software/gg_otus-12_10-release/trees/97_otus.tree -c 10 -o Analysis_7b -cleanup</t>
  </si>
  <si>
    <t>~/EHFI/plot_pco_with_stats_all.3-4-13.pl -f Zhou.2.MG-RAST.MG-RAST_default.removed.norm -g Zhou.groups -s lt -p 10000 -t dataset_rand -m bray-curtis -z MG-RAST_pipe -c 10 -o Analysis_8w -cleanup</t>
  </si>
  <si>
    <t>~/EHFI/plot_pco_with_stats_all.3-4-13.pl -f Zhou.2.MG-RAST.MG-RAST_default.removed.norm  -g Zhou.groups -s gt -p 10000 -t rowwise_rand -m bray-curtis -z MG-RAST_pipe -c 10 -o Analysis_8b -cleanup</t>
  </si>
  <si>
    <t>~/EHFI/plot_pco_with_stats_all.3-4-13.pl -f Zhou.1.MG-RAST.MG-RAST_default.removed.raw -g Zhou.groups -s lt -p 10000 -t dataset_rand -m bray-curtis -z MG-RAST_pipe -c 10 -o Analysis_9w -cleanup</t>
  </si>
  <si>
    <t>~/EHFI/plot_pco_with_stats_all.3-4-13.pl -f Zhou.1.MG-RAST.MG-RAST_default.removed.raw -g Zhou.groups -s gt -p 10000 -t rowwise_rand -m bray-curtis -z MG-RAST_pipe -c 10 -o Analysis_9b -cleanup</t>
  </si>
  <si>
    <t>~/EHFI/plot_pco_with_stats_all.3-4-13.pl -f Zhou.2.MG-RAST.MG-RAST_default.removed.norm -g Zhou.groups -s lt -p 10000 -t dataset_rand -m euclidean -z MG-RAST_pipe -c 10 -o Analysis_10w -cleanup</t>
  </si>
  <si>
    <t>~/EHFI/plot_pco_with_stats_all.3-4-13.pl -f Zhou.2.MG-RAST.MG-RAST_default.removed.norm  -g Zhou.groups -s gt -p 10000 -t rowwise_rand -m euclidean -z MG-RAST_pipe -c 10 -o Analysis_10b -cleanup</t>
  </si>
  <si>
    <t>~/EHFI/plot_pco_with_stats_all.3-4-13.pl -f Zhou.1.MG-RAST.MG-RAST_default.removed.raw -g Zhou.groups -s lt -p 10000 -t dataset_rand -m euclidean -z MG-RAST_pipe -c 10 -o Analysis_11w -cleanup</t>
  </si>
  <si>
    <t>~/EHFI/plot_pco_with_stats_all.3-4-13.pl -f Zhou.1.MG-RAST.MG-RAST_default.removed.raw -g Zhou.groups -s gt -p 10000 -t rowwise_rand -m euclidean -z MG-RAST_pipe -c 10 -o Analysis_11b -cleanup</t>
  </si>
  <si>
    <t>~/EHFI/plot_pco_with_stats_all.3-4-13.pl -f Zhou.9.Qiime.Qiime_default.removed.raw -g Zhou.groups -s lt -p 10000 -t dataset_rand -m unifrac -z qiime_pipe  -q qiime_table  -a ~/qiime_software/gg_otus-12_10-release/trees/97_otus.tree -c 10 -o Analysis_12w -cleanup</t>
  </si>
  <si>
    <t>~/EHFI/plot_pco_with_stats_all.3-4-13.pl -f Zhou.9.Qiime.Qiime_default.removed.raw  -g Zhou.groups -s gt -p 10000 -t rowwise_rand -m unifrac -z qiime_pipe  -q qiime_table  -a ~/qiime_software/gg_otus-12_10-release/trees/97_otus.tree -c 10 -o Analysis_12b -cleanup</t>
  </si>
  <si>
    <t>~/EHFI/plot_pco_with_stats_all.3-4-13.pl -f Zhou.10.Qiime.Qiime_default.removed.norm -g Zhou.groups -s lt -p 10000 -t dataset_rand -m weighted_unifrac -z qiime_pipe  -q qiime_table  -a ~/qiime_software/gg_otus-12_10-release/trees/97_otus.tree -c 10 -o Analysis_13w -cleanup</t>
  </si>
  <si>
    <t>~/EHFI/plot_pco_with_stats_all.3-4-13.pl -f Zhou.10.Qiime.Qiime_default.removed.norm  -g Zhou.groups -s gt -p 10000 -t rowwise_rand -m weighted_unifrac -z qiime_pipe  -q qiime_table  -a ~/qiime_software/gg_otus-12_10-release/trees/97_otus.tree -c 10 -o Analysis_13b -cleanup</t>
  </si>
  <si>
    <t>~/EHFI/plot_pco_with_stats_all.3-4-13.pl -f Zhou.9.Qiime.Qiime_default.removed.raw -g Zhou.groups -s lt -p 10000 -t dataset_rand -m weighted_unifrac -z qiime_pipe  -q qiime_table  -a ~/qiime_software/gg_otus-12_10-release/trees/97_otus.tree -c 10 -o Analysis_14w -cleanup</t>
  </si>
  <si>
    <t>~/EHFI/plot_pco_with_stats_all.3-4-13.pl -f Zhou.9.Qiime.Qiime_default.removed.raw  -g Zhou.groups -s gt -p 10000 -t rowwise_rand -m weighted_unifrac -z qiime_pipe  -q qiime_table  -a ~/qiime_software/gg_otus-12_10-release/trees/97_otus.tree -c 10 -o Analysis_14b -cleanup</t>
  </si>
  <si>
    <t>~/EHFI/plot_pco_with_stats_all.3-4-13.pl -f Zhou.8.MG-RAST.100p.included.norm -g Zhou.groups -s lt -p 10000 -t dataset_rand -m bray-curtis -z MG-RAST_pipe -c 10 -o Analysis_15w -cleanup</t>
  </si>
  <si>
    <t>~/EHFI/plot_pco_with_stats_all.3-4-13.pl -f Zhou.8.MG-RAST.100p.included.norm  -g Zhou.groups -s gt -p 10000 -t rowwise_rand -m bray-curtis -z MG-RAST_pipe -c 10 -o Analysis_15b -cleanup</t>
  </si>
  <si>
    <t>~/EHFI/plot_pco_with_stats_all.3-4-13.pl -f Zhou.7.MG-RAST.100p.included.raw -g Zhou.groups -s lt -p 10000 -t dataset_rand -m bray-curtis -z MG-RAST_pipe -c 10 -o Analysis_16w -cleanup</t>
  </si>
  <si>
    <t>~/EHFI/plot_pco_with_stats_all.3-4-13.pl -f Zhou.7.MG-RAST.100p.included.raw  -g Zhou.groups -s gt -p 10000 -t rowwise_rand -m bray-curtis -z MG-RAST_pipe -c 10 -o Analysis_16b -cleanup</t>
  </si>
  <si>
    <t>~/EHFI/plot_pco_with_stats_all.3-4-13.pl -f Zhou.8.MG-RAST.100p.included.norm -g Zhou.groups -s lt -p 10000 -t dataset_rand -m euclidean -z MG-RAST_pipe -c 10 -o Analysis_17w -cleanup</t>
  </si>
  <si>
    <t>~/EHFI/plot_pco_with_stats_all.3-4-13.pl -f Zhou.8.MG-RAST.100p.included.norm  -g Zhou.groups -s gt -p 10000 -t rowwise_rand -m euclidean -z MG-RAST_pipe -c 10 -o Analysis_17b -cleanup</t>
  </si>
  <si>
    <t>~/EHFI/plot_pco_with_stats_all.3-4-13.pl -f Zhou.7.MG-RAST.100p.included.raw -g Zhou.groups -s lt -p 10000 -t dataset_rand -m euclidean -z MG-RAST_pipe -c 10 -o Analysis_18w -cleanup</t>
  </si>
  <si>
    <t>~/EHFI/plot_pco_with_stats_all.3-4-13.pl -f Zhou.7.MG-RAST.100p.included.raw  -g Zhou.groups -s gt -p 10000 -t rowwise_rand -m euclidean -z MG-RAST_pipe -c 10 -o Analysis_18b -cleanup</t>
  </si>
  <si>
    <t>~/EHFI/plot_pco_with_stats_all.3-4-13.pl -f Zhou.15.Qiime.100p.included.raw -g Zhou.groups -s lt -p 10000 -t dataset_rand -m unifrac -z qiime_pipe  -q qiime_table  -a ~/EHFI/qiime_trees/16S_all_gg_2011_1.tree -c 10 -o Analysis_19w -cleanup</t>
  </si>
  <si>
    <t>~/EHFI/plot_pco_with_stats_all.3-4-13.pl -f Zhou.15.Qiime.100p.included.raw  -g Zhou.groups -s gt -p 10000 -t rowwise_rand -m unifrac -z qiime_pipe  -q qiime_table  -a ~/EHFI/qiime_trees/16S_all_gg_2011_1.tree -c 10 -o Analysis_19b -cleanup</t>
  </si>
  <si>
    <t>~/EHFI/plot_pco_with_stats_all.3-4-13.pl -f Zhou.16.Qiime.100p.included.norm -g Zhou.groups -s lt -p 10000 -t dataset_rand -m weighted_unifrac -z qiime_pipe  -q qiime_table  -a ~/EHFI/qiime_trees/16S_all_gg_2011_1.tree -c 10 -o Analysis_20w -cleanup</t>
  </si>
  <si>
    <t>~/EHFI/plot_pco_with_stats_all.3-4-13.pl -f Zhou.16.Qiime.100p.included.norm  -g Zhou.groups -s gt -p 10000 -t rowwise_rand -m weighted_unifrac -z qiime_pipe  -q qiime_table  -a ~/EHFI/qiime_trees/16S_all_gg_2011_1.tree -c 10 -o Analysis_20b -cleanup</t>
  </si>
  <si>
    <t>~/EHFI/plot_pco_with_stats_all.3-4-13.pl -f Zhou.15.Qiime.100p.included.raw -g Zhou.groups -s lt -p 10000 -t dataset_rand -m weighted_unifrac -z qiime_pipe  -q qiime_table  -a ~/EHFI/qiime_trees/16S_all_gg_2011_1.tree -c 10 -o Analysis_21w -cleanup</t>
  </si>
  <si>
    <t>~/EHFI/plot_pco_with_stats_all.3-4-13.pl -f Zhou.15.Qiime.100p.included.raw  -g Zhou.groups -s gt -p 10000 -t rowwise_rand -m weighted_unifrac -z qiime_pipe  -q qiime_table  -a ~/EHFI/qiime_trees/16S_all_gg_2011_1.tree -c 10 -o Analysis_21b -cleanup</t>
  </si>
  <si>
    <t>~/EHFI/plot_pco_with_stats_all.3-4-13.pl -f Zhou.6.MG-RAST.100p.removed.norm -g Zhou.groups -s lt -p 10000 -t dataset_rand -m bray-curtis -z MG-RAST_pipe -c 10 -o Analysis_22w -cleanup</t>
  </si>
  <si>
    <t>~/EHFI/plot_pco_with_stats_all.3-4-13.pl -f Zhou.6.MG-RAST.100p.removed.norm  -g Zhou.groups -s gt -p 10000 -t rowwise_rand -m bray-curtis -z MG-RAST_pipe -c 10 -o Analysis_22b -cleanup</t>
  </si>
  <si>
    <t>~/EHFI/plot_pco_with_stats_all.3-4-13.pl -f Zhou.5.MG-RAST.100p.removed.raw -g Zhou.groups -s lt -p 10000 -t dataset_rand -m bray-curtis -z MG-RAST_pipe -c 10 -o Analysis_23w -cleanup</t>
  </si>
  <si>
    <t>~/EHFI/plot_pco_with_stats_all.3-4-13.pl -f Zhou.5.MG-RAST.100p.removed.raw  -g Zhou.groups -s gt -p 10000 -t rowwise_rand -m bray-curtis -z MG-RAST_pipe -c 10 -o Analysis_23b -cleanup</t>
  </si>
  <si>
    <t>~/EHFI/plot_pco_with_stats_all.3-4-13.pl -f Zhou.6.MG-RAST.100p.removed.norm -g Zhou.groups -s lt -p 10000 -t dataset_rand -m euclidean -z MG-RAST_pipe -c 10 -o Analysis_24w -cleanup</t>
  </si>
  <si>
    <t>~/EHFI/plot_pco_with_stats_all.3-4-13.pl -f Zhou.6.MG-RAST.100p.removed.norm  -g Zhou.groups -s gt -p 10000 -t rowwise_rand -m euclidean -z MG-RAST_pipe -c 10 -o Analysis_24b -cleanup</t>
  </si>
  <si>
    <t>~/EHFI/plot_pco_with_stats_all.3-4-13.pl -f Zhou.5.MG-RAST.100p.removed.raw -g Zhou.groups -s lt -p 10000 -t dataset_rand -m euclidean -z MG-RAST_pipe -c 10 -o Analysis_25w -cleanup</t>
  </si>
  <si>
    <t>~/EHFI/plot_pco_with_stats_all.3-4-13.pl -f Zhou.5.MG-RAST.100p.removed.raw  -g Zhou.groups -s gt -p 10000 -t rowwise_rand -m euclidean -z MG-RAST_pipe -c 10 -o Analysis_25b -cleanup</t>
  </si>
  <si>
    <t>~/EHFI/plot_pco_with_stats_all.3-4-13.pl -f Zhou.13.Qiime.100p.removed.raw -g Zhou.groups -s lt -p 10000 -t dataset_rand -m unifrac -z qiime_pipe  -q qiime_table  -a ~/EHFI/qiime_trees/16S_all_gg_2011_1.tree -c 10 -o Analysis_26w -cleanup</t>
  </si>
  <si>
    <t>~/EHFI/plot_pco_with_stats_all.3-4-13.pl -f Zhou.13.Qiime.100p.removed.raw  -g Zhou.groups -s gt -p 10000 -t rowwise_rand -m unifrac -z qiime_pipe  -q qiime_table  -a ~/EHFI/qiime_trees/16S_all_gg_2011_1.tree -c 10 -o Analysis_26b -cleanup</t>
  </si>
  <si>
    <t>~/EHFI/plot_pco_with_stats_all.3-4-13.pl -f Zhou.14.Qiime.100p.removed.norm -g Zhou.groups -s lt -p 10000 -t dataset_rand -m weighted_unifrac -z qiime_pipe  -q qiime_table  -a ~/EHFI/qiime_trees/16S_all_gg_2011_1.tree -c 10 -o Analysis_27w -cleanup</t>
  </si>
  <si>
    <t>~/EHFI/plot_pco_with_stats_all.3-4-13.pl -f Zhou.14.Qiime.100p.removed.norm  -g Zhou.groups -s gt -p 10000 -t rowwise_rand -m weighted_unifrac -z qiime_pipe  -q qiime_table  -a ~/EHFI/qiime_trees/16S_all_gg_2011_1.tree -c 10 -o Analysis_27b -cleanup</t>
  </si>
  <si>
    <t>~/EHFI/plot_pco_with_stats_all.3-4-13.pl -f Zhou.13.Qiime.100p.removed.raw -g Zhou.groups -s lt -p 10000 -t dataset_rand -m weighted_unifrac -z qiime_pipe  -q qiime_table  -a ~/EHFI/qiime_trees/16S_all_gg_2011_1.tree -c 10 -o Analysis_28w -cleanup</t>
  </si>
  <si>
    <t>~/EHFI/plot_pco_with_stats_all.3-4-13.pl -f Zhou.13.Qiime.100p.removed.raw  -g Zhou.groups -s gt -p 10000 -t rowwise_rand -m weighted_unifrac -z qiime_pipe  -q qiime_table  -a ~/EHFI/qiime_trees/16S_all_gg_2011_1.tree -c 10 -o Analysis_28b -cleanup</t>
  </si>
  <si>
    <t>~/EHFI/plot_pco_with_stats_all.3-4-13.pl -f Zhou.3.MG-RAST.MG-RAST_default.included.raw -g Zhou.groups -s lt -p 10000 -t dataset_rand -m euclidean -z MG-RAST_pipe -c 10 -o Analysis_29w -cleanup</t>
  </si>
  <si>
    <t>~/EHFI/plot_pco_with_stats_all.3-4-13.pl -f Zhou.3.MG-RAST.MG-RAST_default.included.raw  -g Zhou.groups -s gt -p 10000 -t rowwise_rand -m euclidean -z MG-RAST_pipe -c 10 -o Analysis_29b -cleanup</t>
  </si>
  <si>
    <t>~/EHFI/plot_pco_with_stats_all.3-4-13.pl -f Zhou.4.MG-RAST.MG-RAST_default.included.norm -g Zhou.groups -s lt -p 10000 -t dataset_rand -m euclidean -z MG-RAST_pipe -c 10 -o Analysis_30w -cleanup</t>
  </si>
  <si>
    <t>~/EHFI/plot_pco_with_stats_all.3-4-13.pl -f Zhou.4.MG-RAST.MG-RAST_default.included.norm  -g Zhou.groups -s gt -p 10000 -t rowwise_rand -m euclidean -z MG-RAST_pipe -c 10 -o Analysis_30b -cleanup</t>
  </si>
  <si>
    <t>~/EHFI/plot_pco_with_stats_all.3-4-13.pl -f Zhou.7.MG-RAST.100p.included.raw -g Zhou.groups -s lt -p 10000 -t dataset_rand -m euclidean -z MG-RAST_pipe -c 10 -o Analysis_31w -cleanup</t>
  </si>
  <si>
    <t>~/EHFI/plot_pco_with_stats_all.3-4-13.pl -f Zhou.7.MG-RAST.100p.included.raw  -g Zhou.groups -s gt -p 10000 -t rowwise_rand -m euclidean -z MG-RAST_pipe -c 10 -o Analysis_31b -cleanup</t>
  </si>
  <si>
    <t>~/EHFI/plot_pco_with_stats_all.3-4-13.pl -f Zhou.8.MG-RAST.100p.included.norm -g Zhou.groups -s lt -p 10000 -t dataset_rand -m euclidean -z MG-RAST_pipe -c 10 -o Analysis_32w -cleanup</t>
  </si>
  <si>
    <t>~/EHFI/plot_pco_with_stats_all.3-4-13.pl -f Zhou.8.MG-RAST.100p.included.norm  -g Zhou.groups -s gt -p 10000 -t rowwise_rand -m euclidean -z MG-RAST_pipe -c 10 -o Analysis_32b -cleanup</t>
  </si>
  <si>
    <t>~/EHFI/plot_pco_with_stats_all.3-4-13.pl -f Zhou.3.MG-RAST.MG-RAST_default.included.raw -g Zhou.groups -s lt -p 10000 -t dataset_rand -m euclidean -z MG-RAST_pipe -c 10 -o Analysis_33w -cleanup</t>
  </si>
  <si>
    <t>~/EHFI/plot_pco_with_stats_all.3-4-13.pl -f Zhou.3.MG-RAST.MG-RAST_default.included.raw  -g Zhou.groups -s gt -p 10000 -t rowwise_rand -m euclidean -z MG-RAST_pipe -c 10 -o Analysis_33b -cleanup</t>
  </si>
  <si>
    <t>~/EHFI/plot_pco_with_stats_all.3-4-13.pl -f Zhou.4.MG-RAST.MG-RAST_default.included.norm -g Zhou.groups -s lt -p 10000 -t dataset_rand -m euclidean -z MG-RAST_pipe -c 10 -o Analysis_34w -cleanup</t>
  </si>
  <si>
    <t>~/EHFI/plot_pco_with_stats_all.3-4-13.pl -f Zhou.4.MG-RAST.MG-RAST_default.included.norm  -g Zhou.groups -s gt -p 10000 -t rowwise_rand -m euclidean -z MG-RAST_pipe -c 10 -o Analysis_34b -cleanup</t>
  </si>
  <si>
    <t>~/EHFI/plot_pco_with_stats_all.3-4-13.pl -f Zhou.7.MG-RAST.100p.included.raw -g Zhou.groups -s lt -p 10000 -t dataset_rand -m euclidean -z MG-RAST_pipe -c 10 -o Analysis_35w -cleanup</t>
  </si>
  <si>
    <t>~/EHFI/plot_pco_with_stats_all.3-4-13.pl -f Zhou.7.MG-RAST.100p.included.raw  -g Zhou.groups -s gt -p 10000 -t rowwise_rand -m euclidean -z MG-RAST_pipe -c 10 -o Analysis_35b -cleanup</t>
  </si>
  <si>
    <t>~/EHFI/plot_pco_with_stats_all.3-4-13.pl -f Zhou.8.MG-RAST.100p.included.norm -g Zhou.groups -s lt -p 10000 -t dataset_rand -m euclidean -z MG-RAST_pipe  -c 10 -o Analysis_36w -cleanup</t>
  </si>
  <si>
    <t>~/EHFI/plot_pco_with_stats_all.3-4-13.pl -f Zhou.8.MG-RAST.100p.included.norm  -g Zhou.groups -s gt -p 10000 -t rowwise_rand -m euclidean -z MG-RAST_pipe  -c 10 -o Analysis_36b -cleanup</t>
  </si>
  <si>
    <t>~/EHFI/plot_pco_with_stats_all.3-4-13.pl -f Zhou.3.MG-RAST.MG-RAST_default.included.raw -g Zhou.groups -s lt -p 10000 -t dataset_rand -m OTU -z OTU_pipe -c 10 -o Analysis_37w -cleanup</t>
  </si>
  <si>
    <t>~/EHFI/plot_pco_with_stats_all.3-4-13.pl -f Zhou.3.MG-RAST.MG-RAST_default.included.raw  -g Zhou.groups -s gt -p 10000 -t rowwise_rand -m OTU -z OTU_pipe -c 10 -o Analysis_37b -cleanup</t>
  </si>
  <si>
    <t>~/EHFI/plot_pco_with_stats_all.3-4-13.pl -f Zhou.3.MG-RAST.MG-RAST_default.included.raw -g Zhou.groups -s lt -p 10000 -t dataset_rand -m w_OTU -z OTU_pipe -c 10 -o Analysis_38w -cleanup</t>
  </si>
  <si>
    <t>~/EHFI/plot_pco_with_stats_all.3-4-13.pl -f Zhou.3.MG-RAST.MG-RAST_default.included.raw  -g Zhou.groups -s gt -p 10000 -t rowwise_rand -m w_OTU -z OTU_pipe -c 10 -o Analysis_38b -cleanup</t>
  </si>
  <si>
    <t>~/EHFI/plot_pco_with_stats_all.3-4-13.pl -f Zhou.15.Qiime.100p.included.raw -g Zhou.groups -s lt -p 10000 -t dataset_rand -m euclidean -z qiime_pipe  -q qiime_table  -a ~/EHFI/qiime_trees/16S_all_gg_2011_1.tree -c 10 -o Analysis_39w -cleanup</t>
  </si>
  <si>
    <t>~/EHFI/plot_pco_with_stats_all.3-4-13.pl -f Zhou.15.Qiime.100p.included.raw  -g Zhou.groups -s gt -p 10000 -t rowwise_rand -m euclidean -z qiime_pipe  -q qiime_table  -a ~/EHFI/qiime_trees/16S_all_gg_2011_1.tree -c 10 -o Analysis_39b -cleanup</t>
  </si>
  <si>
    <t>~/EHFI/plot_pco_with_stats_all.3-4-13.pl -f Zhou.16.Qiime.100p.included.norm -g Zhou.groups -s lt -p 10000 -t dataset_rand -m euclidean -z qiime_pipe  -q qiime_table  -a ~/EHFI/qiime_trees/16S_all_gg_2011_1.tree -c 10 -o Analysis_40w -cleanup</t>
  </si>
  <si>
    <t>~/EHFI/plot_pco_with_stats_all.3-4-13.pl -f Zhou.16.Qiime.100p.included.norm  -g Zhou.groups -s gt -p 10000 -t rowwise_rand -m euclidean -z qiime_pipe  -q qiime_table  -a ~/EHFI/qiime_trees/16S_all_gg_2011_1.tree -c 10 -o Analysis_40b -cleanup</t>
  </si>
  <si>
    <t>~/EHFI/plot_pco_with_stats_all.3-4-13.pl -f Zhou.13.Qiime.100p.removed.raw -g Zhou.groups -s lt -p 10000 -t dataset_rand -m euclidean -z qiime_pipe  -q qiime_table  -a ~/EHFI/qiime_trees/16S_all_gg_2011_1.tree -c 10 -o Analysis_41w -cleanup</t>
  </si>
  <si>
    <t>~/EHFI/plot_pco_with_stats_all.3-4-13.pl -f Zhou.13.Qiime.100p.removed.raw  -g Zhou.groups -s gt -p 10000 -t rowwise_rand -m euclidean -z qiime_pipe  -q qiime_table  -a ~/EHFI/qiime_trees/16S_all_gg_2011_1.tree -c 10 -o Analysis_41b -cleanup</t>
  </si>
  <si>
    <t>~/EHFI/plot_pco_with_stats_all.3-4-13.pl -f Zhou.14.Qiime.100p.removed.norm -g Zhou.groups -s lt -p 10000 -t dataset_rand -m euclidean -z qiime_pipe  -q qiime_table  -a ~/EHFI/qiime_trees/16S_all_gg_2011_1.tree -c 10 -o Analysis_42w -cleanup</t>
  </si>
  <si>
    <t>~/EHFI/plot_pco_with_stats_all.3-4-13.pl -f Zhou.14.Qiime.100p.removed.norm  -g Zhou.groups -s gt -p 10000 -t rowwise_rand -m euclidean -z qiime_pipe  -q qiime_table  -a ~/EHFI/qiime_trees/16S_all_gg_2011_1.tree -c 10 -o Analysis_42b -cleanup</t>
  </si>
  <si>
    <t>~/EHFI/plot_pco_with_stats_all.3-4-13.pl -f Zhou.15.Qiime.100p.included.raw -g Zhou.groups -s lt -p 10000 -t dataset_rand -m bray_curtis -z qiime_pipe  -q qiime_table  -a ~/EHFI/qiime_trees/16S_all_gg_2011_1.tree -c 10 -o Analysis_43w -cleanup</t>
  </si>
  <si>
    <t>~/EHFI/plot_pco_with_stats_all.3-4-13.pl -f Zhou.15.Qiime.100p.included.raw  -g Zhou.groups -s gt -p 10000 -t rowwise_rand -m bray_curtis -z qiime_pipe  -q qiime_table  -a ~/EHFI/qiime_trees/16S_all_gg_2011_1.tree -c 10 -o Analysis_43b -cleanup</t>
  </si>
  <si>
    <t>~/EHFI/plot_pco_with_stats_all.3-4-13.pl -f Zhou.16.Qiime.100p.included.norm -g Zhou.groups -s lt -p 10000 -t dataset_rand -m bray_curtis -z qiime_pipe  -q qiime_table  -a ~/EHFI/qiime_trees/16S_all_gg_2011_1.tree -c 10 -o Analysis_44w -cleanup</t>
  </si>
  <si>
    <t>~/EHFI/plot_pco_with_stats_all.3-4-13.pl -f Zhou.16.Qiime.100p.included.norm  -g Zhou.groups -s gt -p 10000 -t rowwise_rand -m bray_curtis -z qiime_pipe  -q qiime_table  -a ~/EHFI/qiime_trees/16S_all_gg_2011_1.tree -c 10 -o Analysis_44b -cleanup</t>
  </si>
  <si>
    <t>~/EHFI/plot_pco_with_stats_all.3-4-13.pl -f Zhou.13.Qiime.100p.removed.raw -g Zhou.groups -s lt -p 10000 -t dataset_rand -m bray_curtis -z qiime_pipe  -q qiime_table  -a ~/EHFI/qiime_trees/16S_all_gg_2011_1.tree -c 10 -o Analysis_45w -cleanup</t>
  </si>
  <si>
    <t>~/EHFI/plot_pco_with_stats_all.3-4-13.pl -f Zhou.13.Qiime.100p.removed.raw  -g Zhou.groups -s gt -p 10000 -t rowwise_rand -m bray_curtis -z qiime_pipe  -q qiime_table  -a ~/EHFI/qiime_trees/16S_all_gg_2011_1.tree -c 10 -o Analysis_45b -cleanup</t>
  </si>
  <si>
    <t>~/EHFI/plot_pco_with_stats_all.3-4-13.pl -f Zhou.14.Qiime.100p.removed.norm -g Zhou.groups -s lt -p 10000 -t dataset_rand -m bray_curtis -z qiime_pipe  -q qiime_table  -a ~/EHFI/qiime_trees/16S_all_gg_2011_1.tree -c 10 -o Analysis_46w -cleanup</t>
  </si>
  <si>
    <t>~/EHFI/plot_pco_with_stats_all.3-4-13.pl -f Zhou.14.Qiime.100p.removed.norm  -g Zhou.groups -s gt -p 10000 -t rowwise_rand -m bray_curtis -z qiime_pipe  -q qiime_table  -a ~/EHFI/qiime_trees/16S_all_gg_2011_1.tree -c 10 -o Analysis_46b -cleanup</t>
  </si>
  <si>
    <t>~/EHFI/plot_pco_with_stats_all.3-4-13.pl -f Zhou.11.Qiime.Qiime_default.included.raw -g Zhou.groups -s lt -p 10000 -t dataset_rand -m bray_curtis -z qiime_pipe  -q qiime_table  -a ~/qiime_software/gg_otus-12_10-release/trees/97_otus.tree -c 10 -o Analysis_47w -cleanup</t>
  </si>
  <si>
    <t>~/EHFI/plot_pco_with_stats_all.3-4-13.pl -f Zhou.11.Qiime.Qiime_default.included.raw  -g Zhou.groups -s gt -p 10000 -t rowwise_rand -m bray_curtis -z qiime_pipe  -q qiime_table  -a ~/qiime_software/gg_otus-12_10-release/trees/97_otus.tree -c 10 -o Analysis_47b -cleanup</t>
  </si>
  <si>
    <t>~/EHFI/plot_pco_with_stats_all.3-4-13.pl -f Zhou.11.Qiime.Qiime_default.included.raw -g Zhou.groups -s lt -p 10000 -t dataset_rand -m euclidean -z qiime_pipe  -q qiime_table  -a ~/qiime_software/gg_otus-12_10-release/trees/97_otus.tree -c 10 -o Analysis_48w -cleanup</t>
  </si>
  <si>
    <t>~/EHFI/plot_pco_with_stats_all.3-4-13.pl -f Zhou.11.Qiime.Qiime_default.included.raw  -g Zhou.groups -s gt -p 10000 -t rowwise_rand -m euclidean -z qiime_pipe  -q qiime_table  -a ~/qiime_software/gg_otus-12_10-release/trees/97_otus.tree -c 10 -o Analysis_48b -cleanup</t>
  </si>
  <si>
    <t>~/EHFI/plot_pco_with_stats_all.3-4-13.pl -f Zhou.9.Qiime.Qiime_default.removed.raw -g Zhou.groups -s lt -p 10000 -t dataset_rand -m bray_curtis -z qiime_pipe  -q qiime_table  -a ~/qiime_software/gg_otus-12_10-release/trees/97_otus.tree -c 10 -o Analysis_49w -cleanup</t>
  </si>
  <si>
    <t>~/EHFI/plot_pco_with_stats_all.3-4-13.pl -f Zhou.9.Qiime.Qiime_default.removed.raw  -g Zhou.groups -s gt -p 10000 -t rowwise_rand -m bray_curtis -z qiime_pipe  -q qiime_table  -a ~/qiime_software/gg_otus-12_10-release/trees/97_otus.tree -c 10 -o Analysis_49b -cleanup</t>
  </si>
  <si>
    <t>~/EHFI/plot_pco_with_stats_all.3-4-13.pl -f Zhou.9.Qiime.Qiime_default.removed.raw -g Zhou.groups -s lt -p 10000 -t dataset_rand -m euclidean -z qiime_pipe  -q qiime_table  -a ~/qiime_software/gg_otus-12_10-release/trees/97_otus.tree -c 10 -o Analysis_50w -cleanup</t>
  </si>
  <si>
    <t>~/EHFI/plot_pco_with_stats_all.3-4-13.pl -f Zhou.9.Qiime.Qiime_default.removed.raw  -g Zhou.groups -s gt -p 10000 -t rowwise_rand -m euclidean -z qiime_pipe  -q qiime_table  -a ~/qiime_software/gg_otus-12_10-release/trees/97_otus.tree -c 10 -o Analysis_50b -cleanup</t>
  </si>
  <si>
    <t>~/EHFI/plot_pco_with_stats_all.3-4-13.pl -f Zhou.12.Qiime.Qiime_default.included.norm -g Zhou.groups -s lt -p 10000 -t dataset_rand -m bray_curtis -z qiime_pipe  -q qiime_table  -a ~/qiime_software/gg_otus-12_10-release/trees/97_otus.tree -c 10 -o Analysis_51w -cleanup</t>
  </si>
  <si>
    <t>~/EHFI/plot_pco_with_stats_all.3-4-13.pl -f Zhou.12.Qiime.Qiime_default.included.norm  -g Zhou.groups -s gt -p 10000 -t rowwise_rand -m bray_curtis -z qiime_pipe  -q qiime_table  -a ~/qiime_software/gg_otus-12_10-release/trees/97_otus.tree -c 10 -o Analysis_51b -cleanup</t>
  </si>
  <si>
    <t>~/EHFI/plot_pco_with_stats_all.3-4-13.pl -f Zhou.12.Qiime.Qiime_default.included.norm -g Zhou.groups -s lt -p 10000 -t dataset_rand -m euclidean -z qiime_pipe  -q qiime_table  -a ~/qiime_software/gg_otus-12_10-release/trees/97_otus.tree -c 10 -o Analysis_52w -cleanup</t>
  </si>
  <si>
    <t>~/EHFI/plot_pco_with_stats_all.3-4-13.pl -f Zhou.12.Qiime.Qiime_default.included.norm  -g Zhou.groups -s gt -p 10000 -t rowwise_rand -m euclidean -z qiime_pipe  -q qiime_table  -a ~/qiime_software/gg_otus-12_10-release/trees/97_otus.tree -c 10 -o Analysis_52b -cleanup</t>
  </si>
  <si>
    <t>~/EHFI/plot_pco_with_stats_all.3-4-13.pl -f Zhou.10.Qiime.Qiime_default.removed.norm -g Zhou.groups -s lt -p 10000 -t dataset_rand -m bray_curtis -z qiime_pipe  -q qiime_table  -a ~/qiime_software/gg_otus-12_10-release/trees/97_otus.tree -c 10 -o Analysis_53w -cleanup</t>
  </si>
  <si>
    <t>~/EHFI/plot_pco_with_stats_all.3-4-13.pl -f Zhou.10.Qiime.Qiime_default.removed.norm  -g Zhou.groups -s gt -p 10000 -t rowwise_rand -m bray_curtis -z qiime_pipe  -q qiime_table  -a ~/qiime_software/gg_otus-12_10-release/trees/97_otus.tree -c 10 -o Analysis_53b -cleanup</t>
  </si>
  <si>
    <t>~/EHFI/plot_pco_with_stats_all.3-4-13.pl -f Zhou.10.Qiime.Qiime_default.removed.norm -g Zhou.groups -s lt -p 10000 -t dataset_rand -m euclidean -z qiime_pipe  -q qiime_table  -a ~/qiime_software/gg_otus-12_10-release/trees/97_otus.tree -c 10 -o Analysis_54w -cleanup</t>
  </si>
  <si>
    <t>~/EHFI/plot_pco_with_stats_all.3-4-13.pl -f Zhou.10.Qiime.Qiime_default.removed.norm  -g Zhou.groups -s gt -p 10000 -t rowwise_rand -m euclidean -z qiime_pipe  -q qiime_table  -a ~/qiime_software/gg_otus-12_10-release/trees/97_otus.tree -c 10 -o Analysis_54b -cleanup</t>
  </si>
  <si>
    <t>Just Qiime Analyses Commands</t>
  </si>
  <si>
    <t># if perl package Statistics::Descriptive is not installed</t>
  </si>
  <si>
    <t>sudo cpan App::cpanminus</t>
  </si>
  <si>
    <t>sudo cpanm Statistics::Descriptive</t>
  </si>
  <si>
    <t># If R is not installed</t>
  </si>
  <si>
    <t>sudo apt-get install r-base-core</t>
  </si>
  <si>
    <t xml:space="preserve"># R needs to have some packages installed </t>
  </si>
  <si>
    <t># OTHER NOTES</t>
  </si>
  <si>
    <t>Just MG-RAST Analyses Commands</t>
  </si>
  <si>
    <t># update</t>
  </si>
  <si>
    <t>sudo apt-get update</t>
  </si>
  <si>
    <t># emacs</t>
  </si>
  <si>
    <t>sudo apt-get install emacs</t>
  </si>
  <si>
    <t>sudo chmod 777 /mnt/</t>
  </si>
  <si>
    <t># install EHFI</t>
  </si>
  <si>
    <t># then add EHFI to path</t>
  </si>
  <si>
    <t>sudo apt-get upgrade</t>
  </si>
  <si>
    <t>sudo apt-get install perl build-essential curl</t>
  </si>
  <si>
    <t># this takes a whle</t>
  </si>
  <si>
    <t>cd /opt/</t>
  </si>
  <si>
    <t>curl https://raw.github.com/miyagawa/cpanminus/master/cpanm &gt; cpanm</t>
  </si>
  <si>
    <t>chmod +x cpanm</t>
  </si>
  <si>
    <t>ln -s /opt/cpanm /usr/bin/</t>
  </si>
  <si>
    <t>Alternative cpanminus install (https://library.linode.com/linux-tools/utilities/cpanm)</t>
  </si>
  <si>
    <t># has to go through this for it to work</t>
  </si>
  <si>
    <t>install.packages("ecodist")</t>
  </si>
  <si>
    <t>install.packages("matlab")</t>
  </si>
  <si>
    <t>sudo git clone https://github.com/DrOppenheimer/EHFI.git</t>
  </si>
  <si>
    <t>sudo apt-get install git</t>
  </si>
  <si>
    <t>arb index</t>
  </si>
  <si>
    <t>location index</t>
  </si>
  <si>
    <t>ID</t>
  </si>
  <si>
    <t>KB ID</t>
  </si>
  <si>
    <t>tech</t>
  </si>
  <si>
    <t>Body Location</t>
  </si>
  <si>
    <t>Body Location (index)</t>
  </si>
  <si>
    <t>Dominant Genus</t>
  </si>
  <si>
    <t>Sex</t>
  </si>
  <si>
    <t>center</t>
  </si>
  <si>
    <t>PC1</t>
  </si>
  <si>
    <t>PC2</t>
  </si>
  <si>
    <t>Stool</t>
  </si>
  <si>
    <t>Use These</t>
  </si>
  <si>
    <t>mgm4473183.3</t>
  </si>
  <si>
    <t>Illumina Genome Analyzer II</t>
  </si>
  <si>
    <t>G_DNA_Anterior nares</t>
  </si>
  <si>
    <t>Anterior nares.1</t>
  </si>
  <si>
    <t>Streptococcus</t>
  </si>
  <si>
    <t>male</t>
  </si>
  <si>
    <t>BI</t>
  </si>
  <si>
    <t>Tongue_dorsum</t>
  </si>
  <si>
    <t>mgm4472318.3</t>
  </si>
  <si>
    <t>Anterior nares.2</t>
  </si>
  <si>
    <t>Neisseria</t>
  </si>
  <si>
    <t>Supragingival_plaque</t>
  </si>
  <si>
    <t>mgm4472319.3</t>
  </si>
  <si>
    <t>Anterior nares.3</t>
  </si>
  <si>
    <t>Buccal_mucosa</t>
  </si>
  <si>
    <t>mgm4473478.3</t>
  </si>
  <si>
    <t>Anterior nares.4</t>
  </si>
  <si>
    <t>Corynebacterium</t>
  </si>
  <si>
    <t>WUGSC</t>
  </si>
  <si>
    <t>Anterior nares</t>
  </si>
  <si>
    <t>mgm4473484.3</t>
  </si>
  <si>
    <t>Anterior nares.5</t>
  </si>
  <si>
    <t>Posterior_fornix</t>
  </si>
  <si>
    <t>mgm4472815.3</t>
  </si>
  <si>
    <t>Anterior nares.6</t>
  </si>
  <si>
    <t>mgm4472850.3</t>
  </si>
  <si>
    <t>Anterior nares.7</t>
  </si>
  <si>
    <t>R_Retroauricular_crease</t>
  </si>
  <si>
    <t>Leave these out</t>
  </si>
  <si>
    <t>mgm4472511.3</t>
  </si>
  <si>
    <t>Anterior nares.8</t>
  </si>
  <si>
    <t>female</t>
  </si>
  <si>
    <t>L_Retroauricular_crease</t>
  </si>
  <si>
    <t>mgm4472510.3</t>
  </si>
  <si>
    <t>Anterior nares.9</t>
  </si>
  <si>
    <t>Subgingival_plaque</t>
  </si>
  <si>
    <t>mgm4473521.3</t>
  </si>
  <si>
    <t>Anterior nares.10</t>
  </si>
  <si>
    <t>Propionibacterium</t>
  </si>
  <si>
    <t>Throat</t>
  </si>
  <si>
    <t>mgm4472973.3</t>
  </si>
  <si>
    <t>Anterior nares.11</t>
  </si>
  <si>
    <t>Moraxella</t>
  </si>
  <si>
    <t>Attached_Keratinized gingiva</t>
  </si>
  <si>
    <t>mgm4478585.3</t>
  </si>
  <si>
    <t>Anterior nares.12</t>
  </si>
  <si>
    <t>Palatine_Tonsils</t>
  </si>
  <si>
    <t>mgm4473427.3</t>
  </si>
  <si>
    <t>Anterior nares.13</t>
  </si>
  <si>
    <t>Psychrobacter</t>
  </si>
  <si>
    <t>Saliva</t>
  </si>
  <si>
    <t>mgm4472162.3</t>
  </si>
  <si>
    <t>Anterior nares.14</t>
  </si>
  <si>
    <t>Vaginal_introitus</t>
  </si>
  <si>
    <t>mgm4473421.3</t>
  </si>
  <si>
    <t>Anterior nares.15</t>
  </si>
  <si>
    <t>Mid_vagina</t>
  </si>
  <si>
    <t>mgm4472831.3</t>
  </si>
  <si>
    <t>Anterior nares.16</t>
  </si>
  <si>
    <t>Hard_palate</t>
  </si>
  <si>
    <t>mgm4472747.3</t>
  </si>
  <si>
    <t>Anterior nares.17</t>
  </si>
  <si>
    <t>mgm4473096.3</t>
  </si>
  <si>
    <t>Anterior nares.18</t>
  </si>
  <si>
    <t>Red: no counts when singletons are removed</t>
  </si>
  <si>
    <t>mgm4472163.3</t>
  </si>
  <si>
    <t>Anterior nares.19</t>
  </si>
  <si>
    <t>mgm4472979.3</t>
  </si>
  <si>
    <t>Anterior nares.20</t>
  </si>
  <si>
    <t>mgm4472810.3</t>
  </si>
  <si>
    <t>Anterior nares.21</t>
  </si>
  <si>
    <t>mgm4478445.3</t>
  </si>
  <si>
    <t>Anterior nares.22</t>
  </si>
  <si>
    <t>mgm4473171.3</t>
  </si>
  <si>
    <t>Anterior nares.23</t>
  </si>
  <si>
    <t>mgm4472918.3</t>
  </si>
  <si>
    <t>Anterior nares.24</t>
  </si>
  <si>
    <t>mgm4478469.3</t>
  </si>
  <si>
    <t>Anterior nares.25</t>
  </si>
  <si>
    <t>mgm4473098.3</t>
  </si>
  <si>
    <t>Anterior nares.26</t>
  </si>
  <si>
    <t>mgm4478551.3</t>
  </si>
  <si>
    <t>Anterior nares.27</t>
  </si>
  <si>
    <t>mgm4472824.3</t>
  </si>
  <si>
    <t>Anterior nares.28</t>
  </si>
  <si>
    <t>mgm4472911.3</t>
  </si>
  <si>
    <t>Anterior nares.29</t>
  </si>
  <si>
    <t>mgm4472399.3</t>
  </si>
  <si>
    <t>Anterior nares.30</t>
  </si>
  <si>
    <t>BCM</t>
  </si>
  <si>
    <t>mgm4473099.3</t>
  </si>
  <si>
    <t>Anterior nares.31</t>
  </si>
  <si>
    <t>mgm4472823.3</t>
  </si>
  <si>
    <t>Anterior nares.32</t>
  </si>
  <si>
    <t>mgm4473420.3</t>
  </si>
  <si>
    <t>Anterior nares.33</t>
  </si>
  <si>
    <t>mgm4478498.3</t>
  </si>
  <si>
    <t>Anterior nares.34</t>
  </si>
  <si>
    <t>mgm4478501.3</t>
  </si>
  <si>
    <t>Anterior nares.35</t>
  </si>
  <si>
    <t>mgm4473221.3</t>
  </si>
  <si>
    <t>Anterior nares.36</t>
  </si>
  <si>
    <t>mgm4472506.3</t>
  </si>
  <si>
    <t>Anterior nares.37</t>
  </si>
  <si>
    <t>Staphylococcus</t>
  </si>
  <si>
    <t>mgm4472858.3</t>
  </si>
  <si>
    <t>Anterior nares.38</t>
  </si>
  <si>
    <t>mgm4478486.3</t>
  </si>
  <si>
    <t>Anterior nares.39</t>
  </si>
  <si>
    <t>mgm4473602.3</t>
  </si>
  <si>
    <t>Anterior nares.40</t>
  </si>
  <si>
    <t>mgm4472398.3</t>
  </si>
  <si>
    <t>Anterior nares.41</t>
  </si>
  <si>
    <t>mgm4472849.3</t>
  </si>
  <si>
    <t>Anterior nares.42</t>
  </si>
  <si>
    <t>mgm4472844.3</t>
  </si>
  <si>
    <t>Anterior nares.43</t>
  </si>
  <si>
    <t>mgm4472902.3</t>
  </si>
  <si>
    <t>Anterior nares.44</t>
  </si>
  <si>
    <t>mgm4472507.3</t>
  </si>
  <si>
    <t>Anterior nares.45</t>
  </si>
  <si>
    <t>mgm4478605.3</t>
  </si>
  <si>
    <t>Anterior nares.46</t>
  </si>
  <si>
    <t>mgm4473595.3</t>
  </si>
  <si>
    <t>Anterior nares.47</t>
  </si>
  <si>
    <t>mgm4472522.3</t>
  </si>
  <si>
    <t>Anterior nares.48</t>
  </si>
  <si>
    <t>Bacteroides</t>
  </si>
  <si>
    <t>mgm4473460.3</t>
  </si>
  <si>
    <t>Anterior nares.49</t>
  </si>
  <si>
    <t>mgm4472827.3</t>
  </si>
  <si>
    <t>Anterior nares.50</t>
  </si>
  <si>
    <t>mgm4473415.3</t>
  </si>
  <si>
    <t>Anterior nares.51</t>
  </si>
  <si>
    <t>mgm4473703.3</t>
  </si>
  <si>
    <t>Anterior nares.52</t>
  </si>
  <si>
    <t>mgm4478607.3</t>
  </si>
  <si>
    <t>Anterior nares.53</t>
  </si>
  <si>
    <t>mgm4473705.3</t>
  </si>
  <si>
    <t>Anterior nares.54</t>
  </si>
  <si>
    <t>mgm4472787.3</t>
  </si>
  <si>
    <t>Anterior nares.55</t>
  </si>
  <si>
    <t>mgm4472523.3</t>
  </si>
  <si>
    <t>Anterior nares.56</t>
  </si>
  <si>
    <t>mgm4473562.3</t>
  </si>
  <si>
    <t>Anterior nares.57</t>
  </si>
  <si>
    <t>mgm4472860.3</t>
  </si>
  <si>
    <t>Anterior nares.58</t>
  </si>
  <si>
    <t>mgm4472788.3</t>
  </si>
  <si>
    <t>Anterior nares.59</t>
  </si>
  <si>
    <t>mgm4473068.3</t>
  </si>
  <si>
    <t>Anterior nares.60</t>
  </si>
  <si>
    <t>mgm4472325.3</t>
  </si>
  <si>
    <t>Anterior nares.61</t>
  </si>
  <si>
    <t>mgm4472306.3</t>
  </si>
  <si>
    <t>Anterior nares.62</t>
  </si>
  <si>
    <t>mgm4472952.3</t>
  </si>
  <si>
    <t>Anterior nares.63</t>
  </si>
  <si>
    <t>mgm4472741.3</t>
  </si>
  <si>
    <t>Anterior nares.64</t>
  </si>
  <si>
    <t>mgm4478593.3</t>
  </si>
  <si>
    <t>Anterior nares.65</t>
  </si>
  <si>
    <t>mgm4472746.3</t>
  </si>
  <si>
    <t>Anterior nares.66</t>
  </si>
  <si>
    <t>mgm4478553.3</t>
  </si>
  <si>
    <t>Anterior nares.67</t>
  </si>
  <si>
    <t>mgm4473069.3</t>
  </si>
  <si>
    <t>Anterior nares.68</t>
  </si>
  <si>
    <t>mgm4472768.3</t>
  </si>
  <si>
    <t>Anterior nares.69</t>
  </si>
  <si>
    <t>mgm4472772.3</t>
  </si>
  <si>
    <t>Anterior nares.70</t>
  </si>
  <si>
    <t>mgm4472504.3</t>
  </si>
  <si>
    <t>Anterior nares.71</t>
  </si>
  <si>
    <t>mgm4473239.3</t>
  </si>
  <si>
    <t>Anterior nares.72</t>
  </si>
  <si>
    <t>mgm4472757.3</t>
  </si>
  <si>
    <t>Anterior nares.73</t>
  </si>
  <si>
    <t>mgm4472324.3</t>
  </si>
  <si>
    <t>Anterior nares.74</t>
  </si>
  <si>
    <t>mgm4472910.3</t>
  </si>
  <si>
    <t>Anterior nares.75</t>
  </si>
  <si>
    <t>mgm4472905.3</t>
  </si>
  <si>
    <t>Anterior nares.76</t>
  </si>
  <si>
    <t>mgm4473698.3</t>
  </si>
  <si>
    <t>Anterior nares.77</t>
  </si>
  <si>
    <t>mgm4473459.3</t>
  </si>
  <si>
    <t>Anterior nares.78</t>
  </si>
  <si>
    <t>mgm4472846.3</t>
  </si>
  <si>
    <t>Anterior nares.79</t>
  </si>
  <si>
    <t>mgm4472544.3</t>
  </si>
  <si>
    <t>Anterior nares.80</t>
  </si>
  <si>
    <t>mgm4472763.3</t>
  </si>
  <si>
    <t>Anterior nares.81</t>
  </si>
  <si>
    <t>mgm4478565.3</t>
  </si>
  <si>
    <t>Anterior nares.82</t>
  </si>
  <si>
    <t>mgm4472780.3</t>
  </si>
  <si>
    <t>Anterior nares.83</t>
  </si>
  <si>
    <t>mgm4472505.3</t>
  </si>
  <si>
    <t>Anterior nares.84</t>
  </si>
  <si>
    <t>mgm4472834.3</t>
  </si>
  <si>
    <t>Anterior nares.85</t>
  </si>
  <si>
    <t>mgm4472970.3</t>
  </si>
  <si>
    <t>Anterior nares.86</t>
  </si>
  <si>
    <t>mgm4472861.3</t>
  </si>
  <si>
    <t>Anterior nares.87</t>
  </si>
  <si>
    <t>mgm4473335.3</t>
  </si>
  <si>
    <t>Anterior nares.88</t>
  </si>
  <si>
    <t>mgm4472537.3</t>
  </si>
  <si>
    <t>Anterior nares.89</t>
  </si>
  <si>
    <t>mgm4478523.3</t>
  </si>
  <si>
    <t>Anterior nares.90</t>
  </si>
  <si>
    <t>mgm4473690.3</t>
  </si>
  <si>
    <t>Anterior nares.91</t>
  </si>
  <si>
    <t>mgm4472174.3</t>
  </si>
  <si>
    <t>Anterior nares.92</t>
  </si>
  <si>
    <t>mgm4472545.3</t>
  </si>
  <si>
    <t>Anterior nares.93</t>
  </si>
  <si>
    <t>mgm4472901.3</t>
  </si>
  <si>
    <t>Anterior nares.94</t>
  </si>
  <si>
    <t>mgm4473290.3</t>
  </si>
  <si>
    <t>Anterior nares.95</t>
  </si>
  <si>
    <t>mgm4472175.3</t>
  </si>
  <si>
    <t>Anterior nares.96</t>
  </si>
  <si>
    <t>mgm4473412.3</t>
  </si>
  <si>
    <t>Anterior nares.97</t>
  </si>
  <si>
    <t>mgm4472536.3</t>
  </si>
  <si>
    <t>Anterior nares.98</t>
  </si>
  <si>
    <t>mgm4473262.3</t>
  </si>
  <si>
    <t>Anterior nares.99</t>
  </si>
  <si>
    <t>mgm4478557.3</t>
  </si>
  <si>
    <t>Anterior nares.100</t>
  </si>
  <si>
    <t>mgm4472323.3</t>
  </si>
  <si>
    <t>Anterior nares.101</t>
  </si>
  <si>
    <t>mgm4472540.3</t>
  </si>
  <si>
    <t>Anterior nares.102</t>
  </si>
  <si>
    <t>mgm4472946.3</t>
  </si>
  <si>
    <t>Anterior nares.103</t>
  </si>
  <si>
    <t>mgm4472322.3</t>
  </si>
  <si>
    <t>Anterior nares.104</t>
  </si>
  <si>
    <t>mgm4472541.3</t>
  </si>
  <si>
    <t>Anterior nares.105</t>
  </si>
  <si>
    <t>mgm4478550.3</t>
  </si>
  <si>
    <t>Anterior nares.106</t>
  </si>
  <si>
    <t>mgm4473569.3</t>
  </si>
  <si>
    <t>Anterior nares.107</t>
  </si>
  <si>
    <t>mgm4473571.3</t>
  </si>
  <si>
    <t>Anterior nares.108</t>
  </si>
  <si>
    <t>mgm4473490.3</t>
  </si>
  <si>
    <t>Anterior nares.109</t>
  </si>
  <si>
    <t>mgm4478473.3</t>
  </si>
  <si>
    <t>Anterior nares.110</t>
  </si>
  <si>
    <t>mgm4472769.3</t>
  </si>
  <si>
    <t>Anterior nares.111</t>
  </si>
  <si>
    <t>mgm4472723.3</t>
  </si>
  <si>
    <t>Anterior nares.112</t>
  </si>
  <si>
    <t>Zea</t>
  </si>
  <si>
    <t>mgm4472847.3</t>
  </si>
  <si>
    <t>Anterior nares.113</t>
  </si>
  <si>
    <t>mgm4472800.3</t>
  </si>
  <si>
    <t>Anterior nares.114</t>
  </si>
  <si>
    <t>mgm4472826.3</t>
  </si>
  <si>
    <t>Anterior nares.115</t>
  </si>
  <si>
    <t>mgm4472707.3</t>
  </si>
  <si>
    <t>Anterior nares.116</t>
  </si>
  <si>
    <t>mgm4473138.3</t>
  </si>
  <si>
    <t>Anterior nares.117</t>
  </si>
  <si>
    <t>mgm4472283.3</t>
  </si>
  <si>
    <t>Anterior nares.118</t>
  </si>
  <si>
    <t>mgm4472965.3</t>
  </si>
  <si>
    <t>Anterior nares.119</t>
  </si>
  <si>
    <t>mgm4473139.3</t>
  </si>
  <si>
    <t>Anterior nares.120</t>
  </si>
  <si>
    <t>mgm4472284.3</t>
  </si>
  <si>
    <t>Anterior nares.121</t>
  </si>
  <si>
    <t>mgm4473524.3</t>
  </si>
  <si>
    <t>Anterior nares.122</t>
  </si>
  <si>
    <t>mgm4473153.3</t>
  </si>
  <si>
    <t>Anterior nares.123</t>
  </si>
  <si>
    <t>mgm4473523.3</t>
  </si>
  <si>
    <t>Anterior nares.124</t>
  </si>
  <si>
    <t>mgm4478495.3</t>
  </si>
  <si>
    <t>Anterior nares.125</t>
  </si>
  <si>
    <t>mgm4472490.3</t>
  </si>
  <si>
    <t>Anterior nares.126</t>
  </si>
  <si>
    <t>mgm4472733.3</t>
  </si>
  <si>
    <t>Anterior nares.127</t>
  </si>
  <si>
    <t>mgm4472967.3</t>
  </si>
  <si>
    <t>Anterior nares.128</t>
  </si>
  <si>
    <t>mgm4472743.3</t>
  </si>
  <si>
    <t>Anterior nares.129</t>
  </si>
  <si>
    <t>mgm4472750.3</t>
  </si>
  <si>
    <t>Anterior nares.130</t>
  </si>
  <si>
    <t>mgm4472731.3</t>
  </si>
  <si>
    <t>Anterior nares.131</t>
  </si>
  <si>
    <t>mgm4478463.3</t>
  </si>
  <si>
    <t>Anterior nares.132</t>
  </si>
  <si>
    <t>mgm4472491.3</t>
  </si>
  <si>
    <t>Anterior nares.133</t>
  </si>
  <si>
    <t>mgm4472813.3</t>
  </si>
  <si>
    <t>Anterior nares.134</t>
  </si>
  <si>
    <t>mgm4478578.3</t>
  </si>
  <si>
    <t>Anterior nares.135</t>
  </si>
  <si>
    <t>mgm4473295.3</t>
  </si>
  <si>
    <t>Anterior nares.136</t>
  </si>
  <si>
    <t>mgm4473250.3</t>
  </si>
  <si>
    <t>Anterior nares.137</t>
  </si>
  <si>
    <t>mgm4472953.3</t>
  </si>
  <si>
    <t>Anterior nares.138</t>
  </si>
  <si>
    <t>mgm4478452.3</t>
  </si>
  <si>
    <t>Anterior nares.139</t>
  </si>
  <si>
    <t>mgm4472975.3</t>
  </si>
  <si>
    <t>Anterior nares.140</t>
  </si>
  <si>
    <t>mgm4473118.3</t>
  </si>
  <si>
    <t>Anterior nares.141</t>
  </si>
  <si>
    <t>mgm4472818.3</t>
  </si>
  <si>
    <t>Anterior nares.142</t>
  </si>
  <si>
    <t>mgm4473269.3</t>
  </si>
  <si>
    <t>Anterior nares.143</t>
  </si>
  <si>
    <t>mgm4472263.3</t>
  </si>
  <si>
    <t>Anterior nares.144</t>
  </si>
  <si>
    <t>mgm4473480.3</t>
  </si>
  <si>
    <t>Anterior nares.145</t>
  </si>
  <si>
    <t>mgm4473062.3</t>
  </si>
  <si>
    <t>Anterior nares.146</t>
  </si>
  <si>
    <t>mgm4472358.3</t>
  </si>
  <si>
    <t>Anterior nares.147</t>
  </si>
  <si>
    <t>mgm4472310.3</t>
  </si>
  <si>
    <t>Anterior nares.148</t>
  </si>
  <si>
    <t>mgm4472546.3</t>
  </si>
  <si>
    <t>Anterior nares.149</t>
  </si>
  <si>
    <t>mgm4473063.3</t>
  </si>
  <si>
    <t>Anterior nares.150</t>
  </si>
  <si>
    <t>mgm4472790.3</t>
  </si>
  <si>
    <t>Anterior nares.151</t>
  </si>
  <si>
    <t>mgm4473057.3</t>
  </si>
  <si>
    <t>Anterior nares.152</t>
  </si>
  <si>
    <t>mgm4472309.3</t>
  </si>
  <si>
    <t>Anterior nares.153</t>
  </si>
  <si>
    <t>mgm4472832.3</t>
  </si>
  <si>
    <t>Anterior nares.154</t>
  </si>
  <si>
    <t>mgm4473056.3</t>
  </si>
  <si>
    <t>Anterior nares.155</t>
  </si>
  <si>
    <t>mgm4472359.3</t>
  </si>
  <si>
    <t>Anterior nares.156</t>
  </si>
  <si>
    <t>mgm4472243.3</t>
  </si>
  <si>
    <t>Anterior nares.157</t>
  </si>
  <si>
    <t>mgm4472475.3</t>
  </si>
  <si>
    <t>Anterior nares.158</t>
  </si>
  <si>
    <t>mgm4473232.3</t>
  </si>
  <si>
    <t>Anterior nares.159</t>
  </si>
  <si>
    <t>mgm4473032.3</t>
  </si>
  <si>
    <t>Anterior nares.160</t>
  </si>
  <si>
    <t>mgm4472242.3</t>
  </si>
  <si>
    <t>Anterior nares.161</t>
  </si>
  <si>
    <t>mgm4473489.3</t>
  </si>
  <si>
    <t>Anterior nares.162</t>
  </si>
  <si>
    <t>mgm4472547.3</t>
  </si>
  <si>
    <t>Anterior nares.163</t>
  </si>
  <si>
    <t>mgm4472920.3</t>
  </si>
  <si>
    <t>Anterior nares.164</t>
  </si>
  <si>
    <t>mgm4472262.3</t>
  </si>
  <si>
    <t>Anterior nares.165</t>
  </si>
  <si>
    <t>mgm4472914.3</t>
  </si>
  <si>
    <t>Anterior nares.166</t>
  </si>
  <si>
    <t>mgm4473563.3</t>
  </si>
  <si>
    <t>Anterior nares.167</t>
  </si>
  <si>
    <t>mgm4472414.3</t>
  </si>
  <si>
    <t>Anterior nares.168</t>
  </si>
  <si>
    <t>mgm4473559.3</t>
  </si>
  <si>
    <t>Anterior nares.169</t>
  </si>
  <si>
    <t>mgm4478489.3</t>
  </si>
  <si>
    <t>Anterior nares.170</t>
  </si>
  <si>
    <t>mgm4473296.3</t>
  </si>
  <si>
    <t>Anterior nares.171</t>
  </si>
  <si>
    <t>mgm4478511.3</t>
  </si>
  <si>
    <t>Anterior nares.172</t>
  </si>
  <si>
    <t>mgm4472415.3</t>
  </si>
  <si>
    <t>Anterior nares.173</t>
  </si>
  <si>
    <t>mgm4472247.3</t>
  </si>
  <si>
    <t>Anterior nares.174</t>
  </si>
  <si>
    <t>mgm4473038.3</t>
  </si>
  <si>
    <t>Anterior nares.175</t>
  </si>
  <si>
    <t>mgm4472181.3</t>
  </si>
  <si>
    <t>Anterior nares.176</t>
  </si>
  <si>
    <t>mgm4472151.3</t>
  </si>
  <si>
    <t>Anterior nares.177</t>
  </si>
  <si>
    <t>mgm4472474.3</t>
  </si>
  <si>
    <t>Anterior nares.178</t>
  </si>
  <si>
    <t>mgm4472649.3</t>
  </si>
  <si>
    <t>Anterior nares.179</t>
  </si>
  <si>
    <t>mgm4472180.3</t>
  </si>
  <si>
    <t>Anterior nares.180</t>
  </si>
  <si>
    <t>mgm4472150.3</t>
  </si>
  <si>
    <t>Anterior nares.181</t>
  </si>
  <si>
    <t>mgm4472172.3</t>
  </si>
  <si>
    <t>Anterior nares.182</t>
  </si>
  <si>
    <t>mgm4472761.3</t>
  </si>
  <si>
    <t>Anterior nares.183</t>
  </si>
  <si>
    <t>mgm4472711.3</t>
  </si>
  <si>
    <t>Anterior nares.184</t>
  </si>
  <si>
    <t>mgm4472718.3</t>
  </si>
  <si>
    <t>Anterior nares.185</t>
  </si>
  <si>
    <t>mgm4478581.3</t>
  </si>
  <si>
    <t>Anterior nares.186</t>
  </si>
  <si>
    <t>Lactobacillus</t>
  </si>
  <si>
    <t>mgm4472246.3</t>
  </si>
  <si>
    <t>Anterior nares.187</t>
  </si>
  <si>
    <t>Homo</t>
  </si>
  <si>
    <t>mgm4473511.3</t>
  </si>
  <si>
    <t>Anterior nares.188</t>
  </si>
  <si>
    <t>mgm4478524.3</t>
  </si>
  <si>
    <t>G_DNA_Attached_Keratinized gingiva</t>
  </si>
  <si>
    <t>Attached_Keratinized gingiva.1</t>
  </si>
  <si>
    <t>mgm4478521.3</t>
  </si>
  <si>
    <t>Attached_Keratinized gingiva.2</t>
  </si>
  <si>
    <t>mgm4473272.3</t>
  </si>
  <si>
    <t>Attached_Keratinized gingiva.3</t>
  </si>
  <si>
    <t>mgm4478497.3</t>
  </si>
  <si>
    <t>Attached_Keratinized gingiva.4</t>
  </si>
  <si>
    <t>mgm4473309.3</t>
  </si>
  <si>
    <t>Attached_Keratinized gingiva.5</t>
  </si>
  <si>
    <t>mgm4473312.3</t>
  </si>
  <si>
    <t>Attached_Keratinized gingiva.6</t>
  </si>
  <si>
    <t>mgm4478530.3</t>
  </si>
  <si>
    <t>Attached_Keratinized gingiva.7</t>
  </si>
  <si>
    <t>mgm4473408.3</t>
  </si>
  <si>
    <t>Attached_Keratinized gingiva.8</t>
  </si>
  <si>
    <t>mgm4473474.3</t>
  </si>
  <si>
    <t>Attached_Keratinized gingiva.9</t>
  </si>
  <si>
    <t>mgm4473483.3</t>
  </si>
  <si>
    <t>Attached_Keratinized gingiva.10</t>
  </si>
  <si>
    <t>mgm4473456.3</t>
  </si>
  <si>
    <t>Attached_Keratinized gingiva.11</t>
  </si>
  <si>
    <t>mgm4473463.3</t>
  </si>
  <si>
    <t>Attached_Keratinized gingiva.12</t>
  </si>
  <si>
    <t>mgm4473144.3</t>
  </si>
  <si>
    <t>G_DNA_Buccal_mucosa</t>
  </si>
  <si>
    <t>Buccal_mucosa.1</t>
  </si>
  <si>
    <t>mgm4473145.3</t>
  </si>
  <si>
    <t>Buccal_mucosa.2</t>
  </si>
  <si>
    <t>mgm4473318.3</t>
  </si>
  <si>
    <t>Buccal_mucosa.3</t>
  </si>
  <si>
    <t>mgm4478451.3</t>
  </si>
  <si>
    <t>Buccal_mucosa.4</t>
  </si>
  <si>
    <t>mgm4473117.3</t>
  </si>
  <si>
    <t>Buccal_mucosa.5</t>
  </si>
  <si>
    <t>mgm4472778.3</t>
  </si>
  <si>
    <t>Buccal_mucosa.6</t>
  </si>
  <si>
    <t>Haemophilus</t>
  </si>
  <si>
    <t>mgm4472797.3</t>
  </si>
  <si>
    <t>Buccal_mucosa.7</t>
  </si>
  <si>
    <t>mgm4472837.3</t>
  </si>
  <si>
    <t>Buccal_mucosa.8</t>
  </si>
  <si>
    <t>mgm4472811.3</t>
  </si>
  <si>
    <t>Buccal_mucosa.9</t>
  </si>
  <si>
    <t>mgm4473187.3</t>
  </si>
  <si>
    <t>Buccal_mucosa.10</t>
  </si>
  <si>
    <t>mgm4473186.3</t>
  </si>
  <si>
    <t>Buccal_mucosa.11</t>
  </si>
  <si>
    <t>mgm4472854.3</t>
  </si>
  <si>
    <t>Buccal_mucosa.12</t>
  </si>
  <si>
    <t>mgm4472852.3</t>
  </si>
  <si>
    <t>Buccal_mucosa.13</t>
  </si>
  <si>
    <t>mgm4473256.3</t>
  </si>
  <si>
    <t>Buccal_mucosa.14</t>
  </si>
  <si>
    <t>mgm4473545.3</t>
  </si>
  <si>
    <t>Buccal_mucosa.15</t>
  </si>
  <si>
    <t>mgm4473289.3</t>
  </si>
  <si>
    <t>Buccal_mucosa.16</t>
  </si>
  <si>
    <t>mgm4472900.3</t>
  </si>
  <si>
    <t>Buccal_mucosa.17</t>
  </si>
  <si>
    <t>mgm4473547.3</t>
  </si>
  <si>
    <t>Buccal_mucosa.18</t>
  </si>
  <si>
    <t>mgm4472884.3</t>
  </si>
  <si>
    <t>Buccal_mucosa.19</t>
  </si>
  <si>
    <t>mgm4472451.3</t>
  </si>
  <si>
    <t>Buccal_mucosa.20</t>
  </si>
  <si>
    <t>JCVI</t>
  </si>
  <si>
    <t>mgm4472877.3</t>
  </si>
  <si>
    <t>Buccal_mucosa.21</t>
  </si>
  <si>
    <t>mgm4472894.3</t>
  </si>
  <si>
    <t>Buccal_mucosa.22</t>
  </si>
  <si>
    <t>mgm4473305.3</t>
  </si>
  <si>
    <t>Buccal_mucosa.23</t>
  </si>
  <si>
    <t>mgm4478513.3</t>
  </si>
  <si>
    <t>Buccal_mucosa.24</t>
  </si>
  <si>
    <t>mgm4473292.3</t>
  </si>
  <si>
    <t>Buccal_mucosa.25</t>
  </si>
  <si>
    <t>mgm4472639.3</t>
  </si>
  <si>
    <t>Buccal_mucosa.26</t>
  </si>
  <si>
    <t>mgm4478464.3</t>
  </si>
  <si>
    <t>Buccal_mucosa.27</t>
  </si>
  <si>
    <t>mgm4472684.3</t>
  </si>
  <si>
    <t>Buccal_mucosa.28</t>
  </si>
  <si>
    <t>mgm4472588.3</t>
  </si>
  <si>
    <t>Buccal_mucosa.29</t>
  </si>
  <si>
    <t>mgm4472594.3</t>
  </si>
  <si>
    <t>Buccal_mucosa.30</t>
  </si>
  <si>
    <t>mgm4473263.3</t>
  </si>
  <si>
    <t>Buccal_mucosa.31</t>
  </si>
  <si>
    <t>mgm4473154.3</t>
  </si>
  <si>
    <t>Buccal_mucosa.32</t>
  </si>
  <si>
    <t>mgm4473278.3</t>
  </si>
  <si>
    <t>Buccal_mucosa.33</t>
  </si>
  <si>
    <t>mgm4472170.3</t>
  </si>
  <si>
    <t>Buccal_mucosa.34</t>
  </si>
  <si>
    <t>mgm4472321.3</t>
  </si>
  <si>
    <t>Buccal_mucosa.35</t>
  </si>
  <si>
    <t>mgm4473275.3</t>
  </si>
  <si>
    <t>Buccal_mucosa.36</t>
  </si>
  <si>
    <t>mgm4473471.3</t>
  </si>
  <si>
    <t>Buccal_mucosa.37</t>
  </si>
  <si>
    <t>mgm4473468.3</t>
  </si>
  <si>
    <t>Buccal_mucosa.38</t>
  </si>
  <si>
    <t>mgm4472868.3</t>
  </si>
  <si>
    <t>Buccal_mucosa.39</t>
  </si>
  <si>
    <t>mgm4472154.3</t>
  </si>
  <si>
    <t>Buccal_mucosa.40</t>
  </si>
  <si>
    <t>mgm4472171.3</t>
  </si>
  <si>
    <t>Buccal_mucosa.41</t>
  </si>
  <si>
    <t>mgm4472864.3</t>
  </si>
  <si>
    <t>Buccal_mucosa.42</t>
  </si>
  <si>
    <t>mgm4472320.3</t>
  </si>
  <si>
    <t>Buccal_mucosa.43</t>
  </si>
  <si>
    <t>mgm4473211.3</t>
  </si>
  <si>
    <t>Buccal_mucosa.44</t>
  </si>
  <si>
    <t>mgm4473212.3</t>
  </si>
  <si>
    <t>Buccal_mucosa.45</t>
  </si>
  <si>
    <t>mgm4478507.3</t>
  </si>
  <si>
    <t>Buccal_mucosa.46</t>
  </si>
  <si>
    <t>mgm4478506.3</t>
  </si>
  <si>
    <t>Buccal_mucosa.47</t>
  </si>
  <si>
    <t>mgm4472155.3</t>
  </si>
  <si>
    <t>Buccal_mucosa.48</t>
  </si>
  <si>
    <t>mgm4472669.3</t>
  </si>
  <si>
    <t>Buccal_mucosa.49</t>
  </si>
  <si>
    <t>mgm4473169.3</t>
  </si>
  <si>
    <t>Buccal_mucosa.50</t>
  </si>
  <si>
    <t>mgm4472963.3</t>
  </si>
  <si>
    <t>Buccal_mucosa.51</t>
  </si>
  <si>
    <t>mgm4472427.3</t>
  </si>
  <si>
    <t>Buccal_mucosa.52</t>
  </si>
  <si>
    <t>mgm4473424.3</t>
  </si>
  <si>
    <t>Buccal_mucosa.53</t>
  </si>
  <si>
    <t>mgm4472673.3</t>
  </si>
  <si>
    <t>Buccal_mucosa.54</t>
  </si>
  <si>
    <t>mgm4473168.3</t>
  </si>
  <si>
    <t>Buccal_mucosa.55</t>
  </si>
  <si>
    <t>mgm4472966.3</t>
  </si>
  <si>
    <t>Buccal_mucosa.56</t>
  </si>
  <si>
    <t>mgm4478434.3</t>
  </si>
  <si>
    <t>Buccal_mucosa.57</t>
  </si>
  <si>
    <t>mgm4473133.3</t>
  </si>
  <si>
    <t>Buccal_mucosa.58</t>
  </si>
  <si>
    <t>mgm4473121.3</t>
  </si>
  <si>
    <t>Buccal_mucosa.59</t>
  </si>
  <si>
    <t>mgm4473065.3</t>
  </si>
  <si>
    <t>Buccal_mucosa.60</t>
  </si>
  <si>
    <t>mgm4478474.3</t>
  </si>
  <si>
    <t>Buccal_mucosa.61</t>
  </si>
  <si>
    <t>mgm4473429.3</t>
  </si>
  <si>
    <t>Buccal_mucosa.62</t>
  </si>
  <si>
    <t>mgm4472727.3</t>
  </si>
  <si>
    <t>Buccal_mucosa.63</t>
  </si>
  <si>
    <t>mgm4473120.3</t>
  </si>
  <si>
    <t>Buccal_mucosa.64</t>
  </si>
  <si>
    <t>mgm4472825.3</t>
  </si>
  <si>
    <t>Buccal_mucosa.65</t>
  </si>
  <si>
    <t>mgm4472738.3</t>
  </si>
  <si>
    <t>Buccal_mucosa.66</t>
  </si>
  <si>
    <t>mgm4473550.3</t>
  </si>
  <si>
    <t>Buccal_mucosa.67</t>
  </si>
  <si>
    <t>mgm4473184.3</t>
  </si>
  <si>
    <t>Buccal_mucosa.68</t>
  </si>
  <si>
    <t>mgm4473132.3</t>
  </si>
  <si>
    <t>Buccal_mucosa.69</t>
  </si>
  <si>
    <t>mgm4478470.3</t>
  </si>
  <si>
    <t>Buccal_mucosa.70</t>
  </si>
  <si>
    <t>mgm4478584.3</t>
  </si>
  <si>
    <t>Buccal_mucosa.71</t>
  </si>
  <si>
    <t>mgm4473172.3</t>
  </si>
  <si>
    <t>Buccal_mucosa.72</t>
  </si>
  <si>
    <t>mgm4472814.3</t>
  </si>
  <si>
    <t>Buccal_mucosa.73</t>
  </si>
  <si>
    <t>mgm4472848.3</t>
  </si>
  <si>
    <t>Buccal_mucosa.74</t>
  </si>
  <si>
    <t>mgm4472921.3</t>
  </si>
  <si>
    <t>Buccal_mucosa.75</t>
  </si>
  <si>
    <t>mgm4473004.3</t>
  </si>
  <si>
    <t>Buccal_mucosa.76</t>
  </si>
  <si>
    <t>mgm4473520.3</t>
  </si>
  <si>
    <t>Buccal_mucosa.77</t>
  </si>
  <si>
    <t>mgm4472819.3</t>
  </si>
  <si>
    <t>Buccal_mucosa.78</t>
  </si>
  <si>
    <t>mgm4472836.3</t>
  </si>
  <si>
    <t>Buccal_mucosa.79</t>
  </si>
  <si>
    <t>mgm4478589.3</t>
  </si>
  <si>
    <t>Buccal_mucosa.80</t>
  </si>
  <si>
    <t>mgm4478490.3</t>
  </si>
  <si>
    <t>Buccal_mucosa.81</t>
  </si>
  <si>
    <t>mgm4472340.3</t>
  </si>
  <si>
    <t>Buccal_mucosa.82</t>
  </si>
  <si>
    <t>mgm4473003.3</t>
  </si>
  <si>
    <t>Buccal_mucosa.83</t>
  </si>
  <si>
    <t>mgm4473233.3</t>
  </si>
  <si>
    <t>Buccal_mucosa.84</t>
  </si>
  <si>
    <t>mgm4472542.3</t>
  </si>
  <si>
    <t>Buccal_mucosa.85</t>
  </si>
  <si>
    <t>mgm4478446.3</t>
  </si>
  <si>
    <t>Buccal_mucosa.86</t>
  </si>
  <si>
    <t>mgm4473244.3</t>
  </si>
  <si>
    <t>Buccal_mucosa.87</t>
  </si>
  <si>
    <t>mgm4472341.3</t>
  </si>
  <si>
    <t>Buccal_mucosa.88</t>
  </si>
  <si>
    <t>mgm4472233.3</t>
  </si>
  <si>
    <t>Buccal_mucosa.89</t>
  </si>
  <si>
    <t>mgm4473101.3</t>
  </si>
  <si>
    <t>Buccal_mucosa.90</t>
  </si>
  <si>
    <t>mgm4478493.3</t>
  </si>
  <si>
    <t>Buccal_mucosa.91</t>
  </si>
  <si>
    <t>mgm4472840.3</t>
  </si>
  <si>
    <t>Buccal_mucosa.92</t>
  </si>
  <si>
    <t>mgm4472978.3</t>
  </si>
  <si>
    <t>Buccal_mucosa.93</t>
  </si>
  <si>
    <t>mgm4472317.3</t>
  </si>
  <si>
    <t>Buccal_mucosa.94</t>
  </si>
  <si>
    <t>mgm4473405.3</t>
  </si>
  <si>
    <t>Buccal_mucosa.95</t>
  </si>
  <si>
    <t>mgm4473303.3</t>
  </si>
  <si>
    <t>Buccal_mucosa.96</t>
  </si>
  <si>
    <t>mgm4478547.3</t>
  </si>
  <si>
    <t>Buccal_mucosa.97</t>
  </si>
  <si>
    <t>mgm4472922.3</t>
  </si>
  <si>
    <t>Buccal_mucosa.98</t>
  </si>
  <si>
    <t>mgm4472509.3</t>
  </si>
  <si>
    <t>Buccal_mucosa.99</t>
  </si>
  <si>
    <t>mgm4478528.3</t>
  </si>
  <si>
    <t>Buccal_mucosa.100</t>
  </si>
  <si>
    <t>mgm4472977.3</t>
  </si>
  <si>
    <t>Buccal_mucosa.101</t>
  </si>
  <si>
    <t>mgm4472608.3</t>
  </si>
  <si>
    <t>Buccal_mucosa.102</t>
  </si>
  <si>
    <t>mgm4472121.3</t>
  </si>
  <si>
    <t>Buccal_mucosa.103</t>
  </si>
  <si>
    <t>mgm4472508.3</t>
  </si>
  <si>
    <t>Buccal_mucosa.104</t>
  </si>
  <si>
    <t>mgm4472609.3</t>
  </si>
  <si>
    <t>Buccal_mucosa.105</t>
  </si>
  <si>
    <t>mgm4473130.3</t>
  </si>
  <si>
    <t>Buccal_mucosa.106</t>
  </si>
  <si>
    <t>mgm4472120.3</t>
  </si>
  <si>
    <t>Buccal_mucosa.107</t>
  </si>
  <si>
    <t>mgm4473203.3</t>
  </si>
  <si>
    <t>Buccal_mucosa.108</t>
  </si>
  <si>
    <t>mgm4478480.3</t>
  </si>
  <si>
    <t>Buccal_mucosa.109</t>
  </si>
  <si>
    <t>mgm4478454.3</t>
  </si>
  <si>
    <t>Buccal_mucosa.110</t>
  </si>
  <si>
    <t>mgm4472350.3</t>
  </si>
  <si>
    <t>Buccal_mucosa.111</t>
  </si>
  <si>
    <t>mgm4473553.3</t>
  </si>
  <si>
    <t>Buccal_mucosa.112</t>
  </si>
  <si>
    <t>mgm4478477.3</t>
  </si>
  <si>
    <t>Buccal_mucosa.113</t>
  </si>
  <si>
    <t>mgm4473556.3</t>
  </si>
  <si>
    <t>Buccal_mucosa.114</t>
  </si>
  <si>
    <t>mgm4472351.3</t>
  </si>
  <si>
    <t>Buccal_mucosa.115</t>
  </si>
  <si>
    <t>mgm4478456.3</t>
  </si>
  <si>
    <t>Buccal_mucosa.116</t>
  </si>
  <si>
    <t>mgm4478627.3</t>
  </si>
  <si>
    <t>Buccal_mucosa.117</t>
  </si>
  <si>
    <t>mgm4473124.3</t>
  </si>
  <si>
    <t>Buccal_mucosa.118</t>
  </si>
  <si>
    <t>mgm4478556.3</t>
  </si>
  <si>
    <t>Buccal_mucosa.119</t>
  </si>
  <si>
    <t>mgm4472280.3</t>
  </si>
  <si>
    <t>Buccal_mucosa.120</t>
  </si>
  <si>
    <t>mgm4472456.3</t>
  </si>
  <si>
    <t>Buccal_mucosa.121</t>
  </si>
  <si>
    <t>mgm4472279.3</t>
  </si>
  <si>
    <t>Buccal_mucosa.122</t>
  </si>
  <si>
    <t>mgm4473435.3</t>
  </si>
  <si>
    <t>Buccal_mucosa.123</t>
  </si>
  <si>
    <t>mgm4473375.3</t>
  </si>
  <si>
    <t>Buccal_mucosa.124</t>
  </si>
  <si>
    <t>mgm4473566.3</t>
  </si>
  <si>
    <t>Buccal_mucosa.125</t>
  </si>
  <si>
    <t>mgm4473195.3</t>
  </si>
  <si>
    <t>Buccal_mucosa.126</t>
  </si>
  <si>
    <t>mgm4472111.3</t>
  </si>
  <si>
    <t>Buccal_mucosa.127</t>
  </si>
  <si>
    <t>mgm4473320.3</t>
  </si>
  <si>
    <t>Buccal_mucosa.128</t>
  </si>
  <si>
    <t>mgm4472110.3</t>
  </si>
  <si>
    <t>Buccal_mucosa.129</t>
  </si>
  <si>
    <t>mgm4478502.3</t>
  </si>
  <si>
    <t>Buccal_mucosa.130</t>
  </si>
  <si>
    <t>mgm4473565.3</t>
  </si>
  <si>
    <t>Buccal_mucosa.131</t>
  </si>
  <si>
    <t>mgm4473229.3</t>
  </si>
  <si>
    <t>Buccal_mucosa.132</t>
  </si>
  <si>
    <t>mgm4478471.3</t>
  </si>
  <si>
    <t>Buccal_mucosa.133</t>
  </si>
  <si>
    <t>mgm4472543.3</t>
  </si>
  <si>
    <t>Buccal_mucosa.134</t>
  </si>
  <si>
    <t>mgm4478500.3</t>
  </si>
  <si>
    <t>Buccal_mucosa.135</t>
  </si>
  <si>
    <t>mgm4473590.3</t>
  </si>
  <si>
    <t>Buccal_mucosa.136</t>
  </si>
  <si>
    <t>mgm4473665.3</t>
  </si>
  <si>
    <t>Buccal_mucosa.137</t>
  </si>
  <si>
    <t>mgm4473177.3</t>
  </si>
  <si>
    <t>Buccal_mucosa.138</t>
  </si>
  <si>
    <t>mgm4473592.3</t>
  </si>
  <si>
    <t>Buccal_mucosa.139</t>
  </si>
  <si>
    <t>mgm4473230.3</t>
  </si>
  <si>
    <t>Buccal_mucosa.140</t>
  </si>
  <si>
    <t>mgm4472944.3</t>
  </si>
  <si>
    <t>Buccal_mucosa.141</t>
  </si>
  <si>
    <t>mgm4472226.3</t>
  </si>
  <si>
    <t>Buccal_mucosa.142</t>
  </si>
  <si>
    <t>mgm4472227.3</t>
  </si>
  <si>
    <t>Buccal_mucosa.143</t>
  </si>
  <si>
    <t>mgm4472416.3</t>
  </si>
  <si>
    <t>Buccal_mucosa.144</t>
  </si>
  <si>
    <t>mgm4473181.3</t>
  </si>
  <si>
    <t>Buccal_mucosa.145</t>
  </si>
  <si>
    <t>mgm4472256.3</t>
  </si>
  <si>
    <t>Buccal_mucosa.146</t>
  </si>
  <si>
    <t>mgm4473398.3</t>
  </si>
  <si>
    <t>Buccal_mucosa.147</t>
  </si>
  <si>
    <t>mgm4472822.3</t>
  </si>
  <si>
    <t>Buccal_mucosa.148</t>
  </si>
  <si>
    <t>mgm4478637.3</t>
  </si>
  <si>
    <t>Buccal_mucosa.149</t>
  </si>
  <si>
    <t>mgm4472257.3</t>
  </si>
  <si>
    <t>Buccal_mucosa.150</t>
  </si>
  <si>
    <t>mgm4472168.3</t>
  </si>
  <si>
    <t>Buccal_mucosa.151</t>
  </si>
  <si>
    <t>mgm4473224.3</t>
  </si>
  <si>
    <t>Buccal_mucosa.152</t>
  </si>
  <si>
    <t>mgm4473377.3</t>
  </si>
  <si>
    <t>Buccal_mucosa.153</t>
  </si>
  <si>
    <t>mgm4472784.3</t>
  </si>
  <si>
    <t>Buccal_mucosa.154</t>
  </si>
  <si>
    <t>mgm4478639.3</t>
  </si>
  <si>
    <t>Buccal_mucosa.155</t>
  </si>
  <si>
    <t>mgm4472812.3</t>
  </si>
  <si>
    <t>Buccal_mucosa.156</t>
  </si>
  <si>
    <t>mgm4472417.3</t>
  </si>
  <si>
    <t>Buccal_mucosa.157</t>
  </si>
  <si>
    <t>mgm4473223.3</t>
  </si>
  <si>
    <t>Buccal_mucosa.158</t>
  </si>
  <si>
    <t>mgm4473499.3</t>
  </si>
  <si>
    <t>Buccal_mucosa.159</t>
  </si>
  <si>
    <t>mgm4472923.3</t>
  </si>
  <si>
    <t>Buccal_mucosa.160</t>
  </si>
  <si>
    <t>mgm4473712.3</t>
  </si>
  <si>
    <t>Buccal_mucosa.161</t>
  </si>
  <si>
    <t>mgm4472842.3</t>
  </si>
  <si>
    <t>Buccal_mucosa.162</t>
  </si>
  <si>
    <t>mgm4472912.3</t>
  </si>
  <si>
    <t>Buccal_mucosa.163</t>
  </si>
  <si>
    <t>mgm4473114.3</t>
  </si>
  <si>
    <t>Buccal_mucosa.164</t>
  </si>
  <si>
    <t>mgm4478644.3</t>
  </si>
  <si>
    <t>Buccal_mucosa.165</t>
  </si>
  <si>
    <t>mgm4472640.3</t>
  </si>
  <si>
    <t>Buccal_mucosa.166</t>
  </si>
  <si>
    <t>mgm4472530.3</t>
  </si>
  <si>
    <t>Buccal_mucosa.167</t>
  </si>
  <si>
    <t>mgm4472366.3</t>
  </si>
  <si>
    <t>Buccal_mucosa.168</t>
  </si>
  <si>
    <t>mgm4472169.3</t>
  </si>
  <si>
    <t>Buccal_mucosa.169</t>
  </si>
  <si>
    <t>mgm4473115.3</t>
  </si>
  <si>
    <t>Buccal_mucosa.170</t>
  </si>
  <si>
    <t>mgm4472440.3</t>
  </si>
  <si>
    <t>Buccal_mucosa.171</t>
  </si>
  <si>
    <t>mgm4473711.3</t>
  </si>
  <si>
    <t>Buccal_mucosa.172</t>
  </si>
  <si>
    <t>mgm4472367.3</t>
  </si>
  <si>
    <t>Buccal_mucosa.173</t>
  </si>
  <si>
    <t>mgm4478588.3</t>
  </si>
  <si>
    <t>Buccal_mucosa.174</t>
  </si>
  <si>
    <t>mgm4473548.3</t>
  </si>
  <si>
    <t>Buccal_mucosa.175</t>
  </si>
  <si>
    <t>mgm4473251.3</t>
  </si>
  <si>
    <t>Buccal_mucosa.176</t>
  </si>
  <si>
    <t>mgm4478496.3</t>
  </si>
  <si>
    <t>Buccal_mucosa.177</t>
  </si>
  <si>
    <t>mgm4472274.3</t>
  </si>
  <si>
    <t>Buccal_mucosa.178</t>
  </si>
  <si>
    <t>mgm4472144.3</t>
  </si>
  <si>
    <t>Buccal_mucosa.179</t>
  </si>
  <si>
    <t>mgm4472145.3</t>
  </si>
  <si>
    <t>Buccal_mucosa.180</t>
  </si>
  <si>
    <t>mgm4472439.3</t>
  </si>
  <si>
    <t>Buccal_mucosa.181</t>
  </si>
  <si>
    <t>mgm4478587.3</t>
  </si>
  <si>
    <t>Buccal_mucosa.182</t>
  </si>
  <si>
    <t>mgm4473189.3</t>
  </si>
  <si>
    <t>Buccal_mucosa.183</t>
  </si>
  <si>
    <t>mgm4472418.3</t>
  </si>
  <si>
    <t>Buccal_mucosa.184</t>
  </si>
  <si>
    <t>mgm4472193.3</t>
  </si>
  <si>
    <t>Buccal_mucosa.185</t>
  </si>
  <si>
    <t>mgm4473544.3</t>
  </si>
  <si>
    <t>Buccal_mucosa.186</t>
  </si>
  <si>
    <t>mgm4472273.3</t>
  </si>
  <si>
    <t>Buccal_mucosa.187</t>
  </si>
  <si>
    <t>mgm4472192.3</t>
  </si>
  <si>
    <t>Buccal_mucosa.188</t>
  </si>
  <si>
    <t>mgm4473238.3</t>
  </si>
  <si>
    <t>Buccal_mucosa.189</t>
  </si>
  <si>
    <t>mgm4478475.3</t>
  </si>
  <si>
    <t>Buccal_mucosa.190</t>
  </si>
  <si>
    <t>mgm4472917.3</t>
  </si>
  <si>
    <t>Buccal_mucosa.191</t>
  </si>
  <si>
    <t>mgm4472869.3</t>
  </si>
  <si>
    <t>Buccal_mucosa.192</t>
  </si>
  <si>
    <t>mgm4472865.3</t>
  </si>
  <si>
    <t>Buccal_mucosa.193</t>
  </si>
  <si>
    <t>mgm4473586.3</t>
  </si>
  <si>
    <t>Buccal_mucosa.194</t>
  </si>
  <si>
    <t>mgm4478596.3</t>
  </si>
  <si>
    <t>Buccal_mucosa.195</t>
  </si>
  <si>
    <t>mgm4473587.3</t>
  </si>
  <si>
    <t>Buccal_mucosa.196</t>
  </si>
  <si>
    <t>mgm4472916.3</t>
  </si>
  <si>
    <t>Buccal_mucosa.197</t>
  </si>
  <si>
    <t>mgm4473572.3</t>
  </si>
  <si>
    <t>Buccal_mucosa.198</t>
  </si>
  <si>
    <t>mgm4472557.3</t>
  </si>
  <si>
    <t>Buccal_mucosa.199</t>
  </si>
  <si>
    <t>mgm4472976.3</t>
  </si>
  <si>
    <t>Buccal_mucosa.200</t>
  </si>
  <si>
    <t>mgm4473596.3</t>
  </si>
  <si>
    <t>Buccal_mucosa.201</t>
  </si>
  <si>
    <t>mgm4472556.3</t>
  </si>
  <si>
    <t>Buccal_mucosa.202</t>
  </si>
  <si>
    <t>mgm4473430.3</t>
  </si>
  <si>
    <t>Buccal_mucosa.203</t>
  </si>
  <si>
    <t>mgm4472974.3</t>
  </si>
  <si>
    <t>Buccal_mucosa.204</t>
  </si>
  <si>
    <t>mgm4472828.3</t>
  </si>
  <si>
    <t>Buccal_mucosa.205</t>
  </si>
  <si>
    <t>mgm4472212.3</t>
  </si>
  <si>
    <t>Buccal_mucosa.206</t>
  </si>
  <si>
    <t>mgm4472851.3</t>
  </si>
  <si>
    <t>Buccal_mucosa.207</t>
  </si>
  <si>
    <t>mgm4478601.3</t>
  </si>
  <si>
    <t>Buccal_mucosa.208</t>
  </si>
  <si>
    <t>mgm4472853.3</t>
  </si>
  <si>
    <t>Buccal_mucosa.209</t>
  </si>
  <si>
    <t>mgm4472919.3</t>
  </si>
  <si>
    <t>Buccal_mucosa.210</t>
  </si>
  <si>
    <t>mgm4478555.3</t>
  </si>
  <si>
    <t>Buccal_mucosa.211</t>
  </si>
  <si>
    <t>mgm4472835.3</t>
  </si>
  <si>
    <t>Buccal_mucosa.212</t>
  </si>
  <si>
    <t>mgm4472908.3</t>
  </si>
  <si>
    <t>Buccal_mucosa.213</t>
  </si>
  <si>
    <t>mgm4473208.3</t>
  </si>
  <si>
    <t>Buccal_mucosa.214</t>
  </si>
  <si>
    <t>mgm4472213.3</t>
  </si>
  <si>
    <t>Buccal_mucosa.215</t>
  </si>
  <si>
    <t>mgm4472789.3</t>
  </si>
  <si>
    <t>Buccal_mucosa.216</t>
  </si>
  <si>
    <t>mgm4472830.3</t>
  </si>
  <si>
    <t>Buccal_mucosa.217</t>
  </si>
  <si>
    <t>mgm4478481.3</t>
  </si>
  <si>
    <t>Buccal_mucosa.218</t>
  </si>
  <si>
    <t>mgm4472434.3</t>
  </si>
  <si>
    <t>Buccal_mucosa.219</t>
  </si>
  <si>
    <t>mgm4472971.3</t>
  </si>
  <si>
    <t>Buccal_mucosa.220</t>
  </si>
  <si>
    <t>mgm4478458.3</t>
  </si>
  <si>
    <t>Buccal_mucosa.221</t>
  </si>
  <si>
    <t>mgm4472972.3</t>
  </si>
  <si>
    <t>Buccal_mucosa.222</t>
  </si>
  <si>
    <t>mgm4473136.3</t>
  </si>
  <si>
    <t>Buccal_mucosa.223</t>
  </si>
  <si>
    <t>mgm4472433.3</t>
  </si>
  <si>
    <t>Buccal_mucosa.224</t>
  </si>
  <si>
    <t>mgm4472497.3</t>
  </si>
  <si>
    <t>Buccal_mucosa.225</t>
  </si>
  <si>
    <t>mgm4472987.3</t>
  </si>
  <si>
    <t>Buccal_mucosa.226</t>
  </si>
  <si>
    <t>mgm4472222.3</t>
  </si>
  <si>
    <t>Buccal_mucosa.227</t>
  </si>
  <si>
    <t>mgm4473106.3</t>
  </si>
  <si>
    <t>Buccal_mucosa.228</t>
  </si>
  <si>
    <t>mgm4478448.3</t>
  </si>
  <si>
    <t>Buccal_mucosa.229</t>
  </si>
  <si>
    <t>mgm4472423.3</t>
  </si>
  <si>
    <t>Buccal_mucosa.230</t>
  </si>
  <si>
    <t>mgm4472218.3</t>
  </si>
  <si>
    <t>Buccal_mucosa.231</t>
  </si>
  <si>
    <t>mgm4472404.3</t>
  </si>
  <si>
    <t>Buccal_mucosa.232</t>
  </si>
  <si>
    <t>mgm4472904.3</t>
  </si>
  <si>
    <t>Buccal_mucosa.233</t>
  </si>
  <si>
    <t>mgm4472496.3</t>
  </si>
  <si>
    <t>Buccal_mucosa.234</t>
  </si>
  <si>
    <t>mgm4472907.3</t>
  </si>
  <si>
    <t>Buccal_mucosa.235</t>
  </si>
  <si>
    <t>mgm4472219.3</t>
  </si>
  <si>
    <t>Buccal_mucosa.236</t>
  </si>
  <si>
    <t>mgm4472401.3</t>
  </si>
  <si>
    <t>Buccal_mucosa.237</t>
  </si>
  <si>
    <t>mgm4472400.3</t>
  </si>
  <si>
    <t>Buccal_mucosa.238</t>
  </si>
  <si>
    <t>mgm4472983.3</t>
  </si>
  <si>
    <t>Buccal_mucosa.239</t>
  </si>
  <si>
    <t>mgm4472531.3</t>
  </si>
  <si>
    <t>Buccal_mucosa.240</t>
  </si>
  <si>
    <t>mgm4473180.3</t>
  </si>
  <si>
    <t>Buccal_mucosa.241</t>
  </si>
  <si>
    <t>mgm4473174.3</t>
  </si>
  <si>
    <t>Buccal_mucosa.242</t>
  </si>
  <si>
    <t>mgm4473175.3</t>
  </si>
  <si>
    <t>Buccal_mucosa.243</t>
  </si>
  <si>
    <t>mgm4472527.3</t>
  </si>
  <si>
    <t>HELL NO</t>
  </si>
  <si>
    <t>Physcomitrella</t>
  </si>
  <si>
    <t>These samples have no counts -- cut out of analyses</t>
  </si>
  <si>
    <t>mgm4472526.3</t>
  </si>
  <si>
    <t>mgm4472903.3</t>
  </si>
  <si>
    <t>Buccal_mucosa.244</t>
  </si>
  <si>
    <t>mgm4472915.3</t>
  </si>
  <si>
    <t>Buccal_mucosa.245</t>
  </si>
  <si>
    <t>mgm4472232.3</t>
  </si>
  <si>
    <t>Buccal_mucosa.246</t>
  </si>
  <si>
    <t>mgm4478563.3</t>
  </si>
  <si>
    <t>Buccal_mucosa.247</t>
  </si>
  <si>
    <t>mgm4478562.3</t>
  </si>
  <si>
    <t>Buccal_mucosa.248</t>
  </si>
  <si>
    <t>mgm4472821.3</t>
  </si>
  <si>
    <t>G_DNA_Hard_palate</t>
  </si>
  <si>
    <t>Hard_palate.1</t>
  </si>
  <si>
    <t>mgm4472804.3</t>
  </si>
  <si>
    <t>Hard_palate.2</t>
  </si>
  <si>
    <t>mgm4473103.3</t>
  </si>
  <si>
    <t>G_DNA_L_Retroauricular_crease</t>
  </si>
  <si>
    <t>L_Retroauricular_crease.1</t>
  </si>
  <si>
    <t>mgm4473102.3</t>
  </si>
  <si>
    <t>L_Retroauricular_crease.2</t>
  </si>
  <si>
    <t>mgm4473078.3</t>
  </si>
  <si>
    <t>L_Retroauricular_crease.3</t>
  </si>
  <si>
    <t>mgm4478439.3</t>
  </si>
  <si>
    <t>L_Retroauricular_crease.4</t>
  </si>
  <si>
    <t>mgm4478467.3</t>
  </si>
  <si>
    <t>L_Retroauricular_crease.5</t>
  </si>
  <si>
    <t>mgm4473165.3</t>
  </si>
  <si>
    <t>L_Retroauricular_crease.6</t>
  </si>
  <si>
    <t>mgm4473162.3</t>
  </si>
  <si>
    <t>L_Retroauricular_crease.7</t>
  </si>
  <si>
    <t>mgm4473163.3</t>
  </si>
  <si>
    <t>L_Retroauricular_crease.8</t>
  </si>
  <si>
    <t>mgm4473253.3</t>
  </si>
  <si>
    <t>L_Retroauricular_crease.9</t>
  </si>
  <si>
    <t>mgm4473695.3</t>
  </si>
  <si>
    <t>L_Retroauricular_crease.10</t>
  </si>
  <si>
    <t>mgm4478536.3</t>
  </si>
  <si>
    <t>L_Retroauricular_crease.11</t>
  </si>
  <si>
    <t>mgm4473321.3</t>
  </si>
  <si>
    <t>L_Retroauricular_crease.12</t>
  </si>
  <si>
    <t>mgm4478541.3</t>
  </si>
  <si>
    <t>L_Retroauricular_crease.13</t>
  </si>
  <si>
    <t>mgm4473384.3</t>
  </si>
  <si>
    <t>L_Retroauricular_crease.14</t>
  </si>
  <si>
    <t>mgm4473205.3</t>
  </si>
  <si>
    <t>L_Retroauricular_crease.15</t>
  </si>
  <si>
    <t>mgm4473206.3</t>
  </si>
  <si>
    <t>L_Retroauricular_crease.16</t>
  </si>
  <si>
    <t>mgm4478468.3</t>
  </si>
  <si>
    <t>L_Retroauricular_crease.17</t>
  </si>
  <si>
    <t>mgm4472370.3</t>
  </si>
  <si>
    <t>L_Retroauricular_crease.18</t>
  </si>
  <si>
    <t>mgm4472371.3</t>
  </si>
  <si>
    <t>L_Retroauricular_crease.19</t>
  </si>
  <si>
    <t>mgm4473166.3</t>
  </si>
  <si>
    <t>L_Retroauricular_crease.20</t>
  </si>
  <si>
    <t>mgm4473254.3</t>
  </si>
  <si>
    <t>G_DNA_Mid_vagina</t>
  </si>
  <si>
    <t>Mid_vagina.1</t>
  </si>
  <si>
    <t>mgm4478505.3</t>
  </si>
  <si>
    <t>Mid_vagina.2</t>
  </si>
  <si>
    <t>mgm4473329.3</t>
  </si>
  <si>
    <t>Mid_vagina.3</t>
  </si>
  <si>
    <t>mgm4473333.3</t>
  </si>
  <si>
    <t>Mid_vagina.4</t>
  </si>
  <si>
    <t>mgm4473444.3</t>
  </si>
  <si>
    <t>G_DNA_Palatine_Tonsils</t>
  </si>
  <si>
    <t>Palatine_Tonsils.1</t>
  </si>
  <si>
    <t>Prevotella</t>
  </si>
  <si>
    <t>mgm4473445.3</t>
  </si>
  <si>
    <t>Palatine_Tonsils.2</t>
  </si>
  <si>
    <t>mgm4473387.3</t>
  </si>
  <si>
    <t>Palatine_Tonsils.3</t>
  </si>
  <si>
    <t>mgm4473439.3</t>
  </si>
  <si>
    <t>Palatine_Tonsils.4</t>
  </si>
  <si>
    <t>mgm4473492.3</t>
  </si>
  <si>
    <t>Palatine_Tonsils.5</t>
  </si>
  <si>
    <t>mgm4478575.3</t>
  </si>
  <si>
    <t>Palatine_Tonsils.6</t>
  </si>
  <si>
    <t>mgm4473448.3</t>
  </si>
  <si>
    <t>Palatine_Tonsils.7</t>
  </si>
  <si>
    <t>mgm4473447.3</t>
  </si>
  <si>
    <t>Palatine_Tonsils.8</t>
  </si>
  <si>
    <t>mgm4472991.3</t>
  </si>
  <si>
    <t>Palatine_Tonsils.9</t>
  </si>
  <si>
    <t>mgm4473390.3</t>
  </si>
  <si>
    <t>Palatine_Tonsils.10</t>
  </si>
  <si>
    <t>mgm4473363.3</t>
  </si>
  <si>
    <t>Palatine_Tonsils.11</t>
  </si>
  <si>
    <t>mgm4472989.3</t>
  </si>
  <si>
    <t>Palatine_Tonsils.12</t>
  </si>
  <si>
    <t>mgm4472424.3</t>
  </si>
  <si>
    <t>G_DNA_Posterior_fornix</t>
  </si>
  <si>
    <t>Posterior_fornix.1</t>
  </si>
  <si>
    <t>mgm4472135.3</t>
  </si>
  <si>
    <t>Posterior_fornix.2</t>
  </si>
  <si>
    <t>mgm4472134.3</t>
  </si>
  <si>
    <t>Posterior_fornix.3</t>
  </si>
  <si>
    <t>mgm4473242.3</t>
  </si>
  <si>
    <t>Posterior_fornix.4</t>
  </si>
  <si>
    <t>Bifidobacterium</t>
  </si>
  <si>
    <t>mgm4473241.3</t>
  </si>
  <si>
    <t>Posterior_fornix.5</t>
  </si>
  <si>
    <t>mgm4478476.3</t>
  </si>
  <si>
    <t>Posterior_fornix.6</t>
  </si>
  <si>
    <t>mgm4472269.3</t>
  </si>
  <si>
    <t>Posterior_fornix.7</t>
  </si>
  <si>
    <t>mgm4472106.3</t>
  </si>
  <si>
    <t>Posterior_fornix.8</t>
  </si>
  <si>
    <t>mgm4472693.3</t>
  </si>
  <si>
    <t>Posterior_fornix.9</t>
  </si>
  <si>
    <t>mgm4472107.3</t>
  </si>
  <si>
    <t>Posterior_fornix.10</t>
  </si>
  <si>
    <t>mgm4473190.3</t>
  </si>
  <si>
    <t>Posterior_fornix.11</t>
  </si>
  <si>
    <t>Gardnerella</t>
  </si>
  <si>
    <t>mgm4472268.3</t>
  </si>
  <si>
    <t>Posterior_fornix.12</t>
  </si>
  <si>
    <t>mgm4472626.3</t>
  </si>
  <si>
    <t>Posterior_fornix.13</t>
  </si>
  <si>
    <t>mgm4473072.3</t>
  </si>
  <si>
    <t>Posterior_fornix.14</t>
  </si>
  <si>
    <t>mgm4478437.3</t>
  </si>
  <si>
    <t>Posterior_fornix.15</t>
  </si>
  <si>
    <t>mgm4472625.3</t>
  </si>
  <si>
    <t>Posterior_fornix.16</t>
  </si>
  <si>
    <t>mgm4473495.3</t>
  </si>
  <si>
    <t>Posterior_fornix.17</t>
  </si>
  <si>
    <t>mgm4472632.3</t>
  </si>
  <si>
    <t>Posterior_fornix.18</t>
  </si>
  <si>
    <t>mgm4472209.3</t>
  </si>
  <si>
    <t>Posterior_fornix.19</t>
  </si>
  <si>
    <t>mgm4472520.3</t>
  </si>
  <si>
    <t>Posterior_fornix.20</t>
  </si>
  <si>
    <t>mgm4472521.3</t>
  </si>
  <si>
    <t>Posterior_fornix.21</t>
  </si>
  <si>
    <t>mgm4472208.3</t>
  </si>
  <si>
    <t>Posterior_fornix.22</t>
  </si>
  <si>
    <t>mgm4473557.3</t>
  </si>
  <si>
    <t>Posterior_fornix.23</t>
  </si>
  <si>
    <t>mgm4473702.3</t>
  </si>
  <si>
    <t>Posterior_fornix.24</t>
  </si>
  <si>
    <t>mgm4478592.3</t>
  </si>
  <si>
    <t>Posterior_fornix.25</t>
  </si>
  <si>
    <t>mgm4472737.3</t>
  </si>
  <si>
    <t>Posterior_fornix.26</t>
  </si>
  <si>
    <t>mgm4473689.3</t>
  </si>
  <si>
    <t>Posterior_fornix.27</t>
  </si>
  <si>
    <t>mgm4472748.3</t>
  </si>
  <si>
    <t>Posterior_fornix.28</t>
  </si>
  <si>
    <t>mgm4472429.3</t>
  </si>
  <si>
    <t>Posterior_fornix.29</t>
  </si>
  <si>
    <t>mgm4472240.3</t>
  </si>
  <si>
    <t>Posterior_fornix.30</t>
  </si>
  <si>
    <t>mgm4478424.3</t>
  </si>
  <si>
    <t>Posterior_fornix.31</t>
  </si>
  <si>
    <t>mgm4472992.3</t>
  </si>
  <si>
    <t>Posterior_fornix.32</t>
  </si>
  <si>
    <t>mgm4472931.3</t>
  </si>
  <si>
    <t>Posterior_fornix.33</t>
  </si>
  <si>
    <t>mgm4472796.3</t>
  </si>
  <si>
    <t>Posterior_fornix.34</t>
  </si>
  <si>
    <t>mgm4472785.3</t>
  </si>
  <si>
    <t>Posterior_fornix.35</t>
  </si>
  <si>
    <t>mgm4472736.3</t>
  </si>
  <si>
    <t>Posterior_fornix.36</t>
  </si>
  <si>
    <t>mgm4472929.3</t>
  </si>
  <si>
    <t>Posterior_fornix.37</t>
  </si>
  <si>
    <t>mgm4472241.3</t>
  </si>
  <si>
    <t>Posterior_fornix.38</t>
  </si>
  <si>
    <t>mgm4473000.3</t>
  </si>
  <si>
    <t>Posterior_fornix.39</t>
  </si>
  <si>
    <t>mgm4478583.3</t>
  </si>
  <si>
    <t>Posterior_fornix.40</t>
  </si>
  <si>
    <t>mgm4473033.3</t>
  </si>
  <si>
    <t>Posterior_fornix.41</t>
  </si>
  <si>
    <t>mgm4472725.3</t>
  </si>
  <si>
    <t>Posterior_fornix.42</t>
  </si>
  <si>
    <t>mgm4472739.3</t>
  </si>
  <si>
    <t>Posterior_fornix.43</t>
  </si>
  <si>
    <t>mgm4472713.3</t>
  </si>
  <si>
    <t>Posterior_fornix.44</t>
  </si>
  <si>
    <t>mgm4478525.3</t>
  </si>
  <si>
    <t>Posterior_fornix.45</t>
  </si>
  <si>
    <t>mgm4472744.3</t>
  </si>
  <si>
    <t>Posterior_fornix.46</t>
  </si>
  <si>
    <t>mgm4472454.3</t>
  </si>
  <si>
    <t>Posterior_fornix.47</t>
  </si>
  <si>
    <t>mgm4473341.3</t>
  </si>
  <si>
    <t>Posterior_fornix.48</t>
  </si>
  <si>
    <t>mgm4472709.3</t>
  </si>
  <si>
    <t>Posterior_fornix.49</t>
  </si>
  <si>
    <t>mgm4472441.3</t>
  </si>
  <si>
    <t>Posterior_fornix.50</t>
  </si>
  <si>
    <t>mgm4478423.3</t>
  </si>
  <si>
    <t>Posterior_fornix.51</t>
  </si>
  <si>
    <t>mgm4473018.3</t>
  </si>
  <si>
    <t>Posterior_fornix.52</t>
  </si>
  <si>
    <t>mgm4472714.3</t>
  </si>
  <si>
    <t>Posterior_fornix.53</t>
  </si>
  <si>
    <t>mgm4472238.3</t>
  </si>
  <si>
    <t>Posterior_fornix.54</t>
  </si>
  <si>
    <t>mgm4472715.3</t>
  </si>
  <si>
    <t>Posterior_fornix.55</t>
  </si>
  <si>
    <t>mgm4472230.3</t>
  </si>
  <si>
    <t>Posterior_fornix.56</t>
  </si>
  <si>
    <t>mgm4472239.3</t>
  </si>
  <si>
    <t>Posterior_fornix.57</t>
  </si>
  <si>
    <t>mgm4472231.3</t>
  </si>
  <si>
    <t>Posterior_fornix.58</t>
  </si>
  <si>
    <t>mgm4478485.3</t>
  </si>
  <si>
    <t>Posterior_fornix.59</t>
  </si>
  <si>
    <t>mgm4473220.3</t>
  </si>
  <si>
    <t>Posterior_fornix.60</t>
  </si>
  <si>
    <t>mgm4478594.3</t>
  </si>
  <si>
    <t>Posterior_fornix.61</t>
  </si>
  <si>
    <t>mgm4472635.3</t>
  </si>
  <si>
    <t>Posterior_fornix.62</t>
  </si>
  <si>
    <t>mgm4473505.3</t>
  </si>
  <si>
    <t>Posterior_fornix.63</t>
  </si>
  <si>
    <t>mgm4473560.3</t>
  </si>
  <si>
    <t>Posterior_fornix.64</t>
  </si>
  <si>
    <t>mgm4473001.3</t>
  </si>
  <si>
    <t>Posterior_fornix.65</t>
  </si>
  <si>
    <t>mgm4473266.3</t>
  </si>
  <si>
    <t>Posterior_fornix.66</t>
  </si>
  <si>
    <t>mgm4472502.3</t>
  </si>
  <si>
    <t>Posterior_fornix.67</t>
  </si>
  <si>
    <t>mgm4473218.3</t>
  </si>
  <si>
    <t>Posterior_fornix.68</t>
  </si>
  <si>
    <t>mgm4472999.3</t>
  </si>
  <si>
    <t>Posterior_fornix.69</t>
  </si>
  <si>
    <t>mgm4472500.3</t>
  </si>
  <si>
    <t>Posterior_fornix.70</t>
  </si>
  <si>
    <t>mgm4472692.3</t>
  </si>
  <si>
    <t>Posterior_fornix.71</t>
  </si>
  <si>
    <t>mgm4472710.3</t>
  </si>
  <si>
    <t>Posterior_fornix.72</t>
  </si>
  <si>
    <t>mgm4472503.3</t>
  </si>
  <si>
    <t>Posterior_fornix.73</t>
  </si>
  <si>
    <t>mgm4473265.3</t>
  </si>
  <si>
    <t>Posterior_fornix.74</t>
  </si>
  <si>
    <t>mgm4473506.3</t>
  </si>
  <si>
    <t>Posterior_fornix.75</t>
  </si>
  <si>
    <t>mgm4472642.3</t>
  </si>
  <si>
    <t>Posterior_fornix.76</t>
  </si>
  <si>
    <t>mgm4473509.3</t>
  </si>
  <si>
    <t>Posterior_fornix.77</t>
  </si>
  <si>
    <t>mgm4478516.3</t>
  </si>
  <si>
    <t>Posterior_fornix.78</t>
  </si>
  <si>
    <t>mgm4472501.3</t>
  </si>
  <si>
    <t>Posterior_fornix.79</t>
  </si>
  <si>
    <t>mgm4473508.3</t>
  </si>
  <si>
    <t>Posterior_fornix.80</t>
  </si>
  <si>
    <t>mgm4478517.3</t>
  </si>
  <si>
    <t>Posterior_fornix.81</t>
  </si>
  <si>
    <t>mgm4473217.3</t>
  </si>
  <si>
    <t>Posterior_fornix.82</t>
  </si>
  <si>
    <t>mgm4478548.3</t>
  </si>
  <si>
    <t>Posterior_fornix.83</t>
  </si>
  <si>
    <t>mgm4473669.3</t>
  </si>
  <si>
    <t>Posterior_fornix.84</t>
  </si>
  <si>
    <t>mgm4473035.3</t>
  </si>
  <si>
    <t>Posterior_fornix.85</t>
  </si>
  <si>
    <t>mgm4472647.3</t>
  </si>
  <si>
    <t>Posterior_fornix.86</t>
  </si>
  <si>
    <t>mgm4473036.3</t>
  </si>
  <si>
    <t>Posterior_fornix.87</t>
  </si>
  <si>
    <t>mgm4478564.3</t>
  </si>
  <si>
    <t>Posterior_fornix.88</t>
  </si>
  <si>
    <t>mgm4472867.3</t>
  </si>
  <si>
    <t>Posterior_fornix.89</t>
  </si>
  <si>
    <t>mgm4473245.3</t>
  </si>
  <si>
    <t>Posterior_fornix.90</t>
  </si>
  <si>
    <t>mgm4472866.3</t>
  </si>
  <si>
    <t>Posterior_fornix.91</t>
  </si>
  <si>
    <t>mgm4472389.3</t>
  </si>
  <si>
    <t>Posterior_fornix.92</t>
  </si>
  <si>
    <t>mgm4472435.3</t>
  </si>
  <si>
    <t>Posterior_fornix.93</t>
  </si>
  <si>
    <t>mgm4472388.3</t>
  </si>
  <si>
    <t>Posterior_fornix.94</t>
  </si>
  <si>
    <t>mgm4472712.3</t>
  </si>
  <si>
    <t>Posterior_fornix.95</t>
  </si>
  <si>
    <t>mgm4472706.3</t>
  </si>
  <si>
    <t>Posterior_fornix.96</t>
  </si>
  <si>
    <t>mgm4472621.3</t>
  </si>
  <si>
    <t>Posterior_fornix.97</t>
  </si>
  <si>
    <t>mgm4472261.3</t>
  </si>
  <si>
    <t>Posterior_fornix.98</t>
  </si>
  <si>
    <t>mgm4472652.3</t>
  </si>
  <si>
    <t>Posterior_fornix.99</t>
  </si>
  <si>
    <t>mgm4472694.3</t>
  </si>
  <si>
    <t>Posterior_fornix.100</t>
  </si>
  <si>
    <t>mgm4472534.3</t>
  </si>
  <si>
    <t>Posterior_fornix.101</t>
  </si>
  <si>
    <t>mgm4472436.3</t>
  </si>
  <si>
    <t>Posterior_fornix.102</t>
  </si>
  <si>
    <t>mgm4472382.3</t>
  </si>
  <si>
    <t>Posterior_fornix.103</t>
  </si>
  <si>
    <t>mgm4472653.3</t>
  </si>
  <si>
    <t>Posterior_fornix.104</t>
  </si>
  <si>
    <t>mgm4472260.3</t>
  </si>
  <si>
    <t>Posterior_fornix.105</t>
  </si>
  <si>
    <t>mgm4472535.3</t>
  </si>
  <si>
    <t>Posterior_fornix.106</t>
  </si>
  <si>
    <t>mgm4473202.3</t>
  </si>
  <si>
    <t>Posterior_fornix.107</t>
  </si>
  <si>
    <t>mgm4472552.3</t>
  </si>
  <si>
    <t>Posterior_fornix.108</t>
  </si>
  <si>
    <t>mgm4472204.3</t>
  </si>
  <si>
    <t>Posterior_fornix.109</t>
  </si>
  <si>
    <t>mgm4472205.3</t>
  </si>
  <si>
    <t>Posterior_fornix.110</t>
  </si>
  <si>
    <t>mgm4472383.3</t>
  </si>
  <si>
    <t>Posterior_fornix.111</t>
  </si>
  <si>
    <t>mgm4472420.3</t>
  </si>
  <si>
    <t>Posterior_fornix.112</t>
  </si>
  <si>
    <t>mgm4472449.3</t>
  </si>
  <si>
    <t>Posterior_fornix.113</t>
  </si>
  <si>
    <t>mgm4472272.3</t>
  </si>
  <si>
    <t>Posterior_fornix.114</t>
  </si>
  <si>
    <t>mgm4472553.3</t>
  </si>
  <si>
    <t>Posterior_fornix.115</t>
  </si>
  <si>
    <t>mgm4472450.3</t>
  </si>
  <si>
    <t>Posterior_fornix.116</t>
  </si>
  <si>
    <t>mgm4472271.3</t>
  </si>
  <si>
    <t>Posterior_fornix.117</t>
  </si>
  <si>
    <t>mgm4472601.3</t>
  </si>
  <si>
    <t>Posterior_fornix.118</t>
  </si>
  <si>
    <t>mgm4473708.3</t>
  </si>
  <si>
    <t>unspecified</t>
  </si>
  <si>
    <t>Posterior_fornix.119</t>
  </si>
  <si>
    <t>mgm4478642.3</t>
  </si>
  <si>
    <t>Illumina Genome Analyzer</t>
  </si>
  <si>
    <t>Posterior_fornix.120</t>
  </si>
  <si>
    <t>mgm4473709.3</t>
  </si>
  <si>
    <t>Illumina HiSeq 2000</t>
  </si>
  <si>
    <t>Posterior_fornix.121</t>
  </si>
  <si>
    <t>mgm4473051.3</t>
  </si>
  <si>
    <t>454 GS FLX</t>
  </si>
  <si>
    <t>Posterior_fornix.122</t>
  </si>
  <si>
    <t>mgm4473050.3</t>
  </si>
  <si>
    <t>Posterior_fornix.123</t>
  </si>
  <si>
    <t>mgm4478431.3</t>
  </si>
  <si>
    <t>Posterior_fornix.124</t>
  </si>
  <si>
    <t>mgm4473054.3</t>
  </si>
  <si>
    <t>Posterior_fornix.125</t>
  </si>
  <si>
    <t>mgm4478466.3</t>
  </si>
  <si>
    <t>G_DNA_R_Retroauricular_crease</t>
  </si>
  <si>
    <t>R_Retroauricular_crease.1</t>
  </si>
  <si>
    <t>mgm4472870.3</t>
  </si>
  <si>
    <t>R_Retroauricular_crease.2</t>
  </si>
  <si>
    <t>mgm4473160.3</t>
  </si>
  <si>
    <t>R_Retroauricular_crease.3</t>
  </si>
  <si>
    <t>mgm4472833.3</t>
  </si>
  <si>
    <t>R_Retroauricular_crease.4</t>
  </si>
  <si>
    <t>mgm4473081.3</t>
  </si>
  <si>
    <t>R_Retroauricular_crease.5</t>
  </si>
  <si>
    <t>mgm4472855.3</t>
  </si>
  <si>
    <t>R_Retroauricular_crease.6</t>
  </si>
  <si>
    <t>mgm4472801.3</t>
  </si>
  <si>
    <t>R_Retroauricular_crease.7</t>
  </si>
  <si>
    <t>mgm4473080.3</t>
  </si>
  <si>
    <t>R_Retroauricular_crease.8</t>
  </si>
  <si>
    <t>mgm4478440.3</t>
  </si>
  <si>
    <t>R_Retroauricular_crease.9</t>
  </si>
  <si>
    <t>mgm4473083.3</t>
  </si>
  <si>
    <t>R_Retroauricular_crease.10</t>
  </si>
  <si>
    <t>mgm4473487.3</t>
  </si>
  <si>
    <t>R_Retroauricular_crease.11</t>
  </si>
  <si>
    <t>mgm4478574.3</t>
  </si>
  <si>
    <t>R_Retroauricular_crease.12</t>
  </si>
  <si>
    <t>mgm4473414.3</t>
  </si>
  <si>
    <t>R_Retroauricular_crease.13</t>
  </si>
  <si>
    <t>Anaerococcus</t>
  </si>
  <si>
    <t>mgm4478549.3</t>
  </si>
  <si>
    <t>R_Retroauricular_crease.14</t>
  </si>
  <si>
    <t>mgm4472909.3</t>
  </si>
  <si>
    <t>R_Retroauricular_crease.15</t>
  </si>
  <si>
    <t>mgm4472845.3</t>
  </si>
  <si>
    <t>R_Retroauricular_crease.16</t>
  </si>
  <si>
    <t>mgm4472906.3</t>
  </si>
  <si>
    <t>R_Retroauricular_crease.17</t>
  </si>
  <si>
    <t>mgm4478438.3</t>
  </si>
  <si>
    <t>R_Retroauricular_crease.18</t>
  </si>
  <si>
    <t>mgm4473236.3</t>
  </si>
  <si>
    <t>R_Retroauricular_crease.19</t>
  </si>
  <si>
    <t>mgm4472838.3</t>
  </si>
  <si>
    <t>R_Retroauricular_crease.20</t>
  </si>
  <si>
    <t>mgm4473077.3</t>
  </si>
  <si>
    <t>R_Retroauricular_crease.21</t>
  </si>
  <si>
    <t>mgm4473235.3</t>
  </si>
  <si>
    <t>R_Retroauricular_crease.22</t>
  </si>
  <si>
    <t>mgm4472776.3</t>
  </si>
  <si>
    <t>R_Retroauricular_crease.23</t>
  </si>
  <si>
    <t>mgm4472728.3</t>
  </si>
  <si>
    <t>R_Retroauricular_crease.24</t>
  </si>
  <si>
    <t>mgm4478459.3</t>
  </si>
  <si>
    <t>R_Retroauricular_crease.25</t>
  </si>
  <si>
    <t>mgm4472717.3</t>
  </si>
  <si>
    <t>R_Retroauricular_crease.26</t>
  </si>
  <si>
    <t>mgm4472791.3</t>
  </si>
  <si>
    <t>R_Retroauricular_crease.27</t>
  </si>
  <si>
    <t>mgm4473418.3</t>
  </si>
  <si>
    <t>R_Retroauricular_crease.28</t>
  </si>
  <si>
    <t>mgm4473466.3</t>
  </si>
  <si>
    <t>R_Retroauricular_crease.29</t>
  </si>
  <si>
    <t>mgm4472816.3</t>
  </si>
  <si>
    <t>R_Retroauricular_crease.30</t>
  </si>
  <si>
    <t>mgm4473151.3</t>
  </si>
  <si>
    <t>R_Retroauricular_crease.31</t>
  </si>
  <si>
    <t>mgm4473150.3</t>
  </si>
  <si>
    <t>R_Retroauricular_crease.32</t>
  </si>
  <si>
    <t>mgm4472841.3</t>
  </si>
  <si>
    <t>R_Retroauricular_crease.33</t>
  </si>
  <si>
    <t>mgm4472863.3</t>
  </si>
  <si>
    <t>R_Retroauricular_crease.34</t>
  </si>
  <si>
    <t>mgm4472809.3</t>
  </si>
  <si>
    <t>R_Retroauricular_crease.35</t>
  </si>
  <si>
    <t>mgm4472749.3</t>
  </si>
  <si>
    <t>R_Retroauricular_crease.36</t>
  </si>
  <si>
    <t>mgm4473141.3</t>
  </si>
  <si>
    <t>R_Retroauricular_crease.37</t>
  </si>
  <si>
    <t>mgm4473372.3</t>
  </si>
  <si>
    <t>G_DNA_Saliva</t>
  </si>
  <si>
    <t>Saliva.1</t>
  </si>
  <si>
    <t>mgm4473378.3</t>
  </si>
  <si>
    <t>Saliva.2</t>
  </si>
  <si>
    <t>mgm4473438.3</t>
  </si>
  <si>
    <t>Saliva.3</t>
  </si>
  <si>
    <t>mgm4478542.3</t>
  </si>
  <si>
    <t>Saliva.4</t>
  </si>
  <si>
    <t>mgm4473411.3</t>
  </si>
  <si>
    <t>Saliva.5</t>
  </si>
  <si>
    <t>mgm4473417.3</t>
  </si>
  <si>
    <t>Saliva.6</t>
  </si>
  <si>
    <t>mgm4473348.3</t>
  </si>
  <si>
    <t>Saliva.7</t>
  </si>
  <si>
    <t>mgm4473347.3</t>
  </si>
  <si>
    <t>Saliva.8</t>
  </si>
  <si>
    <t>mgm4473389.3</t>
  </si>
  <si>
    <t>Saliva.9</t>
  </si>
  <si>
    <t>mgm4473365.3</t>
  </si>
  <si>
    <t>Saliva.10</t>
  </si>
  <si>
    <t>mgm4472361.3</t>
  </si>
  <si>
    <t>G_DNA_Stool</t>
  </si>
  <si>
    <t>Stool.1</t>
  </si>
  <si>
    <t>mgm4472360.3</t>
  </si>
  <si>
    <t>Stool.2</t>
  </si>
  <si>
    <t>mgm4472668.3</t>
  </si>
  <si>
    <t>Stool.3</t>
  </si>
  <si>
    <t>mgm4472117.3</t>
  </si>
  <si>
    <t>Stool.4</t>
  </si>
  <si>
    <t>mgm4472899.3</t>
  </si>
  <si>
    <t>Stool.5</t>
  </si>
  <si>
    <t>mgm4472116.3</t>
  </si>
  <si>
    <t>Stool.6</t>
  </si>
  <si>
    <t>mgm4472408.3</t>
  </si>
  <si>
    <t>Stool.7</t>
  </si>
  <si>
    <t>mgm4472580.3</t>
  </si>
  <si>
    <t>Stool.8</t>
  </si>
  <si>
    <t>mgm4472896.3</t>
  </si>
  <si>
    <t>Stool.9</t>
  </si>
  <si>
    <t>mgm4472575.3</t>
  </si>
  <si>
    <t>Stool.10</t>
  </si>
  <si>
    <t>mgm4472589.3</t>
  </si>
  <si>
    <t>Stool.11</t>
  </si>
  <si>
    <t>mgm4472672.3</t>
  </si>
  <si>
    <t>Stool.12</t>
  </si>
  <si>
    <t>mgm4472631.3</t>
  </si>
  <si>
    <t>Stool.13</t>
  </si>
  <si>
    <t>mgm4472576.3</t>
  </si>
  <si>
    <t>Stool.14</t>
  </si>
  <si>
    <t>mgm4472634.3</t>
  </si>
  <si>
    <t>Stool.15</t>
  </si>
  <si>
    <t>mgm4472264.3</t>
  </si>
  <si>
    <t>Stool.16</t>
  </si>
  <si>
    <t>mgm4472270.3</t>
  </si>
  <si>
    <t>Stool.17</t>
  </si>
  <si>
    <t>mgm4472265.3</t>
  </si>
  <si>
    <t>Stool.18</t>
  </si>
  <si>
    <t>mgm4472593.3</t>
  </si>
  <si>
    <t>Stool.19</t>
  </si>
  <si>
    <t>mgm4472665.3</t>
  </si>
  <si>
    <t>Stool.20</t>
  </si>
  <si>
    <t>mgm4472636.3</t>
  </si>
  <si>
    <t>Stool.21</t>
  </si>
  <si>
    <t>mgm4472430.3</t>
  </si>
  <si>
    <t>Stool.22</t>
  </si>
  <si>
    <t>mgm4472677.3</t>
  </si>
  <si>
    <t>Stool.23</t>
  </si>
  <si>
    <t>mgm4472574.3</t>
  </si>
  <si>
    <t>Stool.24</t>
  </si>
  <si>
    <t>mgm4472278.3</t>
  </si>
  <si>
    <t>Stool.25</t>
  </si>
  <si>
    <t>mgm4472092.3</t>
  </si>
  <si>
    <t>Stool.26</t>
  </si>
  <si>
    <t>mgm4472675.3</t>
  </si>
  <si>
    <t>Stool.27</t>
  </si>
  <si>
    <t>mgm4473574.3</t>
  </si>
  <si>
    <t>Stool.28</t>
  </si>
  <si>
    <t>mgm4472467.3</t>
  </si>
  <si>
    <t>Stool.29</t>
  </si>
  <si>
    <t>mgm4472277.3</t>
  </si>
  <si>
    <t>Stool.30</t>
  </si>
  <si>
    <t>mgm4473575.3</t>
  </si>
  <si>
    <t>Stool.31</t>
  </si>
  <si>
    <t>mgm4472641.3</t>
  </si>
  <si>
    <t>Stool.32</t>
  </si>
  <si>
    <t>mgm4472701.3</t>
  </si>
  <si>
    <t>Stool.33</t>
  </si>
  <si>
    <t>mgm4472464.3</t>
  </si>
  <si>
    <t>Stool.34</t>
  </si>
  <si>
    <t>mgm4472564.3</t>
  </si>
  <si>
    <t>Stool.35</t>
  </si>
  <si>
    <t>mgm4472194.3</t>
  </si>
  <si>
    <t>Stool.36</t>
  </si>
  <si>
    <t>mgm4473023.3</t>
  </si>
  <si>
    <t>Stool.37</t>
  </si>
  <si>
    <t>mgm4472566.3</t>
  </si>
  <si>
    <t>Stool.38</t>
  </si>
  <si>
    <t>mgm4472337.3</t>
  </si>
  <si>
    <t>Stool.39</t>
  </si>
  <si>
    <t>mgm4472473.3</t>
  </si>
  <si>
    <t>Stool.40</t>
  </si>
  <si>
    <t>mgm4472581.3</t>
  </si>
  <si>
    <t>Stool.41</t>
  </si>
  <si>
    <t>mgm4472094.3</t>
  </si>
  <si>
    <t>Stool.42</t>
  </si>
  <si>
    <t>mgm4472100.3</t>
  </si>
  <si>
    <t>Stool.43</t>
  </si>
  <si>
    <t>mgm4472093.3</t>
  </si>
  <si>
    <t>Stool.44</t>
  </si>
  <si>
    <t>mgm4473326.3</t>
  </si>
  <si>
    <t>Stool.45</t>
  </si>
  <si>
    <t>mgm4472934.3</t>
  </si>
  <si>
    <t>Stool.46</t>
  </si>
  <si>
    <t>mgm4472565.3</t>
  </si>
  <si>
    <t>Stool.47</t>
  </si>
  <si>
    <t>mgm4472195.3</t>
  </si>
  <si>
    <t>Stool.48</t>
  </si>
  <si>
    <t>mgm4472091.3</t>
  </si>
  <si>
    <t>Stool.49</t>
  </si>
  <si>
    <t>mgm4473012.3</t>
  </si>
  <si>
    <t>Stool.50</t>
  </si>
  <si>
    <t>mgm4472562.3</t>
  </si>
  <si>
    <t>Stool.51</t>
  </si>
  <si>
    <t>mgm4472465.3</t>
  </si>
  <si>
    <t>Stool.52</t>
  </si>
  <si>
    <t>mgm4472563.3</t>
  </si>
  <si>
    <t>Stool.53</t>
  </si>
  <si>
    <t>mgm4472561.3</t>
  </si>
  <si>
    <t>Stool.54</t>
  </si>
  <si>
    <t>mgm4472332.3</t>
  </si>
  <si>
    <t>Stool.55</t>
  </si>
  <si>
    <t>mgm4472190.3</t>
  </si>
  <si>
    <t>Stool.56</t>
  </si>
  <si>
    <t>mgm4472101.3</t>
  </si>
  <si>
    <t>Stool.57</t>
  </si>
  <si>
    <t>mgm4472090.3</t>
  </si>
  <si>
    <t>Stool.58</t>
  </si>
  <si>
    <t>mgm4473693.3</t>
  </si>
  <si>
    <t>Stool.59</t>
  </si>
  <si>
    <t>mgm4472104.3</t>
  </si>
  <si>
    <t>Stool.60</t>
  </si>
  <si>
    <t>mgm4472336.3</t>
  </si>
  <si>
    <t>Stool.61</t>
  </si>
  <si>
    <t>mgm4472152.3</t>
  </si>
  <si>
    <t>Stool.62</t>
  </si>
  <si>
    <t>mgm4473542.3</t>
  </si>
  <si>
    <t>Stool.63</t>
  </si>
  <si>
    <t>mgm4472191.3</t>
  </si>
  <si>
    <t>Stool.64</t>
  </si>
  <si>
    <t>mgm4472560.3</t>
  </si>
  <si>
    <t>Stool.65</t>
  </si>
  <si>
    <t>mgm4472333.3</t>
  </si>
  <si>
    <t>Stool.66</t>
  </si>
  <si>
    <t>mgm4472453.3</t>
  </si>
  <si>
    <t>Stool.67</t>
  </si>
  <si>
    <t>mgm4473699.3</t>
  </si>
  <si>
    <t>Stool.68</t>
  </si>
  <si>
    <t>mgm4472141.3</t>
  </si>
  <si>
    <t>Stool.69</t>
  </si>
  <si>
    <t>mgm4478590.3</t>
  </si>
  <si>
    <t>Stool.70</t>
  </si>
  <si>
    <t>mgm4472153.3</t>
  </si>
  <si>
    <t>Stool.71</t>
  </si>
  <si>
    <t>mgm4473087.3</t>
  </si>
  <si>
    <t>Stool.72</t>
  </si>
  <si>
    <t>mgm4472633.3</t>
  </si>
  <si>
    <t>Stool.73</t>
  </si>
  <si>
    <t>mgm4478522.3</t>
  </si>
  <si>
    <t>Stool.74</t>
  </si>
  <si>
    <t>mgm4473086.3</t>
  </si>
  <si>
    <t>Stool.75</t>
  </si>
  <si>
    <t>mgm4473157.3</t>
  </si>
  <si>
    <t>Stool.76</t>
  </si>
  <si>
    <t>mgm4473156.3</t>
  </si>
  <si>
    <t>Stool.77</t>
  </si>
  <si>
    <t>mgm4478416.3</t>
  </si>
  <si>
    <t>Stool.78</t>
  </si>
  <si>
    <t>mgm4473551.3</t>
  </si>
  <si>
    <t>Stool.79</t>
  </si>
  <si>
    <t>mgm4472140.3</t>
  </si>
  <si>
    <t>Stool.80</t>
  </si>
  <si>
    <t>mgm4472586.3</t>
  </si>
  <si>
    <t>Stool.81</t>
  </si>
  <si>
    <t>mgm4478531.3</t>
  </si>
  <si>
    <t>Stool.82</t>
  </si>
  <si>
    <t>mgm4473541.3</t>
  </si>
  <si>
    <t>Stool.83</t>
  </si>
  <si>
    <t>mgm4472559.3</t>
  </si>
  <si>
    <t>Stool.84</t>
  </si>
  <si>
    <t>mgm4478432.3</t>
  </si>
  <si>
    <t>Stool.85</t>
  </si>
  <si>
    <t>mgm4472466.3</t>
  </si>
  <si>
    <t>Stool.86</t>
  </si>
  <si>
    <t>mgm4473498.3</t>
  </si>
  <si>
    <t>Stool.87</t>
  </si>
  <si>
    <t>mgm4472610.3</t>
  </si>
  <si>
    <t>Stool.88</t>
  </si>
  <si>
    <t>mgm4472676.3</t>
  </si>
  <si>
    <t>Stool.89</t>
  </si>
  <si>
    <t>mgm4472124.3</t>
  </si>
  <si>
    <t>Stool.90</t>
  </si>
  <si>
    <t>mgm4473008.3</t>
  </si>
  <si>
    <t>Stool.91</t>
  </si>
  <si>
    <t>mgm4472165.3</t>
  </si>
  <si>
    <t>Stool.92</t>
  </si>
  <si>
    <t>mgm4473383.3</t>
  </si>
  <si>
    <t>Stool.93</t>
  </si>
  <si>
    <t>mgm4478543.3</t>
  </si>
  <si>
    <t>Stool.94</t>
  </si>
  <si>
    <t>mgm4473393.3</t>
  </si>
  <si>
    <t>Stool.95</t>
  </si>
  <si>
    <t>mgm4478597.3</t>
  </si>
  <si>
    <t>Stool.96</t>
  </si>
  <si>
    <t>mgm4473247.3</t>
  </si>
  <si>
    <t>Stool.97</t>
  </si>
  <si>
    <t>mgm4478539.3</t>
  </si>
  <si>
    <t>Stool.98</t>
  </si>
  <si>
    <t>mgm4472943.3</t>
  </si>
  <si>
    <t>Stool.99</t>
  </si>
  <si>
    <t>mgm4472393.3</t>
  </si>
  <si>
    <t>Stool.100</t>
  </si>
  <si>
    <t>mgm4473248.3</t>
  </si>
  <si>
    <t>Stool.101</t>
  </si>
  <si>
    <t>mgm4472937.3</t>
  </si>
  <si>
    <t>Stool.102</t>
  </si>
  <si>
    <t>mgm4473014.3</t>
  </si>
  <si>
    <t>Stool.103</t>
  </si>
  <si>
    <t>mgm4473324.3</t>
  </si>
  <si>
    <t>Stool.104</t>
  </si>
  <si>
    <t>mgm4472479.3</t>
  </si>
  <si>
    <t>Stool.105</t>
  </si>
  <si>
    <t>mgm4472682.3</t>
  </si>
  <si>
    <t>Stool.106</t>
  </si>
  <si>
    <t>mgm4473129.3</t>
  </si>
  <si>
    <t>Stool.107</t>
  </si>
  <si>
    <t>mgm4472472.3</t>
  </si>
  <si>
    <t>Stool.108</t>
  </si>
  <si>
    <t>mgm4472164.3</t>
  </si>
  <si>
    <t>Stool.109</t>
  </si>
  <si>
    <t>mgm4473717.3</t>
  </si>
  <si>
    <t>Stool.110</t>
  </si>
  <si>
    <t>mgm4478579.3</t>
  </si>
  <si>
    <t>Stool.111</t>
  </si>
  <si>
    <t>mgm4472643.3</t>
  </si>
  <si>
    <t>Stool.112</t>
  </si>
  <si>
    <t>mgm4472596.3</t>
  </si>
  <si>
    <t>Stool.113</t>
  </si>
  <si>
    <t>mgm4472448.3</t>
  </si>
  <si>
    <t>Stool.114</t>
  </si>
  <si>
    <t>mgm4472276.3</t>
  </si>
  <si>
    <t>Stool.115</t>
  </si>
  <si>
    <t>mgm4472159.3</t>
  </si>
  <si>
    <t>Stool.116</t>
  </si>
  <si>
    <t>mgm4472612.3</t>
  </si>
  <si>
    <t>Stool.117</t>
  </si>
  <si>
    <t>mgm4478598.3</t>
  </si>
  <si>
    <t>Stool.118</t>
  </si>
  <si>
    <t>mgm4472377.3</t>
  </si>
  <si>
    <t>Stool.119</t>
  </si>
  <si>
    <t>mgm4472600.3</t>
  </si>
  <si>
    <t>Stool.120</t>
  </si>
  <si>
    <t>mgm4478512.3</t>
  </si>
  <si>
    <t>Stool.121</t>
  </si>
  <si>
    <t>mgm4472936.3</t>
  </si>
  <si>
    <t>Stool.122</t>
  </si>
  <si>
    <t>mgm4472199.3</t>
  </si>
  <si>
    <t>Stool.123</t>
  </si>
  <si>
    <t>mgm4472392.3</t>
  </si>
  <si>
    <t>Stool.124</t>
  </si>
  <si>
    <t>mgm4472425.3</t>
  </si>
  <si>
    <t>Stool.125</t>
  </si>
  <si>
    <t>mgm4472125.3</t>
  </si>
  <si>
    <t>Stool.126</t>
  </si>
  <si>
    <t>mgm4473009.3</t>
  </si>
  <si>
    <t>Stool.127</t>
  </si>
  <si>
    <t>mgm4472158.3</t>
  </si>
  <si>
    <t>Stool.128</t>
  </si>
  <si>
    <t>mgm4478455.3</t>
  </si>
  <si>
    <t>Stool.129</t>
  </si>
  <si>
    <t>mgm4472478.3</t>
  </si>
  <si>
    <t>Stool.130</t>
  </si>
  <si>
    <t>mgm4472346.3</t>
  </si>
  <si>
    <t>Stool.131</t>
  </si>
  <si>
    <t>mgm4473380.3</t>
  </si>
  <si>
    <t>Stool.132</t>
  </si>
  <si>
    <t>mgm4478604.3</t>
  </si>
  <si>
    <t>Stool.133</t>
  </si>
  <si>
    <t>mgm4472363.3</t>
  </si>
  <si>
    <t>Stool.134</t>
  </si>
  <si>
    <t>mgm4472646.3</t>
  </si>
  <si>
    <t>Stool.135</t>
  </si>
  <si>
    <t>mgm4472637.3</t>
  </si>
  <si>
    <t>Stool.136</t>
  </si>
  <si>
    <t>mgm4472130.3</t>
  </si>
  <si>
    <t>Stool.137</t>
  </si>
  <si>
    <t>mgm4472447.3</t>
  </si>
  <si>
    <t>Stool.138</t>
  </si>
  <si>
    <t>mgm4472935.3</t>
  </si>
  <si>
    <t>Stool.139</t>
  </si>
  <si>
    <t>mgm4472394.3</t>
  </si>
  <si>
    <t>Stool.140</t>
  </si>
  <si>
    <t>mgm4472700.3</t>
  </si>
  <si>
    <t>Stool.141</t>
  </si>
  <si>
    <t>mgm4473026.3</t>
  </si>
  <si>
    <t>Stool.142</t>
  </si>
  <si>
    <t>mgm4472300.3</t>
  </si>
  <si>
    <t>Stool.143</t>
  </si>
  <si>
    <t>mgm4472770.3</t>
  </si>
  <si>
    <t>Stool.144</t>
  </si>
  <si>
    <t>mgm4472301.3</t>
  </si>
  <si>
    <t>Stool.145</t>
  </si>
  <si>
    <t>mgm4472939.3</t>
  </si>
  <si>
    <t>Stool.146</t>
  </si>
  <si>
    <t>mgm4472223.3</t>
  </si>
  <si>
    <t>Stool.147</t>
  </si>
  <si>
    <t>mgm4478426.3</t>
  </si>
  <si>
    <t>Stool.148</t>
  </si>
  <si>
    <t>mgm4472604.3</t>
  </si>
  <si>
    <t>Stool.149</t>
  </si>
  <si>
    <t>mgm4472618.3</t>
  </si>
  <si>
    <t>Stool.150</t>
  </si>
  <si>
    <t>mgm4473021.3</t>
  </si>
  <si>
    <t>Stool.151</t>
  </si>
  <si>
    <t>mgm4472275.3</t>
  </si>
  <si>
    <t>Stool.152</t>
  </si>
  <si>
    <t>mgm4472131.3</t>
  </si>
  <si>
    <t>Stool.153</t>
  </si>
  <si>
    <t>mgm4472947.3</t>
  </si>
  <si>
    <t>Stool.154</t>
  </si>
  <si>
    <t>mgm4472198.3</t>
  </si>
  <si>
    <t>Stool.155</t>
  </si>
  <si>
    <t>mgm4472619.3</t>
  </si>
  <si>
    <t>Stool.156</t>
  </si>
  <si>
    <t>mgm4472362.3</t>
  </si>
  <si>
    <t>Stool.157</t>
  </si>
  <si>
    <t>mgm4472347.3</t>
  </si>
  <si>
    <t>Stool.158</t>
  </si>
  <si>
    <t>mgm4473059.3</t>
  </si>
  <si>
    <t>Stool.159</t>
  </si>
  <si>
    <t>mgm4473584.3</t>
  </si>
  <si>
    <t>Stool.160</t>
  </si>
  <si>
    <t>mgm4472597.3</t>
  </si>
  <si>
    <t>Stool.161</t>
  </si>
  <si>
    <t>mgm4472783.3</t>
  </si>
  <si>
    <t>Stool.162</t>
  </si>
  <si>
    <t>mgm4473042.3</t>
  </si>
  <si>
    <t>Stool.163</t>
  </si>
  <si>
    <t>mgm4473436.3</t>
  </si>
  <si>
    <t>Stool.164</t>
  </si>
  <si>
    <t>mgm4472376.3</t>
  </si>
  <si>
    <t>Stool.165</t>
  </si>
  <si>
    <t>mgm4472395.3</t>
  </si>
  <si>
    <t>Stool.166</t>
  </si>
  <si>
    <t>mgm4472882.3</t>
  </si>
  <si>
    <t>Stool.167</t>
  </si>
  <si>
    <t>mgm4478441.3</t>
  </si>
  <si>
    <t>Stool.168</t>
  </si>
  <si>
    <t>mgm4472644.3</t>
  </si>
  <si>
    <t>Stool.169</t>
  </si>
  <si>
    <t>mgm4472421.3</t>
  </si>
  <si>
    <t>Stool.170</t>
  </si>
  <si>
    <t>mgm4478546.3</t>
  </si>
  <si>
    <t>Stool.171</t>
  </si>
  <si>
    <t>mgm4472139.3</t>
  </si>
  <si>
    <t>Stool.172</t>
  </si>
  <si>
    <t>mgm4472138.3</t>
  </si>
  <si>
    <t>Stool.173</t>
  </si>
  <si>
    <t>mgm4472724.3</t>
  </si>
  <si>
    <t>Stool.174</t>
  </si>
  <si>
    <t>mgm4473041.3</t>
  </si>
  <si>
    <t>Stool.175</t>
  </si>
  <si>
    <t>mgm4472177.3</t>
  </si>
  <si>
    <t>Stool.176</t>
  </si>
  <si>
    <t>mgm4472996.3</t>
  </si>
  <si>
    <t>Stool.177</t>
  </si>
  <si>
    <t>mgm4472945.3</t>
  </si>
  <si>
    <t>Stool.178</t>
  </si>
  <si>
    <t>mgm4472599.3</t>
  </si>
  <si>
    <t>Stool.179</t>
  </si>
  <si>
    <t>mgm4472627.3</t>
  </si>
  <si>
    <t>Stool.180</t>
  </si>
  <si>
    <t>mgm4472342.3</t>
  </si>
  <si>
    <t>Stool.181</t>
  </si>
  <si>
    <t>mgm4472995.3</t>
  </si>
  <si>
    <t>Stool.182</t>
  </si>
  <si>
    <t>mgm4473074.3</t>
  </si>
  <si>
    <t>Stool.183</t>
  </si>
  <si>
    <t>mgm4472582.3</t>
  </si>
  <si>
    <t>Stool.184</t>
  </si>
  <si>
    <t>mgm4473075.3</t>
  </si>
  <si>
    <t>Stool.185</t>
  </si>
  <si>
    <t>mgm4473402.3</t>
  </si>
  <si>
    <t>Stool.186</t>
  </si>
  <si>
    <t>mgm4472645.3</t>
  </si>
  <si>
    <t>Stool.187</t>
  </si>
  <si>
    <t>mgm4472681.3</t>
  </si>
  <si>
    <t>Stool.188</t>
  </si>
  <si>
    <t>mgm4472720.3</t>
  </si>
  <si>
    <t>Stool.189</t>
  </si>
  <si>
    <t>mgm4472176.3</t>
  </si>
  <si>
    <t>Stool.190</t>
  </si>
  <si>
    <t>mgm4472357.3</t>
  </si>
  <si>
    <t>Stool.191</t>
  </si>
  <si>
    <t>mgm4472614.3</t>
  </si>
  <si>
    <t>Stool.192</t>
  </si>
  <si>
    <t>mgm4472615.3</t>
  </si>
  <si>
    <t>Stool.193</t>
  </si>
  <si>
    <t>mgm4472142.3</t>
  </si>
  <si>
    <t>Stool.194</t>
  </si>
  <si>
    <t>mgm4472926.3</t>
  </si>
  <si>
    <t>Stool.195</t>
  </si>
  <si>
    <t>mgm4473298.3</t>
  </si>
  <si>
    <t>Stool.196</t>
  </si>
  <si>
    <t>mgm4472620.3</t>
  </si>
  <si>
    <t>Stool.197</t>
  </si>
  <si>
    <t>mgm4473399.3</t>
  </si>
  <si>
    <t>Stool.198</t>
  </si>
  <si>
    <t>mgm4473084.3</t>
  </si>
  <si>
    <t>Stool.199</t>
  </si>
  <si>
    <t>mgm4472343.3</t>
  </si>
  <si>
    <t>Stool.200</t>
  </si>
  <si>
    <t>mgm4472196.3</t>
  </si>
  <si>
    <t>Stool.201</t>
  </si>
  <si>
    <t>mgm4472616.3</t>
  </si>
  <si>
    <t>Stool.202</t>
  </si>
  <si>
    <t>mgm4472197.3</t>
  </si>
  <si>
    <t>Stool.203</t>
  </si>
  <si>
    <t>mgm4472924.3</t>
  </si>
  <si>
    <t>Stool.204</t>
  </si>
  <si>
    <t>mgm4473403.3</t>
  </si>
  <si>
    <t>Stool.205</t>
  </si>
  <si>
    <t>mgm4472613.3</t>
  </si>
  <si>
    <t>Stool.206</t>
  </si>
  <si>
    <t>mgm4478552.3</t>
  </si>
  <si>
    <t>Stool.207</t>
  </si>
  <si>
    <t>mgm4472128.3</t>
  </si>
  <si>
    <t>Stool.208</t>
  </si>
  <si>
    <t>mgm4472584.3</t>
  </si>
  <si>
    <t>Stool.209</t>
  </si>
  <si>
    <t>mgm4472611.3</t>
  </si>
  <si>
    <t>Stool.210</t>
  </si>
  <si>
    <t>mgm4472143.3</t>
  </si>
  <si>
    <t>Stool.211</t>
  </si>
  <si>
    <t>mgm4472585.3</t>
  </si>
  <si>
    <t>Stool.212</t>
  </si>
  <si>
    <t>mgm4472356.3</t>
  </si>
  <si>
    <t>Stool.213</t>
  </si>
  <si>
    <t>mgm4478529.3</t>
  </si>
  <si>
    <t>Stool.214</t>
  </si>
  <si>
    <t>mgm4473371.3</t>
  </si>
  <si>
    <t>Stool.215</t>
  </si>
  <si>
    <t>mgm4472405.3</t>
  </si>
  <si>
    <t>Stool.216</t>
  </si>
  <si>
    <t>mgm4472598.3</t>
  </si>
  <si>
    <t>Stool.217</t>
  </si>
  <si>
    <t>mgm4472461.3</t>
  </si>
  <si>
    <t>Stool.218</t>
  </si>
  <si>
    <t>mgm4473302.3</t>
  </si>
  <si>
    <t>Stool.219</t>
  </si>
  <si>
    <t>mgm4472330.3</t>
  </si>
  <si>
    <t>Stool.220</t>
  </si>
  <si>
    <t>mgm4472997.3</t>
  </si>
  <si>
    <t>Stool.221</t>
  </si>
  <si>
    <t>mgm4472129.3</t>
  </si>
  <si>
    <t>Stool.222</t>
  </si>
  <si>
    <t>mgm4472387.3</t>
  </si>
  <si>
    <t>Stool.223</t>
  </si>
  <si>
    <t>mgm4472998.3</t>
  </si>
  <si>
    <t>Stool.224</t>
  </si>
  <si>
    <t>mgm4473423.3</t>
  </si>
  <si>
    <t>Stool.225</t>
  </si>
  <si>
    <t>mgm4472579.3</t>
  </si>
  <si>
    <t>Stool.226</t>
  </si>
  <si>
    <t>mgm4472331.3</t>
  </si>
  <si>
    <t>Stool.227</t>
  </si>
  <si>
    <t>mgm4472883.3</t>
  </si>
  <si>
    <t>Stool.228</t>
  </si>
  <si>
    <t>mgm4472386.3</t>
  </si>
  <si>
    <t>Stool.229</t>
  </si>
  <si>
    <t>mgm4473714.3</t>
  </si>
  <si>
    <t>Stool.230</t>
  </si>
  <si>
    <t>mgm4478591.3</t>
  </si>
  <si>
    <t>Stool.231</t>
  </si>
  <si>
    <t>mgm4472573.3</t>
  </si>
  <si>
    <t>Stool.232</t>
  </si>
  <si>
    <t>mgm4472403.3</t>
  </si>
  <si>
    <t>Stool.233</t>
  </si>
  <si>
    <t>mgm4478586.3</t>
  </si>
  <si>
    <t>Stool.234</t>
  </si>
  <si>
    <t>mgm4472878.3</t>
  </si>
  <si>
    <t>Stool.235</t>
  </si>
  <si>
    <t>mgm4472567.3</t>
  </si>
  <si>
    <t>Stool.236</t>
  </si>
  <si>
    <t>mgm4472095.3</t>
  </si>
  <si>
    <t>Stool.237</t>
  </si>
  <si>
    <t>mgm4473299.3</t>
  </si>
  <si>
    <t>Stool.238</t>
  </si>
  <si>
    <t>mgm4472460.3</t>
  </si>
  <si>
    <t>Stool.239</t>
  </si>
  <si>
    <t>mgm4473512.3</t>
  </si>
  <si>
    <t>Stool.240</t>
  </si>
  <si>
    <t>mgm4472249.3</t>
  </si>
  <si>
    <t>Stool.241</t>
  </si>
  <si>
    <t>mgm4473366.3</t>
  </si>
  <si>
    <t>Stool.242</t>
  </si>
  <si>
    <t>mgm4472591.3</t>
  </si>
  <si>
    <t>Stool.243</t>
  </si>
  <si>
    <t>mgm4472578.3</t>
  </si>
  <si>
    <t>Stool.244</t>
  </si>
  <si>
    <t>mgm4473554.3</t>
  </si>
  <si>
    <t>Stool.245</t>
  </si>
  <si>
    <t>mgm4472136.3</t>
  </si>
  <si>
    <t>Stool.246</t>
  </si>
  <si>
    <t>mgm4472572.3</t>
  </si>
  <si>
    <t>Stool.247</t>
  </si>
  <si>
    <t>mgm4472137.3</t>
  </si>
  <si>
    <t>Stool.248</t>
  </si>
  <si>
    <t>mgm4472103.3</t>
  </si>
  <si>
    <t>Stool.249</t>
  </si>
  <si>
    <t>mgm4473526.3</t>
  </si>
  <si>
    <t>Stool.250</t>
  </si>
  <si>
    <t>mgm4472577.3</t>
  </si>
  <si>
    <t>Stool.251</t>
  </si>
  <si>
    <t>mgm4472096.3</t>
  </si>
  <si>
    <t>Stool.252</t>
  </si>
  <si>
    <t>mgm4473317.3</t>
  </si>
  <si>
    <t>Stool.253</t>
  </si>
  <si>
    <t>mgm4472568.3</t>
  </si>
  <si>
    <t>Stool.254</t>
  </si>
  <si>
    <t>mgm4472570.3</t>
  </si>
  <si>
    <t>Stool.255</t>
  </si>
  <si>
    <t>mgm4472098.3</t>
  </si>
  <si>
    <t>Stool.256</t>
  </si>
  <si>
    <t>mgm4478582.3</t>
  </si>
  <si>
    <t>Stool.257</t>
  </si>
  <si>
    <t>mgm4472099.3</t>
  </si>
  <si>
    <t>Stool.258</t>
  </si>
  <si>
    <t>mgm4473362.3</t>
  </si>
  <si>
    <t>Stool.259</t>
  </si>
  <si>
    <t>mgm4472477.3</t>
  </si>
  <si>
    <t>Stool.260</t>
  </si>
  <si>
    <t>mgm4472248.3</t>
  </si>
  <si>
    <t>Stool.261</t>
  </si>
  <si>
    <t>mgm4472402.3</t>
  </si>
  <si>
    <t>Stool.262</t>
  </si>
  <si>
    <t>mgm4478533.3</t>
  </si>
  <si>
    <t>Stool.263</t>
  </si>
  <si>
    <t>mgm4472569.3</t>
  </si>
  <si>
    <t>Stool.264</t>
  </si>
  <si>
    <t>mgm4472097.3</t>
  </si>
  <si>
    <t>Stool.265</t>
  </si>
  <si>
    <t>mgm4472590.3</t>
  </si>
  <si>
    <t>Stool.266</t>
  </si>
  <si>
    <t>mgm4472251.3</t>
  </si>
  <si>
    <t>Stool.267</t>
  </si>
  <si>
    <t>mgm4472105.3</t>
  </si>
  <si>
    <t>Stool.268</t>
  </si>
  <si>
    <t>mgm4472571.3</t>
  </si>
  <si>
    <t>Stool.269</t>
  </si>
  <si>
    <t>mgm4472102.3</t>
  </si>
  <si>
    <t>Stool.270</t>
  </si>
  <si>
    <t>mgm4472607.3</t>
  </si>
  <si>
    <t>Stool.271</t>
  </si>
  <si>
    <t>mgm4472250.3</t>
  </si>
  <si>
    <t>Stool.272</t>
  </si>
  <si>
    <t>mgm4472476.3</t>
  </si>
  <si>
    <t>Stool.273</t>
  </si>
  <si>
    <t>mgm4472411.3</t>
  </si>
  <si>
    <t>Stool.274</t>
  </si>
  <si>
    <t>mgm4472872.3</t>
  </si>
  <si>
    <t>Stool.275</t>
  </si>
  <si>
    <t>mgm4472185.3</t>
  </si>
  <si>
    <t>Stool.276</t>
  </si>
  <si>
    <t>mgm4472302.3</t>
  </si>
  <si>
    <t>Stool.277</t>
  </si>
  <si>
    <t>mgm4472603.3</t>
  </si>
  <si>
    <t>Stool.278</t>
  </si>
  <si>
    <t>mgm4472628.3</t>
  </si>
  <si>
    <t>Stool.279</t>
  </si>
  <si>
    <t>mgm4472651.3</t>
  </si>
  <si>
    <t>Stool.280</t>
  </si>
  <si>
    <t>mgm4472655.3</t>
  </si>
  <si>
    <t>Stool.281</t>
  </si>
  <si>
    <t>mgm4472654.3</t>
  </si>
  <si>
    <t>Stool.282</t>
  </si>
  <si>
    <t>mgm4472650.3</t>
  </si>
  <si>
    <t>Stool.283</t>
  </si>
  <si>
    <t>mgm4472303.3</t>
  </si>
  <si>
    <t>Stool.284</t>
  </si>
  <si>
    <t>mgm4472215.3</t>
  </si>
  <si>
    <t>Stool.285</t>
  </si>
  <si>
    <t>mgm4472214.3</t>
  </si>
  <si>
    <t>Stool.286</t>
  </si>
  <si>
    <t>mgm4472184.3</t>
  </si>
  <si>
    <t>Stool.287</t>
  </si>
  <si>
    <t>mgm4473351.3</t>
  </si>
  <si>
    <t>Stool.288</t>
  </si>
  <si>
    <t>mgm4472680.3</t>
  </si>
  <si>
    <t>Stool.289</t>
  </si>
  <si>
    <t>mgm4472483.3</t>
  </si>
  <si>
    <t>Stool.290</t>
  </si>
  <si>
    <t>mgm4472629.3</t>
  </si>
  <si>
    <t>Stool.291</t>
  </si>
  <si>
    <t>mgm4472664.3</t>
  </si>
  <si>
    <t>Stool.292</t>
  </si>
  <si>
    <t>mgm4478559.3</t>
  </si>
  <si>
    <t>Stool.293</t>
  </si>
  <si>
    <t>mgm4472482.3</t>
  </si>
  <si>
    <t>Stool.294</t>
  </si>
  <si>
    <t>mgm4473442.3</t>
  </si>
  <si>
    <t>Stool.295</t>
  </si>
  <si>
    <t>mgm4472774.3</t>
  </si>
  <si>
    <t>Stool.296</t>
  </si>
  <si>
    <t>mgm4472661.3</t>
  </si>
  <si>
    <t>Stool.297</t>
  </si>
  <si>
    <t>mgm4473433.3</t>
  </si>
  <si>
    <t>Stool.298</t>
  </si>
  <si>
    <t>mgm4472550.3</t>
  </si>
  <si>
    <t>Stool.299</t>
  </si>
  <si>
    <t>mgm4472666.3</t>
  </si>
  <si>
    <t>Stool.300</t>
  </si>
  <si>
    <t>mgm4472132.3</t>
  </si>
  <si>
    <t>Stool.301</t>
  </si>
  <si>
    <t>Escherichia</t>
  </si>
  <si>
    <t>mgm4472551.3</t>
  </si>
  <si>
    <t>Stool.302</t>
  </si>
  <si>
    <t>mgm4472471.3</t>
  </si>
  <si>
    <t>Stool.303</t>
  </si>
  <si>
    <t>mgm4472470.3</t>
  </si>
  <si>
    <t>Stool.304</t>
  </si>
  <si>
    <t>mgm4472133.3</t>
  </si>
  <si>
    <t>Stool.305</t>
  </si>
  <si>
    <t>mgm4472808.3</t>
  </si>
  <si>
    <t>Stool.306</t>
  </si>
  <si>
    <t>mgm4472518.3</t>
  </si>
  <si>
    <t>Stool.307</t>
  </si>
  <si>
    <t>mgm4472766.3</t>
  </si>
  <si>
    <t>Stool.308</t>
  </si>
  <si>
    <t>mgm4472771.3</t>
  </si>
  <si>
    <t>Stool.309</t>
  </si>
  <si>
    <t>mgm4472519.3</t>
  </si>
  <si>
    <t>Stool.310</t>
  </si>
  <si>
    <t>mgm4472595.3</t>
  </si>
  <si>
    <t>Stool.311</t>
  </si>
  <si>
    <t>mgm4472602.3</t>
  </si>
  <si>
    <t>Stool.312</t>
  </si>
  <si>
    <t>mgm4472948.3</t>
  </si>
  <si>
    <t>Stool.313</t>
  </si>
  <si>
    <t>mgm4472950.3</t>
  </si>
  <si>
    <t>Stool.314</t>
  </si>
  <si>
    <t>mgm4472630.3</t>
  </si>
  <si>
    <t>Stool.315</t>
  </si>
  <si>
    <t>mgm4472658.3</t>
  </si>
  <si>
    <t>Stool.316</t>
  </si>
  <si>
    <t>mgm4472412.3</t>
  </si>
  <si>
    <t>Stool.317</t>
  </si>
  <si>
    <t>mgm4473089.3</t>
  </si>
  <si>
    <t>Stool.318</t>
  </si>
  <si>
    <t>mgm4472413.3</t>
  </si>
  <si>
    <t>Stool.319</t>
  </si>
  <si>
    <t>mgm4473301.3</t>
  </si>
  <si>
    <t>Stool.320</t>
  </si>
  <si>
    <t>mgm4472583.3</t>
  </si>
  <si>
    <t>Stool.321</t>
  </si>
  <si>
    <t>mgm4478442.3</t>
  </si>
  <si>
    <t>Stool.322</t>
  </si>
  <si>
    <t>mgm4473684.3</t>
  </si>
  <si>
    <t>454 GS FLX Titanium</t>
  </si>
  <si>
    <t>Stool.323</t>
  </si>
  <si>
    <t>mgm4473687.3</t>
  </si>
  <si>
    <t>Stool.324</t>
  </si>
  <si>
    <t>mgm4478633.3</t>
  </si>
  <si>
    <t>Stool.325</t>
  </si>
  <si>
    <t>mgm4473681.3</t>
  </si>
  <si>
    <t>Stool.326</t>
  </si>
  <si>
    <t>mgm4473609.3</t>
  </si>
  <si>
    <t>Stool.327</t>
  </si>
  <si>
    <t>mgm4473686.3</t>
  </si>
  <si>
    <t>Stool.328</t>
  </si>
  <si>
    <t>mgm4473633.3</t>
  </si>
  <si>
    <t>Stool.329</t>
  </si>
  <si>
    <t>mgm4473683.3</t>
  </si>
  <si>
    <t>Stool.330</t>
  </si>
  <si>
    <t>mgm4478614.3</t>
  </si>
  <si>
    <t>Stool.331</t>
  </si>
  <si>
    <t>mgm4478429.3</t>
  </si>
  <si>
    <t>Stool.332</t>
  </si>
  <si>
    <t>mgm4473627.3</t>
  </si>
  <si>
    <t>Stool.333</t>
  </si>
  <si>
    <t>mgm4473626.3</t>
  </si>
  <si>
    <t>Stool.334</t>
  </si>
  <si>
    <t>mgm4478632.3</t>
  </si>
  <si>
    <t>Stool.335</t>
  </si>
  <si>
    <t>mgm4478630.3</t>
  </si>
  <si>
    <t>Stool.336</t>
  </si>
  <si>
    <t>mgm4478617.3</t>
  </si>
  <si>
    <t>Stool.337</t>
  </si>
  <si>
    <t>mgm4473677.3</t>
  </si>
  <si>
    <t>Stool.338</t>
  </si>
  <si>
    <t>mgm4473653.3</t>
  </si>
  <si>
    <t>Stool.339</t>
  </si>
  <si>
    <t>mgm4478612.3</t>
  </si>
  <si>
    <t>Stool.340</t>
  </si>
  <si>
    <t>mgm4473624.3</t>
  </si>
  <si>
    <t>Stool.341</t>
  </si>
  <si>
    <t>mgm4478613.3</t>
  </si>
  <si>
    <t>Stool.342</t>
  </si>
  <si>
    <t>mgm4478622.3</t>
  </si>
  <si>
    <t>Stool.343</t>
  </si>
  <si>
    <t>mgm4478609.3</t>
  </si>
  <si>
    <t>Stool.344</t>
  </si>
  <si>
    <t>mgm4478615.3</t>
  </si>
  <si>
    <t>Stool.345</t>
  </si>
  <si>
    <t>mgm4473659.3</t>
  </si>
  <si>
    <t>Stool.346</t>
  </si>
  <si>
    <t>mgm4473620.3</t>
  </si>
  <si>
    <t>Stool.347</t>
  </si>
  <si>
    <t>mgm4473636.3</t>
  </si>
  <si>
    <t>Stool.348</t>
  </si>
  <si>
    <t>mgm4473635.3</t>
  </si>
  <si>
    <t>Stool.349</t>
  </si>
  <si>
    <t>mgm4473680.3</t>
  </si>
  <si>
    <t>Stool.350</t>
  </si>
  <si>
    <t>mgm4473678.3</t>
  </si>
  <si>
    <t>Stool.351</t>
  </si>
  <si>
    <t>mgm4473651.3</t>
  </si>
  <si>
    <t>Stool.352</t>
  </si>
  <si>
    <t>mgm4478620.3</t>
  </si>
  <si>
    <t>Stool.353</t>
  </si>
  <si>
    <t>mgm4478623.3</t>
  </si>
  <si>
    <t>Stool.354</t>
  </si>
  <si>
    <t>mgm4473656.3</t>
  </si>
  <si>
    <t>Stool.355</t>
  </si>
  <si>
    <t>mgm4478624.3</t>
  </si>
  <si>
    <t>Stool.356</t>
  </si>
  <si>
    <t>mgm4473630.3</t>
  </si>
  <si>
    <t>Stool.357</t>
  </si>
  <si>
    <t>mgm4473614.3</t>
  </si>
  <si>
    <t>Stool.358</t>
  </si>
  <si>
    <t>mgm4478631.3</t>
  </si>
  <si>
    <t>Stool.359</t>
  </si>
  <si>
    <t>mgm4478625.3</t>
  </si>
  <si>
    <t>Stool.360</t>
  </si>
  <si>
    <t>mgm4473654.3</t>
  </si>
  <si>
    <t>Stool.361</t>
  </si>
  <si>
    <t>mgm4473645.3</t>
  </si>
  <si>
    <t>Stool.362</t>
  </si>
  <si>
    <t>mgm4478634.3</t>
  </si>
  <si>
    <t>Stool.363</t>
  </si>
  <si>
    <t>mgm4473641.3</t>
  </si>
  <si>
    <t>Stool.364</t>
  </si>
  <si>
    <t>mgm4473657.3</t>
  </si>
  <si>
    <t>Stool.365</t>
  </si>
  <si>
    <t>mgm4478621.3</t>
  </si>
  <si>
    <t>Stool.366</t>
  </si>
  <si>
    <t>mgm4473648.3</t>
  </si>
  <si>
    <t>Stool.367</t>
  </si>
  <si>
    <t>mgm4473674.3</t>
  </si>
  <si>
    <t>Stool.368</t>
  </si>
  <si>
    <t>mgm4478619.3</t>
  </si>
  <si>
    <t>Stool.369</t>
  </si>
  <si>
    <t>mgm4473621.3</t>
  </si>
  <si>
    <t>Stool.370</t>
  </si>
  <si>
    <t>mgm4473660.3</t>
  </si>
  <si>
    <t>Stool.371</t>
  </si>
  <si>
    <t>mgm4473650.3</t>
  </si>
  <si>
    <t>Stool.372</t>
  </si>
  <si>
    <t>mgm4473639.3</t>
  </si>
  <si>
    <t>Stool.373</t>
  </si>
  <si>
    <t>mgm4473638.3</t>
  </si>
  <si>
    <t>Stool.374</t>
  </si>
  <si>
    <t>mgm4473618.3</t>
  </si>
  <si>
    <t>Stool.375</t>
  </si>
  <si>
    <t>mgm4473048.3</t>
  </si>
  <si>
    <t>Stool.376</t>
  </si>
  <si>
    <t>mgm4473632.3</t>
  </si>
  <si>
    <t>Stool.377</t>
  </si>
  <si>
    <t>mgm4473615.3</t>
  </si>
  <si>
    <t>Stool.378</t>
  </si>
  <si>
    <t>mgm4473629.3</t>
  </si>
  <si>
    <t>Stool.379</t>
  </si>
  <si>
    <t>mgm4473644.3</t>
  </si>
  <si>
    <t>Stool.380</t>
  </si>
  <si>
    <t>mgm4478618.3</t>
  </si>
  <si>
    <t>Stool.381</t>
  </si>
  <si>
    <t>mgm4478610.3</t>
  </si>
  <si>
    <t>Stool.382</t>
  </si>
  <si>
    <t>mgm4473647.3</t>
  </si>
  <si>
    <t>Stool.383</t>
  </si>
  <si>
    <t>mgm4473623.3</t>
  </si>
  <si>
    <t>Stool.384</t>
  </si>
  <si>
    <t>mgm4473642.3</t>
  </si>
  <si>
    <t>Stool.385</t>
  </si>
  <si>
    <t>mgm4473617.3</t>
  </si>
  <si>
    <t>Stool.386</t>
  </si>
  <si>
    <t>mgm4478611.3</t>
  </si>
  <si>
    <t>Stool.387</t>
  </si>
  <si>
    <t>mgm4478616.3</t>
  </si>
  <si>
    <t>Stool.388</t>
  </si>
  <si>
    <t>mgm4473611.3</t>
  </si>
  <si>
    <t>Stool.389</t>
  </si>
  <si>
    <t>mgm4473612.3</t>
  </si>
  <si>
    <t>Stool.390</t>
  </si>
  <si>
    <t>mgm4473675.3</t>
  </si>
  <si>
    <t>Stool.391</t>
  </si>
  <si>
    <t>Atopobium</t>
  </si>
  <si>
    <t>mgm4478504.3</t>
  </si>
  <si>
    <t>G_DNA_Subgingival_plaque</t>
  </si>
  <si>
    <t>Subgingival_plaque.1</t>
  </si>
  <si>
    <t>mgm4473280.3</t>
  </si>
  <si>
    <t>Subgingival_plaque.2</t>
  </si>
  <si>
    <t>mgm4478518.3</t>
  </si>
  <si>
    <t>Subgingival_plaque.3</t>
  </si>
  <si>
    <t>mgm4473315.3</t>
  </si>
  <si>
    <t>Subgingival_plaque.4</t>
  </si>
  <si>
    <t>mgm4473281.3</t>
  </si>
  <si>
    <t>Subgingival_plaque.5</t>
  </si>
  <si>
    <t>mgm4473277.3</t>
  </si>
  <si>
    <t>Subgingival_plaque.6</t>
  </si>
  <si>
    <t>mgm4473453.3</t>
  </si>
  <si>
    <t>Subgingival_plaque.7</t>
  </si>
  <si>
    <t>mgm4473454.3</t>
  </si>
  <si>
    <t>Subgingival_plaque.8</t>
  </si>
  <si>
    <t>mgm4478544.3</t>
  </si>
  <si>
    <t>Subgingival_plaque.9</t>
  </si>
  <si>
    <t>mgm4478545.3</t>
  </si>
  <si>
    <t>Subgingival_plaque.10</t>
  </si>
  <si>
    <t>mgm4473475.3</t>
  </si>
  <si>
    <t>Subgingival_plaque.11</t>
  </si>
  <si>
    <t>mgm4478573.3</t>
  </si>
  <si>
    <t>Subgingival_plaque.12</t>
  </si>
  <si>
    <t>mgm4473327.3</t>
  </si>
  <si>
    <t>Subgingival_plaque.13</t>
  </si>
  <si>
    <t>Treponema</t>
  </si>
  <si>
    <t>mgm4478538.3</t>
  </si>
  <si>
    <t>Subgingival_plaque.14</t>
  </si>
  <si>
    <t>mgm4472742.3</t>
  </si>
  <si>
    <t>Subgingival_plaque.15</t>
  </si>
  <si>
    <t>mgm4472734.3</t>
  </si>
  <si>
    <t>Subgingival_plaque.16</t>
  </si>
  <si>
    <t>mgm4478515.3</t>
  </si>
  <si>
    <t>Subgingival_plaque.17</t>
  </si>
  <si>
    <t>Actinomyces</t>
  </si>
  <si>
    <t>mgm4473311.3</t>
  </si>
  <si>
    <t>Subgingival_plaque.18</t>
  </si>
  <si>
    <t>mgm4473672.3</t>
  </si>
  <si>
    <t>G_DNA_Supragingival_plaque</t>
  </si>
  <si>
    <t>Supragingival_plaque.1</t>
  </si>
  <si>
    <t>mgm4472452.3</t>
  </si>
  <si>
    <t>Supragingival_plaque.2</t>
  </si>
  <si>
    <t>Fusobacterium</t>
  </si>
  <si>
    <t>mgm4472307.3</t>
  </si>
  <si>
    <t>Supragingival_plaque.3</t>
  </si>
  <si>
    <t>mgm4472308.3</t>
  </si>
  <si>
    <t>Supragingival_plaque.4</t>
  </si>
  <si>
    <t>mgm4473666.3</t>
  </si>
  <si>
    <t>Supragingival_plaque.5</t>
  </si>
  <si>
    <t>mgm4473105.3</t>
  </si>
  <si>
    <t>Supragingival_plaque.6</t>
  </si>
  <si>
    <t>mgm4478447.3</t>
  </si>
  <si>
    <t>Supragingival_plaque.7</t>
  </si>
  <si>
    <t>mgm4472462.3</t>
  </si>
  <si>
    <t>Supragingival_plaque.8</t>
  </si>
  <si>
    <t>mgm4472235.3</t>
  </si>
  <si>
    <t>Supragingival_plaque.9</t>
  </si>
  <si>
    <t>mgm4472493.3</t>
  </si>
  <si>
    <t>Supragingival_plaque.10</t>
  </si>
  <si>
    <t>mgm4472492.3</t>
  </si>
  <si>
    <t>Supragingival_plaque.11</t>
  </si>
  <si>
    <t>mgm4473126.3</t>
  </si>
  <si>
    <t>Supragingival_plaque.12</t>
  </si>
  <si>
    <t>Capnocytophaga</t>
  </si>
  <si>
    <t>mgm4472463.3</t>
  </si>
  <si>
    <t>Supragingival_plaque.13</t>
  </si>
  <si>
    <t>mgm4472234.3</t>
  </si>
  <si>
    <t>Supragingival_plaque.14</t>
  </si>
  <si>
    <t>mgm4473147.3</t>
  </si>
  <si>
    <t>Supragingival_plaque.15</t>
  </si>
  <si>
    <t>mgm4473472.3</t>
  </si>
  <si>
    <t>Supragingival_plaque.16</t>
  </si>
  <si>
    <t>mgm4472428.3</t>
  </si>
  <si>
    <t>Supragingival_plaque.17</t>
  </si>
  <si>
    <t>mgm4478571.3</t>
  </si>
  <si>
    <t>Supragingival_plaque.18</t>
  </si>
  <si>
    <t>mgm4473257.3</t>
  </si>
  <si>
    <t>Supragingival_plaque.19</t>
  </si>
  <si>
    <t>mgm4472355.3</t>
  </si>
  <si>
    <t>Supragingival_plaque.20</t>
  </si>
  <si>
    <t>mgm4472354.3</t>
  </si>
  <si>
    <t>Supragingival_plaque.21</t>
  </si>
  <si>
    <t>mgm4472754.3</t>
  </si>
  <si>
    <t>Supragingival_plaque.22</t>
  </si>
  <si>
    <t>mgm4473127.3</t>
  </si>
  <si>
    <t>Supragingival_plaque.23</t>
  </si>
  <si>
    <t>mgm4472156.3</t>
  </si>
  <si>
    <t>Supragingival_plaque.24</t>
  </si>
  <si>
    <t>mgm4472228.3</t>
  </si>
  <si>
    <t>Supragingival_plaque.25</t>
  </si>
  <si>
    <t>mgm4472533.3</t>
  </si>
  <si>
    <t>Supragingival_plaque.26</t>
  </si>
  <si>
    <t>mgm4472532.3</t>
  </si>
  <si>
    <t>Supragingival_plaque.27</t>
  </si>
  <si>
    <t>mgm4472753.3</t>
  </si>
  <si>
    <t>Supragingival_plaque.28</t>
  </si>
  <si>
    <t>mgm4478461.3</t>
  </si>
  <si>
    <t>Supragingival_plaque.29</t>
  </si>
  <si>
    <t>mgm4472236.3</t>
  </si>
  <si>
    <t>Supragingival_plaque.30</t>
  </si>
  <si>
    <t>mgm4473006.3</t>
  </si>
  <si>
    <t>Supragingival_plaque.31</t>
  </si>
  <si>
    <t>mgm4472457.3</t>
  </si>
  <si>
    <t>Supragingival_plaque.32</t>
  </si>
  <si>
    <t>mgm4472419.3</t>
  </si>
  <si>
    <t>Supragingival_plaque.33</t>
  </si>
  <si>
    <t>mgm4473293.3</t>
  </si>
  <si>
    <t>Supragingival_plaque.34</t>
  </si>
  <si>
    <t>mgm4472148.3</t>
  </si>
  <si>
    <t>Supragingival_plaque.35</t>
  </si>
  <si>
    <t>mgm4472385.3</t>
  </si>
  <si>
    <t>Supragingival_plaque.36</t>
  </si>
  <si>
    <t>mgm4472514.3</t>
  </si>
  <si>
    <t>Supragingival_plaque.37</t>
  </si>
  <si>
    <t>mgm4473663.3</t>
  </si>
  <si>
    <t>Supragingival_plaque.38</t>
  </si>
  <si>
    <t>mgm4472237.3</t>
  </si>
  <si>
    <t>Supragingival_plaque.39</t>
  </si>
  <si>
    <t>mgm4472157.3</t>
  </si>
  <si>
    <t>Supragingival_plaque.40</t>
  </si>
  <si>
    <t>mgm4472396.3</t>
  </si>
  <si>
    <t>Supragingival_plaque.41</t>
  </si>
  <si>
    <t>mgm4472893.3</t>
  </si>
  <si>
    <t>Supragingival_plaque.42</t>
  </si>
  <si>
    <t>mgm4472229.3</t>
  </si>
  <si>
    <t>Supragingival_plaque.43</t>
  </si>
  <si>
    <t>mgm4473486.3</t>
  </si>
  <si>
    <t>Supragingival_plaque.44</t>
  </si>
  <si>
    <t>mgm4472384.3</t>
  </si>
  <si>
    <t>Supragingival_plaque.45</t>
  </si>
  <si>
    <t>mgm4473002.3</t>
  </si>
  <si>
    <t>Supragingival_plaque.46</t>
  </si>
  <si>
    <t>mgm4472515.3</t>
  </si>
  <si>
    <t>Supragingival_plaque.47</t>
  </si>
  <si>
    <t>mgm4472315.3</t>
  </si>
  <si>
    <t>Supragingival_plaque.48</t>
  </si>
  <si>
    <t>mgm4472397.3</t>
  </si>
  <si>
    <t>Supragingival_plaque.49</t>
  </si>
  <si>
    <t>mgm4472685.3</t>
  </si>
  <si>
    <t>Supragingival_plaque.50</t>
  </si>
  <si>
    <t>mgm4472149.3</t>
  </si>
  <si>
    <t>Supragingival_plaque.51</t>
  </si>
  <si>
    <t>mgm4472686.3</t>
  </si>
  <si>
    <t>Supragingival_plaque.52</t>
  </si>
  <si>
    <t>mgm4472445.3</t>
  </si>
  <si>
    <t>Supragingival_plaque.53</t>
  </si>
  <si>
    <t>mgm4472291.3</t>
  </si>
  <si>
    <t>Supragingival_plaque.54</t>
  </si>
  <si>
    <t>mgm4472316.3</t>
  </si>
  <si>
    <t>Supragingival_plaque.55</t>
  </si>
  <si>
    <t>mgm4478572.3</t>
  </si>
  <si>
    <t>Supragingival_plaque.56</t>
  </si>
  <si>
    <t>mgm4472444.3</t>
  </si>
  <si>
    <t>Supragingival_plaque.57</t>
  </si>
  <si>
    <t>mgm4472895.3</t>
  </si>
  <si>
    <t>Supragingival_plaque.58</t>
  </si>
  <si>
    <t>mgm4473227.3</t>
  </si>
  <si>
    <t>Supragingival_plaque.59</t>
  </si>
  <si>
    <t>mgm4473701.3</t>
  </si>
  <si>
    <t>Supragingival_plaque.60</t>
  </si>
  <si>
    <t>mgm4472312.3</t>
  </si>
  <si>
    <t>Supragingival_plaque.61</t>
  </si>
  <si>
    <t>mgm4472373.3</t>
  </si>
  <si>
    <t>Supragingival_plaque.62</t>
  </si>
  <si>
    <t>mgm4473201.3</t>
  </si>
  <si>
    <t>Supragingival_plaque.63</t>
  </si>
  <si>
    <t>mgm4472726.3</t>
  </si>
  <si>
    <t>Supragingival_plaque.64</t>
  </si>
  <si>
    <t>mgm4478638.3</t>
  </si>
  <si>
    <t>Supragingival_plaque.65</t>
  </si>
  <si>
    <t>mgm4478488.3</t>
  </si>
  <si>
    <t>Supragingival_plaque.66</t>
  </si>
  <si>
    <t>mgm4472314.3</t>
  </si>
  <si>
    <t>Supragingival_plaque.67</t>
  </si>
  <si>
    <t>mgm4472334.3</t>
  </si>
  <si>
    <t>Supragingival_plaque.68</t>
  </si>
  <si>
    <t>mgm4478465.3</t>
  </si>
  <si>
    <t>Supragingival_plaque.69</t>
  </si>
  <si>
    <t>mgm4472752.3</t>
  </si>
  <si>
    <t>Supragingival_plaque.70</t>
  </si>
  <si>
    <t>mgm4472311.3</t>
  </si>
  <si>
    <t>Supragingival_plaque.71</t>
  </si>
  <si>
    <t>mgm4472372.3</t>
  </si>
  <si>
    <t>Supragingival_plaque.72</t>
  </si>
  <si>
    <t>mgm4478436.3</t>
  </si>
  <si>
    <t>Supragingival_plaque.73</t>
  </si>
  <si>
    <t>mgm4473159.3</t>
  </si>
  <si>
    <t>Supragingival_plaque.74</t>
  </si>
  <si>
    <t>mgm4472313.3</t>
  </si>
  <si>
    <t>Supragingival_plaque.75</t>
  </si>
  <si>
    <t>mgm4472123.3</t>
  </si>
  <si>
    <t>Supragingival_plaque.76</t>
  </si>
  <si>
    <t>mgm4472751.3</t>
  </si>
  <si>
    <t>Supragingival_plaque.77</t>
  </si>
  <si>
    <t>mgm4472489.3</t>
  </si>
  <si>
    <t>Supragingival_plaque.78</t>
  </si>
  <si>
    <t>mgm4472206.3</t>
  </si>
  <si>
    <t>Supragingival_plaque.79</t>
  </si>
  <si>
    <t>mgm4472759.3</t>
  </si>
  <si>
    <t>Supragingival_plaque.80</t>
  </si>
  <si>
    <t>mgm4472207.3</t>
  </si>
  <si>
    <t>Supragingival_plaque.81</t>
  </si>
  <si>
    <t>mgm4472756.3</t>
  </si>
  <si>
    <t>Supragingival_plaque.82</t>
  </si>
  <si>
    <t>mgm4473426.3</t>
  </si>
  <si>
    <t>Supragingival_plaque.83</t>
  </si>
  <si>
    <t>mgm4472335.3</t>
  </si>
  <si>
    <t>Supragingival_plaque.84</t>
  </si>
  <si>
    <t>mgm4472529.3</t>
  </si>
  <si>
    <t>Supragingival_plaque.85</t>
  </si>
  <si>
    <t>mgm4478554.3</t>
  </si>
  <si>
    <t>Supragingival_plaque.86</t>
  </si>
  <si>
    <t>mgm4472348.3</t>
  </si>
  <si>
    <t>Supragingival_plaque.87</t>
  </si>
  <si>
    <t>mgm4472829.3</t>
  </si>
  <si>
    <t>Supragingival_plaque.88</t>
  </si>
  <si>
    <t>mgm4472662.3</t>
  </si>
  <si>
    <t>Supragingival_plaque.89</t>
  </si>
  <si>
    <t>mgm4472528.3</t>
  </si>
  <si>
    <t>Supragingival_plaque.90</t>
  </si>
  <si>
    <t>mgm4472488.3</t>
  </si>
  <si>
    <t>Supragingival_plaque.91</t>
  </si>
  <si>
    <t>mgm4472777.3</t>
  </si>
  <si>
    <t>Supragingival_plaque.92</t>
  </si>
  <si>
    <t>mgm4472178.3</t>
  </si>
  <si>
    <t>Supragingival_plaque.93</t>
  </si>
  <si>
    <t>mgm4472638.3</t>
  </si>
  <si>
    <t>Supragingival_plaque.94</t>
  </si>
  <si>
    <t>mgm4473696.3</t>
  </si>
  <si>
    <t>Supragingival_plaque.95</t>
  </si>
  <si>
    <t>mgm4478640.3</t>
  </si>
  <si>
    <t>Supragingival_plaque.96</t>
  </si>
  <si>
    <t>mgm4478479.3</t>
  </si>
  <si>
    <t>Supragingival_plaque.97</t>
  </si>
  <si>
    <t>mgm4472179.3</t>
  </si>
  <si>
    <t>Supragingival_plaque.98</t>
  </si>
  <si>
    <t>mgm4472798.3</t>
  </si>
  <si>
    <t>Supragingival_plaque.99</t>
  </si>
  <si>
    <t>mgm4473071.3</t>
  </si>
  <si>
    <t>Supragingival_plaque.100</t>
  </si>
  <si>
    <t>mgm4472856.3</t>
  </si>
  <si>
    <t>Supragingival_plaque.101</t>
  </si>
  <si>
    <t>mgm4473020.3</t>
  </si>
  <si>
    <t>Supragingival_plaque.102</t>
  </si>
  <si>
    <t>mgm4473039.3</t>
  </si>
  <si>
    <t>Supragingival_plaque.103</t>
  </si>
  <si>
    <t>mgm4472349.3</t>
  </si>
  <si>
    <t>Supragingival_plaque.104</t>
  </si>
  <si>
    <t>mgm4472803.3</t>
  </si>
  <si>
    <t>Supragingival_plaque.105</t>
  </si>
  <si>
    <t>mgm4472122.3</t>
  </si>
  <si>
    <t>Supragingival_plaque.106</t>
  </si>
  <si>
    <t>mgm4472381.3</t>
  </si>
  <si>
    <t>Supragingival_plaque.107</t>
  </si>
  <si>
    <t>mgm4478503.3</t>
  </si>
  <si>
    <t>Supragingival_plaque.108</t>
  </si>
  <si>
    <t>mgm4472380.3</t>
  </si>
  <si>
    <t>Supragingival_plaque.109</t>
  </si>
  <si>
    <t>mgm4478628.3</t>
  </si>
  <si>
    <t>Supragingival_plaque.110</t>
  </si>
  <si>
    <t>mgm4478568.3</t>
  </si>
  <si>
    <t>Supragingival_plaque.111</t>
  </si>
  <si>
    <t>mgm4472127.3</t>
  </si>
  <si>
    <t>Supragingival_plaque.112</t>
  </si>
  <si>
    <t>mgm4473493.3</t>
  </si>
  <si>
    <t>Supragingival_plaque.113</t>
  </si>
  <si>
    <t>mgm4472126.3</t>
  </si>
  <si>
    <t>Supragingival_plaque.114</t>
  </si>
  <si>
    <t>mgm4478435.3</t>
  </si>
  <si>
    <t>Supragingival_plaque.115</t>
  </si>
  <si>
    <t>mgm4473066.3</t>
  </si>
  <si>
    <t>Supragingival_plaque.116</t>
  </si>
  <si>
    <t>mgm4472859.3</t>
  </si>
  <si>
    <t>Supragingival_plaque.117</t>
  </si>
  <si>
    <t>mgm4478415.3</t>
  </si>
  <si>
    <t>Supragingival_plaque.118</t>
  </si>
  <si>
    <t>mgm4473005.3</t>
  </si>
  <si>
    <t>Supragingival_plaque.119</t>
  </si>
  <si>
    <t>mgm4478603.3</t>
  </si>
  <si>
    <t>Supragingival_plaque.120</t>
  </si>
  <si>
    <t>mgm4473601.3</t>
  </si>
  <si>
    <t>Supragingival_plaque.121</t>
  </si>
  <si>
    <t>mgm4473593.3</t>
  </si>
  <si>
    <t>Supragingival_plaque.122</t>
  </si>
  <si>
    <t>mgm4472365.3</t>
  </si>
  <si>
    <t>Supragingival_plaque.123</t>
  </si>
  <si>
    <t>mgm4473502.3</t>
  </si>
  <si>
    <t>Supragingival_plaque.124</t>
  </si>
  <si>
    <t>mgm4472259.3</t>
  </si>
  <si>
    <t>Supragingival_plaque.125</t>
  </si>
  <si>
    <t>mgm4473469.3</t>
  </si>
  <si>
    <t>Supragingival_plaque.126</t>
  </si>
  <si>
    <t>mgm4478453.3</t>
  </si>
  <si>
    <t>Supragingival_plaque.127</t>
  </si>
  <si>
    <t>mgm4473465.3</t>
  </si>
  <si>
    <t>Supragingival_plaque.128</t>
  </si>
  <si>
    <t>mgm4472513.3</t>
  </si>
  <si>
    <t>Supragingival_plaque.129</t>
  </si>
  <si>
    <t>mgm4472605.3</t>
  </si>
  <si>
    <t>Supragingival_plaque.130</t>
  </si>
  <si>
    <t>mgm4472258.3</t>
  </si>
  <si>
    <t>Supragingival_plaque.131</t>
  </si>
  <si>
    <t>mgm4478420.3</t>
  </si>
  <si>
    <t>Supragingival_plaque.132</t>
  </si>
  <si>
    <t>mgm4473332.3</t>
  </si>
  <si>
    <t>Supragingival_plaque.133</t>
  </si>
  <si>
    <t>mgm4472512.3</t>
  </si>
  <si>
    <t>Supragingival_plaque.134</t>
  </si>
  <si>
    <t>mgm4472862.3</t>
  </si>
  <si>
    <t>Supragingival_plaque.135</t>
  </si>
  <si>
    <t>mgm4472292.3</t>
  </si>
  <si>
    <t>Supragingival_plaque.136</t>
  </si>
  <si>
    <t>mgm4478566.3</t>
  </si>
  <si>
    <t>Supragingival_plaque.137</t>
  </si>
  <si>
    <t>mgm4473360.3</t>
  </si>
  <si>
    <t>Supragingival_plaque.138</t>
  </si>
  <si>
    <t>mgm4473274.3</t>
  </si>
  <si>
    <t>Supragingival_plaque.139</t>
  </si>
  <si>
    <t>mgm4473123.3</t>
  </si>
  <si>
    <t>Supragingival_plaque.140</t>
  </si>
  <si>
    <t>mgm4472558.3</t>
  </si>
  <si>
    <t>Supragingival_plaque.141</t>
  </si>
  <si>
    <t>mgm4473603.3</t>
  </si>
  <si>
    <t>Supragingival_plaque.142</t>
  </si>
  <si>
    <t>mgm4472406.3</t>
  </si>
  <si>
    <t>Supragingival_plaque.143</t>
  </si>
  <si>
    <t>mgm4473308.3</t>
  </si>
  <si>
    <t>Supragingival_plaque.144</t>
  </si>
  <si>
    <t>mgm4472606.3</t>
  </si>
  <si>
    <t>Supragingival_plaque.145</t>
  </si>
  <si>
    <t>mgm4473671.3</t>
  </si>
  <si>
    <t>Supragingival_plaque.146</t>
  </si>
  <si>
    <t>mgm4472364.3</t>
  </si>
  <si>
    <t>Supragingival_plaque.147</t>
  </si>
  <si>
    <t>mgm4472288.3</t>
  </si>
  <si>
    <t>Supragingival_plaque.148</t>
  </si>
  <si>
    <t>mgm4478577.3</t>
  </si>
  <si>
    <t>Supragingival_plaque.149</t>
  </si>
  <si>
    <t>mgm4472697.3</t>
  </si>
  <si>
    <t>Supragingival_plaque.150</t>
  </si>
  <si>
    <t>mgm4472287.3</t>
  </si>
  <si>
    <t>Supragingival_plaque.151</t>
  </si>
  <si>
    <t>mgm4473496.3</t>
  </si>
  <si>
    <t>Supragingival_plaque.152</t>
  </si>
  <si>
    <t>mgm4472266.3</t>
  </si>
  <si>
    <t>Supragingival_plaque.153</t>
  </si>
  <si>
    <t>mgm4472794.3</t>
  </si>
  <si>
    <t>Supragingival_plaque.154</t>
  </si>
  <si>
    <t>mgm4478419.3</t>
  </si>
  <si>
    <t>Supragingival_plaque.155</t>
  </si>
  <si>
    <t>mgm4472722.3</t>
  </si>
  <si>
    <t>Supragingival_plaque.156</t>
  </si>
  <si>
    <t>mgm4472760.3</t>
  </si>
  <si>
    <t>Supragingival_plaque.157</t>
  </si>
  <si>
    <t>mgm4472699.3</t>
  </si>
  <si>
    <t>Supragingival_plaque.158</t>
  </si>
  <si>
    <t>mgm4472802.3</t>
  </si>
  <si>
    <t>Supragingival_plaque.159</t>
  </si>
  <si>
    <t>mgm4472959.3</t>
  </si>
  <si>
    <t>Supragingival_plaque.160</t>
  </si>
  <si>
    <t>mgm4478540.3</t>
  </si>
  <si>
    <t>Supragingival_plaque.161</t>
  </si>
  <si>
    <t>mgm4472806.3</t>
  </si>
  <si>
    <t>Supragingival_plaque.162</t>
  </si>
  <si>
    <t>mgm4473401.3</t>
  </si>
  <si>
    <t>Supragingival_plaque.163</t>
  </si>
  <si>
    <t>mgm4473503.3</t>
  </si>
  <si>
    <t>Supragingival_plaque.164</t>
  </si>
  <si>
    <t>mgm4472962.3</t>
  </si>
  <si>
    <t>Supragingival_plaque.165</t>
  </si>
  <si>
    <t>mgm4472267.3</t>
  </si>
  <si>
    <t>Supragingival_plaque.166</t>
  </si>
  <si>
    <t>mgm4473011.3</t>
  </si>
  <si>
    <t>Supragingival_plaque.167</t>
  </si>
  <si>
    <t>mgm4472982.3</t>
  </si>
  <si>
    <t>Supragingival_plaque.168</t>
  </si>
  <si>
    <t>mgm4472678.3</t>
  </si>
  <si>
    <t>Supragingival_plaque.169</t>
  </si>
  <si>
    <t>mgm4473330.3</t>
  </si>
  <si>
    <t>Supragingival_plaque.170</t>
  </si>
  <si>
    <t>mgm4472203.3</t>
  </si>
  <si>
    <t>Supragingival_plaque.171</t>
  </si>
  <si>
    <t>mgm4472202.3</t>
  </si>
  <si>
    <t>Supragingival_plaque.172</t>
  </si>
  <si>
    <t>mgm4478425.3</t>
  </si>
  <si>
    <t>Supragingival_plaque.173</t>
  </si>
  <si>
    <t>mgm4472876.3</t>
  </si>
  <si>
    <t>Supragingival_plaque.174</t>
  </si>
  <si>
    <t>mgm4472986.3</t>
  </si>
  <si>
    <t>Supragingival_plaque.175</t>
  </si>
  <si>
    <t>mgm4472892.3</t>
  </si>
  <si>
    <t>Supragingival_plaque.176</t>
  </si>
  <si>
    <t>mgm4472958.3</t>
  </si>
  <si>
    <t>Supragingival_plaque.177</t>
  </si>
  <si>
    <t>mgm4472961.3</t>
  </si>
  <si>
    <t>Supragingival_plaque.178</t>
  </si>
  <si>
    <t>mgm4473060.3</t>
  </si>
  <si>
    <t>Supragingival_plaque.179</t>
  </si>
  <si>
    <t>mgm4472344.3</t>
  </si>
  <si>
    <t>Supragingival_plaque.180</t>
  </si>
  <si>
    <t>Rothia</t>
  </si>
  <si>
    <t>mgm4472295.3</t>
  </si>
  <si>
    <t>Supragingival_plaque.181</t>
  </si>
  <si>
    <t>mgm4472345.3</t>
  </si>
  <si>
    <t>Supragingival_plaque.182</t>
  </si>
  <si>
    <t>mgm4478433.3</t>
  </si>
  <si>
    <t>Supragingival_plaque.183</t>
  </si>
  <si>
    <t>mgm4473090.3</t>
  </si>
  <si>
    <t>Supragingival_plaque.184</t>
  </si>
  <si>
    <t>mgm4472617.3</t>
  </si>
  <si>
    <t>Supragingival_plaque.185</t>
  </si>
  <si>
    <t>mgm4472622.3</t>
  </si>
  <si>
    <t>Supragingival_plaque.186</t>
  </si>
  <si>
    <t>mgm4478491.3</t>
  </si>
  <si>
    <t>Supragingival_plaque.187</t>
  </si>
  <si>
    <t>mgm4478443.3</t>
  </si>
  <si>
    <t>Supragingival_plaque.188</t>
  </si>
  <si>
    <t>mgm4472775.3</t>
  </si>
  <si>
    <t>Supragingival_plaque.189</t>
  </si>
  <si>
    <t>mgm4472773.3</t>
  </si>
  <si>
    <t>Supragingival_plaque.190</t>
  </si>
  <si>
    <t>mgm4478494.3</t>
  </si>
  <si>
    <t>Supragingival_plaque.191</t>
  </si>
  <si>
    <t>mgm4472293.3</t>
  </si>
  <si>
    <t>Supragingival_plaque.192</t>
  </si>
  <si>
    <t>mgm4472480.3</t>
  </si>
  <si>
    <t>Supragingival_plaque.193</t>
  </si>
  <si>
    <t>mgm4478558.3</t>
  </si>
  <si>
    <t>Supragingival_plaque.194</t>
  </si>
  <si>
    <t>mgm4473441.3</t>
  </si>
  <si>
    <t>Supragingival_plaque.195</t>
  </si>
  <si>
    <t>mgm4472481.3</t>
  </si>
  <si>
    <t>Supragingival_plaque.196</t>
  </si>
  <si>
    <t>mgm4473357.3</t>
  </si>
  <si>
    <t>Supragingival_plaque.197</t>
  </si>
  <si>
    <t>mgm4473406.3</t>
  </si>
  <si>
    <t>Supragingival_plaque.198</t>
  </si>
  <si>
    <t>mgm4472114.3</t>
  </si>
  <si>
    <t>Supragingival_plaque.199</t>
  </si>
  <si>
    <t>mgm4478457.3</t>
  </si>
  <si>
    <t>Supragingival_plaque.200</t>
  </si>
  <si>
    <t>mgm4473135.3</t>
  </si>
  <si>
    <t>Supragingival_plaque.201</t>
  </si>
  <si>
    <t>mgm4472115.3</t>
  </si>
  <si>
    <t>Supragingival_plaque.202</t>
  </si>
  <si>
    <t>mgm4473017.3</t>
  </si>
  <si>
    <t>Supragingival_plaque.203</t>
  </si>
  <si>
    <t>mgm4472765.3</t>
  </si>
  <si>
    <t>Supragingival_plaque.204</t>
  </si>
  <si>
    <t>mgm4478418.3</t>
  </si>
  <si>
    <t>Supragingival_plaque.205</t>
  </si>
  <si>
    <t>mgm4473578.3</t>
  </si>
  <si>
    <t>Supragingival_plaque.206</t>
  </si>
  <si>
    <t>mgm4473196.3</t>
  </si>
  <si>
    <t>Supragingival_plaque.207</t>
  </si>
  <si>
    <t>mgm4472663.3</t>
  </si>
  <si>
    <t>Supragingival_plaque.208</t>
  </si>
  <si>
    <t>mgm4478580.3</t>
  </si>
  <si>
    <t>Supragingival_plaque.209</t>
  </si>
  <si>
    <t>mgm4478608.3</t>
  </si>
  <si>
    <t>Supragingival_plaque.210</t>
  </si>
  <si>
    <t>mgm4473608.3</t>
  </si>
  <si>
    <t>Supragingival_plaque.211</t>
  </si>
  <si>
    <t>mgm4478478.3</t>
  </si>
  <si>
    <t>Supragingival_plaque.212</t>
  </si>
  <si>
    <t>mgm4472708.3</t>
  </si>
  <si>
    <t>Supragingival_plaque.213</t>
  </si>
  <si>
    <t>mgm4473589.3</t>
  </si>
  <si>
    <t>Supragingival_plaque.214</t>
  </si>
  <si>
    <t>mgm4473583.3</t>
  </si>
  <si>
    <t>Supragingival_plaque.215</t>
  </si>
  <si>
    <t>mgm4472112.3</t>
  </si>
  <si>
    <t>Supragingival_plaque.216</t>
  </si>
  <si>
    <t>mgm4472221.3</t>
  </si>
  <si>
    <t>Supragingival_plaque.217</t>
  </si>
  <si>
    <t>mgm4473577.3</t>
  </si>
  <si>
    <t>Supragingival_plaque.218</t>
  </si>
  <si>
    <t>mgm4478602.3</t>
  </si>
  <si>
    <t>Supragingival_plaque.219</t>
  </si>
  <si>
    <t>mgm4472703.3</t>
  </si>
  <si>
    <t>Supragingival_plaque.220</t>
  </si>
  <si>
    <t>mgm4472220.3</t>
  </si>
  <si>
    <t>Supragingival_plaque.221</t>
  </si>
  <si>
    <t>mgm4478606.3</t>
  </si>
  <si>
    <t>Supragingival_plaque.222</t>
  </si>
  <si>
    <t>mgm4472113.3</t>
  </si>
  <si>
    <t>Supragingival_plaque.223</t>
  </si>
  <si>
    <t>mgm4472969.3</t>
  </si>
  <si>
    <t>Supragingival_plaque.224</t>
  </si>
  <si>
    <t>mgm4472964.3</t>
  </si>
  <si>
    <t>Supragingival_plaque.225</t>
  </si>
  <si>
    <t>mgm4478600.3</t>
  </si>
  <si>
    <t>Supragingival_plaque.226</t>
  </si>
  <si>
    <t>mgm4472807.3</t>
  </si>
  <si>
    <t>Supragingival_plaque.227</t>
  </si>
  <si>
    <t>mgm4472968.3</t>
  </si>
  <si>
    <t>Supragingival_plaque.228</t>
  </si>
  <si>
    <t>mgm4478567.3</t>
  </si>
  <si>
    <t>Supragingival_plaque.229</t>
  </si>
  <si>
    <t>mgm4472805.3</t>
  </si>
  <si>
    <t>Supragingival_plaque.230</t>
  </si>
  <si>
    <t>mgm4473581.3</t>
  </si>
  <si>
    <t>Supragingival_plaque.231</t>
  </si>
  <si>
    <t>mgm4473462.3</t>
  </si>
  <si>
    <t>Supragingival_plaque.232</t>
  </si>
  <si>
    <t>mgm4472289.3</t>
  </si>
  <si>
    <t>Supragingival_plaque.233</t>
  </si>
  <si>
    <t>mgm4472290.3</t>
  </si>
  <si>
    <t>Supragingival_plaque.234</t>
  </si>
  <si>
    <t>mgm4472960.3</t>
  </si>
  <si>
    <t>Supragingival_plaque.235</t>
  </si>
  <si>
    <t>mgm4472820.3</t>
  </si>
  <si>
    <t>Supragingival_plaque.236</t>
  </si>
  <si>
    <t>mgm4472843.3</t>
  </si>
  <si>
    <t>Supragingival_plaque.237</t>
  </si>
  <si>
    <t>mgm4473599.3</t>
  </si>
  <si>
    <t>Supragingival_plaque.238</t>
  </si>
  <si>
    <t>mgm4473598.3</t>
  </si>
  <si>
    <t>Supragingival_plaque.239</t>
  </si>
  <si>
    <t>mgm4472795.3</t>
  </si>
  <si>
    <t>Supragingival_plaque.240</t>
  </si>
  <si>
    <t>mgm4472786.3</t>
  </si>
  <si>
    <t>Supragingival_plaque.241</t>
  </si>
  <si>
    <t>mgm4472984.3</t>
  </si>
  <si>
    <t>Supragingival_plaque.242</t>
  </si>
  <si>
    <t>mgm4478629.3</t>
  </si>
  <si>
    <t>Supragingival_plaque.243</t>
  </si>
  <si>
    <t>mgm4472957.3</t>
  </si>
  <si>
    <t>Supragingival_plaque.244</t>
  </si>
  <si>
    <t>mgm4473668.3</t>
  </si>
  <si>
    <t>Supragingival_plaque.245</t>
  </si>
  <si>
    <t>mgm4472981.3</t>
  </si>
  <si>
    <t>Supragingival_plaque.246</t>
  </si>
  <si>
    <t>mgm4472951.3</t>
  </si>
  <si>
    <t>Supragingival_plaque.247</t>
  </si>
  <si>
    <t>mgm4478537.3</t>
  </si>
  <si>
    <t>Supragingival_plaque.248</t>
  </si>
  <si>
    <t>mgm4473386.3</t>
  </si>
  <si>
    <t>Supragingival_plaque.249</t>
  </si>
  <si>
    <t>mgm4473178.3</t>
  </si>
  <si>
    <t>Supragingival_plaque.250</t>
  </si>
  <si>
    <t>mgm4478472.3</t>
  </si>
  <si>
    <t>Supragingival_plaque.251</t>
  </si>
  <si>
    <t>mgm4473396.3</t>
  </si>
  <si>
    <t>G_DNA_Throat</t>
  </si>
  <si>
    <t>Throat.1</t>
  </si>
  <si>
    <t>mgm4478534.3</t>
  </si>
  <si>
    <t>Throat.2</t>
  </si>
  <si>
    <t>mgm4473368.3</t>
  </si>
  <si>
    <t>Throat.3</t>
  </si>
  <si>
    <t>mgm4473392.3</t>
  </si>
  <si>
    <t>Throat.4</t>
  </si>
  <si>
    <t>mgm4473339.3</t>
  </si>
  <si>
    <t>Throat.5</t>
  </si>
  <si>
    <t>Veillonella</t>
  </si>
  <si>
    <t>mgm4473338.3</t>
  </si>
  <si>
    <t>Throat.6</t>
  </si>
  <si>
    <t>mgm4473268.3</t>
  </si>
  <si>
    <t>Throat.7</t>
  </si>
  <si>
    <t>mgm4473271.3</t>
  </si>
  <si>
    <t>Throat.8</t>
  </si>
  <si>
    <t>mgm4473381.3</t>
  </si>
  <si>
    <t>Throat.9</t>
  </si>
  <si>
    <t>mgm4478535.3</t>
  </si>
  <si>
    <t>Throat.10</t>
  </si>
  <si>
    <t>mgm4473369.3</t>
  </si>
  <si>
    <t>Throat.11</t>
  </si>
  <si>
    <t>mgm4473344.3</t>
  </si>
  <si>
    <t>Throat.12</t>
  </si>
  <si>
    <t>mgm4473342.3</t>
  </si>
  <si>
    <t>Throat.13</t>
  </si>
  <si>
    <t>mgm4478526.3</t>
  </si>
  <si>
    <t>Throat.14</t>
  </si>
  <si>
    <t>mgm4473193.3</t>
  </si>
  <si>
    <t>G_DNA_Tongue_dorsum</t>
  </si>
  <si>
    <t>Tongue_dorsum.1</t>
  </si>
  <si>
    <t>mgm4472109.3</t>
  </si>
  <si>
    <t>Tongue_dorsum.2</t>
  </si>
  <si>
    <t>mgm4472486.3</t>
  </si>
  <si>
    <t>Tongue_dorsum.3</t>
  </si>
  <si>
    <t>mgm4472108.3</t>
  </si>
  <si>
    <t>Tongue_dorsum.4</t>
  </si>
  <si>
    <t>mgm4472487.3</t>
  </si>
  <si>
    <t>Tongue_dorsum.5</t>
  </si>
  <si>
    <t>mgm4473192.3</t>
  </si>
  <si>
    <t>Tongue_dorsum.6</t>
  </si>
  <si>
    <t>mgm4472716.3</t>
  </si>
  <si>
    <t>Tongue_dorsum.7</t>
  </si>
  <si>
    <t>mgm4478576.3</t>
  </si>
  <si>
    <t>Tongue_dorsum.8</t>
  </si>
  <si>
    <t>mgm4472353.3</t>
  </si>
  <si>
    <t>Tongue_dorsum.9</t>
  </si>
  <si>
    <t>mgm4472352.3</t>
  </si>
  <si>
    <t>Tongue_dorsum.10</t>
  </si>
  <si>
    <t>mgm4478514.3</t>
  </si>
  <si>
    <t>Tongue_dorsum.11</t>
  </si>
  <si>
    <t>mgm4472667.3</t>
  </si>
  <si>
    <t>Tongue_dorsum.12</t>
  </si>
  <si>
    <t>mgm4473306.3</t>
  </si>
  <si>
    <t>Tongue_dorsum.13</t>
  </si>
  <si>
    <t>mgm4472648.3</t>
  </si>
  <si>
    <t>Tongue_dorsum.14</t>
  </si>
  <si>
    <t>mgm4472656.3</t>
  </si>
  <si>
    <t>Tongue_dorsum.15</t>
  </si>
  <si>
    <t>mgm4472782.3</t>
  </si>
  <si>
    <t>Tongue_dorsum.16</t>
  </si>
  <si>
    <t>mgm4472252.3</t>
  </si>
  <si>
    <t>Tongue_dorsum.17</t>
  </si>
  <si>
    <t>mgm4472495.3</t>
  </si>
  <si>
    <t>Tongue_dorsum.18</t>
  </si>
  <si>
    <t>mgm4472657.3</t>
  </si>
  <si>
    <t>Tongue_dorsum.19</t>
  </si>
  <si>
    <t>mgm4472792.3</t>
  </si>
  <si>
    <t>Tongue_dorsum.20</t>
  </si>
  <si>
    <t>mgm4472253.3</t>
  </si>
  <si>
    <t>Tongue_dorsum.21</t>
  </si>
  <si>
    <t>mgm4472687.3</t>
  </si>
  <si>
    <t>Tongue_dorsum.22</t>
  </si>
  <si>
    <t>mgm4472735.3</t>
  </si>
  <si>
    <t>Tongue_dorsum.23</t>
  </si>
  <si>
    <t>mgm4472689.3</t>
  </si>
  <si>
    <t>Tongue_dorsum.24</t>
  </si>
  <si>
    <t>mgm4472679.3</t>
  </si>
  <si>
    <t>Tongue_dorsum.25</t>
  </si>
  <si>
    <t>mgm4472410.3</t>
  </si>
  <si>
    <t>Tongue_dorsum.26</t>
  </si>
  <si>
    <t>mgm4472740.3</t>
  </si>
  <si>
    <t>Tongue_dorsum.27</t>
  </si>
  <si>
    <t>mgm4472432.3</t>
  </si>
  <si>
    <t>Tongue_dorsum.28</t>
  </si>
  <si>
    <t>mgm4472688.3</t>
  </si>
  <si>
    <t>Tongue_dorsum.29</t>
  </si>
  <si>
    <t>mgm4472494.3</t>
  </si>
  <si>
    <t>Tongue_dorsum.30</t>
  </si>
  <si>
    <t>mgm4478487.3</t>
  </si>
  <si>
    <t>Tongue_dorsum.31</t>
  </si>
  <si>
    <t>mgm4472994.3</t>
  </si>
  <si>
    <t>Tongue_dorsum.32</t>
  </si>
  <si>
    <t>mgm4472993.3</t>
  </si>
  <si>
    <t>Tongue_dorsum.33</t>
  </si>
  <si>
    <t>mgm4472146.3</t>
  </si>
  <si>
    <t>Tongue_dorsum.34</t>
  </si>
  <si>
    <t>mgm4472160.3</t>
  </si>
  <si>
    <t>Tongue_dorsum.35</t>
  </si>
  <si>
    <t>mgm4473501.3</t>
  </si>
  <si>
    <t>Tongue_dorsum.36</t>
  </si>
  <si>
    <t>mgm4472327.3</t>
  </si>
  <si>
    <t>Tongue_dorsum.37</t>
  </si>
  <si>
    <t>mgm4472147.3</t>
  </si>
  <si>
    <t>Tongue_dorsum.38</t>
  </si>
  <si>
    <t>mgm4473226.3</t>
  </si>
  <si>
    <t>Tongue_dorsum.39</t>
  </si>
  <si>
    <t>mgm4472469.3</t>
  </si>
  <si>
    <t>Tongue_dorsum.40</t>
  </si>
  <si>
    <t>mgm4472443.3</t>
  </si>
  <si>
    <t>Tongue_dorsum.41</t>
  </si>
  <si>
    <t>mgm4472299.3</t>
  </si>
  <si>
    <t>Tongue_dorsum.42</t>
  </si>
  <si>
    <t>mgm4472305.3</t>
  </si>
  <si>
    <t>Tongue_dorsum.43</t>
  </si>
  <si>
    <t>mgm4472431.3</t>
  </si>
  <si>
    <t>Tongue_dorsum.44</t>
  </si>
  <si>
    <t>mgm4472326.3</t>
  </si>
  <si>
    <t>Tongue_dorsum.45</t>
  </si>
  <si>
    <t>mgm4472468.3</t>
  </si>
  <si>
    <t>Tongue_dorsum.46</t>
  </si>
  <si>
    <t>mgm4472298.3</t>
  </si>
  <si>
    <t>Tongue_dorsum.47</t>
  </si>
  <si>
    <t>mgm4472173.3</t>
  </si>
  <si>
    <t>Tongue_dorsum.48</t>
  </si>
  <si>
    <t>mgm4472670.3</t>
  </si>
  <si>
    <t>Tongue_dorsum.49</t>
  </si>
  <si>
    <t>mgm4472304.3</t>
  </si>
  <si>
    <t>Tongue_dorsum.50</t>
  </si>
  <si>
    <t>mgm4472485.3</t>
  </si>
  <si>
    <t>Tongue_dorsum.51</t>
  </si>
  <si>
    <t>mgm4472245.3</t>
  </si>
  <si>
    <t>Tongue_dorsum.52</t>
  </si>
  <si>
    <t>mgm4472955.3</t>
  </si>
  <si>
    <t>Tongue_dorsum.53</t>
  </si>
  <si>
    <t>mgm4472956.3</t>
  </si>
  <si>
    <t>Tongue_dorsum.54</t>
  </si>
  <si>
    <t>mgm4472674.3</t>
  </si>
  <si>
    <t>Tongue_dorsum.55</t>
  </si>
  <si>
    <t>mgm4472484.3</t>
  </si>
  <si>
    <t>Tongue_dorsum.56</t>
  </si>
  <si>
    <t>mgm4478483.3</t>
  </si>
  <si>
    <t>Tongue_dorsum.57</t>
  </si>
  <si>
    <t>mgm4472339.3</t>
  </si>
  <si>
    <t>Tongue_dorsum.58</t>
  </si>
  <si>
    <t>mgm4472683.3</t>
  </si>
  <si>
    <t>Tongue_dorsum.59</t>
  </si>
  <si>
    <t>mgm4478641.3</t>
  </si>
  <si>
    <t>Tongue_dorsum.60</t>
  </si>
  <si>
    <t>mgm4472255.3</t>
  </si>
  <si>
    <t>Tongue_dorsum.61</t>
  </si>
  <si>
    <t>mgm4472873.3</t>
  </si>
  <si>
    <t>Tongue_dorsum.62</t>
  </si>
  <si>
    <t>mgm4472244.3</t>
  </si>
  <si>
    <t>Tongue_dorsum.63</t>
  </si>
  <si>
    <t>mgm4473214.3</t>
  </si>
  <si>
    <t>Tongue_dorsum.64</t>
  </si>
  <si>
    <t>mgm4472254.3</t>
  </si>
  <si>
    <t>Tongue_dorsum.65</t>
  </si>
  <si>
    <t>mgm4472442.3</t>
  </si>
  <si>
    <t>Tongue_dorsum.66</t>
  </si>
  <si>
    <t>mgm4472338.3</t>
  </si>
  <si>
    <t>Tongue_dorsum.67</t>
  </si>
  <si>
    <t>mgm4473450.3</t>
  </si>
  <si>
    <t>Tongue_dorsum.68</t>
  </si>
  <si>
    <t>mgm4472189.3</t>
  </si>
  <si>
    <t>Tongue_dorsum.69</t>
  </si>
  <si>
    <t>mgm4473451.3</t>
  </si>
  <si>
    <t>Tongue_dorsum.70</t>
  </si>
  <si>
    <t>mgm4472167.3</t>
  </si>
  <si>
    <t>Tongue_dorsum.71</t>
  </si>
  <si>
    <t>mgm4478570.3</t>
  </si>
  <si>
    <t>Tongue_dorsum.72</t>
  </si>
  <si>
    <t>mgm4472942.3</t>
  </si>
  <si>
    <t>Tongue_dorsum.73</t>
  </si>
  <si>
    <t>mgm4472897.3</t>
  </si>
  <si>
    <t>Tongue_dorsum.74</t>
  </si>
  <si>
    <t>mgm4473259.3</t>
  </si>
  <si>
    <t>Tongue_dorsum.75</t>
  </si>
  <si>
    <t>mgm4473283.3</t>
  </si>
  <si>
    <t>Tongue_dorsum.76</t>
  </si>
  <si>
    <t>mgm4472407.3</t>
  </si>
  <si>
    <t>Tongue_dorsum.77</t>
  </si>
  <si>
    <t>mgm4472166.3</t>
  </si>
  <si>
    <t>Tongue_dorsum.78</t>
  </si>
  <si>
    <t>mgm4473481.3</t>
  </si>
  <si>
    <t>Tongue_dorsum.79</t>
  </si>
  <si>
    <t>mgm4472375.3</t>
  </si>
  <si>
    <t>Tongue_dorsum.80</t>
  </si>
  <si>
    <t>mgm4472880.3</t>
  </si>
  <si>
    <t>Tongue_dorsum.81</t>
  </si>
  <si>
    <t>mgm4473024.3</t>
  </si>
  <si>
    <t>Tongue_dorsum.82</t>
  </si>
  <si>
    <t>mgm4478460.3</t>
  </si>
  <si>
    <t>Tongue_dorsum.83</t>
  </si>
  <si>
    <t>mgm4472188.3</t>
  </si>
  <si>
    <t>Tongue_dorsum.84</t>
  </si>
  <si>
    <t>mgm4472426.3</t>
  </si>
  <si>
    <t>Tongue_dorsum.85</t>
  </si>
  <si>
    <t>mgm4472779.3</t>
  </si>
  <si>
    <t>Tongue_dorsum.86</t>
  </si>
  <si>
    <t>mgm4478643.3</t>
  </si>
  <si>
    <t>Tongue_dorsum.87</t>
  </si>
  <si>
    <t>mgm4472455.3</t>
  </si>
  <si>
    <t>Tongue_dorsum.88</t>
  </si>
  <si>
    <t>mgm4473142.3</t>
  </si>
  <si>
    <t>Tongue_dorsum.89</t>
  </si>
  <si>
    <t>mgm4472374.3</t>
  </si>
  <si>
    <t>Tongue_dorsum.90</t>
  </si>
  <si>
    <t>mgm4472941.3</t>
  </si>
  <si>
    <t>Tongue_dorsum.91</t>
  </si>
  <si>
    <t>mgm4472446.3</t>
  </si>
  <si>
    <t>Tongue_dorsum.92</t>
  </si>
  <si>
    <t>mgm4473215.3</t>
  </si>
  <si>
    <t>Tongue_dorsum.93</t>
  </si>
  <si>
    <t>mgm4472660.3</t>
  </si>
  <si>
    <t>Tongue_dorsum.94</t>
  </si>
  <si>
    <t>mgm4472499.3</t>
  </si>
  <si>
    <t>Tongue_dorsum.95</t>
  </si>
  <si>
    <t>mgm4472762.3</t>
  </si>
  <si>
    <t>Tongue_dorsum.96</t>
  </si>
  <si>
    <t>mgm4473323.3</t>
  </si>
  <si>
    <t>Tongue_dorsum.97</t>
  </si>
  <si>
    <t>mgm4472980.3</t>
  </si>
  <si>
    <t>Tongue_dorsum.98</t>
  </si>
  <si>
    <t>mgm4473015.3</t>
  </si>
  <si>
    <t>Tongue_dorsum.99</t>
  </si>
  <si>
    <t>mgm4472659.3</t>
  </si>
  <si>
    <t>Tongue_dorsum.100</t>
  </si>
  <si>
    <t>mgm4473374.3</t>
  </si>
  <si>
    <t>Tongue_dorsum.101</t>
  </si>
  <si>
    <t>mgm4472516.3</t>
  </si>
  <si>
    <t>Tongue_dorsum.102</t>
  </si>
  <si>
    <t>mgm4472296.3</t>
  </si>
  <si>
    <t>Tongue_dorsum.103</t>
  </si>
  <si>
    <t>mgm4472985.3</t>
  </si>
  <si>
    <t>Tongue_dorsum.104</t>
  </si>
  <si>
    <t>mgm4473029.3</t>
  </si>
  <si>
    <t>Tongue_dorsum.105</t>
  </si>
  <si>
    <t>mgm4478484.3</t>
  </si>
  <si>
    <t>Tongue_dorsum.106</t>
  </si>
  <si>
    <t>mgm4473336.3</t>
  </si>
  <si>
    <t>Tongue_dorsum.107</t>
  </si>
  <si>
    <t>mgm4472498.3</t>
  </si>
  <si>
    <t>Tongue_dorsum.108</t>
  </si>
  <si>
    <t>mgm4473409.3</t>
  </si>
  <si>
    <t>Tongue_dorsum.109</t>
  </si>
  <si>
    <t>mgm4472297.3</t>
  </si>
  <si>
    <t>Tongue_dorsum.110</t>
  </si>
  <si>
    <t>mgm4472729.3</t>
  </si>
  <si>
    <t>Tongue_dorsum.111</t>
  </si>
  <si>
    <t>mgm4472517.3</t>
  </si>
  <si>
    <t>Tongue_dorsum.112</t>
  </si>
  <si>
    <t>mgm4473715.3</t>
  </si>
  <si>
    <t>Tongue_dorsum.113</t>
  </si>
  <si>
    <t>mgm4472721.3</t>
  </si>
  <si>
    <t>Tongue_dorsum.114</t>
  </si>
  <si>
    <t>mgm4472691.3</t>
  </si>
  <si>
    <t>Tongue_dorsum.115</t>
  </si>
  <si>
    <t>mgm4473395.3</t>
  </si>
  <si>
    <t>Tongue_dorsum.116</t>
  </si>
  <si>
    <t>mgm4478520.3</t>
  </si>
  <si>
    <t>Tongue_dorsum.117</t>
  </si>
  <si>
    <t>mgm4472705.3</t>
  </si>
  <si>
    <t>Tongue_dorsum.118</t>
  </si>
  <si>
    <t>mgm4473568.3</t>
  </si>
  <si>
    <t>Tongue_dorsum.119</t>
  </si>
  <si>
    <t>mgm4472422.3</t>
  </si>
  <si>
    <t>Tongue_dorsum.120</t>
  </si>
  <si>
    <t>mgm4472874.3</t>
  </si>
  <si>
    <t>Tongue_dorsum.121</t>
  </si>
  <si>
    <t>mgm4478636.3</t>
  </si>
  <si>
    <t>Tongue_dorsum.122</t>
  </si>
  <si>
    <t>mgm4472887.3</t>
  </si>
  <si>
    <t>Tongue_dorsum.123</t>
  </si>
  <si>
    <t>mgm4478595.3</t>
  </si>
  <si>
    <t>Tongue_dorsum.124</t>
  </si>
  <si>
    <t>mgm4473692.3</t>
  </si>
  <si>
    <t>Tongue_dorsum.125</t>
  </si>
  <si>
    <t>mgm4478417.3</t>
  </si>
  <si>
    <t>Tongue_dorsum.126</t>
  </si>
  <si>
    <t>mgm4472695.3</t>
  </si>
  <si>
    <t>Tongue_dorsum.127</t>
  </si>
  <si>
    <t>mgm4472885.3</t>
  </si>
  <si>
    <t>Tongue_dorsum.128</t>
  </si>
  <si>
    <t>mgm4473580.3</t>
  </si>
  <si>
    <t>Tongue_dorsum.129</t>
  </si>
  <si>
    <t>mgm4472555.3</t>
  </si>
  <si>
    <t>Tongue_dorsum.130</t>
  </si>
  <si>
    <t>mgm4472525.3</t>
  </si>
  <si>
    <t>Tongue_dorsum.131</t>
  </si>
  <si>
    <t>mgm4472764.3</t>
  </si>
  <si>
    <t>Tongue_dorsum.132</t>
  </si>
  <si>
    <t>mgm4472696.3</t>
  </si>
  <si>
    <t>Tongue_dorsum.133</t>
  </si>
  <si>
    <t>mgm4472409.3</t>
  </si>
  <si>
    <t>Tongue_dorsum.134</t>
  </si>
  <si>
    <t>mgm4472799.3</t>
  </si>
  <si>
    <t>Tongue_dorsum.135</t>
  </si>
  <si>
    <t>mgm4472458.3</t>
  </si>
  <si>
    <t>Tongue_dorsum.136</t>
  </si>
  <si>
    <t>mgm4472587.3</t>
  </si>
  <si>
    <t>Tongue_dorsum.137</t>
  </si>
  <si>
    <t>mgm4472554.3</t>
  </si>
  <si>
    <t>Tongue_dorsum.138</t>
  </si>
  <si>
    <t>mgm4472459.3</t>
  </si>
  <si>
    <t>Tongue_dorsum.139</t>
  </si>
  <si>
    <t>mgm4472225.3</t>
  </si>
  <si>
    <t>Tongue_dorsum.140</t>
  </si>
  <si>
    <t>mgm4472592.3</t>
  </si>
  <si>
    <t>Tongue_dorsum.141</t>
  </si>
  <si>
    <t>mgm4478599.3</t>
  </si>
  <si>
    <t>Tongue_dorsum.142</t>
  </si>
  <si>
    <t>mgm4472940.3</t>
  </si>
  <si>
    <t>Tongue_dorsum.143</t>
  </si>
  <si>
    <t>mgm4473354.3</t>
  </si>
  <si>
    <t>Tongue_dorsum.144</t>
  </si>
  <si>
    <t>mgm4472913.3</t>
  </si>
  <si>
    <t>Tongue_dorsum.145</t>
  </si>
  <si>
    <t>mgm4478519.3</t>
  </si>
  <si>
    <t>Tongue_dorsum.146</t>
  </si>
  <si>
    <t>mgm4472286.3</t>
  </si>
  <si>
    <t>Tongue_dorsum.147</t>
  </si>
  <si>
    <t>mgm4478508.3</t>
  </si>
  <si>
    <t>Tongue_dorsum.148</t>
  </si>
  <si>
    <t>mgm4472211.3</t>
  </si>
  <si>
    <t>Tongue_dorsum.149</t>
  </si>
  <si>
    <t>mgm4472524.3</t>
  </si>
  <si>
    <t>Tongue_dorsum.150</t>
  </si>
  <si>
    <t>mgm4478532.3</t>
  </si>
  <si>
    <t>Tongue_dorsum.151</t>
  </si>
  <si>
    <t>mgm4472379.3</t>
  </si>
  <si>
    <t>Tongue_dorsum.152</t>
  </si>
  <si>
    <t>mgm4473356.3</t>
  </si>
  <si>
    <t>Tongue_dorsum.153</t>
  </si>
  <si>
    <t>mgm4472369.3</t>
  </si>
  <si>
    <t>Tongue_dorsum.154</t>
  </si>
  <si>
    <t>mgm4472930.3</t>
  </si>
  <si>
    <t>Tongue_dorsum.155</t>
  </si>
  <si>
    <t>mgm4473353.3</t>
  </si>
  <si>
    <t>Tongue_dorsum.156</t>
  </si>
  <si>
    <t>mgm4472437.3</t>
  </si>
  <si>
    <t>Tongue_dorsum.157</t>
  </si>
  <si>
    <t>mgm4472224.3</t>
  </si>
  <si>
    <t>Tongue_dorsum.158</t>
  </si>
  <si>
    <t>mgm4472285.3</t>
  </si>
  <si>
    <t>Tongue_dorsum.159</t>
  </si>
  <si>
    <t>mgm4478510.3</t>
  </si>
  <si>
    <t>Tongue_dorsum.160</t>
  </si>
  <si>
    <t>mgm4472932.3</t>
  </si>
  <si>
    <t>Tongue_dorsum.161</t>
  </si>
  <si>
    <t>mgm4473432.3</t>
  </si>
  <si>
    <t>Tongue_dorsum.162</t>
  </si>
  <si>
    <t>mgm4472758.3</t>
  </si>
  <si>
    <t>Tongue_dorsum.163</t>
  </si>
  <si>
    <t>mgm4472755.3</t>
  </si>
  <si>
    <t>Tongue_dorsum.164</t>
  </si>
  <si>
    <t>mgm4472438.3</t>
  </si>
  <si>
    <t>Tongue_dorsum.165</t>
  </si>
  <si>
    <t>mgm4478509.3</t>
  </si>
  <si>
    <t>Tongue_dorsum.166</t>
  </si>
  <si>
    <t>mgm4472368.3</t>
  </si>
  <si>
    <t>Tongue_dorsum.167</t>
  </si>
  <si>
    <t>mgm4473477.3</t>
  </si>
  <si>
    <t>Tongue_dorsum.168</t>
  </si>
  <si>
    <t>mgm4472210.3</t>
  </si>
  <si>
    <t>Tongue_dorsum.169</t>
  </si>
  <si>
    <t>mgm4472719.3</t>
  </si>
  <si>
    <t>Tongue_dorsum.170</t>
  </si>
  <si>
    <t>mgm4478569.3</t>
  </si>
  <si>
    <t>Tongue_dorsum.171</t>
  </si>
  <si>
    <t>mgm4478421.3</t>
  </si>
  <si>
    <t>Tongue_dorsum.172</t>
  </si>
  <si>
    <t>mgm4472200.3</t>
  </si>
  <si>
    <t>Tongue_dorsum.173</t>
  </si>
  <si>
    <t>mgm4473287.3</t>
  </si>
  <si>
    <t>Tongue_dorsum.174</t>
  </si>
  <si>
    <t>mgm4473706.3</t>
  </si>
  <si>
    <t>Tongue_dorsum.175</t>
  </si>
  <si>
    <t>mgm4472378.3</t>
  </si>
  <si>
    <t>Tongue_dorsum.176</t>
  </si>
  <si>
    <t>mgm4472938.3</t>
  </si>
  <si>
    <t>Tongue_dorsum.177</t>
  </si>
  <si>
    <t>mgm4472949.3</t>
  </si>
  <si>
    <t>Tongue_dorsum.178</t>
  </si>
  <si>
    <t>mgm4473030.3</t>
  </si>
  <si>
    <t>Tongue_dorsum.179</t>
  </si>
  <si>
    <t>mgm4473286.3</t>
  </si>
  <si>
    <t>Tongue_dorsum.180</t>
  </si>
  <si>
    <t>mgm4473284.3</t>
  </si>
  <si>
    <t>Tongue_dorsum.181</t>
  </si>
  <si>
    <t>mgm4472954.3</t>
  </si>
  <si>
    <t>Tongue_dorsum.182</t>
  </si>
  <si>
    <t>mgm4472201.3</t>
  </si>
  <si>
    <t>Tongue_dorsum.183</t>
  </si>
  <si>
    <t>mgm4473027.3</t>
  </si>
  <si>
    <t>Tongue_dorsum.184</t>
  </si>
  <si>
    <t>mgm4473092.3</t>
  </si>
  <si>
    <t>Tongue_dorsum.185</t>
  </si>
  <si>
    <t>mgm4473093.3</t>
  </si>
  <si>
    <t>Tongue_dorsum.186</t>
  </si>
  <si>
    <t>mgm4472898.3</t>
  </si>
  <si>
    <t>Tongue_dorsum.187</t>
  </si>
  <si>
    <t>mgm4473515.3</t>
  </si>
  <si>
    <t>Tongue_dorsum.188</t>
  </si>
  <si>
    <t>mgm4478422.3</t>
  </si>
  <si>
    <t>Tongue_dorsum.189</t>
  </si>
  <si>
    <t>mgm4472282.3</t>
  </si>
  <si>
    <t>Tongue_dorsum.190</t>
  </si>
  <si>
    <t>mgm4472732.3</t>
  </si>
  <si>
    <t>Tongue_dorsum.191</t>
  </si>
  <si>
    <t>mgm4473111.3</t>
  </si>
  <si>
    <t>Tongue_dorsum.192</t>
  </si>
  <si>
    <t>mgm4472623.3</t>
  </si>
  <si>
    <t>Tongue_dorsum.193</t>
  </si>
  <si>
    <t>mgm4472624.3</t>
  </si>
  <si>
    <t>Tongue_dorsum.194</t>
  </si>
  <si>
    <t>mgm4472281.3</t>
  </si>
  <si>
    <t>Tongue_dorsum.195</t>
  </si>
  <si>
    <t>mgm4472767.3</t>
  </si>
  <si>
    <t>Tongue_dorsum.196</t>
  </si>
  <si>
    <t>mgm4473518.3</t>
  </si>
  <si>
    <t>Tongue_dorsum.197</t>
  </si>
  <si>
    <t>mgm4473198.3</t>
  </si>
  <si>
    <t>Tongue_dorsum.198</t>
  </si>
  <si>
    <t>mgm4473514.3</t>
  </si>
  <si>
    <t>Tongue_dorsum.199</t>
  </si>
  <si>
    <t>mgm4472390.3</t>
  </si>
  <si>
    <t>Tongue_dorsum.200</t>
  </si>
  <si>
    <t>mgm4478449.3</t>
  </si>
  <si>
    <t>Tongue_dorsum.201</t>
  </si>
  <si>
    <t>mgm4472391.3</t>
  </si>
  <si>
    <t>Tongue_dorsum.202</t>
  </si>
  <si>
    <t>mgm4472886.3</t>
  </si>
  <si>
    <t>Tongue_dorsum.203</t>
  </si>
  <si>
    <t>mgm4472857.3</t>
  </si>
  <si>
    <t>Tongue_dorsum.204</t>
  </si>
  <si>
    <t>mgm4472328.3</t>
  </si>
  <si>
    <t>Tongue_dorsum.205</t>
  </si>
  <si>
    <t>mgm4472329.3</t>
  </si>
  <si>
    <t>Tongue_dorsum.206</t>
  </si>
  <si>
    <t>mgm4473662.3</t>
  </si>
  <si>
    <t>Tongue_dorsum.207</t>
  </si>
  <si>
    <t>mgm4472988.3</t>
  </si>
  <si>
    <t>Tongue_dorsum.208</t>
  </si>
  <si>
    <t>mgm4478626.3</t>
  </si>
  <si>
    <t>Tongue_dorsum.209</t>
  </si>
  <si>
    <t>mgm4472839.3</t>
  </si>
  <si>
    <t>Tongue_dorsum.210</t>
  </si>
  <si>
    <t>mgm4472704.3</t>
  </si>
  <si>
    <t>Tongue_dorsum.211</t>
  </si>
  <si>
    <t>mgm4473199.3</t>
  </si>
  <si>
    <t>Tongue_dorsum.212</t>
  </si>
  <si>
    <t>mgm4472888.3</t>
  </si>
  <si>
    <t>Tongue_dorsum.213</t>
  </si>
  <si>
    <t>mgm4472990.3</t>
  </si>
  <si>
    <t>Tongue_dorsum.214</t>
  </si>
  <si>
    <t>mgm4472879.3</t>
  </si>
  <si>
    <t>Tongue_dorsum.215</t>
  </si>
  <si>
    <t>mgm4472871.3</t>
  </si>
  <si>
    <t>Tongue_dorsum.216</t>
  </si>
  <si>
    <t>mgm4472933.3</t>
  </si>
  <si>
    <t>Tongue_dorsum.217</t>
  </si>
  <si>
    <t>mgm4472927.3</t>
  </si>
  <si>
    <t>Tongue_dorsum.218</t>
  </si>
  <si>
    <t>mgm4472690.3</t>
  </si>
  <si>
    <t>Tongue_dorsum.219</t>
  </si>
  <si>
    <t>mgm4478428.3</t>
  </si>
  <si>
    <t>Tongue_dorsum.220</t>
  </si>
  <si>
    <t>mgm4472817.3</t>
  </si>
  <si>
    <t>Tongue_dorsum.221</t>
  </si>
  <si>
    <t>mgm4473109.3</t>
  </si>
  <si>
    <t>Tongue_dorsum.222</t>
  </si>
  <si>
    <t>mgm4472889.3</t>
  </si>
  <si>
    <t>Tongue_dorsum.223</t>
  </si>
  <si>
    <t>mgm4473045.3</t>
  </si>
  <si>
    <t>Tongue_dorsum.224</t>
  </si>
  <si>
    <t>mgm4478635.3</t>
  </si>
  <si>
    <t>Tongue_dorsum.225</t>
  </si>
  <si>
    <t>mgm4473047.3</t>
  </si>
  <si>
    <t>Tongue_dorsum.226</t>
  </si>
  <si>
    <t>mgm4472549.3</t>
  </si>
  <si>
    <t>Tongue_dorsum.227</t>
  </si>
  <si>
    <t>mgm4478499.3</t>
  </si>
  <si>
    <t>Tongue_dorsum.228</t>
  </si>
  <si>
    <t>mgm4473108.3</t>
  </si>
  <si>
    <t>Tongue_dorsum.229</t>
  </si>
  <si>
    <t>mgm4472548.3</t>
  </si>
  <si>
    <t>Tongue_dorsum.230</t>
  </si>
  <si>
    <t>mgm4472793.3</t>
  </si>
  <si>
    <t>Tongue_dorsum.231</t>
  </si>
  <si>
    <t>mgm4473260.3</t>
  </si>
  <si>
    <t>Tongue_dorsum.232</t>
  </si>
  <si>
    <t>mgm4473044.3</t>
  </si>
  <si>
    <t>Tongue_dorsum.233</t>
  </si>
  <si>
    <t>mgm4478462.3</t>
  </si>
  <si>
    <t>Tongue_dorsum.234</t>
  </si>
  <si>
    <t>mgm4473350.3</t>
  </si>
  <si>
    <t>Tongue_dorsum.235</t>
  </si>
  <si>
    <t>mgm4478427.3</t>
  </si>
  <si>
    <t>Tongue_dorsum.236</t>
  </si>
  <si>
    <t>mgm4473359.3</t>
  </si>
  <si>
    <t>Tongue_dorsum.237</t>
  </si>
  <si>
    <t>mgm4473148.3</t>
  </si>
  <si>
    <t>Tongue_dorsum.238</t>
  </si>
  <si>
    <t>mgm4472781.3</t>
  </si>
  <si>
    <t>Tongue_dorsum.239</t>
  </si>
  <si>
    <t>mgm4478444.3</t>
  </si>
  <si>
    <t>Tongue_dorsum.240</t>
  </si>
  <si>
    <t>mgm4473095.3</t>
  </si>
  <si>
    <t>Tongue_dorsum.241</t>
  </si>
  <si>
    <t>mgm4472875.3</t>
  </si>
  <si>
    <t>Tongue_dorsum.242</t>
  </si>
  <si>
    <t>mgm4473606.3</t>
  </si>
  <si>
    <t>Tongue_dorsum.243</t>
  </si>
  <si>
    <t>mgm4472890.3</t>
  </si>
  <si>
    <t>Tongue_dorsum.244</t>
  </si>
  <si>
    <t>mgm4478450.3</t>
  </si>
  <si>
    <t>Tongue_dorsum.245</t>
  </si>
  <si>
    <t>mgm4473605.3</t>
  </si>
  <si>
    <t>Tongue_dorsum.246</t>
  </si>
  <si>
    <t>mgm4473209.3</t>
  </si>
  <si>
    <t>Tongue_dorsum.247</t>
  </si>
  <si>
    <t>mgm4478482.3</t>
  </si>
  <si>
    <t>Tongue_dorsum.248</t>
  </si>
  <si>
    <t>mgm4478492.3</t>
  </si>
  <si>
    <t>Tongue_dorsum.249</t>
  </si>
  <si>
    <t>mgm4472539.3</t>
  </si>
  <si>
    <t>Tongue_dorsum.250</t>
  </si>
  <si>
    <t>mgm4472118.3</t>
  </si>
  <si>
    <t>Tongue_dorsum.251</t>
  </si>
  <si>
    <t>mgm4472119.3</t>
  </si>
  <si>
    <t>Tongue_dorsum.252</t>
  </si>
  <si>
    <t>mgm4473112.3</t>
  </si>
  <si>
    <t>Tongue_dorsum.253</t>
  </si>
  <si>
    <t>mgm4472925.3</t>
  </si>
  <si>
    <t>Tongue_dorsum.254</t>
  </si>
  <si>
    <t>mgm4472928.3</t>
  </si>
  <si>
    <t>Tongue_dorsum.255</t>
  </si>
  <si>
    <t>mgm4472216.3</t>
  </si>
  <si>
    <t>Tongue_dorsum.256</t>
  </si>
  <si>
    <t>mgm4472217.3</t>
  </si>
  <si>
    <t>Tongue_dorsum.257</t>
  </si>
  <si>
    <t>mgm4472161.3</t>
  </si>
  <si>
    <t>Tongue_dorsum.258</t>
  </si>
  <si>
    <t>mgm4472698.3</t>
  </si>
  <si>
    <t>Tongue_dorsum.259</t>
  </si>
  <si>
    <t>mgm4473517.3</t>
  </si>
  <si>
    <t>Tongue_dorsum.260</t>
  </si>
  <si>
    <t>mgm4472891.3</t>
  </si>
  <si>
    <t>Tongue_dorsum.261</t>
  </si>
  <si>
    <t>mgm4472671.3</t>
  </si>
  <si>
    <t>Tongue_dorsum.262</t>
  </si>
  <si>
    <t>mgm4472881.3</t>
  </si>
  <si>
    <t>Tongue_dorsum.263</t>
  </si>
  <si>
    <t>mgm4472538.3</t>
  </si>
  <si>
    <t>Tongue_dorsum.264</t>
  </si>
  <si>
    <t>mgm4478430.3</t>
  </si>
  <si>
    <t>Tongue_dorsum.265</t>
  </si>
  <si>
    <t>mgm4473053.3</t>
  </si>
  <si>
    <t>Tongue_dorsum.266</t>
  </si>
  <si>
    <t>mgm4473345.3</t>
  </si>
  <si>
    <t>G_DNA_Vaginal_introitus</t>
  </si>
  <si>
    <t>Vaginal_introitus.1</t>
  </si>
  <si>
    <t>mgm4478527.3</t>
  </si>
  <si>
    <t>Vaginal_introitus.2</t>
  </si>
  <si>
    <t>mgm4472745.3</t>
  </si>
  <si>
    <t>Vaginal_introitus.3</t>
  </si>
  <si>
    <t>mgm4472730.3</t>
  </si>
  <si>
    <t>Vaginal_introitus.4</t>
  </si>
  <si>
    <t>mgm4478560.3</t>
  </si>
  <si>
    <t>Vaginal_introitus.5</t>
  </si>
  <si>
    <t>mgm4478561.3</t>
  </si>
  <si>
    <t>Vaginal_introitus.6</t>
  </si>
  <si>
    <t>Former</t>
  </si>
  <si>
    <t>shoul be</t>
  </si>
  <si>
    <t>is</t>
  </si>
  <si>
    <t>x</t>
  </si>
  <si>
    <t>lists</t>
  </si>
  <si>
    <t>Anterior_nares.1</t>
  </si>
  <si>
    <t>Anterior_nares.2</t>
  </si>
  <si>
    <t>Anterior_nares.3</t>
  </si>
  <si>
    <t>Anterior_nares.4</t>
  </si>
  <si>
    <t>Anterior_nares.5</t>
  </si>
  <si>
    <t>Anterior_nares.6</t>
  </si>
  <si>
    <t>Anterior_nares.7</t>
  </si>
  <si>
    <t>Anterior_nares.8</t>
  </si>
  <si>
    <t>Anterior_nares.9</t>
  </si>
  <si>
    <t>Anterior_nares.10</t>
  </si>
  <si>
    <t>Anterior_nares.11</t>
  </si>
  <si>
    <t>Anterior_nares.12</t>
  </si>
  <si>
    <t>Anterior_nares.13</t>
  </si>
  <si>
    <t>Anterior_nares.14</t>
  </si>
  <si>
    <t>Anterior_nares.15</t>
  </si>
  <si>
    <t>Anterior_nares.16</t>
  </si>
  <si>
    <t>Anterior_nares.17</t>
  </si>
  <si>
    <t>Anterior_nares.18</t>
  </si>
  <si>
    <t>Anterior_nares.19</t>
  </si>
  <si>
    <t>Anterior_nares.20</t>
  </si>
  <si>
    <t>Anterior_nares.21</t>
  </si>
  <si>
    <t>Anterior_nares.22</t>
  </si>
  <si>
    <t>Anterior_nares.23</t>
  </si>
  <si>
    <t>Anterior_nares.24</t>
  </si>
  <si>
    <t>Anterior_nares.25</t>
  </si>
  <si>
    <t>Anterior_nares.26</t>
  </si>
  <si>
    <t>Anterior_nares.27</t>
  </si>
  <si>
    <t>Anterior_nares.28</t>
  </si>
  <si>
    <t>Anterior_nares.29</t>
  </si>
  <si>
    <t>Anterior_nares.30</t>
  </si>
  <si>
    <t>Anterior_nares.31</t>
  </si>
  <si>
    <t>Anterior_nares.32</t>
  </si>
  <si>
    <t>Anterior_nares.33</t>
  </si>
  <si>
    <t>Anterior_nares.34</t>
  </si>
  <si>
    <t>Anterior_nares.35</t>
  </si>
  <si>
    <t>Anterior_nares.36</t>
  </si>
  <si>
    <t>Anterior_nares.37</t>
  </si>
  <si>
    <t>Anterior_nares.38</t>
  </si>
  <si>
    <t>Anterior_nares.39</t>
  </si>
  <si>
    <t>Anterior_nares.40</t>
  </si>
  <si>
    <t>Anterior_nares.41</t>
  </si>
  <si>
    <t>Anterior_nares.42</t>
  </si>
  <si>
    <t>Anterior_nares.43</t>
  </si>
  <si>
    <t>Anterior_nares.44</t>
  </si>
  <si>
    <t>Anterior_nares.45</t>
  </si>
  <si>
    <t>Anterior_nares.46</t>
  </si>
  <si>
    <t>Anterior_nares.47</t>
  </si>
  <si>
    <t>Anterior_nares.48</t>
  </si>
  <si>
    <t>Anterior_nares.49</t>
  </si>
  <si>
    <t>Anterior_nares.50</t>
  </si>
  <si>
    <t>Anterior_nares.51</t>
  </si>
  <si>
    <t>Anterior_nares.52</t>
  </si>
  <si>
    <t>Anterior_nares.53</t>
  </si>
  <si>
    <t>Anterior_nares.54</t>
  </si>
  <si>
    <t>Anterior_nares.55</t>
  </si>
  <si>
    <t>Anterior_nares.56</t>
  </si>
  <si>
    <t>Anterior_nares.57</t>
  </si>
  <si>
    <t>Anterior_nares.58</t>
  </si>
  <si>
    <t>Anterior_nares.59</t>
  </si>
  <si>
    <t>Anterior_nares.60</t>
  </si>
  <si>
    <t>Anterior_nares.61</t>
  </si>
  <si>
    <t>Anterior_nares.62</t>
  </si>
  <si>
    <t>Anterior_nares.63</t>
  </si>
  <si>
    <t>Anterior_nares.64</t>
  </si>
  <si>
    <t>Anterior_nares.65</t>
  </si>
  <si>
    <t>Anterior_nares.66</t>
  </si>
  <si>
    <t>Anterior_nares.67</t>
  </si>
  <si>
    <t>Anterior_nares.68</t>
  </si>
  <si>
    <t>Anterior_nares.69</t>
  </si>
  <si>
    <t>Anterior_nares.70</t>
  </si>
  <si>
    <t>Anterior_nares.71</t>
  </si>
  <si>
    <t>Anterior_nares.72</t>
  </si>
  <si>
    <t>Anterior_nares.73</t>
  </si>
  <si>
    <t>Anterior_nares.74</t>
  </si>
  <si>
    <t>Anterior_nares.75</t>
  </si>
  <si>
    <t>Anterior_nares.76</t>
  </si>
  <si>
    <t>Anterior_nares.77</t>
  </si>
  <si>
    <t>Anterior_nares.78</t>
  </si>
  <si>
    <t>Anterior_nares.79</t>
  </si>
  <si>
    <t>Anterior_nares.80</t>
  </si>
  <si>
    <t>Anterior_nares.81</t>
  </si>
  <si>
    <t>Anterior_nares.82</t>
  </si>
  <si>
    <t>Anterior_nares.83</t>
  </si>
  <si>
    <t>Anterior_nares.84</t>
  </si>
  <si>
    <t>Anterior_nares.85</t>
  </si>
  <si>
    <t>Anterior_nares.86</t>
  </si>
  <si>
    <t>Anterior_nares.87</t>
  </si>
  <si>
    <t>Anterior_nares.88</t>
  </si>
  <si>
    <t>Anterior_nares.89</t>
  </si>
  <si>
    <t>Anterior_nares.90</t>
  </si>
  <si>
    <t>Anterior_nares.91</t>
  </si>
  <si>
    <t>Anterior_nares.92</t>
  </si>
  <si>
    <t>Anterior_nares.93</t>
  </si>
  <si>
    <t>Anterior_nares.94</t>
  </si>
  <si>
    <t>Anterior_nares.95</t>
  </si>
  <si>
    <t>Anterior_nares.96</t>
  </si>
  <si>
    <t>Anterior_nares.97</t>
  </si>
  <si>
    <t>Anterior_nares.98</t>
  </si>
  <si>
    <t>Anterior_nares.99</t>
  </si>
  <si>
    <t>Anterior_nares.100</t>
  </si>
  <si>
    <t>Anterior_nares.101</t>
  </si>
  <si>
    <t>Anterior_nares.102</t>
  </si>
  <si>
    <t>Anterior_nares.103</t>
  </si>
  <si>
    <t>Anterior_nares.104</t>
  </si>
  <si>
    <t>Anterior_nares.105</t>
  </si>
  <si>
    <t>Anterior_nares.106</t>
  </si>
  <si>
    <t>Anterior_nares.107</t>
  </si>
  <si>
    <t>Anterior_nares.108</t>
  </si>
  <si>
    <t>Anterior_nares.109</t>
  </si>
  <si>
    <t>Anterior_nares.110</t>
  </si>
  <si>
    <t>Anterior_nares.111</t>
  </si>
  <si>
    <t>Anterior_nares.112</t>
  </si>
  <si>
    <t>Anterior_nares.113</t>
  </si>
  <si>
    <t>Anterior_nares.114</t>
  </si>
  <si>
    <t>Anterior_nares.115</t>
  </si>
  <si>
    <t>Anterior_nares.116</t>
  </si>
  <si>
    <t>Anterior_nares.117</t>
  </si>
  <si>
    <t>Anterior_nares.118</t>
  </si>
  <si>
    <t>Anterior_nares.119</t>
  </si>
  <si>
    <t>Anterior_nares.120</t>
  </si>
  <si>
    <t>Anterior_nares.121</t>
  </si>
  <si>
    <t>Anterior_nares.122</t>
  </si>
  <si>
    <t>Anterior_nares.123</t>
  </si>
  <si>
    <t>Anterior_nares.124</t>
  </si>
  <si>
    <t>Anterior_nares.125</t>
  </si>
  <si>
    <t>Anterior_nares.126</t>
  </si>
  <si>
    <t>Anterior_nares.127</t>
  </si>
  <si>
    <t>Anterior_nares.128</t>
  </si>
  <si>
    <t>Anterior_nares.129</t>
  </si>
  <si>
    <t>Anterior_nares.130</t>
  </si>
  <si>
    <t>Anterior_nares.131</t>
  </si>
  <si>
    <t>Anterior_nares.132</t>
  </si>
  <si>
    <t>Anterior_nares.133</t>
  </si>
  <si>
    <t>Anterior_nares.134</t>
  </si>
  <si>
    <t>Anterior_nares.135</t>
  </si>
  <si>
    <t>Anterior_nares.136</t>
  </si>
  <si>
    <t>Anterior_nares.137</t>
  </si>
  <si>
    <t>Anterior_nares.138</t>
  </si>
  <si>
    <t>Anterior_nares.139</t>
  </si>
  <si>
    <t>Anterior_nares.140</t>
  </si>
  <si>
    <t>Anterior_nares.141</t>
  </si>
  <si>
    <t>Anterior_nares.142</t>
  </si>
  <si>
    <t>Anterior_nares.143</t>
  </si>
  <si>
    <t>Anterior_nares.144</t>
  </si>
  <si>
    <t>Anterior_nares.145</t>
  </si>
  <si>
    <t>Anterior_nares.146</t>
  </si>
  <si>
    <t>Anterior_nares.147</t>
  </si>
  <si>
    <t>Anterior_nares.148</t>
  </si>
  <si>
    <t>Anterior_nares.149</t>
  </si>
  <si>
    <t>Anterior_nares.150</t>
  </si>
  <si>
    <t>Anterior_nares.151</t>
  </si>
  <si>
    <t>Anterior_nares.152</t>
  </si>
  <si>
    <t>Anterior_nares.153</t>
  </si>
  <si>
    <t>Anterior_nares.154</t>
  </si>
  <si>
    <t>Anterior_nares.155</t>
  </si>
  <si>
    <t>Anterior_nares.156</t>
  </si>
  <si>
    <t>Anterior_nares.157</t>
  </si>
  <si>
    <t>Anterior_nares.158</t>
  </si>
  <si>
    <t>Anterior_nares.159</t>
  </si>
  <si>
    <t>Anterior_nares.160</t>
  </si>
  <si>
    <t>Anterior_nares.161</t>
  </si>
  <si>
    <t>Anterior_nares.162</t>
  </si>
  <si>
    <t>Anterior_nares.163</t>
  </si>
  <si>
    <t>Anterior_nares.164</t>
  </si>
  <si>
    <t>Anterior_nares.165</t>
  </si>
  <si>
    <t>Anterior_nares.166</t>
  </si>
  <si>
    <t>Anterior_nares.167</t>
  </si>
  <si>
    <t>Anterior_nares.168</t>
  </si>
  <si>
    <t>Anterior_nares.169</t>
  </si>
  <si>
    <t>Anterior_nares.170</t>
  </si>
  <si>
    <t>Anterior_nares.171</t>
  </si>
  <si>
    <t>Anterior_nares.172</t>
  </si>
  <si>
    <t>Anterior_nares.173</t>
  </si>
  <si>
    <t>Anterior_nares.174</t>
  </si>
  <si>
    <t>Anterior_nares.175</t>
  </si>
  <si>
    <t>Anterior_nares.176</t>
  </si>
  <si>
    <t>Anterior_nares.177</t>
  </si>
  <si>
    <t>Anterior_nares.178</t>
  </si>
  <si>
    <t>Anterior_nares.179</t>
  </si>
  <si>
    <t>Anterior_nares.180</t>
  </si>
  <si>
    <t>Anterior_nares.181</t>
  </si>
  <si>
    <t>Anterior_nares.182</t>
  </si>
  <si>
    <t>Anterior_nares.183</t>
  </si>
  <si>
    <t>Anterior_nares.184</t>
  </si>
  <si>
    <t>Anterior_nares.185</t>
  </si>
  <si>
    <t>Anterior_nares.186</t>
  </si>
  <si>
    <t>Anterior_nares.187</t>
  </si>
  <si>
    <t>Anterior_nares.188</t>
  </si>
  <si>
    <t>Attached_Keratinized_gingiva.1</t>
  </si>
  <si>
    <t>Attached_Keratinized_gingiva.2</t>
  </si>
  <si>
    <t>Attached_Keratinized_gingiva.3</t>
  </si>
  <si>
    <t>Attached_Keratinized_gingiva.4</t>
  </si>
  <si>
    <t>Attached_Keratinized_gingiva.5</t>
  </si>
  <si>
    <t>Attached_Keratinized_gingiva.6</t>
  </si>
  <si>
    <t>Attached_Keratinized_gingiva.7</t>
  </si>
  <si>
    <t>Attached_Keratinized_gingiva.8</t>
  </si>
  <si>
    <t>Attached_Keratinized_gingiva.9</t>
  </si>
  <si>
    <t>Attached_Keratinized_gingiva.10</t>
  </si>
  <si>
    <t>Attached_Keratinized_gingiva.11</t>
  </si>
  <si>
    <t>Attached_Keratinized_gingiva.12</t>
  </si>
  <si>
    <t>Anterior_nares.list &lt;- scan()</t>
  </si>
  <si>
    <t>Attached_Keratinized_gingiva.list &lt;- scan()</t>
  </si>
  <si>
    <t>Buccal_mucosa.list &lt;- scan()</t>
  </si>
  <si>
    <t>Hard_palate.list &lt;- scan()</t>
  </si>
  <si>
    <t>L_Retroauricular_crease.list &lt;- scan()</t>
  </si>
  <si>
    <t>Mid_vagina.list &lt;- scan()</t>
  </si>
  <si>
    <t>Palatine_Tonsils.list &lt;- scan()</t>
  </si>
  <si>
    <t>Posterior_fornix.list &lt;- scan()</t>
  </si>
  <si>
    <t>R_Retroauricular_crease.list &lt;- scan()</t>
  </si>
  <si>
    <t>Saliva.list &lt;- scan()</t>
  </si>
  <si>
    <t>Stool.list &lt;- scan()</t>
  </si>
  <si>
    <t>Subgingival_plaque.list &lt;- scan()</t>
  </si>
  <si>
    <t>Supragingival_plaque.list &lt;- scan()</t>
  </si>
  <si>
    <t>Throat.list &lt;- scan()</t>
  </si>
  <si>
    <t>Tongue_dorsum.list &lt;- scan()</t>
  </si>
  <si>
    <t>Vaginal_introitus.list &lt;- scan()</t>
  </si>
  <si>
    <t>use groups_list_creator.pl on this list to get a valid groups file</t>
  </si>
  <si>
    <t>see HMP_Subsystem_L3_counts.8-7-13.xlsx</t>
  </si>
  <si>
    <t>xx</t>
  </si>
  <si>
    <t>HMP_groups_reduced.txt</t>
  </si>
  <si>
    <t xml:space="preserve"> -g HMP_groups_reduced.txt </t>
  </si>
  <si>
    <t>1.HMP_reduced_counts.8-20-13.txt.raw.percent_default.removed.txt</t>
  </si>
  <si>
    <t>2.HMP_reduced_counts.8-20-13.txt.norm.percent_default.removed.txt</t>
  </si>
  <si>
    <t>3.HMP_reduced_counts.8-20-13.txt.raw.percent_default.included.txt</t>
  </si>
  <si>
    <t>4.HMP_reduced_counts.8-20-13.txt.norm.percent_default.included.txt</t>
  </si>
  <si>
    <t>5.HMP_reduced_counts.8-20-13.txt.raw.percent_screen_85p.removed.txt</t>
  </si>
  <si>
    <t>6.HMP_reduced_counts.8-20-13.txt.norm.percent_screen_85premoved.txt</t>
  </si>
  <si>
    <t>7.HMP_reduced_counts.8-20-13.txt.raw.percent_screen_85p.included.txt</t>
  </si>
  <si>
    <t>8.HMP_reduced_counts.8-20-13.txt.norm.percent_screen_85p.included.txt</t>
  </si>
  <si>
    <t>~/EHFI/plot_pco_with_stats_all.3-4-13.pl -f 4.HMP_reduced_counts.8-20-13.txt.norm.percent_default.included.txt -g HMP_groups_reduced.txt -s lt -p 1000 -t dataset_rand -m bray-curtis -z MG-RAST_pipe -c 10 -o Analysis_1w -cleanup</t>
  </si>
  <si>
    <t>~/EHFI/plot_pco_with_stats_all.3-4-13.pl -f 4.HMP_reduced_counts.8-20-13.txt.norm.percent_default.included.txt -g HMP_groups_reduced.txt -s gt -p 1000 -t rowwise_rand -m bray-curtis -z MG-RAST_pipe -c 10 -o Analysis_1b -cleanup</t>
  </si>
  <si>
    <t>~/EHFI/plot_pco_with_stats_all.3-4-13.pl -f 3.HMP_reduced_counts.8-20-13.txt.raw.percent_default.included.txt -g HMP_groups_reduced.txt -s lt -p 1000 -t dataset_rand -m bray-curtis -z MG-RAST_pipe -c 10 -o Analysis_2w -cleanup</t>
  </si>
  <si>
    <t>~/EHFI/plot_pco_with_stats_all.3-4-13.pl -f 3.HMP_reduced_counts.8-20-13.txt.raw.percent_default.included.txt  -g HMP_groups_reduced.txt -s gt -p 1000 -t rowwise_rand -m bray-curtis -z MG-RAST_pipe -c 10 -o Analysis_2b -cleanup</t>
  </si>
  <si>
    <t>~/EHFI/plot_pco_with_stats_all.3-4-13.pl -f 4.HMP_reduced_counts.8-20-13.txt.norm.percent_default.included.txt -g HMP_groups_reduced.txt -s lt -p 1000 -t dataset_rand -m euclidean -z MG-RAST_pipe -c 10 -o Analysis_3w -cleanup</t>
  </si>
  <si>
    <t>~/EHFI/plot_pco_with_stats_all.3-4-13.pl -f 4.HMP_reduced_counts.8-20-13.txt.norm.percent_default.included.txt  -g HMP_groups_reduced.txt -s gt -p 1000 -t rowwise_rand -m euclidean -z MG-RAST_pipe -c 10 -o Analysis_3b -cleanup</t>
  </si>
  <si>
    <t>~/EHFI/plot_pco_with_stats_all.3-4-13.pl -f 3.HMP_reduced_counts.8-20-13.txt.raw.percent_default.included.txt -g HMP_groups_reduced.txt -s lt -p 1000 -t dataset_rand -m euclidean -z MG-RAST_pipe -c 10 -o Analysis_4w -cleanup</t>
  </si>
  <si>
    <t>~/EHFI/plot_pco_with_stats_all.3-4-13.pl -f 3.HMP_reduced_counts.8-20-13.txt.raw.percent_default.included.txt  -g HMP_groups_reduced.txt -s gt -p 1000 -t rowwise_rand -m euclidean -z MG-RAST_pipe -c 10 -o Analysis_4b -cleanup</t>
  </si>
  <si>
    <t>~/EHFI/plot_pco_with_stats_all.3-4-13.pl -f 2.HMP_reduced_counts.8-20-13.txt.norm.percent_default.removed.txt -g HMP_groups_reduced.txt -s lt -p 1000 -t dataset_rand -m bray-curtis -z MG-RAST_pipe -c 10 -o Analysis_8w -cleanup</t>
  </si>
  <si>
    <t>~/EHFI/plot_pco_with_stats_all.3-4-13.pl -f 2.HMP_reduced_counts.8-20-13.txt.norm.percent_default.removed.txt  -g HMP_groups_reduced.txt -s gt -p 1000 -t rowwise_rand -m bray-curtis -z MG-RAST_pipe -c 10 -o Analysis_8b -cleanup</t>
  </si>
  <si>
    <t>~/EHFI/plot_pco_with_stats_all.3-4-13.pl -f 1.HMP_reduced_counts.8-20-13.txt.raw.percent_default.removed.txt -g HMP_groups_reduced.txt -s lt -p 1000 -t dataset_rand -m bray-curtis -z MG-RAST_pipe -c 10 -o Analysis_9w -cleanup</t>
  </si>
  <si>
    <t>~/EHFI/plot_pco_with_stats_all.3-4-13.pl -f 1.HMP_reduced_counts.8-20-13.txt.raw.percent_default.removed.txt -g HMP_groups_reduced.txt -s gt -p 1000 -t rowwise_rand -m bray-curtis -z MG-RAST_pipe -c 10 -o Analysis_9b -cleanup</t>
  </si>
  <si>
    <t>~/EHFI/plot_pco_with_stats_all.3-4-13.pl -f 2.HMP_reduced_counts.8-20-13.txt.norm.percent_default.removed.txt -g HMP_groups_reduced.txt -s lt -p 1000 -t dataset_rand -m euclidean -z MG-RAST_pipe -c 10 -o Analysis_10w -cleanup</t>
  </si>
  <si>
    <t>~/EHFI/plot_pco_with_stats_all.3-4-13.pl -f 2.HMP_reduced_counts.8-20-13.txt.norm.percent_default.removed.txt  -g HMP_groups_reduced.txt -s gt -p 1000 -t rowwise_rand -m euclidean -z MG-RAST_pipe -c 10 -o Analysis_10b -cleanup</t>
  </si>
  <si>
    <t>~/EHFI/plot_pco_with_stats_all.3-4-13.pl -f 1.HMP_reduced_counts.8-20-13.txt.raw.percent_default.removed.txt -g HMP_groups_reduced.txt -s lt -p 1000 -t dataset_rand -m euclidean -z MG-RAST_pipe -c 10 -o Analysis_11w -cleanup</t>
  </si>
  <si>
    <t>~/EHFI/plot_pco_with_stats_all.3-4-13.pl -f 1.HMP_reduced_counts.8-20-13.txt.raw.percent_default.removed.txt -g HMP_groups_reduced.txt -s gt -p 1000 -t rowwise_rand -m euclidean -z MG-RAST_pipe -c 10 -o Analysis_11b -cleanup</t>
  </si>
  <si>
    <t>~/EHFI/plot_pco_with_stats_all.3-4-13.pl -f 8.HMP_reduced_counts.8-20-13.txt.norm.percent_screen_85p.included.txt -g HMP_groups_reduced.txt -s lt -p 1000 -t dataset_rand -m bray-curtis -z MG-RAST_pipe -c 10 -o Analysis_15w -cleanup</t>
  </si>
  <si>
    <t>~/EHFI/plot_pco_with_stats_all.3-4-13.pl -f 8.HMP_reduced_counts.8-20-13.txt.norm.percent_screen_85p.included.txt  -g HMP_groups_reduced.txt -s gt -p 1000 -t rowwise_rand -m bray-curtis -z MG-RAST_pipe -c 10 -o Analysis_15b -cleanup</t>
  </si>
  <si>
    <t>~/EHFI/plot_pco_with_stats_all.3-4-13.pl -f 7.HMP_reduced_counts.8-20-13.txt.raw.percent_screen_85p.included.txt -g HMP_groups_reduced.txt -s lt -p 1000 -t dataset_rand -m bray-curtis -z MG-RAST_pipe -c 10 -o Analysis_16w -cleanup</t>
  </si>
  <si>
    <t>~/EHFI/plot_pco_with_stats_all.3-4-13.pl -f 7.HMP_reduced_counts.8-20-13.txt.raw.percent_screen_85p.included.txt  -g HMP_groups_reduced.txt -s gt -p 1000 -t rowwise_rand -m bray-curtis -z MG-RAST_pipe -c 10 -o Analysis_16b -cleanup</t>
  </si>
  <si>
    <t>~/EHFI/plot_pco_with_stats_all.3-4-13.pl -f 8.HMP_reduced_counts.8-20-13.txt.norm.percent_screen_85p.included.txt -g HMP_groups_reduced.txt -s lt -p 1000 -t dataset_rand -m euclidean -z MG-RAST_pipe -c 10 -o Analysis_17w -cleanup</t>
  </si>
  <si>
    <t>~/EHFI/plot_pco_with_stats_all.3-4-13.pl -f 8.HMP_reduced_counts.8-20-13.txt.norm.percent_screen_85p.included.txt  -g HMP_groups_reduced.txt -s gt -p 1000 -t rowwise_rand -m euclidean -z MG-RAST_pipe -c 10 -o Analysis_17b -cleanup</t>
  </si>
  <si>
    <t>~/EHFI/plot_pco_with_stats_all.3-4-13.pl -f 7.HMP_reduced_counts.8-20-13.txt.raw.percent_screen_85p.included.txt -g HMP_groups_reduced.txt -s lt -p 1000 -t dataset_rand -m euclidean -z MG-RAST_pipe -c 10 -o Analysis_18w -cleanup</t>
  </si>
  <si>
    <t>~/EHFI/plot_pco_with_stats_all.3-4-13.pl -f 7.HMP_reduced_counts.8-20-13.txt.raw.percent_screen_85p.included.txt  -g HMP_groups_reduced.txt -s gt -p 1000 -t rowwise_rand -m euclidean -z MG-RAST_pipe -c 10 -o Analysis_18b -cleanup</t>
  </si>
  <si>
    <t>~/EHFI/plot_pco_with_stats_all.3-4-13.pl -f 6.HMP_reduced_counts.8-20-13.txt.norm.percent_screen_85premoved.txt -g HMP_groups_reduced.txt -s lt -p 1000 -t dataset_rand -m bray-curtis -z MG-RAST_pipe -c 10 -o Analysis_22w -cleanup</t>
  </si>
  <si>
    <t>~/EHFI/plot_pco_with_stats_all.3-4-13.pl -f 6.HMP_reduced_counts.8-20-13.txt.norm.percent_screen_85premoved.txt  -g HMP_groups_reduced.txt -s gt -p 1000 -t rowwise_rand -m bray-curtis -z MG-RAST_pipe -c 10 -o Analysis_22b -cleanup</t>
  </si>
  <si>
    <t>~/EHFI/plot_pco_with_stats_all.3-4-13.pl -f 5.HMP_reduced_counts.8-20-13.txt.raw.percent_screen_85p.removed.txt -g HMP_groups_reduced.txt -s lt -p 1000 -t dataset_rand -m bray-curtis -z MG-RAST_pipe -c 10 -o Analysis_23w -cleanup</t>
  </si>
  <si>
    <t>~/EHFI/plot_pco_with_stats_all.3-4-13.pl -f 5.HMP_reduced_counts.8-20-13.txt.raw.percent_screen_85p.removed.txt  -g HMP_groups_reduced.txt -s gt -p 1000 -t rowwise_rand -m bray-curtis -z MG-RAST_pipe -c 10 -o Analysis_23b -cleanup</t>
  </si>
  <si>
    <t>~/EHFI/plot_pco_with_stats_all.3-4-13.pl -f 6.HMP_reduced_counts.8-20-13.txt.norm.percent_screen_85premoved.txt -g HMP_groups_reduced.txt -s lt -p 1000 -t dataset_rand -m euclidean -z MG-RAST_pipe -c 10 -o Analysis_24w -cleanup</t>
  </si>
  <si>
    <t>~/EHFI/plot_pco_with_stats_all.3-4-13.pl -f 6.HMP_reduced_counts.8-20-13.txt.norm.percent_screen_85premoved.txt  -g HMP_groups_reduced.txt -s gt -p 1000 -t rowwise_rand -m euclidean -z MG-RAST_pipe -c 10 -o Analysis_24b -cleanup</t>
  </si>
  <si>
    <t>~/EHFI/plot_pco_with_stats_all.3-4-13.pl -f 5.HMP_reduced_counts.8-20-13.txt.raw.percent_screen_85p.removed.txt -g HMP_groups_reduced.txt -s lt -p 1000 -t dataset_rand -m euclidean -z MG-RAST_pipe -c 10 -o Analysis_25w -cleanup</t>
  </si>
  <si>
    <t>~/EHFI/plot_pco_with_stats_all.3-4-13.pl -f 5.HMP_reduced_counts.8-20-13.txt.raw.percent_screen_85p.removed.txt  -g HMP_groups_reduced.txt -s gt -p 1000 -t rowwise_rand -m euclidean -z MG-RAST_pipe -c 10 -o Analysis_25b -cleanup</t>
  </si>
  <si>
    <t>~/EHFI/plot_pco_with_stats_all.3-4-13.pl -f 3.HMP_reduced_counts.8-20-13.txt.raw.percent_default.included.txt -g HMP_groups_reduced.txt -s lt -p 1000 -t dataset_rand -m euclidean -z MG-RAST_pipe -c 10 -o Analysis_29w -cleanup</t>
  </si>
  <si>
    <t>~/EHFI/plot_pco_with_stats_all.3-4-13.pl -f 3.HMP_reduced_counts.8-20-13.txt.raw.percent_default.included.txt  -g HMP_groups_reduced.txt -s gt -p 1000 -t rowwise_rand -m euclidean -z MG-RAST_pipe -c 10 -o Analysis_29b -cleanup</t>
  </si>
  <si>
    <t>~/EHFI/plot_pco_with_stats_all.3-4-13.pl -f 4.HMP_reduced_counts.8-20-13.txt.norm.percent_default.included.txt -g HMP_groups_reduced.txt -s lt -p 1000 -t dataset_rand -m euclidean -z MG-RAST_pipe -c 10 -o Analysis_30w -cleanup</t>
  </si>
  <si>
    <t>~/EHFI/plot_pco_with_stats_all.3-4-13.pl -f 4.HMP_reduced_counts.8-20-13.txt.norm.percent_default.included.txt  -g HMP_groups_reduced.txt -s gt -p 1000 -t rowwise_rand -m euclidean -z MG-RAST_pipe -c 10 -o Analysis_30b -cleanup</t>
  </si>
  <si>
    <t>~/EHFI/plot_pco_with_stats_all.3-4-13.pl -f 7.HMP_reduced_counts.8-20-13.txt.raw.percent_screen_85p.included.txt -g HMP_groups_reduced.txt -s lt -p 1000 -t dataset_rand -m euclidean -z MG-RAST_pipe -c 10 -o Analysis_31w -cleanup</t>
  </si>
  <si>
    <t>~/EHFI/plot_pco_with_stats_all.3-4-13.pl -f 7.HMP_reduced_counts.8-20-13.txt.raw.percent_screen_85p.included.txt  -g HMP_groups_reduced.txt -s gt -p 1000 -t rowwise_rand -m euclidean -z MG-RAST_pipe -c 10 -o Analysis_31b -cleanup</t>
  </si>
  <si>
    <t>~/EHFI/plot_pco_with_stats_all.3-4-13.pl -f 8.HMP_reduced_counts.8-20-13.txt.norm.percent_screen_85p.included.txt -g HMP_groups_reduced.txt -s lt -p 1000 -t dataset_rand -m euclidean -z MG-RAST_pipe -c 10 -o Analysis_32w -cleanup</t>
  </si>
  <si>
    <t>~/EHFI/plot_pco_with_stats_all.3-4-13.pl -f 8.HMP_reduced_counts.8-20-13.txt.norm.percent_screen_85p.included.txt  -g HMP_groups_reduced.txt -s gt -p 1000 -t rowwise_rand -m euclidean -z MG-RAST_pipe -c 10 -o Analysis_32b -cleanup</t>
  </si>
  <si>
    <t>~/EHFI/plot_pco_with_stats_all.3-4-13.pl -f 3.HMP_reduced_counts.8-20-13.txt.raw.percent_default.included.txt -g HMP_groups_reduced.txt -s lt -p 1000 -t dataset_rand -m euclidean -z MG-RAST_pipe -c 10 -o Analysis_33w -cleanup</t>
  </si>
  <si>
    <t>~/EHFI/plot_pco_with_stats_all.3-4-13.pl -f 3.HMP_reduced_counts.8-20-13.txt.raw.percent_default.included.txt  -g HMP_groups_reduced.txt -s gt -p 1000 -t rowwise_rand -m euclidean -z MG-RAST_pipe -c 10 -o Analysis_33b -cleanup</t>
  </si>
  <si>
    <t>~/EHFI/plot_pco_with_stats_all.3-4-13.pl -f 4.HMP_reduced_counts.8-20-13.txt.norm.percent_default.included.txt -g HMP_groups_reduced.txt -s lt -p 1000 -t dataset_rand -m euclidean -z MG-RAST_pipe -c 10 -o Analysis_34w -cleanup</t>
  </si>
  <si>
    <t>~/EHFI/plot_pco_with_stats_all.3-4-13.pl -f 4.HMP_reduced_counts.8-20-13.txt.norm.percent_default.included.txt  -g HMP_groups_reduced.txt -s gt -p 1000 -t rowwise_rand -m euclidean -z MG-RAST_pipe -c 10 -o Analysis_34b -cleanup</t>
  </si>
  <si>
    <t>~/EHFI/plot_pco_with_stats_all.3-4-13.pl -f 7.HMP_reduced_counts.8-20-13.txt.raw.percent_screen_85p.included.txt -g HMP_groups_reduced.txt -s lt -p 1000 -t dataset_rand -m euclidean -z MG-RAST_pipe -c 10 -o Analysis_35w -cleanup</t>
  </si>
  <si>
    <t>~/EHFI/plot_pco_with_stats_all.3-4-13.pl -f 7.HMP_reduced_counts.8-20-13.txt.raw.percent_screen_85p.included.txt  -g HMP_groups_reduced.txt -s gt -p 1000 -t rowwise_rand -m euclidean -z MG-RAST_pipe -c 10 -o Analysis_35b -cleanup</t>
  </si>
  <si>
    <t>~/EHFI/plot_pco_with_stats_all.3-4-13.pl -f 8.HMP_reduced_counts.8-20-13.txt.norm.percent_screen_85p.included.txt -g HMP_groups_reduced.txt -s lt -p 1000 -t dataset_rand -m euclidean -z MG-RAST_pipe  -c 10 -o Analysis_36w -cleanup</t>
  </si>
  <si>
    <t>~/EHFI/plot_pco_with_stats_all.3-4-13.pl -f 8.HMP_reduced_counts.8-20-13.txt.norm.percent_screen_85p.included.txt  -g HMP_groups_reduced.txt -s gt -p 1000 -t rowwise_rand -m euclidean -z MG-RAST_pipe  -c 10 -o Analysis_36b -cleanup</t>
  </si>
  <si>
    <t>~/EHFI/plot_pco_with_stats_all.3-4-13.pl -f 3.HMP_reduced_counts.8-20-13.txt.raw.percent_default.included.txt -g HMP_groups_reduced.txt -s lt -p 1000 -t dataset_rand -m OTU -z OTU_pipe -c 10 -o Analysis_37w -cleanup</t>
  </si>
  <si>
    <t>~/EHFI/plot_pco_with_stats_all.3-4-13.pl -f 3.HMP_reduced_counts.8-20-13.txt.raw.percent_default.included.txt  -g HMP_groups_reduced.txt -s gt -p 1000 -t rowwise_rand -m OTU -z OTU_pipe -c 10 -o Analysis_37b -cleanup</t>
  </si>
  <si>
    <t>~/EHFI/plot_pco_with_stats_all.3-4-13.pl -f 3.HMP_reduced_counts.8-20-13.txt.raw.percent_default.included.txt -g HMP_groups_reduced.txt -s lt -p 1000 -t dataset_rand -m w_OTU -z OTU_pipe -c 10 -o Analysis_38w -cleanup</t>
  </si>
  <si>
    <t>~/EHFI/plot_pco_with_stats_all.3-4-13.pl -f 3.HMP_reduced_counts.8-20-13.txt.raw.percent_default.included.txt  -g HMP_groups_reduced.txt -s gt -p 1000 -t rowwise_rand -m w_OTU -z OTU_pipe -c 10 -o Analysis_38b -cleanup</t>
  </si>
  <si>
    <t>9.HMP_reduced_counts.8-20-13.txt.DESeq_norm.percent_default.removed.txt</t>
  </si>
  <si>
    <t>10.HMP_reduced_counts.8-20-13.txt.DESeq_norm.percent_default.included.txt</t>
  </si>
  <si>
    <t>11.HMP_reduced_counts.8-20-13.txt.DESeq_norm.percent_screen_85p.removed.txt</t>
  </si>
  <si>
    <t>12.HMP_reduced_counts.8-20-13.txt.DESeq_norm.percent_screen_85p.included.txt</t>
  </si>
  <si>
    <t>~/EHFI/plot_pco_with_stats_all.3-4-13.pl -f 9.HMP_reduced_counts.8-20-13.txt.DESeq_norm.percent_default.removed.txt -g HMP_groups_reduced.txt -s lt -p 1000 -t dataset_rand -m bray-curtis -z MG-RAST_pipe -c 10 -o Analysis_39w -cleanup</t>
  </si>
  <si>
    <t>~/EHFI/plot_pco_with_stats_all.3-4-13.pl -f 9.HMP_reduced_counts.8-20-13.txt.DESeq_norm.percent_default.removed.txt -g HMP_groups_reduced.txt -s gt -p 1000 -t rowwise_rand -m bray-curtis -z MG-RAST_pipe -c 10 -o Analysis_39b -cleanup</t>
  </si>
  <si>
    <t>~/EHFI/plot_pco_with_stats_all.3-4-13.pl -f 10.HMP_reduced_counts.8-20-13.txt.DESeq_norm.percent_default.included.txt -g HMP_groups_reduced.txt -s lt -p 1000 -t dataset_rand -m bray-curtis -z MG-RAST_pipe -c 10 -o Analysis_40w -cleanup</t>
  </si>
  <si>
    <t>~/EHFI/plot_pco_with_stats_all.3-4-13.pl -f 10.HMP_reduced_counts.8-20-13.txt.DESeq_norm.percent_default.included.txt  -g HMP_groups_reduced.txt -s gt -p 1000 -t rowwise_rand -m bray-curtis -z MG-RAST_pipe -c 10 -o Analysis_40b -cleanup</t>
  </si>
  <si>
    <t>~/EHFI/plot_pco_with_stats_all.3-4-13.pl -f 10.HMP_reduced_counts.8-20-13.txt.DESeq_norm.percent_default.included.txt -g HMP_groups_reduced.txt -s lt -p 1000 -t dataset_rand -m euclidean -z MG-RAST_pipe -c 10 -o Analysis_41w -cleanup</t>
  </si>
  <si>
    <t>~/EHFI/plot_pco_with_stats_all.3-4-13.pl -f 10.HMP_reduced_counts.8-20-13.txt.DESeq_norm.percent_default.included.txt  -g HMP_groups_reduced.txt -s gt -p 1000 -t rowwise_rand -m euclidean -z MG-RAST_pipe -c 10 -o Analysis_41b -cleanup</t>
  </si>
  <si>
    <t>~/EHFI/plot_pco_with_stats_all.3-4-13.pl -f 9.HMP_reduced_counts.8-20-13.txt.DESeq_norm.percent_default.removed.txt -g HMP_groups_reduced.txt -s lt -p 1000 -t dataset_rand -m bray-curtis -z MG-RAST_pipe -c 10 -o Analysis_42w -cleanup</t>
  </si>
  <si>
    <t>~/EHFI/plot_pco_with_stats_all.3-4-13.pl -f 9.HMP_reduced_counts.8-20-13.txt.DESeq_norm.percent_default.removed.txt -g HMP_groups_reduced.txt -s gt -p 1000 -t rowwise_rand -m bray-curtis -z MG-RAST_pipe -c 10 -o Analysis_42b -cleanup</t>
  </si>
  <si>
    <t>~/EHFI/plot_pco_with_stats_all.3-4-13.pl -f 9.HMP_reduced_counts.8-20-13.txt.DESeq_norm.percent_default.removed.txt -g HMP_groups_reduced.txt -s lt -p 1000 -t dataset_rand -m euclidean -z MG-RAST_pipe -c 10 -o Analysis_43w -cleanup</t>
  </si>
  <si>
    <t>~/EHFI/plot_pco_with_stats_all.3-4-13.pl -f 9.HMP_reduced_counts.8-20-13.txt.DESeq_norm.percent_default.removed.txt -g HMP_groups_reduced.txt -s gt -p 1000 -t rowwise_rand -m euclidean -z MG-RAST_pipe -c 10 -o Analysis_43b -cleanup</t>
  </si>
  <si>
    <t>~/EHFI/plot_pco_with_stats_all.3-4-13.pl -f 12.HMP_reduced_counts.8-20-13.txt.DESeq_norm.percent_screen_85p.included.txt -g HMP_groups_reduced.txt -s lt -p 1000 -t dataset_rand -m bray-curtis -z MG-RAST_pipe -c 10 -o Analysis_44w -cleanup</t>
  </si>
  <si>
    <t>~/EHFI/plot_pco_with_stats_all.3-4-13.pl -f 12.HMP_reduced_counts.8-20-13.txt.DESeq_norm.percent_screen_85p.included.txt  -g HMP_groups_reduced.txt -s gt -p 1000 -t rowwise_rand -m bray-curtis -z MG-RAST_pipe -c 10 -o Analysis_44b -cleanup</t>
  </si>
  <si>
    <t>~/EHFI/plot_pco_with_stats_all.3-4-13.pl -f 12.HMP_reduced_counts.8-20-13.txt.DESeq_norm.percent_screen_85p.included.txt -g HMP_groups_reduced.txt -s lt -p 1000 -t dataset_rand -m euclidean -z MG-RAST_pipe -c 10 -o Analysis_45w -cleanup</t>
  </si>
  <si>
    <t>~/EHFI/plot_pco_with_stats_all.3-4-13.pl -f 12.HMP_reduced_counts.8-20-13.txt.DESeq_norm.percent_screen_85p.included.txt  -g HMP_groups_reduced.txt -s gt -p 1000 -t rowwise_rand -m euclidean -z MG-RAST_pipe -c 10 -o Analysis_45b -cleanup</t>
  </si>
  <si>
    <t>~/EHFI/plot_pco_with_stats_all.3-4-13.pl -f 11.HMP_reduced_counts.8-20-13.txt.DESeq_norm.percent_screen_85p.removed.txt -g HMP_groups_reduced.txt -s lt -p 1000 -t dataset_rand -m bray-curtis -z MG-RAST_pipe -c 10 -o Analysis_46w -cleanup</t>
  </si>
  <si>
    <t>~/EHFI/plot_pco_with_stats_all.3-4-13.pl -f 11.HMP_reduced_counts.8-20-13.txt.DESeq_norm.percent_screen_85p.removed.txt  -g HMP_groups_reduced.txt -s gt -p 1000 -t rowwise_rand -m bray-curtis -z MG-RAST_pipe -c 10 -o Analysis_46b -cleanup</t>
  </si>
  <si>
    <t>~/EHFI/plot_pco_with_stats_all.3-4-13.pl -f 11.HMP_reduced_counts.8-20-13.txt.DESeq_norm.percent_screen_85p.removed.txt -g HMP_groups_reduced.txt -s lt -p 1000 -t dataset_rand -m euclidean -z MG-RAST_pipe -c 10 -o Analysis_47w -cleanup</t>
  </si>
  <si>
    <t>~/EHFI/plot_pco_with_stats_all.3-4-13.pl -f 11.HMP_reduced_counts.8-20-13.txt.DESeq_norm.percent_screen_85p.removed.txt  -g HMP_groups_reduced.txt -s gt -p 1000 -t rowwise_rand -m euclidean -z MG-RAST_pipe -c 10 -o Analysis_47b -cleanup</t>
  </si>
  <si>
    <t>~/EHFI/plot_pco_with_stats_all.3-4-13.pl -f 10.HMP_reduced_counts.8-20-13.txt.DESeq_norm.percent_default.included.txt -g HMP_groups_reduced.txt -s lt -p 1000 -t dataset_rand -m euclidean -z MG-RAST_pipe -c 10 -o Analysis_48w -cleanup</t>
  </si>
  <si>
    <t>~/EHFI/plot_pco_with_stats_all.3-4-13.pl -f 10.HMP_reduced_counts.8-20-13.txt.DESeq_norm.percent_default.included.txt  -g HMP_groups_reduced.txt -s gt -p 1000 -t rowwise_rand -m euclidean -z MG-RAST_pipe -c 10 -o Analysis_48b -cleanup</t>
  </si>
  <si>
    <t>~/EHFI/plot_pco_with_stats_all.3-4-13.pl -f 12.HMP_reduced_counts.8-20-13.txt.DESeq_norm.percent_screen_85p.included.txt -g HMP_groups_reduced.txt -s lt -p 1000 -t dataset_rand -m euclidean -z MG-RAST_pipe -c 10 -o Analysis_49w -cleanup</t>
  </si>
  <si>
    <t>~/EHFI/plot_pco_with_stats_all.3-4-13.pl -f 12.HMP_reduced_counts.8-20-13.txt.DESeq_norm.percent_screen_85p.included.txt  -g HMP_groups_reduced.txt -s gt -p 1000 -t rowwise_rand -m euclidean -z MG-RAST_pipe -c 10 -o Analysis_49b -cleanup</t>
  </si>
  <si>
    <t>~/EHFI/plot_pco_with_stats_all.3-4-13.pl -f 10.HMP_reduced_counts.8-20-13.txt.DESeq_norm.percent_default.included.txt -g HMP_groups_reduced.txt -s lt -p 1000 -t dataset_rand -m euclidean -z MG-RAST_pipe -c 10 -o Analysis_50w -cleanup</t>
  </si>
  <si>
    <t>~/EHFI/plot_pco_with_stats_all.3-4-13.pl -f 10.HMP_reduced_counts.8-20-13.txt.DESeq_norm.percent_default.included.txt  -g HMP_groups_reduced.txt -s gt -p 1000 -t rowwise_rand -m euclidean -z MG-RAST_pipe -c 10 -o Analysis_50b -cleanup</t>
  </si>
  <si>
    <t>~/EHFI/plot_pco_with_stats_all.3-4-13.pl -f 12.HMP_reduced_counts.8-20-13.txt.DESeq_norm.percent_screen_85p.included.txt -g HMP_groups_reduced.txt -s lt -p 1000 -t dataset_rand -m euclidean -z MG-RAST_pipe -c 10 -o Analysis_51w -cleanup</t>
  </si>
  <si>
    <t>~/EHFI/plot_pco_with_stats_all.3-4-13.pl -f 12.HMP_reduced_counts.8-20-13.txt.DESeq_norm.percent_screen_85p.included.txt  -g HMP_groups_reduced.txt -s gt -p 1000 -t rowwise_rand -m euclidean -z MG-RAST_pipe -c 10 -o Analysis_51b -cleanup</t>
  </si>
  <si>
    <t>~/EHFI/plot_pco_with_stats_all.3-4-13.pl -f 10.HMP_reduced_counts.8-20-13.txt.DESeq_norm.percent_default.included.txt -g HMP_groups_reduced.txt -s lt -p 1000 -t dataset_rand -m OTU -z OTU_pipe -c 10 -o Analysis_52w -cleanup</t>
  </si>
  <si>
    <t>~/EHFI/plot_pco_with_stats_all.3-4-13.pl -f 10.HMP_reduced_counts.8-20-13.txt.DESeq_norm.percent_default.included.txt  -g HMP_groups_reduced.txt -s gt -p 1000 -t rowwise_rand -m OTU -z OTU_pipe -c 10 -o Analysis_52b -cleanup</t>
  </si>
  <si>
    <t>~/EHFI/plot_pco_with_stats_all.3-4-13.pl -f 10.HMP_reduced_counts.8-20-13.txt.DESeq_norm.percent_default.included.txt -g HMP_groups_reduced.txt -s lt -p 1000 -t dataset_rand -m w_OTU -z OTU_pipe -c 10 -o Analysis_53w -cleanup</t>
  </si>
  <si>
    <t>~/EHFI/plot_pco_with_stats_all.3-4-13.pl -f 10.HMP_reduced_counts.8-20-13.txt.DESeq_norm.percent_default.included.txt  -g HMP_groups_reduced.txt -s gt -p 1000 -t rowwise_rand -m w_OTU -z OTU_pipe -c 10 -o Analysis_53b -cleanup</t>
  </si>
  <si>
    <t>default or 100p</t>
  </si>
  <si>
    <t>qiime or mgrast</t>
  </si>
  <si>
    <t>default</t>
  </si>
  <si>
    <t>mgrast</t>
  </si>
  <si>
    <t>qiime</t>
  </si>
  <si>
    <t xml:space="preserve"> -a </t>
  </si>
  <si>
    <t>3.otu_table_mc2_w_tax.R_table.raw.percent_default.included.txt.qiime_index.Qiime_table</t>
  </si>
  <si>
    <t>Analysis_5_openOTU</t>
  </si>
  <si>
    <t xml:space="preserve"> -a /mnt/default_EHFI/EHFI.default.rep_set.tre</t>
  </si>
  <si>
    <t>Analysis_6_openOTU</t>
  </si>
  <si>
    <t>Analysis_7_openOTU</t>
  </si>
  <si>
    <t>1.otu_table_mc2_w_tax.R_table.raw.percent_default.removed.txt.qiime_index.Qiime_table</t>
  </si>
  <si>
    <t>2.otu_table_mc2_w_tax.R_table.norm.percent_default.removed.txt.qiime_index.Qiime_table</t>
  </si>
  <si>
    <t>Analysis_47_openOTU</t>
  </si>
  <si>
    <t>Analysis_48_openOTU</t>
  </si>
  <si>
    <t>Analysis_49_openOTU</t>
  </si>
  <si>
    <t>Analysis_50_openOTU</t>
  </si>
  <si>
    <t>4.otu_table_mc2_w_tax.R_table.norm.percent_default.included.txt.qiime_index.Qiime_table</t>
  </si>
  <si>
    <t>Analysis_51_openOTU</t>
  </si>
  <si>
    <t>Analysis_52_openOTU</t>
  </si>
  <si>
    <t>Analysis_53_openOTU</t>
  </si>
  <si>
    <t>Analysis_54_openOTU</t>
  </si>
  <si>
    <t>9-12 = 1-4</t>
  </si>
  <si>
    <t>red - open ref qiime annotation - there were no singletons -- lowest count was 2 for any otu</t>
  </si>
  <si>
    <t>######## For DESeq</t>
  </si>
  <si>
    <t>######## For DESeq ######## For DESeq ######## For DESeq ######## For DESeq ######## For DESeq ######## For DESeq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</si>
</sst>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b/>
      <sz val="14"/>
      <name val="Calibri"/>
      <scheme val="minor"/>
    </font>
    <font>
      <b/>
      <sz val="12"/>
      <color rgb="FF000000"/>
      <name val="Calibri"/>
      <scheme val="minor"/>
    </font>
    <font>
      <b/>
      <sz val="12"/>
      <name val="Calibri"/>
      <scheme val="minor"/>
    </font>
    <font>
      <b/>
      <sz val="18"/>
      <name val="Calibri"/>
      <scheme val="minor"/>
    </font>
    <font>
      <sz val="12"/>
      <color rgb="FF000000"/>
      <name val="Calibri"/>
      <family val="2"/>
      <scheme val="minor"/>
    </font>
    <font>
      <sz val="12"/>
      <color rgb="FF008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ourier"/>
    </font>
    <font>
      <b/>
      <sz val="12"/>
      <color rgb="FFFF0000"/>
      <name val="Calibri"/>
      <scheme val="minor"/>
    </font>
    <font>
      <b/>
      <sz val="12"/>
      <color rgb="FFFF6600"/>
      <name val="Calibri"/>
      <scheme val="minor"/>
    </font>
    <font>
      <b/>
      <sz val="12"/>
      <color rgb="FF008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12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rgb="FF000000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rgb="FF000000"/>
      </bottom>
      <diagonal/>
    </border>
  </borders>
  <cellStyleXfs count="303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62">
    <xf numFmtId="0" fontId="0" fillId="0" borderId="0" xfId="0"/>
    <xf numFmtId="0" fontId="3" fillId="0" borderId="0" xfId="0" applyFont="1"/>
    <xf numFmtId="0" fontId="3" fillId="2" borderId="0" xfId="0" applyFont="1" applyFill="1"/>
    <xf numFmtId="0" fontId="6" fillId="2" borderId="0" xfId="0" applyFont="1" applyFill="1" applyAlignment="1">
      <alignment horizontal="center"/>
    </xf>
    <xf numFmtId="0" fontId="7" fillId="2" borderId="0" xfId="0" applyFont="1" applyFill="1"/>
    <xf numFmtId="0" fontId="6" fillId="2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3" fillId="3" borderId="3" xfId="0" applyFont="1" applyFill="1" applyBorder="1"/>
    <xf numFmtId="0" fontId="0" fillId="0" borderId="0" xfId="0" quotePrefix="1"/>
    <xf numFmtId="0" fontId="6" fillId="2" borderId="6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2" fillId="0" borderId="0" xfId="0" applyFont="1"/>
    <xf numFmtId="0" fontId="6" fillId="0" borderId="0" xfId="0" applyFont="1"/>
    <xf numFmtId="0" fontId="8" fillId="0" borderId="0" xfId="0" applyFont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0" xfId="0" applyFont="1" applyAlignment="1">
      <alignment horizontal="center"/>
    </xf>
    <xf numFmtId="0" fontId="1" fillId="0" borderId="0" xfId="0" applyFont="1"/>
    <xf numFmtId="0" fontId="6" fillId="2" borderId="0" xfId="0" applyFont="1" applyFill="1" applyAlignment="1">
      <alignment horizontal="center"/>
    </xf>
    <xf numFmtId="0" fontId="12" fillId="0" borderId="0" xfId="0" applyFont="1" applyAlignment="1">
      <alignment vertical="center"/>
    </xf>
    <xf numFmtId="0" fontId="13" fillId="0" borderId="0" xfId="0" applyFont="1"/>
    <xf numFmtId="0" fontId="14" fillId="0" borderId="0" xfId="0" applyFont="1"/>
    <xf numFmtId="11" fontId="0" fillId="0" borderId="0" xfId="0" applyNumberFormat="1"/>
    <xf numFmtId="0" fontId="6" fillId="2" borderId="0" xfId="0" applyFont="1" applyFill="1" applyAlignment="1">
      <alignment horizontal="center"/>
    </xf>
    <xf numFmtId="0" fontId="8" fillId="0" borderId="0" xfId="0" applyFont="1"/>
    <xf numFmtId="0" fontId="5" fillId="2" borderId="4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 wrapText="1"/>
    </xf>
    <xf numFmtId="49" fontId="5" fillId="2" borderId="10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Border="1"/>
    <xf numFmtId="0" fontId="2" fillId="0" borderId="0" xfId="0" quotePrefix="1" applyFont="1"/>
    <xf numFmtId="0" fontId="1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/>
    <xf numFmtId="0" fontId="6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</cellXfs>
  <cellStyles count="3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externalLink" Target="externalLinks/externalLink1.xml"/><Relationship Id="rId8" Type="http://schemas.openxmlformats.org/officeDocument/2006/relationships/externalLink" Target="externalLinks/externalLink2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evin/Documents/Projects/EHFI/Zhou.data_merged.7-10-13/Zhou.datasets.7-17-13/commands.7-17-1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qiime_commands.default_open.9-15-13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tasets and notes"/>
      <sheetName val="4-25-13 analyses commands"/>
      <sheetName val="test_analysis_commands"/>
      <sheetName val="Zhou Datasets"/>
      <sheetName val="Zhou analyses"/>
    </sheetNames>
    <sheetDataSet>
      <sheetData sheetId="0" refreshError="1">
        <row r="3">
          <cell r="K3" t="str">
            <v>MG-RAST.MG-RAST_default.removed.raw</v>
          </cell>
          <cell r="L3" t="str">
            <v>1.MG-RAST.MG-RAST_default.removed.raw</v>
          </cell>
        </row>
        <row r="4">
          <cell r="K4" t="str">
            <v>MG-RAST.MG-RAST_default.removed.norm</v>
          </cell>
          <cell r="L4" t="str">
            <v>2.MG-RAST.MG-RAST_default.removed.norm</v>
          </cell>
        </row>
        <row r="5">
          <cell r="K5" t="str">
            <v>MG-RAST.MG-RAST_default.included.raw</v>
          </cell>
          <cell r="L5" t="str">
            <v>3.MG-RAST.MG-RAST_default.included.raw</v>
          </cell>
        </row>
        <row r="6">
          <cell r="K6" t="str">
            <v>MG-RAST.MG-RAST_default.included.norm</v>
          </cell>
          <cell r="L6" t="str">
            <v>4.MG-RAST.MG-RAST_default.included.norm</v>
          </cell>
        </row>
        <row r="7">
          <cell r="K7" t="str">
            <v>MG-RAST.100p.removed.raw</v>
          </cell>
          <cell r="L7" t="str">
            <v>5.MG-RAST.100p.removed.raw</v>
          </cell>
        </row>
        <row r="8">
          <cell r="K8" t="str">
            <v>MG-RAST.100p.removed.norm</v>
          </cell>
          <cell r="L8" t="str">
            <v>6.MG-RAST.100p.removed.norm</v>
          </cell>
        </row>
        <row r="9">
          <cell r="K9" t="str">
            <v>MG-RAST.100p.included.raw</v>
          </cell>
          <cell r="L9" t="str">
            <v>7.MG-RAST.100p.included.raw</v>
          </cell>
        </row>
        <row r="10">
          <cell r="K10" t="str">
            <v>MG-RAST.100p.included.norm</v>
          </cell>
          <cell r="L10" t="str">
            <v>8.MG-RAST.100p.included.norm</v>
          </cell>
        </row>
        <row r="11">
          <cell r="K11" t="str">
            <v>Qiime.Qiime_default.removed.raw</v>
          </cell>
          <cell r="L11" t="str">
            <v>9.Qiime.Qiime_default.removed.raw</v>
          </cell>
        </row>
        <row r="12">
          <cell r="K12" t="str">
            <v>Qiime.Qiime_default.removed.norm</v>
          </cell>
          <cell r="L12" t="str">
            <v>10.Qiime.Qiime_default.removed.norm</v>
          </cell>
        </row>
        <row r="13">
          <cell r="K13" t="str">
            <v>Qiime.Qiime_default.included.raw</v>
          </cell>
          <cell r="L13" t="str">
            <v>11.Qiime.Qiime_default.included.raw</v>
          </cell>
        </row>
        <row r="14">
          <cell r="K14" t="str">
            <v>Qiime.Qiime_default.included.norm</v>
          </cell>
          <cell r="L14" t="str">
            <v>12.Qiime.Qiime_default.included.norm</v>
          </cell>
        </row>
        <row r="15">
          <cell r="K15" t="str">
            <v>Qiime.100p.removed.raw</v>
          </cell>
          <cell r="L15" t="str">
            <v>13.Qiime.100p.removed.raw</v>
          </cell>
        </row>
        <row r="16">
          <cell r="K16" t="str">
            <v>Qiime.100p.removed.norm</v>
          </cell>
          <cell r="L16" t="str">
            <v>14.Qiime.100p.removed.norm</v>
          </cell>
        </row>
        <row r="17">
          <cell r="K17" t="str">
            <v>Qiime.100p.included.raw</v>
          </cell>
          <cell r="L17" t="str">
            <v>15.Qiime.100p.included.raw</v>
          </cell>
        </row>
        <row r="18">
          <cell r="K18" t="str">
            <v>Qiime.100p.included.norm</v>
          </cell>
          <cell r="L18" t="str">
            <v>16.Qiime.100p.included.norm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atasets and notes"/>
      <sheetName val="4-25-13 analyses commands"/>
      <sheetName val="test_analysis_commands"/>
      <sheetName val="Zhou Datasets"/>
      <sheetName val="Zhou analyses"/>
      <sheetName val="qiime_default.9-15-13"/>
    </sheetNames>
    <sheetDataSet>
      <sheetData sheetId="0">
        <row r="3">
          <cell r="K3" t="str">
            <v>MG-RAST.MG-RAST_default.removed.raw</v>
          </cell>
          <cell r="L3" t="str">
            <v>1.MG-RAST.MG-RAST_default.removed.raw</v>
          </cell>
        </row>
        <row r="4">
          <cell r="K4" t="str">
            <v>MG-RAST.MG-RAST_default.removed.norm</v>
          </cell>
          <cell r="L4" t="str">
            <v>2.MG-RAST.MG-RAST_default.removed.norm</v>
          </cell>
        </row>
        <row r="5">
          <cell r="K5" t="str">
            <v>MG-RAST.MG-RAST_default.included.raw</v>
          </cell>
          <cell r="L5" t="str">
            <v>3.MG-RAST.MG-RAST_default.included.raw</v>
          </cell>
        </row>
        <row r="6">
          <cell r="K6" t="str">
            <v>MG-RAST.MG-RAST_default.included.norm</v>
          </cell>
          <cell r="L6" t="str">
            <v>4.MG-RAST.MG-RAST_default.included.norm</v>
          </cell>
        </row>
        <row r="7">
          <cell r="K7" t="str">
            <v>MG-RAST.100p.removed.raw</v>
          </cell>
          <cell r="L7" t="str">
            <v>5.MG-RAST.100p.removed.raw</v>
          </cell>
        </row>
        <row r="8">
          <cell r="K8" t="str">
            <v>MG-RAST.100p.removed.norm</v>
          </cell>
          <cell r="L8" t="str">
            <v>6.MG-RAST.100p.removed.norm</v>
          </cell>
        </row>
        <row r="9">
          <cell r="K9" t="str">
            <v>MG-RAST.100p.included.raw</v>
          </cell>
          <cell r="L9" t="str">
            <v>7.MG-RAST.100p.included.raw</v>
          </cell>
        </row>
        <row r="10">
          <cell r="K10" t="str">
            <v>MG-RAST.100p.included.norm</v>
          </cell>
          <cell r="L10" t="str">
            <v>8.MG-RAST.100p.included.norm</v>
          </cell>
        </row>
        <row r="11">
          <cell r="K11" t="str">
            <v>Qiime.Qiime_default.removed.raw</v>
          </cell>
          <cell r="L11" t="str">
            <v>9.Qiime.Qiime_default.removed.raw</v>
          </cell>
        </row>
        <row r="12">
          <cell r="K12" t="str">
            <v>Qiime.Qiime_default.removed.norm</v>
          </cell>
          <cell r="L12" t="str">
            <v>10.Qiime.Qiime_default.removed.norm</v>
          </cell>
        </row>
        <row r="13">
          <cell r="K13" t="str">
            <v>Qiime.Qiime_default.included.raw</v>
          </cell>
          <cell r="L13" t="str">
            <v>11.Qiime.Qiime_default.included.raw</v>
          </cell>
        </row>
        <row r="14">
          <cell r="K14" t="str">
            <v>Qiime.Qiime_default.included.norm</v>
          </cell>
          <cell r="L14" t="str">
            <v>12.Qiime.Qiime_default.included.norm</v>
          </cell>
        </row>
        <row r="15">
          <cell r="K15" t="str">
            <v>Qiime.100p.removed.raw</v>
          </cell>
          <cell r="L15" t="str">
            <v>13.Qiime.100p.removed.raw</v>
          </cell>
        </row>
        <row r="16">
          <cell r="K16" t="str">
            <v>Qiime.100p.removed.norm</v>
          </cell>
          <cell r="L16" t="str">
            <v>14.Qiime.100p.removed.norm</v>
          </cell>
        </row>
        <row r="17">
          <cell r="K17" t="str">
            <v>Qiime.100p.included.raw</v>
          </cell>
          <cell r="L17" t="str">
            <v>15.Qiime.100p.included.raw</v>
          </cell>
        </row>
        <row r="18">
          <cell r="K18" t="str">
            <v>Qiime.100p.included.norm</v>
          </cell>
          <cell r="L18" t="str">
            <v>16.Qiime.100p.included.norm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11"/>
  <sheetViews>
    <sheetView tabSelected="1" topLeftCell="BF245" workbookViewId="0">
      <selection activeCell="BG264" sqref="BG264"/>
    </sheetView>
  </sheetViews>
  <sheetFormatPr baseColWidth="10" defaultRowHeight="15" x14ac:dyDescent="0"/>
  <cols>
    <col min="1" max="1" width="10.83203125" style="18"/>
    <col min="2" max="2" width="13.5" style="18" customWidth="1"/>
    <col min="3" max="3" width="52.5" style="18" customWidth="1"/>
    <col min="4" max="4" width="61" style="18" customWidth="1"/>
    <col min="5" max="5" width="14.1640625" style="18" customWidth="1"/>
    <col min="6" max="6" width="10.83203125" style="18"/>
    <col min="7" max="7" width="11" style="18" customWidth="1"/>
    <col min="8" max="8" width="18.1640625" style="18" customWidth="1"/>
    <col min="9" max="9" width="16" style="18" customWidth="1"/>
    <col min="10" max="11" width="12.83203125" style="18" customWidth="1"/>
    <col min="12" max="12" width="16.5" style="18" customWidth="1"/>
    <col min="13" max="13" width="12.83203125" style="18" customWidth="1"/>
    <col min="14" max="33" width="13.33203125" style="18" customWidth="1"/>
    <col min="34" max="37" width="10.83203125" style="18"/>
    <col min="38" max="38" width="39.5" style="18" customWidth="1"/>
    <col min="39" max="40" width="16.6640625" customWidth="1"/>
    <col min="42" max="42" width="17.5" customWidth="1"/>
    <col min="43" max="43" width="21.33203125" customWidth="1"/>
    <col min="44" max="44" width="18" customWidth="1"/>
    <col min="45" max="45" width="21" customWidth="1"/>
    <col min="46" max="46" width="60.83203125" customWidth="1"/>
    <col min="47" max="47" width="13.6640625" customWidth="1"/>
    <col min="48" max="49" width="12.83203125" customWidth="1"/>
    <col min="52" max="53" width="16.1640625" customWidth="1"/>
    <col min="54" max="57" width="29" customWidth="1"/>
    <col min="59" max="59" width="255.6640625" customWidth="1"/>
    <col min="65" max="65" width="74" customWidth="1"/>
  </cols>
  <sheetData>
    <row r="1" spans="2:61" customFormat="1">
      <c r="F1" t="s">
        <v>0</v>
      </c>
      <c r="AL1" t="s">
        <v>1</v>
      </c>
      <c r="AO1">
        <v>10000</v>
      </c>
      <c r="AS1" t="s">
        <v>2</v>
      </c>
      <c r="AU1">
        <v>10</v>
      </c>
      <c r="AY1" t="s">
        <v>3</v>
      </c>
      <c r="BG1" t="s">
        <v>4</v>
      </c>
    </row>
    <row r="2" spans="2:61" customFormat="1" ht="18" customHeight="1">
      <c r="F2" s="2"/>
      <c r="G2" s="40" t="s">
        <v>5</v>
      </c>
      <c r="H2" s="40"/>
      <c r="I2" s="40"/>
      <c r="J2" s="40"/>
      <c r="K2" s="40"/>
      <c r="L2" s="40"/>
      <c r="M2" s="41"/>
      <c r="N2" s="42" t="s">
        <v>6</v>
      </c>
      <c r="O2" s="61"/>
      <c r="P2" s="61"/>
      <c r="Q2" s="61"/>
      <c r="R2" s="61"/>
      <c r="S2" s="61"/>
      <c r="T2" s="61"/>
      <c r="U2" s="61"/>
      <c r="V2" s="43"/>
      <c r="W2" s="44" t="s">
        <v>7</v>
      </c>
      <c r="X2" s="45"/>
      <c r="Y2" s="45"/>
      <c r="Z2" s="45"/>
      <c r="AA2" s="45"/>
      <c r="AB2" s="45"/>
      <c r="AC2" s="45"/>
      <c r="AD2" s="45"/>
      <c r="AE2" s="45"/>
      <c r="AF2" s="45"/>
      <c r="AG2" s="46"/>
      <c r="AH2" s="47" t="s">
        <v>8</v>
      </c>
      <c r="AI2" s="49" t="s">
        <v>9</v>
      </c>
      <c r="AJ2" s="33" t="s">
        <v>10</v>
      </c>
      <c r="AL2" t="s">
        <v>11</v>
      </c>
      <c r="AM2" t="s">
        <v>12</v>
      </c>
      <c r="AN2" t="s">
        <v>13</v>
      </c>
      <c r="AO2" t="s">
        <v>14</v>
      </c>
      <c r="AP2" t="s">
        <v>15</v>
      </c>
      <c r="AQ2" t="s">
        <v>16</v>
      </c>
      <c r="AR2" t="s">
        <v>17</v>
      </c>
      <c r="AS2" t="s">
        <v>18</v>
      </c>
      <c r="AT2" t="s">
        <v>19</v>
      </c>
      <c r="AU2" t="s">
        <v>20</v>
      </c>
      <c r="AV2" t="s">
        <v>21</v>
      </c>
      <c r="AY2" t="s">
        <v>22</v>
      </c>
      <c r="AZ2" t="s">
        <v>23</v>
      </c>
      <c r="BA2" t="s">
        <v>24</v>
      </c>
      <c r="BB2" t="s">
        <v>25</v>
      </c>
      <c r="BG2" t="s">
        <v>26</v>
      </c>
    </row>
    <row r="3" spans="2:61" customFormat="1" ht="23">
      <c r="F3" s="31" t="s">
        <v>28</v>
      </c>
      <c r="G3" s="31" t="s">
        <v>28</v>
      </c>
      <c r="H3" s="31"/>
      <c r="I3" s="4"/>
      <c r="J3" s="4"/>
      <c r="K3" s="4"/>
      <c r="L3" s="4"/>
      <c r="M3" s="5"/>
      <c r="N3" s="35" t="s">
        <v>29</v>
      </c>
      <c r="O3" s="60"/>
      <c r="P3" s="60"/>
      <c r="Q3" s="60"/>
      <c r="R3" s="37"/>
      <c r="S3" s="38" t="s">
        <v>30</v>
      </c>
      <c r="T3" s="60"/>
      <c r="U3" s="60"/>
      <c r="V3" s="39"/>
      <c r="W3" s="6"/>
      <c r="X3" s="7"/>
      <c r="Y3" s="7"/>
      <c r="Z3" s="7"/>
      <c r="AA3" s="7"/>
      <c r="AB3" s="7"/>
      <c r="AC3" s="7"/>
      <c r="AD3" s="8"/>
      <c r="AE3" s="8"/>
      <c r="AF3" s="8"/>
      <c r="AG3" s="9"/>
      <c r="AH3" s="47"/>
      <c r="AI3" s="49"/>
      <c r="AJ3" s="33"/>
      <c r="AL3" s="10" t="s">
        <v>31</v>
      </c>
      <c r="AM3" s="10" t="s">
        <v>32</v>
      </c>
      <c r="AN3" s="10" t="s">
        <v>33</v>
      </c>
      <c r="AO3" s="10" t="s">
        <v>34</v>
      </c>
      <c r="AP3" s="10" t="s">
        <v>35</v>
      </c>
      <c r="AQ3" s="10" t="s">
        <v>36</v>
      </c>
      <c r="AR3" s="10" t="s">
        <v>37</v>
      </c>
      <c r="AS3" s="10" t="s">
        <v>38</v>
      </c>
      <c r="AT3" s="10" t="s">
        <v>39</v>
      </c>
      <c r="AU3" s="10" t="s">
        <v>40</v>
      </c>
      <c r="AV3" s="10" t="s">
        <v>41</v>
      </c>
      <c r="AW3" s="10"/>
      <c r="AY3" s="10" t="s">
        <v>36</v>
      </c>
      <c r="AZ3" s="10" t="s">
        <v>42</v>
      </c>
      <c r="BA3" s="10" t="s">
        <v>43</v>
      </c>
      <c r="BB3" s="10" t="s">
        <v>41</v>
      </c>
      <c r="BC3" s="10"/>
      <c r="BD3" s="10"/>
      <c r="BE3" s="10"/>
      <c r="BG3" s="10" t="s">
        <v>44</v>
      </c>
    </row>
    <row r="4" spans="2:61" customFormat="1" ht="16" thickBot="1">
      <c r="B4" t="s">
        <v>46</v>
      </c>
      <c r="C4" t="s">
        <v>47</v>
      </c>
      <c r="D4" t="s">
        <v>48</v>
      </c>
      <c r="E4" t="s">
        <v>49</v>
      </c>
      <c r="F4" s="11" t="s">
        <v>50</v>
      </c>
      <c r="G4" s="12" t="s">
        <v>51</v>
      </c>
      <c r="H4" s="12" t="s">
        <v>52</v>
      </c>
      <c r="I4" s="12" t="s">
        <v>53</v>
      </c>
      <c r="J4" s="12" t="s">
        <v>54</v>
      </c>
      <c r="K4" s="12" t="s">
        <v>55</v>
      </c>
      <c r="L4" s="12" t="s">
        <v>56</v>
      </c>
      <c r="M4" s="13" t="s">
        <v>57</v>
      </c>
      <c r="N4" s="11" t="s">
        <v>58</v>
      </c>
      <c r="O4" s="11" t="s">
        <v>59</v>
      </c>
      <c r="P4" s="11" t="s">
        <v>60</v>
      </c>
      <c r="Q4" s="11" t="s">
        <v>61</v>
      </c>
      <c r="R4" s="14" t="s">
        <v>62</v>
      </c>
      <c r="S4" s="11" t="s">
        <v>63</v>
      </c>
      <c r="T4" s="11" t="s">
        <v>64</v>
      </c>
      <c r="U4" s="11" t="s">
        <v>65</v>
      </c>
      <c r="V4" s="11" t="s">
        <v>66</v>
      </c>
      <c r="W4" s="15" t="s">
        <v>67</v>
      </c>
      <c r="X4" s="16" t="s">
        <v>68</v>
      </c>
      <c r="Y4" s="16" t="s">
        <v>69</v>
      </c>
      <c r="Z4" s="16" t="s">
        <v>70</v>
      </c>
      <c r="AA4" s="16" t="s">
        <v>71</v>
      </c>
      <c r="AB4" s="16" t="s">
        <v>72</v>
      </c>
      <c r="AC4" s="16" t="s">
        <v>73</v>
      </c>
      <c r="AD4" s="16" t="s">
        <v>74</v>
      </c>
      <c r="AE4" s="16" t="s">
        <v>75</v>
      </c>
      <c r="AF4" s="16" t="s">
        <v>76</v>
      </c>
      <c r="AG4" s="17" t="s">
        <v>77</v>
      </c>
      <c r="AH4" s="48"/>
      <c r="AI4" s="50"/>
      <c r="AJ4" s="34"/>
      <c r="BC4" t="s">
        <v>4568</v>
      </c>
      <c r="BD4" t="s">
        <v>4569</v>
      </c>
      <c r="BE4" t="s">
        <v>78</v>
      </c>
      <c r="BF4" t="s">
        <v>79</v>
      </c>
      <c r="BG4" s="18" t="s">
        <v>80</v>
      </c>
      <c r="BI4" s="18"/>
    </row>
    <row r="5" spans="2:61" customFormat="1" ht="16" thickTop="1">
      <c r="AL5" t="str">
        <f>CONCATENATE(F6)</f>
        <v>Analysis_1</v>
      </c>
      <c r="AY5" t="str">
        <f>CONCATENATE("-m pattern")</f>
        <v>-m pattern</v>
      </c>
      <c r="AZ5" t="str">
        <f>CONCATENATE(" -w ",F6,"w")</f>
        <v xml:space="preserve"> -w Analysis_1w</v>
      </c>
      <c r="BA5" t="str">
        <f>CONCATENATE(" -b ",F6,"b")</f>
        <v xml:space="preserve"> -b Analysis_1b</v>
      </c>
      <c r="BB5" s="10" t="str">
        <f>CONCATENATE(" -o ",F6,".P_VALUE_SUMMARY")</f>
        <v xml:space="preserve"> -o Analysis_1.P_VALUE_SUMMARY</v>
      </c>
      <c r="BC5" s="10" t="s">
        <v>4570</v>
      </c>
      <c r="BD5" s="10" t="s">
        <v>4571</v>
      </c>
      <c r="BE5" s="10">
        <v>1</v>
      </c>
      <c r="BF5">
        <v>1</v>
      </c>
      <c r="BG5" t="str">
        <f>CONCATENATE("# ",AL5)</f>
        <v># Analysis_1</v>
      </c>
    </row>
    <row r="6" spans="2:61" customFormat="1">
      <c r="B6">
        <v>4</v>
      </c>
      <c r="C6" t="str">
        <f>VLOOKUP(D6,'[2]datasets and notes'!$K$3:$L$18,2,FALSE)</f>
        <v>4.MG-RAST.MG-RAST_default.included.norm</v>
      </c>
      <c r="D6" t="str">
        <f>CONCATENATE(G6,".",L6,".",M6,".",K6)</f>
        <v>MG-RAST.MG-RAST_default.included.norm</v>
      </c>
      <c r="E6">
        <v>1</v>
      </c>
      <c r="F6" s="20" t="s">
        <v>86</v>
      </c>
      <c r="G6" s="20" t="s">
        <v>87</v>
      </c>
      <c r="H6" s="20" t="s">
        <v>88</v>
      </c>
      <c r="I6" s="20" t="s">
        <v>89</v>
      </c>
      <c r="J6" s="20" t="s">
        <v>90</v>
      </c>
      <c r="K6" s="20" t="s">
        <v>91</v>
      </c>
      <c r="L6" s="20" t="s">
        <v>92</v>
      </c>
      <c r="M6" s="20" t="s">
        <v>93</v>
      </c>
      <c r="N6" s="21">
        <v>0.76</v>
      </c>
      <c r="O6" s="21">
        <v>0.27</v>
      </c>
      <c r="P6" s="21">
        <v>0.4</v>
      </c>
      <c r="Q6" s="21">
        <v>0.41</v>
      </c>
      <c r="R6" s="21">
        <v>0.13</v>
      </c>
      <c r="S6" s="21">
        <v>0</v>
      </c>
      <c r="T6" s="21">
        <v>0.1</v>
      </c>
      <c r="U6" s="21">
        <v>0.3</v>
      </c>
      <c r="V6" s="21">
        <v>0.36</v>
      </c>
      <c r="W6" s="21">
        <v>0.4</v>
      </c>
      <c r="X6" s="21">
        <v>0.9</v>
      </c>
      <c r="Y6" s="21">
        <v>0.82</v>
      </c>
      <c r="Z6" s="21">
        <v>0.52</v>
      </c>
      <c r="AA6" s="21">
        <v>0.77</v>
      </c>
      <c r="AB6" s="21">
        <v>0.51</v>
      </c>
      <c r="AC6" s="21">
        <v>0.83</v>
      </c>
      <c r="AD6" s="21">
        <v>0.88</v>
      </c>
      <c r="AE6" s="21">
        <v>0.86</v>
      </c>
      <c r="AF6" s="21">
        <v>0.75</v>
      </c>
      <c r="AG6" s="22">
        <v>0.66</v>
      </c>
      <c r="AH6" s="23">
        <v>1.0000000000000005E-3</v>
      </c>
      <c r="AI6" s="23">
        <v>4.4494718330152868E-19</v>
      </c>
      <c r="AJ6" s="22">
        <v>5</v>
      </c>
      <c r="AL6" t="str">
        <f>CONCATENATE(" -f ",C6)</f>
        <v xml:space="preserve"> -f 4.MG-RAST.MG-RAST_default.included.norm</v>
      </c>
      <c r="AM6" t="str">
        <f>CONCATENATE(" ","-g ","EHFI.groups ")</f>
        <v xml:space="preserve"> -g EHFI.groups </v>
      </c>
      <c r="AN6" t="str">
        <f>CONCATENATE("-s ","lt"," ")</f>
        <v xml:space="preserve">-s lt </v>
      </c>
      <c r="AO6" t="str">
        <f>CONCATENATE("-p ",$AO$1 )</f>
        <v>-p 10000</v>
      </c>
      <c r="AP6" t="str">
        <f>CONCATENATE(" -t dataset_rand ")</f>
        <v xml:space="preserve"> -t dataset_rand </v>
      </c>
      <c r="AQ6" t="str">
        <f>CONCATENATE("-m ",I6," ")</f>
        <v xml:space="preserve">-m bray-curtis </v>
      </c>
      <c r="AR6" t="str">
        <f>CONCATENATE("-z ",H6," ")</f>
        <v xml:space="preserve">-z MG-RAST_pipe </v>
      </c>
      <c r="AU6" t="str">
        <f>CONCATENATE("-c ",$AU$1," ")</f>
        <v xml:space="preserve">-c 10 </v>
      </c>
      <c r="AV6" t="str">
        <f>CONCATENATE("-o ",F6,"w")</f>
        <v>-o Analysis_1w</v>
      </c>
      <c r="AW6" s="10" t="s">
        <v>94</v>
      </c>
      <c r="BC6" s="10" t="s">
        <v>4570</v>
      </c>
      <c r="BD6" s="10" t="s">
        <v>4571</v>
      </c>
      <c r="BE6" s="10">
        <v>1</v>
      </c>
      <c r="BF6">
        <v>2</v>
      </c>
      <c r="BG6" t="str">
        <f>CONCATENATE($BG$2,AL6,AM6,AN6,AO6,AP6,AQ6,AR6,AS6,AT6,AU6,AV6,AW6)</f>
        <v>~/EHFI/plot_pco_with_stats_all.3-4-13.pl -f 4.MG-RAST.MG-RAST_default.included.norm -g EHFI.groups -s lt -p 10000 -t dataset_rand -m bray-curtis -z MG-RAST_pipe -c 10 -o Analysis_1w -cleanup</v>
      </c>
    </row>
    <row r="7" spans="2:61" customFormat="1">
      <c r="AL7" t="str">
        <f>CONCATENATE(" -f ",C6)</f>
        <v xml:space="preserve"> -f 4.MG-RAST.MG-RAST_default.included.norm</v>
      </c>
      <c r="AM7" t="str">
        <f>CONCATENATE(" ","-g ","EHFI.groups ")</f>
        <v xml:space="preserve"> -g EHFI.groups </v>
      </c>
      <c r="AN7" t="str">
        <f>CONCATENATE("-s ","gt"," ")</f>
        <v xml:space="preserve">-s gt </v>
      </c>
      <c r="AO7" t="str">
        <f>CONCATENATE("-p ",$AO$1 )</f>
        <v>-p 10000</v>
      </c>
      <c r="AP7" t="str">
        <f>CONCATENATE(" -t rowwise_rand ")</f>
        <v xml:space="preserve"> -t rowwise_rand </v>
      </c>
      <c r="AQ7" t="str">
        <f>CONCATENATE("-m ",I6," ")</f>
        <v xml:space="preserve">-m bray-curtis </v>
      </c>
      <c r="AR7" t="str">
        <f>CONCATENATE("-z ",H6," ")</f>
        <v xml:space="preserve">-z MG-RAST_pipe </v>
      </c>
      <c r="AU7" t="str">
        <f>CONCATENATE("-c ",$AU$1," ")</f>
        <v xml:space="preserve">-c 10 </v>
      </c>
      <c r="AV7" t="str">
        <f>CONCATENATE("-o ", F6,"b")</f>
        <v>-o Analysis_1b</v>
      </c>
      <c r="AW7" s="10" t="s">
        <v>94</v>
      </c>
      <c r="BB7" s="10"/>
      <c r="BC7" s="10" t="s">
        <v>4570</v>
      </c>
      <c r="BD7" s="10" t="s">
        <v>4571</v>
      </c>
      <c r="BE7" s="10">
        <v>1</v>
      </c>
      <c r="BF7">
        <v>3</v>
      </c>
      <c r="BG7" t="str">
        <f>CONCATENATE($BG$2,AL7,AM7,AN7,AO7,AP7,AQ7,AR7,AS7,AT7,AU7,AV7,AW7)</f>
        <v>~/EHFI/plot_pco_with_stats_all.3-4-13.pl -f 4.MG-RAST.MG-RAST_default.included.norm -g EHFI.groups -s gt -p 10000 -t rowwise_rand -m bray-curtis -z MG-RAST_pipe -c 10 -o Analysis_1b -cleanup</v>
      </c>
    </row>
    <row r="8" spans="2:61" customFormat="1">
      <c r="BC8" s="10" t="s">
        <v>4570</v>
      </c>
      <c r="BD8" s="10" t="s">
        <v>4571</v>
      </c>
      <c r="BE8" s="10">
        <v>1</v>
      </c>
      <c r="BF8">
        <v>4</v>
      </c>
      <c r="BG8" t="str">
        <f>CONCATENATE($BG$3,AY5,AZ5,BA5,BB5)</f>
        <v>~/EHFI/combine_summary_stats.pl -m pattern -w Analysis_1w -b Analysis_1b -o Analysis_1.P_VALUE_SUMMARY</v>
      </c>
    </row>
    <row r="9" spans="2:61" customFormat="1">
      <c r="BC9" s="10" t="s">
        <v>4570</v>
      </c>
      <c r="BD9" s="10" t="s">
        <v>4571</v>
      </c>
      <c r="BE9" s="10">
        <v>1</v>
      </c>
      <c r="BF9">
        <v>5</v>
      </c>
    </row>
    <row r="10" spans="2:61" customFormat="1"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L10" t="str">
        <f>CONCATENATE(F11)</f>
        <v>Analysis_2</v>
      </c>
      <c r="AY10" t="str">
        <f>CONCATENATE("-m pattern")</f>
        <v>-m pattern</v>
      </c>
      <c r="AZ10" t="str">
        <f>CONCATENATE(" -w ",F11,"w")</f>
        <v xml:space="preserve"> -w Analysis_2w</v>
      </c>
      <c r="BA10" t="str">
        <f>CONCATENATE(" -b ",F11,"b")</f>
        <v xml:space="preserve"> -b Analysis_2b</v>
      </c>
      <c r="BB10" s="10" t="str">
        <f>CONCATENATE(" -o ",F11,".P_VALUE_SUMMARY")</f>
        <v xml:space="preserve"> -o Analysis_2.P_VALUE_SUMMARY</v>
      </c>
      <c r="BC10" s="10" t="s">
        <v>4570</v>
      </c>
      <c r="BD10" s="10" t="s">
        <v>4571</v>
      </c>
      <c r="BE10" s="10">
        <v>2</v>
      </c>
      <c r="BF10">
        <v>1</v>
      </c>
      <c r="BG10" t="str">
        <f>CONCATENATE("# ",AL10)</f>
        <v># Analysis_2</v>
      </c>
    </row>
    <row r="11" spans="2:61" customFormat="1">
      <c r="B11">
        <v>3</v>
      </c>
      <c r="C11" t="str">
        <f>VLOOKUP(D11,'[2]datasets and notes'!$K$3:$L$18,2,FALSE)</f>
        <v>3.MG-RAST.MG-RAST_default.included.raw</v>
      </c>
      <c r="D11" t="str">
        <f>CONCATENATE(G11,".",L11,".",M11,".",K11)</f>
        <v>MG-RAST.MG-RAST_default.included.raw</v>
      </c>
      <c r="E11">
        <v>2</v>
      </c>
      <c r="F11" s="20" t="s">
        <v>106</v>
      </c>
      <c r="G11" s="20" t="s">
        <v>87</v>
      </c>
      <c r="H11" s="20" t="s">
        <v>88</v>
      </c>
      <c r="I11" s="20" t="s">
        <v>89</v>
      </c>
      <c r="J11" s="20" t="s">
        <v>90</v>
      </c>
      <c r="K11" s="20" t="s">
        <v>107</v>
      </c>
      <c r="L11" s="20" t="s">
        <v>92</v>
      </c>
      <c r="M11" s="20" t="s">
        <v>93</v>
      </c>
      <c r="N11" s="21">
        <v>0.26</v>
      </c>
      <c r="O11" s="21">
        <v>0</v>
      </c>
      <c r="P11" s="21">
        <v>0.19</v>
      </c>
      <c r="Q11" s="21">
        <v>0.02</v>
      </c>
      <c r="R11" s="21">
        <v>0.08</v>
      </c>
      <c r="S11" s="21">
        <v>0.11</v>
      </c>
      <c r="T11" s="21">
        <v>0.04</v>
      </c>
      <c r="U11" s="21">
        <v>0.01</v>
      </c>
      <c r="V11" s="21">
        <v>0.14000000000000001</v>
      </c>
      <c r="W11" s="21">
        <v>0.59</v>
      </c>
      <c r="X11" s="21">
        <v>0.72</v>
      </c>
      <c r="Y11" s="21">
        <v>0.7</v>
      </c>
      <c r="Z11" s="21">
        <v>0.21</v>
      </c>
      <c r="AA11" s="21">
        <v>0.7</v>
      </c>
      <c r="AB11" s="21">
        <v>0.19</v>
      </c>
      <c r="AC11" s="21">
        <v>0.7</v>
      </c>
      <c r="AD11" s="21" t="s">
        <v>108</v>
      </c>
      <c r="AE11" s="21" t="s">
        <v>109</v>
      </c>
      <c r="AF11" s="21">
        <v>0.65</v>
      </c>
      <c r="AG11" s="22">
        <v>0.56000000000000005</v>
      </c>
      <c r="AH11" s="23">
        <v>1.2500000000000005E-3</v>
      </c>
      <c r="AI11" s="23">
        <v>9.1046546800032616E-4</v>
      </c>
      <c r="AJ11" s="22">
        <v>13</v>
      </c>
      <c r="AL11" t="str">
        <f>CONCATENATE(" -f ",C11)</f>
        <v xml:space="preserve"> -f 3.MG-RAST.MG-RAST_default.included.raw</v>
      </c>
      <c r="AM11" t="str">
        <f>CONCATENATE(" ","-g ","EHFI.groups ")</f>
        <v xml:space="preserve"> -g EHFI.groups </v>
      </c>
      <c r="AN11" t="str">
        <f>CONCATENATE("-s ","lt"," ")</f>
        <v xml:space="preserve">-s lt </v>
      </c>
      <c r="AO11" t="str">
        <f>CONCATENATE("-p ",$AO$1 )</f>
        <v>-p 10000</v>
      </c>
      <c r="AP11" t="str">
        <f>CONCATENATE(" -t dataset_rand ")</f>
        <v xml:space="preserve"> -t dataset_rand </v>
      </c>
      <c r="AQ11" t="str">
        <f>CONCATENATE("-m ",I11," ")</f>
        <v xml:space="preserve">-m bray-curtis </v>
      </c>
      <c r="AR11" t="str">
        <f>CONCATENATE("-z ",H11," ")</f>
        <v xml:space="preserve">-z MG-RAST_pipe </v>
      </c>
      <c r="AU11" t="str">
        <f>CONCATENATE("-c ",$AU$1," ")</f>
        <v xml:space="preserve">-c 10 </v>
      </c>
      <c r="AV11" t="str">
        <f>CONCATENATE("-o ",F11,"w")</f>
        <v>-o Analysis_2w</v>
      </c>
      <c r="AW11" s="10" t="s">
        <v>94</v>
      </c>
      <c r="BC11" s="10" t="s">
        <v>4570</v>
      </c>
      <c r="BD11" s="10" t="s">
        <v>4571</v>
      </c>
      <c r="BE11" s="10">
        <v>2</v>
      </c>
      <c r="BF11">
        <v>2</v>
      </c>
      <c r="BG11" t="str">
        <f>CONCATENATE($BG$2,AL11,AM11,AN11,AO11,AP11,AQ11,AR11,AS11,AT11,AU11,AV11,AW11)</f>
        <v>~/EHFI/plot_pco_with_stats_all.3-4-13.pl -f 3.MG-RAST.MG-RAST_default.included.raw -g EHFI.groups -s lt -p 10000 -t dataset_rand -m bray-curtis -z MG-RAST_pipe -c 10 -o Analysis_2w -cleanup</v>
      </c>
    </row>
    <row r="12" spans="2:61" customFormat="1"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L12" t="str">
        <f>CONCATENATE(" -f ",C11," ")</f>
        <v xml:space="preserve"> -f 3.MG-RAST.MG-RAST_default.included.raw </v>
      </c>
      <c r="AM12" t="str">
        <f>CONCATENATE(" ","-g ","EHFI.groups ")</f>
        <v xml:space="preserve"> -g EHFI.groups </v>
      </c>
      <c r="AN12" t="str">
        <f>CONCATENATE("-s ","gt"," ")</f>
        <v xml:space="preserve">-s gt </v>
      </c>
      <c r="AO12" t="str">
        <f>CONCATENATE("-p ",$AO$1 )</f>
        <v>-p 10000</v>
      </c>
      <c r="AP12" t="str">
        <f>CONCATENATE(" -t rowwise_rand ")</f>
        <v xml:space="preserve"> -t rowwise_rand </v>
      </c>
      <c r="AQ12" t="str">
        <f>CONCATENATE("-m ",I11," ")</f>
        <v xml:space="preserve">-m bray-curtis </v>
      </c>
      <c r="AR12" t="str">
        <f>CONCATENATE("-z ",H11," ")</f>
        <v xml:space="preserve">-z MG-RAST_pipe </v>
      </c>
      <c r="AU12" t="str">
        <f>CONCATENATE("-c ",$AU$1," ")</f>
        <v xml:space="preserve">-c 10 </v>
      </c>
      <c r="AV12" t="str">
        <f>CONCATENATE("-o ", F11,"b")</f>
        <v>-o Analysis_2b</v>
      </c>
      <c r="AW12" s="10" t="s">
        <v>94</v>
      </c>
      <c r="BB12" s="10"/>
      <c r="BC12" s="10" t="s">
        <v>4570</v>
      </c>
      <c r="BD12" s="10" t="s">
        <v>4571</v>
      </c>
      <c r="BE12" s="10">
        <v>2</v>
      </c>
      <c r="BF12">
        <v>3</v>
      </c>
      <c r="BG12" t="str">
        <f>CONCATENATE($BG$2,AL12,AM12,AN12,AO12,AP12,AQ12,AR12,AS12,AT12,AU12,AV12,AW12)</f>
        <v>~/EHFI/plot_pco_with_stats_all.3-4-13.pl -f 3.MG-RAST.MG-RAST_default.included.raw  -g EHFI.groups -s gt -p 10000 -t rowwise_rand -m bray-curtis -z MG-RAST_pipe -c 10 -o Analysis_2b -cleanup</v>
      </c>
    </row>
    <row r="13" spans="2:61" customFormat="1"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BC13" s="10" t="s">
        <v>4570</v>
      </c>
      <c r="BD13" s="10" t="s">
        <v>4571</v>
      </c>
      <c r="BE13" s="10">
        <v>2</v>
      </c>
      <c r="BF13">
        <v>4</v>
      </c>
      <c r="BG13" t="str">
        <f>CONCATENATE($BG$3,AY10,AZ10,BA10,BB10)</f>
        <v>~/EHFI/combine_summary_stats.pl -m pattern -w Analysis_2w -b Analysis_2b -o Analysis_2.P_VALUE_SUMMARY</v>
      </c>
    </row>
    <row r="14" spans="2:61" customFormat="1"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BC14" s="10" t="s">
        <v>4570</v>
      </c>
      <c r="BD14" s="10" t="s">
        <v>4571</v>
      </c>
      <c r="BE14" s="10">
        <v>2</v>
      </c>
      <c r="BF14">
        <v>5</v>
      </c>
    </row>
    <row r="15" spans="2:61" customFormat="1">
      <c r="AL15" t="str">
        <f>CONCATENATE(F16)</f>
        <v>Analysis_3</v>
      </c>
      <c r="AY15" t="str">
        <f>CONCATENATE("-m pattern")</f>
        <v>-m pattern</v>
      </c>
      <c r="AZ15" t="str">
        <f>CONCATENATE(" -w ",F16,"w")</f>
        <v xml:space="preserve"> -w Analysis_3w</v>
      </c>
      <c r="BA15" t="str">
        <f>CONCATENATE(" -b ",F16,"b")</f>
        <v xml:space="preserve"> -b Analysis_3b</v>
      </c>
      <c r="BB15" s="10" t="str">
        <f>CONCATENATE(" -o ",F16,".P_VALUE_SUMMARY")</f>
        <v xml:space="preserve"> -o Analysis_3.P_VALUE_SUMMARY</v>
      </c>
      <c r="BC15" s="10" t="s">
        <v>4570</v>
      </c>
      <c r="BD15" s="10" t="s">
        <v>4571</v>
      </c>
      <c r="BE15" s="10">
        <v>3</v>
      </c>
      <c r="BF15">
        <v>1</v>
      </c>
      <c r="BG15" t="str">
        <f>CONCATENATE("# ",AL15)</f>
        <v># Analysis_3</v>
      </c>
    </row>
    <row r="16" spans="2:61" customFormat="1">
      <c r="B16">
        <v>4</v>
      </c>
      <c r="C16" t="str">
        <f>VLOOKUP(D16,'[2]datasets and notes'!$K$3:$L$18,2,FALSE)</f>
        <v>4.MG-RAST.MG-RAST_default.included.norm</v>
      </c>
      <c r="D16" t="str">
        <f>CONCATENATE(G16,".",L16,".",M16,".",K16)</f>
        <v>MG-RAST.MG-RAST_default.included.norm</v>
      </c>
      <c r="E16">
        <v>3</v>
      </c>
      <c r="F16" s="20" t="s">
        <v>121</v>
      </c>
      <c r="G16" s="20" t="s">
        <v>87</v>
      </c>
      <c r="H16" s="20" t="s">
        <v>88</v>
      </c>
      <c r="I16" s="20" t="s">
        <v>122</v>
      </c>
      <c r="J16" s="20" t="s">
        <v>90</v>
      </c>
      <c r="K16" s="20" t="s">
        <v>91</v>
      </c>
      <c r="L16" s="20" t="s">
        <v>92</v>
      </c>
      <c r="M16" s="20" t="s">
        <v>93</v>
      </c>
      <c r="N16" s="21">
        <v>0.56000000000000005</v>
      </c>
      <c r="O16" s="21">
        <v>0.04</v>
      </c>
      <c r="P16" s="21">
        <v>0.28999999999999998</v>
      </c>
      <c r="Q16" s="21">
        <v>0.08</v>
      </c>
      <c r="R16" s="21">
        <v>0.09</v>
      </c>
      <c r="S16" s="21">
        <v>0.06</v>
      </c>
      <c r="T16" s="21">
        <v>0</v>
      </c>
      <c r="U16" s="21">
        <v>0.01</v>
      </c>
      <c r="V16" s="21">
        <v>0.19</v>
      </c>
      <c r="W16" s="21">
        <v>0.5</v>
      </c>
      <c r="X16" s="21">
        <v>0.72</v>
      </c>
      <c r="Y16" s="21">
        <v>0.71</v>
      </c>
      <c r="Z16" s="21">
        <v>0.33</v>
      </c>
      <c r="AA16" s="21">
        <v>0.76</v>
      </c>
      <c r="AB16" s="21">
        <v>0.24</v>
      </c>
      <c r="AC16" s="21">
        <v>0.81</v>
      </c>
      <c r="AD16" s="21">
        <v>1</v>
      </c>
      <c r="AE16" s="21">
        <v>0.89</v>
      </c>
      <c r="AF16" s="21">
        <v>0.67</v>
      </c>
      <c r="AG16" s="22">
        <v>0.52</v>
      </c>
      <c r="AH16" s="23">
        <v>1.0000000000000005E-3</v>
      </c>
      <c r="AI16" s="23">
        <v>4.4494718330152868E-19</v>
      </c>
      <c r="AJ16" s="22">
        <v>6</v>
      </c>
      <c r="AL16" t="str">
        <f>CONCATENATE(" -f ",C16)</f>
        <v xml:space="preserve"> -f 4.MG-RAST.MG-RAST_default.included.norm</v>
      </c>
      <c r="AM16" t="str">
        <f>CONCATENATE(" ","-g ","EHFI.groups ")</f>
        <v xml:space="preserve"> -g EHFI.groups </v>
      </c>
      <c r="AN16" t="str">
        <f>CONCATENATE("-s ","lt"," ")</f>
        <v xml:space="preserve">-s lt </v>
      </c>
      <c r="AO16" t="str">
        <f>CONCATENATE("-p ",$AO$1 )</f>
        <v>-p 10000</v>
      </c>
      <c r="AP16" t="str">
        <f>CONCATENATE(" -t dataset_rand ")</f>
        <v xml:space="preserve"> -t dataset_rand </v>
      </c>
      <c r="AQ16" t="str">
        <f>CONCATENATE("-m ",I16," ")</f>
        <v xml:space="preserve">-m euclidean </v>
      </c>
      <c r="AR16" t="str">
        <f>CONCATENATE("-z ",H16," ")</f>
        <v xml:space="preserve">-z MG-RAST_pipe </v>
      </c>
      <c r="AU16" t="str">
        <f>CONCATENATE("-c ",$AU$1," ")</f>
        <v xml:space="preserve">-c 10 </v>
      </c>
      <c r="AV16" t="str">
        <f>CONCATENATE("-o ",F16,"w")</f>
        <v>-o Analysis_3w</v>
      </c>
      <c r="AW16" s="10" t="s">
        <v>94</v>
      </c>
      <c r="BC16" s="10" t="s">
        <v>4570</v>
      </c>
      <c r="BD16" s="10" t="s">
        <v>4571</v>
      </c>
      <c r="BE16" s="10">
        <v>3</v>
      </c>
      <c r="BF16">
        <v>2</v>
      </c>
      <c r="BG16" t="str">
        <f>CONCATENATE($BG$2,AL16,AM16,AN16,AO16,AP16,AQ16,AR16,AS16,AT16,AU16,AV16,AW16)</f>
        <v>~/EHFI/plot_pco_with_stats_all.3-4-13.pl -f 4.MG-RAST.MG-RAST_default.included.norm -g EHFI.groups -s lt -p 10000 -t dataset_rand -m euclidean -z MG-RAST_pipe -c 10 -o Analysis_3w -cleanup</v>
      </c>
    </row>
    <row r="17" spans="2:59" customFormat="1">
      <c r="AL17" t="str">
        <f>CONCATENATE(" -f ",C16," ")</f>
        <v xml:space="preserve"> -f 4.MG-RAST.MG-RAST_default.included.norm </v>
      </c>
      <c r="AM17" t="str">
        <f>CONCATENATE(" ","-g ","EHFI.groups ")</f>
        <v xml:space="preserve"> -g EHFI.groups </v>
      </c>
      <c r="AN17" t="str">
        <f>CONCATENATE("-s ","gt"," ")</f>
        <v xml:space="preserve">-s gt </v>
      </c>
      <c r="AO17" t="str">
        <f>CONCATENATE("-p ",$AO$1 )</f>
        <v>-p 10000</v>
      </c>
      <c r="AP17" t="str">
        <f>CONCATENATE(" -t rowwise_rand ")</f>
        <v xml:space="preserve"> -t rowwise_rand </v>
      </c>
      <c r="AQ17" t="str">
        <f>CONCATENATE("-m ",I16," ")</f>
        <v xml:space="preserve">-m euclidean </v>
      </c>
      <c r="AR17" t="str">
        <f>CONCATENATE("-z ",H16," ")</f>
        <v xml:space="preserve">-z MG-RAST_pipe </v>
      </c>
      <c r="AU17" t="str">
        <f>CONCATENATE("-c ",$AU$1," ")</f>
        <v xml:space="preserve">-c 10 </v>
      </c>
      <c r="AV17" t="str">
        <f>CONCATENATE("-o ", F16,"b")</f>
        <v>-o Analysis_3b</v>
      </c>
      <c r="AW17" s="10" t="s">
        <v>94</v>
      </c>
      <c r="BB17" s="10"/>
      <c r="BC17" s="10" t="s">
        <v>4570</v>
      </c>
      <c r="BD17" s="10" t="s">
        <v>4571</v>
      </c>
      <c r="BE17" s="10">
        <v>3</v>
      </c>
      <c r="BF17">
        <v>3</v>
      </c>
      <c r="BG17" t="str">
        <f>CONCATENATE($BG$2,AL17,AM17,AN17,AO17,AP17,AQ17,AR17,AS17,AT17,AU17,AV17,AW17)</f>
        <v>~/EHFI/plot_pco_with_stats_all.3-4-13.pl -f 4.MG-RAST.MG-RAST_default.included.norm  -g EHFI.groups -s gt -p 10000 -t rowwise_rand -m euclidean -z MG-RAST_pipe -c 10 -o Analysis_3b -cleanup</v>
      </c>
    </row>
    <row r="18" spans="2:59" customFormat="1">
      <c r="BC18" s="10" t="s">
        <v>4570</v>
      </c>
      <c r="BD18" s="10" t="s">
        <v>4571</v>
      </c>
      <c r="BE18" s="10">
        <v>3</v>
      </c>
      <c r="BF18">
        <v>4</v>
      </c>
      <c r="BG18" t="str">
        <f>CONCATENATE($BG$3,AY15,AZ15,BA15,BB15)</f>
        <v>~/EHFI/combine_summary_stats.pl -m pattern -w Analysis_3w -b Analysis_3b -o Analysis_3.P_VALUE_SUMMARY</v>
      </c>
    </row>
    <row r="19" spans="2:59" customFormat="1">
      <c r="BC19" s="10" t="s">
        <v>4570</v>
      </c>
      <c r="BD19" s="10" t="s">
        <v>4571</v>
      </c>
      <c r="BE19" s="10">
        <v>3</v>
      </c>
      <c r="BF19">
        <v>5</v>
      </c>
    </row>
    <row r="20" spans="2:59" customFormat="1">
      <c r="AL20" t="str">
        <f>CONCATENATE(F21)</f>
        <v>Analysis_4</v>
      </c>
      <c r="AY20" t="str">
        <f>CONCATENATE("-m pattern")</f>
        <v>-m pattern</v>
      </c>
      <c r="AZ20" t="str">
        <f>CONCATENATE(" -w ",F21,"w")</f>
        <v xml:space="preserve"> -w Analysis_4w</v>
      </c>
      <c r="BA20" t="str">
        <f>CONCATENATE(" -b ",F21,"b")</f>
        <v xml:space="preserve"> -b Analysis_4b</v>
      </c>
      <c r="BB20" s="10" t="str">
        <f>CONCATENATE(" -o ",F21,".P_VALUE_SUMMARY")</f>
        <v xml:space="preserve"> -o Analysis_4.P_VALUE_SUMMARY</v>
      </c>
      <c r="BC20" s="10" t="s">
        <v>4570</v>
      </c>
      <c r="BD20" s="10" t="s">
        <v>4571</v>
      </c>
      <c r="BE20" s="10">
        <v>4</v>
      </c>
      <c r="BF20">
        <v>1</v>
      </c>
      <c r="BG20" t="str">
        <f>CONCATENATE("# ",AL20)</f>
        <v># Analysis_4</v>
      </c>
    </row>
    <row r="21" spans="2:59" customFormat="1">
      <c r="B21">
        <v>3</v>
      </c>
      <c r="C21" t="str">
        <f>VLOOKUP(D21,'[2]datasets and notes'!$K$3:$L$18,2,FALSE)</f>
        <v>3.MG-RAST.MG-RAST_default.included.raw</v>
      </c>
      <c r="D21" t="str">
        <f>CONCATENATE(G21,".",L21,".",M21,".",K21)</f>
        <v>MG-RAST.MG-RAST_default.included.raw</v>
      </c>
      <c r="E21">
        <v>4</v>
      </c>
      <c r="F21" s="20" t="s">
        <v>134</v>
      </c>
      <c r="G21" s="20" t="s">
        <v>87</v>
      </c>
      <c r="H21" s="20" t="s">
        <v>88</v>
      </c>
      <c r="I21" s="20" t="s">
        <v>122</v>
      </c>
      <c r="J21" s="20" t="s">
        <v>90</v>
      </c>
      <c r="K21" s="20" t="s">
        <v>107</v>
      </c>
      <c r="L21" s="20" t="s">
        <v>92</v>
      </c>
      <c r="M21" s="20" t="s">
        <v>93</v>
      </c>
      <c r="N21" s="21">
        <v>0.25</v>
      </c>
      <c r="O21" s="21">
        <v>0.6</v>
      </c>
      <c r="P21" s="21">
        <v>0.46</v>
      </c>
      <c r="Q21" s="21">
        <v>0.45</v>
      </c>
      <c r="R21" s="21">
        <v>0</v>
      </c>
      <c r="S21" s="21">
        <v>0.84</v>
      </c>
      <c r="T21" s="21">
        <v>0.82</v>
      </c>
      <c r="U21" s="21">
        <v>0.42</v>
      </c>
      <c r="V21" s="21">
        <v>0.25</v>
      </c>
      <c r="W21" s="21">
        <v>0.7</v>
      </c>
      <c r="X21" s="21">
        <v>0.77</v>
      </c>
      <c r="Y21" s="21">
        <v>0.75</v>
      </c>
      <c r="Z21" s="21">
        <v>0.38</v>
      </c>
      <c r="AA21" s="21">
        <v>0.51</v>
      </c>
      <c r="AB21" s="21">
        <v>0.96</v>
      </c>
      <c r="AC21" s="21" t="s">
        <v>135</v>
      </c>
      <c r="AD21" s="21" t="s">
        <v>136</v>
      </c>
      <c r="AE21" s="21" t="s">
        <v>137</v>
      </c>
      <c r="AF21" s="21">
        <v>0.57999999999999996</v>
      </c>
      <c r="AG21" s="22">
        <v>0.74</v>
      </c>
      <c r="AH21" s="23">
        <v>5.7000000000000002E-3</v>
      </c>
      <c r="AI21" s="23">
        <v>1.1707397571396336E-2</v>
      </c>
      <c r="AJ21" s="22">
        <v>21</v>
      </c>
      <c r="AL21" t="str">
        <f>CONCATENATE(" -f ",C21)</f>
        <v xml:space="preserve"> -f 3.MG-RAST.MG-RAST_default.included.raw</v>
      </c>
      <c r="AM21" t="str">
        <f>CONCATENATE(" ","-g ","EHFI.groups ")</f>
        <v xml:space="preserve"> -g EHFI.groups </v>
      </c>
      <c r="AN21" t="str">
        <f>CONCATENATE("-s ","lt"," ")</f>
        <v xml:space="preserve">-s lt </v>
      </c>
      <c r="AO21" t="str">
        <f>CONCATENATE("-p ",$AO$1 )</f>
        <v>-p 10000</v>
      </c>
      <c r="AP21" t="str">
        <f>CONCATENATE(" -t dataset_rand ")</f>
        <v xml:space="preserve"> -t dataset_rand </v>
      </c>
      <c r="AQ21" t="str">
        <f>CONCATENATE("-m ",I21," ")</f>
        <v xml:space="preserve">-m euclidean </v>
      </c>
      <c r="AR21" t="str">
        <f>CONCATENATE("-z ",H21," ")</f>
        <v xml:space="preserve">-z MG-RAST_pipe </v>
      </c>
      <c r="AU21" t="str">
        <f>CONCATENATE("-c ",$AU$1," ")</f>
        <v xml:space="preserve">-c 10 </v>
      </c>
      <c r="AV21" t="str">
        <f>CONCATENATE("-o ",F21,"w")</f>
        <v>-o Analysis_4w</v>
      </c>
      <c r="AW21" s="10" t="s">
        <v>94</v>
      </c>
      <c r="BC21" s="10" t="s">
        <v>4570</v>
      </c>
      <c r="BD21" s="10" t="s">
        <v>4571</v>
      </c>
      <c r="BE21" s="10">
        <v>4</v>
      </c>
      <c r="BF21">
        <v>2</v>
      </c>
      <c r="BG21" t="str">
        <f>CONCATENATE($BG$2,AL21,AM21,AN21,AO21,AP21,AQ21,AR21,AS21,AT21,AU21,AV21,AW21)</f>
        <v>~/EHFI/plot_pco_with_stats_all.3-4-13.pl -f 3.MG-RAST.MG-RAST_default.included.raw -g EHFI.groups -s lt -p 10000 -t dataset_rand -m euclidean -z MG-RAST_pipe -c 10 -o Analysis_4w -cleanup</v>
      </c>
    </row>
    <row r="22" spans="2:59" customFormat="1">
      <c r="AL22" t="str">
        <f>CONCATENATE(" -f ",C21," ")</f>
        <v xml:space="preserve"> -f 3.MG-RAST.MG-RAST_default.included.raw </v>
      </c>
      <c r="AM22" t="str">
        <f>CONCATENATE(" ","-g ","EHFI.groups ")</f>
        <v xml:space="preserve"> -g EHFI.groups </v>
      </c>
      <c r="AN22" t="str">
        <f>CONCATENATE("-s ","gt"," ")</f>
        <v xml:space="preserve">-s gt </v>
      </c>
      <c r="AO22" t="str">
        <f>CONCATENATE("-p ",$AO$1 )</f>
        <v>-p 10000</v>
      </c>
      <c r="AP22" t="str">
        <f>CONCATENATE(" -t rowwise_rand ")</f>
        <v xml:space="preserve"> -t rowwise_rand </v>
      </c>
      <c r="AQ22" t="str">
        <f>CONCATENATE("-m ",I21," ")</f>
        <v xml:space="preserve">-m euclidean </v>
      </c>
      <c r="AR22" t="str">
        <f>CONCATENATE("-z ",H21," ")</f>
        <v xml:space="preserve">-z MG-RAST_pipe </v>
      </c>
      <c r="AU22" t="str">
        <f>CONCATENATE("-c ",$AU$1," ")</f>
        <v xml:space="preserve">-c 10 </v>
      </c>
      <c r="AV22" t="str">
        <f>CONCATENATE("-o ", F21,"b")</f>
        <v>-o Analysis_4b</v>
      </c>
      <c r="AW22" s="10" t="s">
        <v>94</v>
      </c>
      <c r="BB22" s="10"/>
      <c r="BC22" s="10" t="s">
        <v>4570</v>
      </c>
      <c r="BD22" s="10" t="s">
        <v>4571</v>
      </c>
      <c r="BE22" s="10">
        <v>4</v>
      </c>
      <c r="BF22">
        <v>3</v>
      </c>
      <c r="BG22" t="str">
        <f>CONCATENATE($BG$2,AL22,AM22,AN22,AO22,AP22,AQ22,AR22,AS22,AT22,AU22,AV22,AW22)</f>
        <v>~/EHFI/plot_pco_with_stats_all.3-4-13.pl -f 3.MG-RAST.MG-RAST_default.included.raw  -g EHFI.groups -s gt -p 10000 -t rowwise_rand -m euclidean -z MG-RAST_pipe -c 10 -o Analysis_4b -cleanup</v>
      </c>
    </row>
    <row r="23" spans="2:59" customFormat="1">
      <c r="BC23" s="10" t="s">
        <v>4570</v>
      </c>
      <c r="BD23" s="10" t="s">
        <v>4571</v>
      </c>
      <c r="BE23" s="10">
        <v>4</v>
      </c>
      <c r="BF23">
        <v>4</v>
      </c>
      <c r="BG23" t="str">
        <f>CONCATENATE($BG$3,AY20,AZ20,BA20,BB20)</f>
        <v>~/EHFI/combine_summary_stats.pl -m pattern -w Analysis_4w -b Analysis_4b -o Analysis_4.P_VALUE_SUMMARY</v>
      </c>
    </row>
    <row r="24" spans="2:59" customFormat="1">
      <c r="BC24" s="10" t="s">
        <v>4570</v>
      </c>
      <c r="BD24" s="10" t="s">
        <v>4571</v>
      </c>
      <c r="BE24" s="10">
        <v>4</v>
      </c>
      <c r="BF24">
        <v>5</v>
      </c>
    </row>
    <row r="25" spans="2:59" customFormat="1">
      <c r="AL25" t="str">
        <f>CONCATENATE(F26)</f>
        <v>Analysis_8</v>
      </c>
      <c r="AY25" t="str">
        <f>CONCATENATE("-m pattern")</f>
        <v>-m pattern</v>
      </c>
      <c r="AZ25" t="str">
        <f>CONCATENATE(" -w ",F26,"w")</f>
        <v xml:space="preserve"> -w Analysis_8w</v>
      </c>
      <c r="BA25" t="str">
        <f>CONCATENATE(" -b ",F26,"b")</f>
        <v xml:space="preserve"> -b Analysis_8b</v>
      </c>
      <c r="BB25" s="10" t="str">
        <f>CONCATENATE(" -o ",F26,".P_VALUE_SUMMARY")</f>
        <v xml:space="preserve"> -o Analysis_8.P_VALUE_SUMMARY</v>
      </c>
      <c r="BC25" s="10" t="s">
        <v>4570</v>
      </c>
      <c r="BD25" s="10" t="s">
        <v>4571</v>
      </c>
      <c r="BE25" s="10">
        <v>8</v>
      </c>
      <c r="BF25">
        <v>1</v>
      </c>
      <c r="BG25" t="str">
        <f>CONCATENATE("# ",AL25)</f>
        <v># Analysis_8</v>
      </c>
    </row>
    <row r="26" spans="2:59" customFormat="1">
      <c r="B26">
        <v>2</v>
      </c>
      <c r="C26" t="str">
        <f>VLOOKUP(D26,'[2]datasets and notes'!$K$3:$L$18,2,FALSE)</f>
        <v>2.MG-RAST.MG-RAST_default.removed.norm</v>
      </c>
      <c r="D26" t="str">
        <f>CONCATENATE(G26,".",L26,".",M26,".",K26)</f>
        <v>MG-RAST.MG-RAST_default.removed.norm</v>
      </c>
      <c r="E26">
        <v>8</v>
      </c>
      <c r="F26" s="20" t="s">
        <v>213</v>
      </c>
      <c r="G26" s="20" t="s">
        <v>87</v>
      </c>
      <c r="H26" s="20" t="s">
        <v>88</v>
      </c>
      <c r="I26" s="20" t="s">
        <v>89</v>
      </c>
      <c r="J26" s="20" t="s">
        <v>90</v>
      </c>
      <c r="K26" s="20" t="s">
        <v>91</v>
      </c>
      <c r="L26" s="20" t="s">
        <v>92</v>
      </c>
      <c r="M26" s="20" t="s">
        <v>214</v>
      </c>
      <c r="N26" s="21">
        <v>0.12</v>
      </c>
      <c r="O26" s="21">
        <v>0.06</v>
      </c>
      <c r="P26" s="21">
        <v>0</v>
      </c>
      <c r="Q26" s="21">
        <v>0.34</v>
      </c>
      <c r="R26" s="21">
        <v>0.26</v>
      </c>
      <c r="S26" s="21">
        <v>0.08</v>
      </c>
      <c r="T26" s="21">
        <v>0.19</v>
      </c>
      <c r="U26" s="21">
        <v>0.33</v>
      </c>
      <c r="V26" s="21">
        <v>0.37</v>
      </c>
      <c r="W26" s="21">
        <v>0.71</v>
      </c>
      <c r="X26" s="21">
        <v>0.83</v>
      </c>
      <c r="Y26" s="21">
        <v>0.91</v>
      </c>
      <c r="Z26" s="21">
        <v>0.38</v>
      </c>
      <c r="AA26" s="21">
        <v>0.86</v>
      </c>
      <c r="AB26" s="21">
        <v>0.56000000000000005</v>
      </c>
      <c r="AC26" s="21">
        <v>0.86</v>
      </c>
      <c r="AD26" s="21">
        <v>0.91</v>
      </c>
      <c r="AE26" s="21">
        <v>0.96</v>
      </c>
      <c r="AF26" s="21">
        <v>1</v>
      </c>
      <c r="AG26" s="22">
        <v>0.88</v>
      </c>
      <c r="AH26" s="23">
        <v>1.0000000000000002E-4</v>
      </c>
      <c r="AI26" s="23">
        <v>1.3904599478172771E-20</v>
      </c>
      <c r="AJ26" s="22">
        <v>1</v>
      </c>
      <c r="AL26" t="str">
        <f>CONCATENATE(" -f ",C26)</f>
        <v xml:space="preserve"> -f 2.MG-RAST.MG-RAST_default.removed.norm</v>
      </c>
      <c r="AM26" t="str">
        <f>CONCATENATE(" ","-g ","EHFI.groups ")</f>
        <v xml:space="preserve"> -g EHFI.groups </v>
      </c>
      <c r="AN26" t="str">
        <f>CONCATENATE("-s ","lt"," ")</f>
        <v xml:space="preserve">-s lt </v>
      </c>
      <c r="AO26" t="str">
        <f>CONCATENATE("-p ",$AO$1 )</f>
        <v>-p 10000</v>
      </c>
      <c r="AP26" t="str">
        <f>CONCATENATE(" -t dataset_rand ")</f>
        <v xml:space="preserve"> -t dataset_rand </v>
      </c>
      <c r="AQ26" t="str">
        <f>CONCATENATE("-m ",I26," ")</f>
        <v xml:space="preserve">-m bray-curtis </v>
      </c>
      <c r="AR26" t="str">
        <f>CONCATENATE("-z ",H26," ")</f>
        <v xml:space="preserve">-z MG-RAST_pipe </v>
      </c>
      <c r="AU26" t="str">
        <f>CONCATENATE("-c ",$AU$1," ")</f>
        <v xml:space="preserve">-c 10 </v>
      </c>
      <c r="AV26" t="str">
        <f>CONCATENATE("-o ",F26,"w")</f>
        <v>-o Analysis_8w</v>
      </c>
      <c r="AW26" s="10" t="s">
        <v>94</v>
      </c>
      <c r="BC26" s="10" t="s">
        <v>4570</v>
      </c>
      <c r="BD26" s="10" t="s">
        <v>4571</v>
      </c>
      <c r="BE26" s="10">
        <v>8</v>
      </c>
      <c r="BF26">
        <v>2</v>
      </c>
      <c r="BG26" t="str">
        <f>CONCATENATE($BG$2,AL26,AM26,AN26,AO26,AP26,AQ26,AR26,AS26,AT26,AU26,AV26,AW26)</f>
        <v>~/EHFI/plot_pco_with_stats_all.3-4-13.pl -f 2.MG-RAST.MG-RAST_default.removed.norm -g EHFI.groups -s lt -p 10000 -t dataset_rand -m bray-curtis -z MG-RAST_pipe -c 10 -o Analysis_8w -cleanup</v>
      </c>
    </row>
    <row r="27" spans="2:59" customFormat="1">
      <c r="AL27" t="str">
        <f>CONCATENATE(" -f ",C26," ")</f>
        <v xml:space="preserve"> -f 2.MG-RAST.MG-RAST_default.removed.norm </v>
      </c>
      <c r="AM27" t="str">
        <f>CONCATENATE(" ","-g ","EHFI.groups ")</f>
        <v xml:space="preserve"> -g EHFI.groups </v>
      </c>
      <c r="AN27" t="str">
        <f>CONCATENATE("-s ","gt"," ")</f>
        <v xml:space="preserve">-s gt </v>
      </c>
      <c r="AO27" t="str">
        <f>CONCATENATE("-p ",$AO$1 )</f>
        <v>-p 10000</v>
      </c>
      <c r="AP27" t="str">
        <f>CONCATENATE(" -t rowwise_rand ")</f>
        <v xml:space="preserve"> -t rowwise_rand </v>
      </c>
      <c r="AQ27" t="str">
        <f>CONCATENATE("-m ",I26," ")</f>
        <v xml:space="preserve">-m bray-curtis </v>
      </c>
      <c r="AR27" t="str">
        <f>CONCATENATE("-z ",H26," ")</f>
        <v xml:space="preserve">-z MG-RAST_pipe </v>
      </c>
      <c r="AU27" t="str">
        <f>CONCATENATE("-c ",$AU$1," ")</f>
        <v xml:space="preserve">-c 10 </v>
      </c>
      <c r="AV27" t="str">
        <f>CONCATENATE("-o ", F26,"b")</f>
        <v>-o Analysis_8b</v>
      </c>
      <c r="AW27" s="10" t="s">
        <v>94</v>
      </c>
      <c r="BB27" s="10"/>
      <c r="BC27" s="10" t="s">
        <v>4570</v>
      </c>
      <c r="BD27" s="10" t="s">
        <v>4571</v>
      </c>
      <c r="BE27" s="10">
        <v>8</v>
      </c>
      <c r="BF27">
        <v>3</v>
      </c>
      <c r="BG27" t="str">
        <f>CONCATENATE($BG$2,AL27,AM27,AN27,AO27,AP27,AQ27,AR27,AS27,AT27,AU27,AV27,AW27)</f>
        <v>~/EHFI/plot_pco_with_stats_all.3-4-13.pl -f 2.MG-RAST.MG-RAST_default.removed.norm  -g EHFI.groups -s gt -p 10000 -t rowwise_rand -m bray-curtis -z MG-RAST_pipe -c 10 -o Analysis_8b -cleanup</v>
      </c>
    </row>
    <row r="28" spans="2:59" customFormat="1">
      <c r="BC28" s="10" t="s">
        <v>4570</v>
      </c>
      <c r="BD28" s="10" t="s">
        <v>4571</v>
      </c>
      <c r="BE28" s="10">
        <v>8</v>
      </c>
      <c r="BF28">
        <v>4</v>
      </c>
      <c r="BG28" t="str">
        <f>CONCATENATE($BG$3,AY25,AZ25,BA25,BB25)</f>
        <v>~/EHFI/combine_summary_stats.pl -m pattern -w Analysis_8w -b Analysis_8b -o Analysis_8.P_VALUE_SUMMARY</v>
      </c>
    </row>
    <row r="29" spans="2:59" customFormat="1">
      <c r="BC29" s="10" t="s">
        <v>4570</v>
      </c>
      <c r="BD29" s="10" t="s">
        <v>4571</v>
      </c>
      <c r="BE29" s="10">
        <v>8</v>
      </c>
      <c r="BF29">
        <v>5</v>
      </c>
    </row>
    <row r="30" spans="2:59" customFormat="1">
      <c r="AL30" t="str">
        <f>CONCATENATE(F31)</f>
        <v>Analysis_9</v>
      </c>
      <c r="AY30" t="str">
        <f>CONCATENATE("-m pattern")</f>
        <v>-m pattern</v>
      </c>
      <c r="AZ30" t="str">
        <f>CONCATENATE(" -w ",F31,"w")</f>
        <v xml:space="preserve"> -w Analysis_9w</v>
      </c>
      <c r="BA30" t="str">
        <f>CONCATENATE(" -b ",F31,"b")</f>
        <v xml:space="preserve"> -b Analysis_9b</v>
      </c>
      <c r="BB30" s="10" t="str">
        <f>CONCATENATE(" -o ",F31,".P_VALUE_SUMMARY")</f>
        <v xml:space="preserve"> -o Analysis_9.P_VALUE_SUMMARY</v>
      </c>
      <c r="BC30" s="10" t="s">
        <v>4570</v>
      </c>
      <c r="BD30" s="10" t="s">
        <v>4571</v>
      </c>
      <c r="BE30" s="10">
        <v>9</v>
      </c>
      <c r="BF30">
        <v>1</v>
      </c>
      <c r="BG30" t="str">
        <f>CONCATENATE("# ",AL30)</f>
        <v># Analysis_9</v>
      </c>
    </row>
    <row r="31" spans="2:59" customFormat="1">
      <c r="B31">
        <v>1</v>
      </c>
      <c r="C31" t="str">
        <f>VLOOKUP(D31,'[2]datasets and notes'!$K$3:$L$18,2,FALSE)</f>
        <v>1.MG-RAST.MG-RAST_default.removed.raw</v>
      </c>
      <c r="D31" t="str">
        <f>CONCATENATE(G31,".",L31,".",M31,".",K31)</f>
        <v>MG-RAST.MG-RAST_default.removed.raw</v>
      </c>
      <c r="E31">
        <v>9</v>
      </c>
      <c r="F31" s="20" t="s">
        <v>226</v>
      </c>
      <c r="G31" s="20" t="s">
        <v>87</v>
      </c>
      <c r="H31" s="20" t="s">
        <v>88</v>
      </c>
      <c r="I31" s="20" t="s">
        <v>89</v>
      </c>
      <c r="J31" s="20" t="s">
        <v>90</v>
      </c>
      <c r="K31" s="20" t="s">
        <v>107</v>
      </c>
      <c r="L31" s="20" t="s">
        <v>92</v>
      </c>
      <c r="M31" s="20" t="s">
        <v>214</v>
      </c>
      <c r="N31" s="21">
        <v>0.41</v>
      </c>
      <c r="O31" s="21">
        <v>0.72</v>
      </c>
      <c r="P31" s="21">
        <v>0.76</v>
      </c>
      <c r="Q31" s="21">
        <v>0.28000000000000003</v>
      </c>
      <c r="R31" s="21">
        <v>0.05</v>
      </c>
      <c r="S31" s="21">
        <v>1</v>
      </c>
      <c r="T31" s="21">
        <v>0.89</v>
      </c>
      <c r="U31" s="21">
        <v>0.8</v>
      </c>
      <c r="V31" s="21">
        <v>0</v>
      </c>
      <c r="W31" s="21">
        <v>0.83</v>
      </c>
      <c r="X31" s="21">
        <v>0.86</v>
      </c>
      <c r="Y31" s="21">
        <v>0.83</v>
      </c>
      <c r="Z31" s="21">
        <v>0.52</v>
      </c>
      <c r="AA31" s="21">
        <v>0.82</v>
      </c>
      <c r="AB31" s="21">
        <v>0.69</v>
      </c>
      <c r="AC31" s="21">
        <v>0.59</v>
      </c>
      <c r="AD31" s="21" t="s">
        <v>227</v>
      </c>
      <c r="AE31" s="21" t="s">
        <v>228</v>
      </c>
      <c r="AF31" s="21">
        <v>0.47</v>
      </c>
      <c r="AG31" s="22">
        <v>0.89</v>
      </c>
      <c r="AH31" s="23">
        <v>5.3050000000000007E-3</v>
      </c>
      <c r="AI31" s="23">
        <v>1.9835865310885204E-2</v>
      </c>
      <c r="AJ31" s="22">
        <v>20</v>
      </c>
      <c r="AL31" t="str">
        <f>CONCATENATE(" -f ",C31)</f>
        <v xml:space="preserve"> -f 1.MG-RAST.MG-RAST_default.removed.raw</v>
      </c>
      <c r="AM31" t="str">
        <f>CONCATENATE(" ","-g ","EHFI.groups ")</f>
        <v xml:space="preserve"> -g EHFI.groups </v>
      </c>
      <c r="AN31" t="str">
        <f>CONCATENATE("-s ","lt"," ")</f>
        <v xml:space="preserve">-s lt </v>
      </c>
      <c r="AO31" t="str">
        <f>CONCATENATE("-p ",$AO$1 )</f>
        <v>-p 10000</v>
      </c>
      <c r="AP31" t="str">
        <f>CONCATENATE(" -t dataset_rand ")</f>
        <v xml:space="preserve"> -t dataset_rand </v>
      </c>
      <c r="AQ31" t="str">
        <f>CONCATENATE("-m ",I31," ")</f>
        <v xml:space="preserve">-m bray-curtis </v>
      </c>
      <c r="AR31" t="str">
        <f>CONCATENATE("-z ",H31," ")</f>
        <v xml:space="preserve">-z MG-RAST_pipe </v>
      </c>
      <c r="AU31" t="str">
        <f>CONCATENATE("-c ",$AU$1," ")</f>
        <v xml:space="preserve">-c 10 </v>
      </c>
      <c r="AV31" t="str">
        <f>CONCATENATE("-o ",F31,"w")</f>
        <v>-o Analysis_9w</v>
      </c>
      <c r="AW31" s="10" t="s">
        <v>94</v>
      </c>
      <c r="BC31" s="10" t="s">
        <v>4570</v>
      </c>
      <c r="BD31" s="10" t="s">
        <v>4571</v>
      </c>
      <c r="BE31">
        <v>9</v>
      </c>
      <c r="BF31">
        <v>2</v>
      </c>
      <c r="BG31" t="str">
        <f>CONCATENATE($BG$2,AL31,AM31,AN31,AO31,AP31,AQ31,AR31,AS31,AT31,AU31,AV31,AW31)</f>
        <v>~/EHFI/plot_pco_with_stats_all.3-4-13.pl -f 1.MG-RAST.MG-RAST_default.removed.raw -g EHFI.groups -s lt -p 10000 -t dataset_rand -m bray-curtis -z MG-RAST_pipe -c 10 -o Analysis_9w -cleanup</v>
      </c>
    </row>
    <row r="32" spans="2:59" customFormat="1">
      <c r="AL32" t="str">
        <f>CONCATENATE(" -f ",C31)</f>
        <v xml:space="preserve"> -f 1.MG-RAST.MG-RAST_default.removed.raw</v>
      </c>
      <c r="AM32" t="str">
        <f>CONCATENATE(" ","-g ","EHFI.groups ")</f>
        <v xml:space="preserve"> -g EHFI.groups </v>
      </c>
      <c r="AN32" t="str">
        <f>CONCATENATE("-s ","gt"," ")</f>
        <v xml:space="preserve">-s gt </v>
      </c>
      <c r="AO32" t="str">
        <f>CONCATENATE("-p ",$AO$1 )</f>
        <v>-p 10000</v>
      </c>
      <c r="AP32" t="str">
        <f>CONCATENATE(" -t rowwise_rand ")</f>
        <v xml:space="preserve"> -t rowwise_rand </v>
      </c>
      <c r="AQ32" t="str">
        <f>CONCATENATE("-m ",I31," ")</f>
        <v xml:space="preserve">-m bray-curtis </v>
      </c>
      <c r="AR32" t="str">
        <f>CONCATENATE("-z ",H31," ")</f>
        <v xml:space="preserve">-z MG-RAST_pipe </v>
      </c>
      <c r="AU32" t="str">
        <f>CONCATENATE("-c ",$AU$1," ")</f>
        <v xml:space="preserve">-c 10 </v>
      </c>
      <c r="AV32" t="str">
        <f>CONCATENATE("-o ", F31,"b")</f>
        <v>-o Analysis_9b</v>
      </c>
      <c r="AW32" s="10" t="s">
        <v>94</v>
      </c>
      <c r="BB32" s="10"/>
      <c r="BC32" s="10" t="s">
        <v>4570</v>
      </c>
      <c r="BD32" s="10" t="s">
        <v>4571</v>
      </c>
      <c r="BE32" s="10">
        <v>9</v>
      </c>
      <c r="BF32">
        <v>3</v>
      </c>
      <c r="BG32" t="str">
        <f>CONCATENATE($BG$2,AL32,AM32,AN32,AO32,AP32,AQ32,AR32,AS32,AT32,AU32,AV32,AW32)</f>
        <v>~/EHFI/plot_pco_with_stats_all.3-4-13.pl -f 1.MG-RAST.MG-RAST_default.removed.raw -g EHFI.groups -s gt -p 10000 -t rowwise_rand -m bray-curtis -z MG-RAST_pipe -c 10 -o Analysis_9b -cleanup</v>
      </c>
    </row>
    <row r="33" spans="2:59" customFormat="1">
      <c r="BC33" s="10" t="s">
        <v>4570</v>
      </c>
      <c r="BD33" s="10" t="s">
        <v>4571</v>
      </c>
      <c r="BE33">
        <v>9</v>
      </c>
      <c r="BF33">
        <v>4</v>
      </c>
      <c r="BG33" t="str">
        <f>CONCATENATE($BG$3,AY30,AZ30,BA30,BB30)</f>
        <v>~/EHFI/combine_summary_stats.pl -m pattern -w Analysis_9w -b Analysis_9b -o Analysis_9.P_VALUE_SUMMARY</v>
      </c>
    </row>
    <row r="34" spans="2:59" customFormat="1">
      <c r="BC34" s="10" t="s">
        <v>4570</v>
      </c>
      <c r="BD34" s="10" t="s">
        <v>4571</v>
      </c>
      <c r="BE34">
        <v>9</v>
      </c>
      <c r="BF34">
        <v>5</v>
      </c>
    </row>
    <row r="35" spans="2:59" customFormat="1"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L35" t="str">
        <f>CONCATENATE(F36)</f>
        <v>Analysis_10</v>
      </c>
      <c r="AY35" t="str">
        <f>CONCATENATE("-m pattern")</f>
        <v>-m pattern</v>
      </c>
      <c r="AZ35" t="str">
        <f>CONCATENATE(" -w ",F36,"w")</f>
        <v xml:space="preserve"> -w Analysis_10w</v>
      </c>
      <c r="BA35" t="str">
        <f>CONCATENATE(" -b ",F36,"b")</f>
        <v xml:space="preserve"> -b Analysis_10b</v>
      </c>
      <c r="BB35" s="10" t="str">
        <f>CONCATENATE(" -o ",F36,".P_VALUE_SUMMARY")</f>
        <v xml:space="preserve"> -o Analysis_10.P_VALUE_SUMMARY</v>
      </c>
      <c r="BC35" s="10" t="s">
        <v>4570</v>
      </c>
      <c r="BD35" s="10" t="s">
        <v>4571</v>
      </c>
      <c r="BE35" s="10">
        <v>10</v>
      </c>
      <c r="BF35">
        <v>1</v>
      </c>
      <c r="BG35" t="str">
        <f>CONCATENATE("# ",AL35)</f>
        <v># Analysis_10</v>
      </c>
    </row>
    <row r="36" spans="2:59" customFormat="1">
      <c r="B36">
        <v>2</v>
      </c>
      <c r="C36" t="str">
        <f>VLOOKUP(D36,'[2]datasets and notes'!$K$3:$L$18,2,FALSE)</f>
        <v>2.MG-RAST.MG-RAST_default.removed.norm</v>
      </c>
      <c r="D36" t="str">
        <f>CONCATENATE(G36,".",L36,".",M36,".",K36)</f>
        <v>MG-RAST.MG-RAST_default.removed.norm</v>
      </c>
      <c r="E36">
        <v>10</v>
      </c>
      <c r="F36" s="20" t="s">
        <v>240</v>
      </c>
      <c r="G36" s="20" t="s">
        <v>87</v>
      </c>
      <c r="H36" s="20" t="s">
        <v>88</v>
      </c>
      <c r="I36" s="20" t="s">
        <v>122</v>
      </c>
      <c r="J36" s="20" t="s">
        <v>90</v>
      </c>
      <c r="K36" s="20" t="s">
        <v>91</v>
      </c>
      <c r="L36" s="20" t="s">
        <v>92</v>
      </c>
      <c r="M36" s="20" t="s">
        <v>214</v>
      </c>
      <c r="N36" s="21">
        <v>0.28999999999999998</v>
      </c>
      <c r="O36" s="21">
        <v>0.08</v>
      </c>
      <c r="P36" s="21">
        <v>0.03</v>
      </c>
      <c r="Q36" s="21">
        <v>0.12</v>
      </c>
      <c r="R36" s="21">
        <v>0.21</v>
      </c>
      <c r="S36" s="21">
        <v>0.02</v>
      </c>
      <c r="T36" s="21">
        <v>0</v>
      </c>
      <c r="U36" s="21">
        <v>0.15</v>
      </c>
      <c r="V36" s="21">
        <v>0.27</v>
      </c>
      <c r="W36" s="21">
        <v>0.71</v>
      </c>
      <c r="X36" s="21">
        <v>0.95</v>
      </c>
      <c r="Y36" s="21">
        <v>0.86</v>
      </c>
      <c r="Z36" s="21">
        <v>0.4</v>
      </c>
      <c r="AA36" s="21">
        <v>0.86</v>
      </c>
      <c r="AB36" s="21">
        <v>0.32</v>
      </c>
      <c r="AC36" s="21">
        <v>0.93</v>
      </c>
      <c r="AD36" s="21">
        <v>0.97</v>
      </c>
      <c r="AE36" s="21">
        <v>0.96</v>
      </c>
      <c r="AF36" s="21">
        <v>0.9</v>
      </c>
      <c r="AG36" s="22">
        <v>0.84</v>
      </c>
      <c r="AH36" s="23">
        <v>1.0000000000000002E-4</v>
      </c>
      <c r="AI36" s="23">
        <v>1.3904599478172771E-20</v>
      </c>
      <c r="AJ36" s="22">
        <v>2</v>
      </c>
      <c r="AL36" t="str">
        <f>CONCATENATE(" -f ",C36)</f>
        <v xml:space="preserve"> -f 2.MG-RAST.MG-RAST_default.removed.norm</v>
      </c>
      <c r="AM36" t="str">
        <f>CONCATENATE(" ","-g ","EHFI.groups ")</f>
        <v xml:space="preserve"> -g EHFI.groups </v>
      </c>
      <c r="AN36" t="str">
        <f>CONCATENATE("-s ","lt"," ")</f>
        <v xml:space="preserve">-s lt </v>
      </c>
      <c r="AO36" t="str">
        <f>CONCATENATE("-p ",$AO$1 )</f>
        <v>-p 10000</v>
      </c>
      <c r="AP36" t="str">
        <f>CONCATENATE(" -t dataset_rand ")</f>
        <v xml:space="preserve"> -t dataset_rand </v>
      </c>
      <c r="AQ36" t="str">
        <f>CONCATENATE("-m ",I36," ")</f>
        <v xml:space="preserve">-m euclidean </v>
      </c>
      <c r="AR36" t="str">
        <f>CONCATENATE("-z ",H36," ")</f>
        <v xml:space="preserve">-z MG-RAST_pipe </v>
      </c>
      <c r="AU36" t="str">
        <f>CONCATENATE("-c ",$AU$1," ")</f>
        <v xml:space="preserve">-c 10 </v>
      </c>
      <c r="AV36" t="str">
        <f>CONCATENATE("-o ",F36,"w")</f>
        <v>-o Analysis_10w</v>
      </c>
      <c r="AW36" s="10" t="s">
        <v>94</v>
      </c>
      <c r="BC36" s="10" t="s">
        <v>4570</v>
      </c>
      <c r="BD36" s="10" t="s">
        <v>4571</v>
      </c>
      <c r="BE36" s="10">
        <v>10</v>
      </c>
      <c r="BF36">
        <v>2</v>
      </c>
      <c r="BG36" t="str">
        <f>CONCATENATE($BG$2,AL36,AM36,AN36,AO36,AP36,AQ36,AR36,AS36,AT36,AU36,AV36,AW36)</f>
        <v>~/EHFI/plot_pco_with_stats_all.3-4-13.pl -f 2.MG-RAST.MG-RAST_default.removed.norm -g EHFI.groups -s lt -p 10000 -t dataset_rand -m euclidean -z MG-RAST_pipe -c 10 -o Analysis_10w -cleanup</v>
      </c>
    </row>
    <row r="37" spans="2:59" customFormat="1"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L37" t="str">
        <f>CONCATENATE(" -f ",C36," ")</f>
        <v xml:space="preserve"> -f 2.MG-RAST.MG-RAST_default.removed.norm </v>
      </c>
      <c r="AM37" t="str">
        <f>CONCATENATE(" ","-g ","EHFI.groups ")</f>
        <v xml:space="preserve"> -g EHFI.groups </v>
      </c>
      <c r="AN37" t="str">
        <f>CONCATENATE("-s ","gt"," ")</f>
        <v xml:space="preserve">-s gt </v>
      </c>
      <c r="AO37" t="str">
        <f>CONCATENATE("-p ",$AO$1 )</f>
        <v>-p 10000</v>
      </c>
      <c r="AP37" t="str">
        <f>CONCATENATE(" -t rowwise_rand ")</f>
        <v xml:space="preserve"> -t rowwise_rand </v>
      </c>
      <c r="AQ37" t="str">
        <f>CONCATENATE("-m ",I36," ")</f>
        <v xml:space="preserve">-m euclidean </v>
      </c>
      <c r="AR37" t="str">
        <f>CONCATENATE("-z ",H36," ")</f>
        <v xml:space="preserve">-z MG-RAST_pipe </v>
      </c>
      <c r="AU37" t="str">
        <f>CONCATENATE("-c ",$AU$1," ")</f>
        <v xml:space="preserve">-c 10 </v>
      </c>
      <c r="AV37" t="str">
        <f>CONCATENATE("-o ", F36,"b")</f>
        <v>-o Analysis_10b</v>
      </c>
      <c r="AW37" s="10" t="s">
        <v>94</v>
      </c>
      <c r="BB37" s="10"/>
      <c r="BC37" s="10" t="s">
        <v>4570</v>
      </c>
      <c r="BD37" s="10" t="s">
        <v>4571</v>
      </c>
      <c r="BE37" s="10">
        <v>10</v>
      </c>
      <c r="BF37">
        <v>3</v>
      </c>
      <c r="BG37" t="str">
        <f>CONCATENATE($BG$2,AL37,AM37,AN37,AO37,AP37,AQ37,AR37,AS37,AT37,AU37,AV37,AW37)</f>
        <v>~/EHFI/plot_pco_with_stats_all.3-4-13.pl -f 2.MG-RAST.MG-RAST_default.removed.norm  -g EHFI.groups -s gt -p 10000 -t rowwise_rand -m euclidean -z MG-RAST_pipe -c 10 -o Analysis_10b -cleanup</v>
      </c>
    </row>
    <row r="38" spans="2:59" customFormat="1"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BC38" s="10" t="s">
        <v>4570</v>
      </c>
      <c r="BD38" s="10" t="s">
        <v>4571</v>
      </c>
      <c r="BE38" s="10">
        <v>10</v>
      </c>
      <c r="BF38">
        <v>4</v>
      </c>
      <c r="BG38" t="str">
        <f>CONCATENATE($BG$3,AY35,AZ35,BA35,BB35)</f>
        <v>~/EHFI/combine_summary_stats.pl -m pattern -w Analysis_10w -b Analysis_10b -o Analysis_10.P_VALUE_SUMMARY</v>
      </c>
    </row>
    <row r="39" spans="2:59" customFormat="1"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BC39" s="10" t="s">
        <v>4570</v>
      </c>
      <c r="BD39" s="10" t="s">
        <v>4571</v>
      </c>
      <c r="BE39" s="10">
        <v>10</v>
      </c>
      <c r="BF39">
        <v>5</v>
      </c>
    </row>
    <row r="40" spans="2:59" customFormat="1">
      <c r="AL40" t="str">
        <f>CONCATENATE(F41)</f>
        <v>Analysis_11</v>
      </c>
      <c r="AY40" t="str">
        <f>CONCATENATE("-m pattern")</f>
        <v>-m pattern</v>
      </c>
      <c r="AZ40" t="str">
        <f>CONCATENATE(" -w ",F41,"w")</f>
        <v xml:space="preserve"> -w Analysis_11w</v>
      </c>
      <c r="BA40" t="str">
        <f>CONCATENATE(" -b ",F41,"b")</f>
        <v xml:space="preserve"> -b Analysis_11b</v>
      </c>
      <c r="BB40" s="10" t="str">
        <f>CONCATENATE(" -o ",F41,".P_VALUE_SUMMARY")</f>
        <v xml:space="preserve"> -o Analysis_11.P_VALUE_SUMMARY</v>
      </c>
      <c r="BC40" s="10" t="s">
        <v>4570</v>
      </c>
      <c r="BD40" s="10" t="s">
        <v>4571</v>
      </c>
      <c r="BE40" s="10">
        <v>11</v>
      </c>
      <c r="BF40">
        <v>1</v>
      </c>
      <c r="BG40" t="str">
        <f>CONCATENATE("# ",AL40)</f>
        <v># Analysis_11</v>
      </c>
    </row>
    <row r="41" spans="2:59" customFormat="1">
      <c r="B41">
        <v>1</v>
      </c>
      <c r="C41" t="str">
        <f>VLOOKUP(D41,'[2]datasets and notes'!$K$3:$L$18,2,FALSE)</f>
        <v>1.MG-RAST.MG-RAST_default.removed.raw</v>
      </c>
      <c r="D41" t="str">
        <f>CONCATENATE(G41,".",L41,".",M41,".",K41)</f>
        <v>MG-RAST.MG-RAST_default.removed.raw</v>
      </c>
      <c r="E41">
        <v>11</v>
      </c>
      <c r="F41" s="20" t="s">
        <v>252</v>
      </c>
      <c r="G41" s="20" t="s">
        <v>87</v>
      </c>
      <c r="H41" s="20" t="s">
        <v>88</v>
      </c>
      <c r="I41" s="20" t="s">
        <v>122</v>
      </c>
      <c r="J41" s="20" t="s">
        <v>90</v>
      </c>
      <c r="K41" s="20" t="s">
        <v>107</v>
      </c>
      <c r="L41" s="20" t="s">
        <v>92</v>
      </c>
      <c r="M41" s="20" t="s">
        <v>214</v>
      </c>
      <c r="N41" s="21">
        <v>0.45</v>
      </c>
      <c r="O41" s="21">
        <v>0.2</v>
      </c>
      <c r="P41" s="21">
        <v>0</v>
      </c>
      <c r="Q41" s="21">
        <v>0.36</v>
      </c>
      <c r="R41" s="21">
        <v>0.21</v>
      </c>
      <c r="S41" s="21">
        <v>0.16</v>
      </c>
      <c r="T41" s="21">
        <v>0.09</v>
      </c>
      <c r="U41" s="21">
        <v>0.43</v>
      </c>
      <c r="V41" s="21">
        <v>0.61</v>
      </c>
      <c r="W41" s="21">
        <v>0.67</v>
      </c>
      <c r="X41" s="21">
        <v>0.96</v>
      </c>
      <c r="Y41" s="21">
        <v>0.87</v>
      </c>
      <c r="Z41" s="21">
        <v>0.51</v>
      </c>
      <c r="AA41" s="21">
        <v>0.84</v>
      </c>
      <c r="AB41" s="21">
        <v>0.7</v>
      </c>
      <c r="AC41" s="21" t="s">
        <v>253</v>
      </c>
      <c r="AD41" s="21" t="s">
        <v>254</v>
      </c>
      <c r="AE41" s="21" t="s">
        <v>255</v>
      </c>
      <c r="AF41" s="21">
        <v>0.94</v>
      </c>
      <c r="AG41" s="22">
        <v>0.89</v>
      </c>
      <c r="AH41" s="23">
        <v>1.1334999999999998E-2</v>
      </c>
      <c r="AI41" s="23">
        <v>2.9389870704036796E-2</v>
      </c>
      <c r="AJ41" s="22">
        <v>23</v>
      </c>
      <c r="AL41" t="str">
        <f>CONCATENATE(" -f ",C41)</f>
        <v xml:space="preserve"> -f 1.MG-RAST.MG-RAST_default.removed.raw</v>
      </c>
      <c r="AM41" t="str">
        <f>CONCATENATE(" ","-g ","EHFI.groups ")</f>
        <v xml:space="preserve"> -g EHFI.groups </v>
      </c>
      <c r="AN41" t="str">
        <f>CONCATENATE("-s ","lt"," ")</f>
        <v xml:space="preserve">-s lt </v>
      </c>
      <c r="AO41" t="str">
        <f>CONCATENATE("-p ",$AO$1 )</f>
        <v>-p 10000</v>
      </c>
      <c r="AP41" t="str">
        <f>CONCATENATE(" -t dataset_rand ")</f>
        <v xml:space="preserve"> -t dataset_rand </v>
      </c>
      <c r="AQ41" t="str">
        <f>CONCATENATE("-m ",I41," ")</f>
        <v xml:space="preserve">-m euclidean </v>
      </c>
      <c r="AR41" t="str">
        <f>CONCATENATE("-z ",H41," ")</f>
        <v xml:space="preserve">-z MG-RAST_pipe </v>
      </c>
      <c r="AU41" t="str">
        <f>CONCATENATE("-c ",$AU$1," ")</f>
        <v xml:space="preserve">-c 10 </v>
      </c>
      <c r="AV41" t="str">
        <f>CONCATENATE("-o ",F41,"w")</f>
        <v>-o Analysis_11w</v>
      </c>
      <c r="AW41" s="10" t="s">
        <v>94</v>
      </c>
      <c r="BC41" s="10" t="s">
        <v>4570</v>
      </c>
      <c r="BD41" s="10" t="s">
        <v>4571</v>
      </c>
      <c r="BE41" s="10">
        <v>11</v>
      </c>
      <c r="BF41">
        <v>2</v>
      </c>
      <c r="BG41" t="str">
        <f>CONCATENATE($BG$2,AL41,AM41,AN41,AO41,AP41,AQ41,AR41,AS41,AT41,AU41,AV41,AW41)</f>
        <v>~/EHFI/plot_pco_with_stats_all.3-4-13.pl -f 1.MG-RAST.MG-RAST_default.removed.raw -g EHFI.groups -s lt -p 10000 -t dataset_rand -m euclidean -z MG-RAST_pipe -c 10 -o Analysis_11w -cleanup</v>
      </c>
    </row>
    <row r="42" spans="2:59" customFormat="1">
      <c r="AL42" t="str">
        <f>CONCATENATE(" -f ",C41)</f>
        <v xml:space="preserve"> -f 1.MG-RAST.MG-RAST_default.removed.raw</v>
      </c>
      <c r="AM42" t="str">
        <f>CONCATENATE(" ","-g ","EHFI.groups ")</f>
        <v xml:space="preserve"> -g EHFI.groups </v>
      </c>
      <c r="AN42" t="str">
        <f>CONCATENATE("-s ","gt"," ")</f>
        <v xml:space="preserve">-s gt </v>
      </c>
      <c r="AO42" t="str">
        <f>CONCATENATE("-p ",$AO$1 )</f>
        <v>-p 10000</v>
      </c>
      <c r="AP42" t="str">
        <f>CONCATENATE(" -t rowwise_rand ")</f>
        <v xml:space="preserve"> -t rowwise_rand </v>
      </c>
      <c r="AQ42" t="str">
        <f>CONCATENATE("-m ",I41," ")</f>
        <v xml:space="preserve">-m euclidean </v>
      </c>
      <c r="AR42" t="str">
        <f>CONCATENATE("-z ",H41," ")</f>
        <v xml:space="preserve">-z MG-RAST_pipe </v>
      </c>
      <c r="AU42" t="str">
        <f>CONCATENATE("-c ",$AU$1," ")</f>
        <v xml:space="preserve">-c 10 </v>
      </c>
      <c r="AV42" t="str">
        <f>CONCATENATE("-o ", F41,"b")</f>
        <v>-o Analysis_11b</v>
      </c>
      <c r="AW42" s="10" t="s">
        <v>94</v>
      </c>
      <c r="BB42" s="10"/>
      <c r="BC42" s="10" t="s">
        <v>4570</v>
      </c>
      <c r="BD42" s="10" t="s">
        <v>4571</v>
      </c>
      <c r="BE42" s="10">
        <v>11</v>
      </c>
      <c r="BF42">
        <v>3</v>
      </c>
      <c r="BG42" t="str">
        <f>CONCATENATE($BG$2,AL42,AM42,AN42,AO42,AP42,AQ42,AR42,AS42,AT42,AU42,AV42,AW42)</f>
        <v>~/EHFI/plot_pco_with_stats_all.3-4-13.pl -f 1.MG-RAST.MG-RAST_default.removed.raw -g EHFI.groups -s gt -p 10000 -t rowwise_rand -m euclidean -z MG-RAST_pipe -c 10 -o Analysis_11b -cleanup</v>
      </c>
    </row>
    <row r="43" spans="2:59" customFormat="1">
      <c r="BC43" s="10" t="s">
        <v>4570</v>
      </c>
      <c r="BD43" s="10" t="s">
        <v>4571</v>
      </c>
      <c r="BE43" s="10">
        <v>11</v>
      </c>
      <c r="BF43">
        <v>4</v>
      </c>
      <c r="BG43" t="str">
        <f>CONCATENATE($BG$3,AY40,AZ40,BA40,BB40)</f>
        <v>~/EHFI/combine_summary_stats.pl -m pattern -w Analysis_11w -b Analysis_11b -o Analysis_11.P_VALUE_SUMMARY</v>
      </c>
    </row>
    <row r="44" spans="2:59" customFormat="1">
      <c r="BC44" s="10" t="s">
        <v>4570</v>
      </c>
      <c r="BD44" s="10" t="s">
        <v>4571</v>
      </c>
      <c r="BE44" s="10">
        <v>11</v>
      </c>
      <c r="BF44">
        <v>5</v>
      </c>
    </row>
    <row r="45" spans="2:59" customFormat="1">
      <c r="AL45" t="str">
        <f>CONCATENATE(F46)</f>
        <v>Analysis_16</v>
      </c>
      <c r="AY45" t="str">
        <f>CONCATENATE("-m pattern")</f>
        <v>-m pattern</v>
      </c>
      <c r="AZ45" t="str">
        <f>CONCATENATE(" -w ",F46,"w")</f>
        <v xml:space="preserve"> -w Analysis_16w</v>
      </c>
      <c r="BA45" t="str">
        <f>CONCATENATE(" -b ",F46,"b")</f>
        <v xml:space="preserve"> -b Analysis_16b</v>
      </c>
      <c r="BB45" s="10" t="str">
        <f>CONCATENATE(" -o ",F46,".P_VALUE_SUMMARY")</f>
        <v xml:space="preserve"> -o Analysis_16.P_VALUE_SUMMARY</v>
      </c>
      <c r="BC45" s="10" t="s">
        <v>314</v>
      </c>
      <c r="BD45" s="10" t="s">
        <v>4571</v>
      </c>
      <c r="BE45" s="10">
        <v>16</v>
      </c>
      <c r="BF45">
        <v>1</v>
      </c>
      <c r="BG45" t="str">
        <f>CONCATENATE("# ",AL45)</f>
        <v># Analysis_16</v>
      </c>
    </row>
    <row r="46" spans="2:59" customFormat="1">
      <c r="B46">
        <v>7</v>
      </c>
      <c r="C46" t="str">
        <f>VLOOKUP(D46,'[2]datasets and notes'!$K$3:$L$18,2,FALSE)</f>
        <v>7.MG-RAST.100p.included.raw</v>
      </c>
      <c r="D46" t="str">
        <f>CONCATENATE(G46,".",L46,".",M46,".",K46)</f>
        <v>MG-RAST.100p.included.raw</v>
      </c>
      <c r="E46">
        <v>16</v>
      </c>
      <c r="F46" s="20" t="s">
        <v>321</v>
      </c>
      <c r="G46" s="20" t="s">
        <v>87</v>
      </c>
      <c r="H46" s="20" t="s">
        <v>88</v>
      </c>
      <c r="I46" s="20" t="s">
        <v>89</v>
      </c>
      <c r="J46" s="20" t="s">
        <v>90</v>
      </c>
      <c r="K46" s="20" t="s">
        <v>107</v>
      </c>
      <c r="L46" s="20" t="s">
        <v>314</v>
      </c>
      <c r="M46" s="20" t="s">
        <v>93</v>
      </c>
      <c r="N46" s="21">
        <v>0.15</v>
      </c>
      <c r="O46" s="21">
        <v>0.04</v>
      </c>
      <c r="P46" s="21">
        <v>0</v>
      </c>
      <c r="Q46" s="21">
        <v>0.39</v>
      </c>
      <c r="R46" s="21">
        <v>0.3</v>
      </c>
      <c r="S46" s="21">
        <v>0.11</v>
      </c>
      <c r="T46" s="21">
        <v>0.2</v>
      </c>
      <c r="U46" s="21">
        <v>0.39</v>
      </c>
      <c r="V46" s="21">
        <v>0.49</v>
      </c>
      <c r="W46" s="21">
        <v>0.67</v>
      </c>
      <c r="X46" s="21">
        <v>0.8</v>
      </c>
      <c r="Y46" s="21">
        <v>0.88</v>
      </c>
      <c r="Z46" s="21">
        <v>0.38</v>
      </c>
      <c r="AA46" s="21">
        <v>0.76</v>
      </c>
      <c r="AB46" s="21">
        <v>0.65</v>
      </c>
      <c r="AC46" s="21">
        <v>0.77</v>
      </c>
      <c r="AD46" s="21" t="s">
        <v>322</v>
      </c>
      <c r="AE46" s="21">
        <v>0.86</v>
      </c>
      <c r="AF46" s="21">
        <v>1</v>
      </c>
      <c r="AG46" s="22">
        <v>0.87</v>
      </c>
      <c r="AH46" s="23">
        <v>1.5500000000000006E-3</v>
      </c>
      <c r="AI46" s="23">
        <v>2.4596747752497683E-3</v>
      </c>
      <c r="AJ46" s="22">
        <v>15</v>
      </c>
      <c r="AL46" t="str">
        <f>CONCATENATE(" -f ",C46)</f>
        <v xml:space="preserve"> -f 7.MG-RAST.100p.included.raw</v>
      </c>
      <c r="AM46" t="str">
        <f>CONCATENATE(" ","-g ","EHFI.groups ")</f>
        <v xml:space="preserve"> -g EHFI.groups </v>
      </c>
      <c r="AN46" t="str">
        <f>CONCATENATE("-s ","lt"," ")</f>
        <v xml:space="preserve">-s lt </v>
      </c>
      <c r="AO46" t="str">
        <f>CONCATENATE("-p ",$AO$1 )</f>
        <v>-p 10000</v>
      </c>
      <c r="AP46" t="str">
        <f>CONCATENATE(" -t dataset_rand ")</f>
        <v xml:space="preserve"> -t dataset_rand </v>
      </c>
      <c r="AQ46" t="str">
        <f>CONCATENATE("-m ",I46," ")</f>
        <v xml:space="preserve">-m bray-curtis </v>
      </c>
      <c r="AR46" t="str">
        <f>CONCATENATE("-z ",H46," ")</f>
        <v xml:space="preserve">-z MG-RAST_pipe </v>
      </c>
      <c r="AU46" t="str">
        <f>CONCATENATE("-c ",$AU$1," ")</f>
        <v xml:space="preserve">-c 10 </v>
      </c>
      <c r="AV46" t="str">
        <f>CONCATENATE("-o ",F46,"w")</f>
        <v>-o Analysis_16w</v>
      </c>
      <c r="AW46" s="10" t="s">
        <v>94</v>
      </c>
      <c r="BC46" s="10" t="s">
        <v>314</v>
      </c>
      <c r="BD46" s="10" t="s">
        <v>4571</v>
      </c>
      <c r="BE46" s="10">
        <v>16</v>
      </c>
      <c r="BF46">
        <v>2</v>
      </c>
      <c r="BG46" t="str">
        <f>CONCATENATE($BG$2,AL46,AM46,AN46,AO46,AP46,AQ46,AR46,AS46,AT46,AU46,AV46,AW46)</f>
        <v>~/EHFI/plot_pco_with_stats_all.3-4-13.pl -f 7.MG-RAST.100p.included.raw -g EHFI.groups -s lt -p 10000 -t dataset_rand -m bray-curtis -z MG-RAST_pipe -c 10 -o Analysis_16w -cleanup</v>
      </c>
    </row>
    <row r="47" spans="2:59" customFormat="1">
      <c r="AL47" t="str">
        <f>CONCATENATE(" -f ",C46," ")</f>
        <v xml:space="preserve"> -f 7.MG-RAST.100p.included.raw </v>
      </c>
      <c r="AM47" t="str">
        <f>CONCATENATE(" ","-g ","EHFI.groups ")</f>
        <v xml:space="preserve"> -g EHFI.groups </v>
      </c>
      <c r="AN47" t="str">
        <f>CONCATENATE("-s ","gt"," ")</f>
        <v xml:space="preserve">-s gt </v>
      </c>
      <c r="AO47" t="str">
        <f>CONCATENATE("-p ",$AO$1 )</f>
        <v>-p 10000</v>
      </c>
      <c r="AP47" t="str">
        <f>CONCATENATE(" -t rowwise_rand ")</f>
        <v xml:space="preserve"> -t rowwise_rand </v>
      </c>
      <c r="AQ47" t="str">
        <f>CONCATENATE("-m ",I46," ")</f>
        <v xml:space="preserve">-m bray-curtis </v>
      </c>
      <c r="AR47" t="str">
        <f>CONCATENATE("-z ",H46," ")</f>
        <v xml:space="preserve">-z MG-RAST_pipe </v>
      </c>
      <c r="AU47" t="str">
        <f>CONCATENATE("-c ",$AU$1," ")</f>
        <v xml:space="preserve">-c 10 </v>
      </c>
      <c r="AV47" t="str">
        <f>CONCATENATE("-o ", F46,"b")</f>
        <v>-o Analysis_16b</v>
      </c>
      <c r="AW47" s="10" t="s">
        <v>94</v>
      </c>
      <c r="BB47" s="10"/>
      <c r="BC47" s="10" t="s">
        <v>314</v>
      </c>
      <c r="BD47" s="10" t="s">
        <v>4571</v>
      </c>
      <c r="BE47" s="10">
        <v>16</v>
      </c>
      <c r="BF47">
        <v>3</v>
      </c>
      <c r="BG47" t="str">
        <f>CONCATENATE($BG$2,AL47,AM47,AN47,AO47,AP47,AQ47,AR47,AS47,AT47,AU47,AV47,AW47)</f>
        <v>~/EHFI/plot_pco_with_stats_all.3-4-13.pl -f 7.MG-RAST.100p.included.raw  -g EHFI.groups -s gt -p 10000 -t rowwise_rand -m bray-curtis -z MG-RAST_pipe -c 10 -o Analysis_16b -cleanup</v>
      </c>
    </row>
    <row r="48" spans="2:59" customFormat="1">
      <c r="BC48" s="10" t="s">
        <v>314</v>
      </c>
      <c r="BD48" s="10" t="s">
        <v>4571</v>
      </c>
      <c r="BE48" s="10">
        <v>16</v>
      </c>
      <c r="BF48">
        <v>4</v>
      </c>
      <c r="BG48" t="str">
        <f>CONCATENATE($BG$3,AY45,AZ45,BA45,BB45)</f>
        <v>~/EHFI/combine_summary_stats.pl -m pattern -w Analysis_16w -b Analysis_16b -o Analysis_16.P_VALUE_SUMMARY</v>
      </c>
    </row>
    <row r="49" spans="2:59" customFormat="1">
      <c r="BC49" s="10" t="s">
        <v>314</v>
      </c>
      <c r="BD49" s="10" t="s">
        <v>4571</v>
      </c>
      <c r="BE49" s="10">
        <v>16</v>
      </c>
      <c r="BF49">
        <v>5</v>
      </c>
    </row>
    <row r="50" spans="2:59" customFormat="1">
      <c r="AL50" t="str">
        <f>CONCATENATE(F51)</f>
        <v>Analysis_17</v>
      </c>
      <c r="AY50" t="str">
        <f>CONCATENATE("-m pattern")</f>
        <v>-m pattern</v>
      </c>
      <c r="AZ50" t="str">
        <f>CONCATENATE(" -w ",F51,"w")</f>
        <v xml:space="preserve"> -w Analysis_17w</v>
      </c>
      <c r="BA50" t="str">
        <f>CONCATENATE(" -b ",F51,"b")</f>
        <v xml:space="preserve"> -b Analysis_17b</v>
      </c>
      <c r="BB50" s="10" t="str">
        <f>CONCATENATE(" -o ",F51,".P_VALUE_SUMMARY")</f>
        <v xml:space="preserve"> -o Analysis_17.P_VALUE_SUMMARY</v>
      </c>
      <c r="BC50" s="10" t="s">
        <v>314</v>
      </c>
      <c r="BD50" s="10" t="s">
        <v>4571</v>
      </c>
      <c r="BE50" s="10">
        <v>17</v>
      </c>
      <c r="BF50">
        <v>1</v>
      </c>
      <c r="BG50" t="str">
        <f>CONCATENATE("# ",AL50)</f>
        <v># Analysis_17</v>
      </c>
    </row>
    <row r="51" spans="2:59" customFormat="1">
      <c r="B51">
        <v>8</v>
      </c>
      <c r="C51" t="str">
        <f>VLOOKUP(D51,'[2]datasets and notes'!$K$3:$L$18,2,FALSE)</f>
        <v>8.MG-RAST.100p.included.norm</v>
      </c>
      <c r="D51" t="str">
        <f>CONCATENATE(G51,".",L51,".",M51,".",K51)</f>
        <v>MG-RAST.100p.included.norm</v>
      </c>
      <c r="E51">
        <v>17</v>
      </c>
      <c r="F51" s="20" t="s">
        <v>329</v>
      </c>
      <c r="G51" s="20" t="s">
        <v>87</v>
      </c>
      <c r="H51" s="20" t="s">
        <v>88</v>
      </c>
      <c r="I51" s="20" t="s">
        <v>122</v>
      </c>
      <c r="J51" s="20" t="s">
        <v>90</v>
      </c>
      <c r="K51" s="20" t="s">
        <v>91</v>
      </c>
      <c r="L51" s="20" t="s">
        <v>314</v>
      </c>
      <c r="M51" s="20" t="s">
        <v>93</v>
      </c>
      <c r="N51" s="21">
        <v>0.12</v>
      </c>
      <c r="O51" s="21">
        <v>0.06</v>
      </c>
      <c r="P51" s="21">
        <v>0</v>
      </c>
      <c r="Q51" s="21">
        <v>0.28999999999999998</v>
      </c>
      <c r="R51" s="21">
        <v>0.24</v>
      </c>
      <c r="S51" s="21">
        <v>0.05</v>
      </c>
      <c r="T51" s="21">
        <v>0.15</v>
      </c>
      <c r="U51" s="21">
        <v>0.3</v>
      </c>
      <c r="V51" s="21">
        <v>0.34</v>
      </c>
      <c r="W51" s="21">
        <v>0.69</v>
      </c>
      <c r="X51" s="21">
        <v>0.87</v>
      </c>
      <c r="Y51" s="21">
        <v>0.9</v>
      </c>
      <c r="Z51" s="21">
        <v>0.38</v>
      </c>
      <c r="AA51" s="21">
        <v>0.86</v>
      </c>
      <c r="AB51" s="21">
        <v>0.54</v>
      </c>
      <c r="AC51" s="21">
        <v>0.88</v>
      </c>
      <c r="AD51" s="21">
        <v>0.94</v>
      </c>
      <c r="AE51" s="21">
        <v>0.97</v>
      </c>
      <c r="AF51" s="21">
        <v>1</v>
      </c>
      <c r="AG51" s="22">
        <v>0.87</v>
      </c>
      <c r="AH51" s="23">
        <v>1.0000000000000005E-3</v>
      </c>
      <c r="AI51" s="23">
        <v>4.4494718330152868E-19</v>
      </c>
      <c r="AJ51" s="22">
        <v>8</v>
      </c>
      <c r="AL51" t="str">
        <f>CONCATENATE(" -f ",C51)</f>
        <v xml:space="preserve"> -f 8.MG-RAST.100p.included.norm</v>
      </c>
      <c r="AM51" t="str">
        <f>CONCATENATE(" ","-g ","EHFI.groups ")</f>
        <v xml:space="preserve"> -g EHFI.groups </v>
      </c>
      <c r="AN51" t="str">
        <f>CONCATENATE("-s ","lt"," ")</f>
        <v xml:space="preserve">-s lt </v>
      </c>
      <c r="AO51" t="str">
        <f>CONCATENATE("-p ",$AO$1 )</f>
        <v>-p 10000</v>
      </c>
      <c r="AP51" t="str">
        <f>CONCATENATE(" -t dataset_rand ")</f>
        <v xml:space="preserve"> -t dataset_rand </v>
      </c>
      <c r="AQ51" t="str">
        <f>CONCATENATE("-m ",I51," ")</f>
        <v xml:space="preserve">-m euclidean </v>
      </c>
      <c r="AR51" t="str">
        <f>CONCATENATE("-z ",H51," ")</f>
        <v xml:space="preserve">-z MG-RAST_pipe </v>
      </c>
      <c r="AU51" t="str">
        <f>CONCATENATE("-c ",$AU$1," ")</f>
        <v xml:space="preserve">-c 10 </v>
      </c>
      <c r="AV51" t="str">
        <f>CONCATENATE("-o ",F51,"w")</f>
        <v>-o Analysis_17w</v>
      </c>
      <c r="AW51" s="10" t="s">
        <v>94</v>
      </c>
      <c r="BC51" s="10" t="s">
        <v>314</v>
      </c>
      <c r="BD51" s="10" t="s">
        <v>4571</v>
      </c>
      <c r="BE51" s="10">
        <v>17</v>
      </c>
      <c r="BF51">
        <v>2</v>
      </c>
      <c r="BG51" t="str">
        <f>CONCATENATE($BG$2,AL51,AM51,AN51,AO51,AP51,AQ51,AR51,AS51,AT51,AU51,AV51,AW51)</f>
        <v>~/EHFI/plot_pco_with_stats_all.3-4-13.pl -f 8.MG-RAST.100p.included.norm -g EHFI.groups -s lt -p 10000 -t dataset_rand -m euclidean -z MG-RAST_pipe -c 10 -o Analysis_17w -cleanup</v>
      </c>
    </row>
    <row r="52" spans="2:59" customFormat="1">
      <c r="AL52" t="str">
        <f>CONCATENATE(" -f ",C51," ")</f>
        <v xml:space="preserve"> -f 8.MG-RAST.100p.included.norm </v>
      </c>
      <c r="AM52" t="str">
        <f>CONCATENATE(" ","-g ","EHFI.groups ")</f>
        <v xml:space="preserve"> -g EHFI.groups </v>
      </c>
      <c r="AN52" t="str">
        <f>CONCATENATE("-s ","gt"," ")</f>
        <v xml:space="preserve">-s gt </v>
      </c>
      <c r="AO52" t="str">
        <f>CONCATENATE("-p ",$AO$1 )</f>
        <v>-p 10000</v>
      </c>
      <c r="AP52" t="str">
        <f>CONCATENATE(" -t rowwise_rand ")</f>
        <v xml:space="preserve"> -t rowwise_rand </v>
      </c>
      <c r="AQ52" t="str">
        <f>CONCATENATE("-m ",I51," ")</f>
        <v xml:space="preserve">-m euclidean </v>
      </c>
      <c r="AR52" t="str">
        <f>CONCATENATE("-z ",H51," ")</f>
        <v xml:space="preserve">-z MG-RAST_pipe </v>
      </c>
      <c r="AU52" t="str">
        <f>CONCATENATE("-c ",$AU$1," ")</f>
        <v xml:space="preserve">-c 10 </v>
      </c>
      <c r="AV52" t="str">
        <f>CONCATENATE("-o ", F51,"b")</f>
        <v>-o Analysis_17b</v>
      </c>
      <c r="AW52" s="10" t="s">
        <v>94</v>
      </c>
      <c r="BB52" s="10"/>
      <c r="BC52" s="10" t="s">
        <v>314</v>
      </c>
      <c r="BD52" s="10" t="s">
        <v>4571</v>
      </c>
      <c r="BE52" s="10">
        <v>17</v>
      </c>
      <c r="BF52">
        <v>3</v>
      </c>
      <c r="BG52" t="str">
        <f>CONCATENATE($BG$2,AL52,AM52,AN52,AO52,AP52,AQ52,AR52,AS52,AT52,AU52,AV52,AW52)</f>
        <v>~/EHFI/plot_pco_with_stats_all.3-4-13.pl -f 8.MG-RAST.100p.included.norm  -g EHFI.groups -s gt -p 10000 -t rowwise_rand -m euclidean -z MG-RAST_pipe -c 10 -o Analysis_17b -cleanup</v>
      </c>
    </row>
    <row r="53" spans="2:59" customFormat="1">
      <c r="BC53" s="10" t="s">
        <v>314</v>
      </c>
      <c r="BD53" s="10" t="s">
        <v>4571</v>
      </c>
      <c r="BE53" s="10">
        <v>17</v>
      </c>
      <c r="BF53">
        <v>4</v>
      </c>
      <c r="BG53" t="str">
        <f>CONCATENATE($BG$3,AY50,AZ50,BA50,BB50)</f>
        <v>~/EHFI/combine_summary_stats.pl -m pattern -w Analysis_17w -b Analysis_17b -o Analysis_17.P_VALUE_SUMMARY</v>
      </c>
    </row>
    <row r="54" spans="2:59" customFormat="1">
      <c r="BC54" s="10" t="s">
        <v>314</v>
      </c>
      <c r="BD54" s="10" t="s">
        <v>4571</v>
      </c>
      <c r="BE54" s="10">
        <v>17</v>
      </c>
      <c r="BF54">
        <v>5</v>
      </c>
    </row>
    <row r="55" spans="2:59" customFormat="1">
      <c r="AL55" t="str">
        <f>CONCATENATE(F56)</f>
        <v>Analysis_18</v>
      </c>
      <c r="AY55" t="str">
        <f>CONCATENATE("-m pattern")</f>
        <v>-m pattern</v>
      </c>
      <c r="AZ55" t="str">
        <f>CONCATENATE(" -w ",F56,"w")</f>
        <v xml:space="preserve"> -w Analysis_18w</v>
      </c>
      <c r="BA55" t="str">
        <f>CONCATENATE(" -b ",F56,"b")</f>
        <v xml:space="preserve"> -b Analysis_18b</v>
      </c>
      <c r="BB55" s="10" t="str">
        <f>CONCATENATE(" -o ",F56,".P_VALUE_SUMMARY")</f>
        <v xml:space="preserve"> -o Analysis_18.P_VALUE_SUMMARY</v>
      </c>
      <c r="BC55" s="10" t="s">
        <v>314</v>
      </c>
      <c r="BD55" s="10" t="s">
        <v>4571</v>
      </c>
      <c r="BE55" s="10">
        <v>18</v>
      </c>
      <c r="BF55">
        <v>1</v>
      </c>
      <c r="BG55" t="str">
        <f>CONCATENATE("# ",AL55)</f>
        <v># Analysis_18</v>
      </c>
    </row>
    <row r="56" spans="2:59" customFormat="1">
      <c r="B56">
        <v>7</v>
      </c>
      <c r="C56" t="str">
        <f>VLOOKUP(D56,'[2]datasets and notes'!$K$3:$L$18,2,FALSE)</f>
        <v>7.MG-RAST.100p.included.raw</v>
      </c>
      <c r="D56" t="str">
        <f>CONCATENATE(G56,".",L56,".",M56,".",K56)</f>
        <v>MG-RAST.100p.included.raw</v>
      </c>
      <c r="E56">
        <v>18</v>
      </c>
      <c r="F56" s="20" t="s">
        <v>336</v>
      </c>
      <c r="G56" s="20" t="s">
        <v>87</v>
      </c>
      <c r="H56" s="20" t="s">
        <v>88</v>
      </c>
      <c r="I56" s="20" t="s">
        <v>122</v>
      </c>
      <c r="J56" s="20" t="s">
        <v>90</v>
      </c>
      <c r="K56" s="20" t="s">
        <v>107</v>
      </c>
      <c r="L56" s="20" t="s">
        <v>314</v>
      </c>
      <c r="M56" s="20" t="s">
        <v>93</v>
      </c>
      <c r="N56" s="21">
        <v>0.26</v>
      </c>
      <c r="O56" s="21">
        <v>0.11</v>
      </c>
      <c r="P56" s="21">
        <v>0</v>
      </c>
      <c r="Q56" s="21">
        <v>0.34</v>
      </c>
      <c r="R56" s="21">
        <v>0.28000000000000003</v>
      </c>
      <c r="S56" s="21">
        <v>0.09</v>
      </c>
      <c r="T56" s="21">
        <v>0.09</v>
      </c>
      <c r="U56" s="21">
        <v>0.45</v>
      </c>
      <c r="V56" s="21">
        <v>0.59</v>
      </c>
      <c r="W56" s="21">
        <v>0.56000000000000005</v>
      </c>
      <c r="X56" s="21">
        <v>0.96</v>
      </c>
      <c r="Y56" s="21">
        <v>0.83</v>
      </c>
      <c r="Z56" s="21">
        <v>0.45</v>
      </c>
      <c r="AA56" s="21">
        <v>0.79</v>
      </c>
      <c r="AB56" s="21">
        <v>0.72</v>
      </c>
      <c r="AC56" s="21">
        <v>0.9</v>
      </c>
      <c r="AD56" s="21" t="s">
        <v>337</v>
      </c>
      <c r="AE56" s="21" t="s">
        <v>338</v>
      </c>
      <c r="AF56" s="21" t="s">
        <v>339</v>
      </c>
      <c r="AG56" s="22" t="s">
        <v>340</v>
      </c>
      <c r="AH56" s="23">
        <v>1.9000000000000006E-3</v>
      </c>
      <c r="AI56" s="23">
        <v>1.9973666874689095E-3</v>
      </c>
      <c r="AJ56" s="22">
        <v>17</v>
      </c>
      <c r="AL56" t="str">
        <f>CONCATENATE(" -f ",C56)</f>
        <v xml:space="preserve"> -f 7.MG-RAST.100p.included.raw</v>
      </c>
      <c r="AM56" t="str">
        <f>CONCATENATE(" ","-g ","EHFI.groups ")</f>
        <v xml:space="preserve"> -g EHFI.groups </v>
      </c>
      <c r="AN56" t="str">
        <f>CONCATENATE("-s ","lt"," ")</f>
        <v xml:space="preserve">-s lt </v>
      </c>
      <c r="AO56" t="str">
        <f>CONCATENATE("-p ",$AO$1 )</f>
        <v>-p 10000</v>
      </c>
      <c r="AP56" t="str">
        <f>CONCATENATE(" -t dataset_rand ")</f>
        <v xml:space="preserve"> -t dataset_rand </v>
      </c>
      <c r="AQ56" t="str">
        <f>CONCATENATE("-m ",I56," ")</f>
        <v xml:space="preserve">-m euclidean </v>
      </c>
      <c r="AR56" t="str">
        <f>CONCATENATE("-z ",H56," ")</f>
        <v xml:space="preserve">-z MG-RAST_pipe </v>
      </c>
      <c r="AU56" t="str">
        <f>CONCATENATE("-c ",$AU$1," ")</f>
        <v xml:space="preserve">-c 10 </v>
      </c>
      <c r="AV56" t="str">
        <f>CONCATENATE("-o ",F56,"w")</f>
        <v>-o Analysis_18w</v>
      </c>
      <c r="AW56" s="10" t="s">
        <v>94</v>
      </c>
      <c r="BC56" s="10" t="s">
        <v>314</v>
      </c>
      <c r="BD56" s="10" t="s">
        <v>4571</v>
      </c>
      <c r="BE56" s="10">
        <v>18</v>
      </c>
      <c r="BF56">
        <v>2</v>
      </c>
      <c r="BG56" t="str">
        <f>CONCATENATE($BG$2,AL56,AM56,AN56,AO56,AP56,AQ56,AR56,AS56,AT56,AU56,AV56,AW56)</f>
        <v>~/EHFI/plot_pco_with_stats_all.3-4-13.pl -f 7.MG-RAST.100p.included.raw -g EHFI.groups -s lt -p 10000 -t dataset_rand -m euclidean -z MG-RAST_pipe -c 10 -o Analysis_18w -cleanup</v>
      </c>
    </row>
    <row r="57" spans="2:59" customFormat="1">
      <c r="AL57" t="str">
        <f>CONCATENATE(" -f ",C56," ")</f>
        <v xml:space="preserve"> -f 7.MG-RAST.100p.included.raw </v>
      </c>
      <c r="AM57" t="str">
        <f>CONCATENATE(" ","-g ","EHFI.groups ")</f>
        <v xml:space="preserve"> -g EHFI.groups </v>
      </c>
      <c r="AN57" t="str">
        <f>CONCATENATE("-s ","gt"," ")</f>
        <v xml:space="preserve">-s gt </v>
      </c>
      <c r="AO57" t="str">
        <f>CONCATENATE("-p ",$AO$1 )</f>
        <v>-p 10000</v>
      </c>
      <c r="AP57" t="str">
        <f>CONCATENATE(" -t rowwise_rand ")</f>
        <v xml:space="preserve"> -t rowwise_rand </v>
      </c>
      <c r="AQ57" t="str">
        <f>CONCATENATE("-m ",I56," ")</f>
        <v xml:space="preserve">-m euclidean </v>
      </c>
      <c r="AR57" t="str">
        <f>CONCATENATE("-z ",H56," ")</f>
        <v xml:space="preserve">-z MG-RAST_pipe </v>
      </c>
      <c r="AU57" t="str">
        <f>CONCATENATE("-c ",$AU$1," ")</f>
        <v xml:space="preserve">-c 10 </v>
      </c>
      <c r="AV57" t="str">
        <f>CONCATENATE("-o ", F56,"b")</f>
        <v>-o Analysis_18b</v>
      </c>
      <c r="AW57" s="10" t="s">
        <v>94</v>
      </c>
      <c r="BB57" s="10"/>
      <c r="BC57" s="10" t="s">
        <v>314</v>
      </c>
      <c r="BD57" s="10" t="s">
        <v>4571</v>
      </c>
      <c r="BE57" s="10">
        <v>18</v>
      </c>
      <c r="BF57">
        <v>3</v>
      </c>
      <c r="BG57" t="str">
        <f>CONCATENATE($BG$2,AL57,AM57,AN57,AO57,AP57,AQ57,AR57,AS57,AT57,AU57,AV57,AW57)</f>
        <v>~/EHFI/plot_pco_with_stats_all.3-4-13.pl -f 7.MG-RAST.100p.included.raw  -g EHFI.groups -s gt -p 10000 -t rowwise_rand -m euclidean -z MG-RAST_pipe -c 10 -o Analysis_18b -cleanup</v>
      </c>
    </row>
    <row r="58" spans="2:59" customFormat="1">
      <c r="BC58" s="10" t="s">
        <v>314</v>
      </c>
      <c r="BD58" s="10" t="s">
        <v>4571</v>
      </c>
      <c r="BE58" s="10">
        <v>18</v>
      </c>
      <c r="BF58">
        <v>4</v>
      </c>
      <c r="BG58" t="str">
        <f>CONCATENATE($BG$3,AY55,AZ55,BA55,BB55)</f>
        <v>~/EHFI/combine_summary_stats.pl -m pattern -w Analysis_18w -b Analysis_18b -o Analysis_18.P_VALUE_SUMMARY</v>
      </c>
    </row>
    <row r="59" spans="2:59" customFormat="1">
      <c r="BC59" s="10" t="s">
        <v>314</v>
      </c>
      <c r="BD59" s="10" t="s">
        <v>4571</v>
      </c>
      <c r="BE59" s="10">
        <v>18</v>
      </c>
      <c r="BF59">
        <v>5</v>
      </c>
    </row>
    <row r="60" spans="2:59" customFormat="1"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L60" t="str">
        <f>CONCATENATE(F61)</f>
        <v>Analysis_22</v>
      </c>
      <c r="AY60" t="str">
        <f>CONCATENATE("-m pattern")</f>
        <v>-m pattern</v>
      </c>
      <c r="AZ60" t="str">
        <f>CONCATENATE(" -w ",F61,"w")</f>
        <v xml:space="preserve"> -w Analysis_22w</v>
      </c>
      <c r="BA60" t="str">
        <f>CONCATENATE(" -b ",F61,"b")</f>
        <v xml:space="preserve"> -b Analysis_22b</v>
      </c>
      <c r="BB60" s="10" t="str">
        <f>CONCATENATE(" -o ",F61,".P_VALUE_SUMMARY")</f>
        <v xml:space="preserve"> -o Analysis_22.P_VALUE_SUMMARY</v>
      </c>
      <c r="BC60" s="10" t="s">
        <v>314</v>
      </c>
      <c r="BD60" s="10" t="s">
        <v>4571</v>
      </c>
      <c r="BE60" s="10">
        <v>22</v>
      </c>
      <c r="BF60">
        <v>1</v>
      </c>
      <c r="BG60" t="str">
        <f>CONCATENATE("# ",AL60)</f>
        <v># Analysis_22</v>
      </c>
    </row>
    <row r="61" spans="2:59" customFormat="1">
      <c r="B61">
        <v>6</v>
      </c>
      <c r="C61" t="str">
        <f>VLOOKUP(D61,'[2]datasets and notes'!$K$3:$L$18,2,FALSE)</f>
        <v>6.MG-RAST.100p.removed.norm</v>
      </c>
      <c r="D61" t="str">
        <f>CONCATENATE(G61,".",L61,".",M61,".",K61)</f>
        <v>MG-RAST.100p.removed.norm</v>
      </c>
      <c r="E61">
        <v>22</v>
      </c>
      <c r="F61" s="20" t="s">
        <v>423</v>
      </c>
      <c r="G61" s="20" t="s">
        <v>87</v>
      </c>
      <c r="H61" s="20" t="s">
        <v>88</v>
      </c>
      <c r="I61" s="20" t="s">
        <v>89</v>
      </c>
      <c r="J61" s="20" t="s">
        <v>90</v>
      </c>
      <c r="K61" s="20" t="s">
        <v>91</v>
      </c>
      <c r="L61" s="20" t="s">
        <v>314</v>
      </c>
      <c r="M61" s="20" t="s">
        <v>214</v>
      </c>
      <c r="N61" s="21">
        <v>0.11</v>
      </c>
      <c r="O61" s="21">
        <v>0.11</v>
      </c>
      <c r="P61" s="21">
        <v>0.03</v>
      </c>
      <c r="Q61" s="21">
        <v>0.23</v>
      </c>
      <c r="R61" s="21">
        <v>0.22</v>
      </c>
      <c r="S61" s="21">
        <v>0</v>
      </c>
      <c r="T61" s="21">
        <v>7.0000000000000007E-2</v>
      </c>
      <c r="U61" s="21">
        <v>0.28999999999999998</v>
      </c>
      <c r="V61" s="21">
        <v>0.36</v>
      </c>
      <c r="W61" s="21">
        <v>0.59</v>
      </c>
      <c r="X61" s="21">
        <v>0.94</v>
      </c>
      <c r="Y61" s="21">
        <v>0.82</v>
      </c>
      <c r="Z61" s="21">
        <v>0.4</v>
      </c>
      <c r="AA61" s="21">
        <v>0.81</v>
      </c>
      <c r="AB61" s="21">
        <v>0.51</v>
      </c>
      <c r="AC61" s="21">
        <v>0.9</v>
      </c>
      <c r="AD61" s="21">
        <v>0.93</v>
      </c>
      <c r="AE61" s="21">
        <v>0.89</v>
      </c>
      <c r="AF61" s="21">
        <v>0.87</v>
      </c>
      <c r="AG61" s="22">
        <v>0.79</v>
      </c>
      <c r="AH61" s="23">
        <v>1.0000000000000002E-4</v>
      </c>
      <c r="AI61" s="23">
        <v>1.3904599478172771E-20</v>
      </c>
      <c r="AJ61" s="22">
        <v>3</v>
      </c>
      <c r="AL61" t="str">
        <f>CONCATENATE(" -f ",C61)</f>
        <v xml:space="preserve"> -f 6.MG-RAST.100p.removed.norm</v>
      </c>
      <c r="AM61" t="str">
        <f>CONCATENATE(" ","-g ","EHFI.groups ")</f>
        <v xml:space="preserve"> -g EHFI.groups </v>
      </c>
      <c r="AN61" t="str">
        <f>CONCATENATE("-s ","lt"," ")</f>
        <v xml:space="preserve">-s lt </v>
      </c>
      <c r="AO61" t="str">
        <f>CONCATENATE("-p ",$AO$1 )</f>
        <v>-p 10000</v>
      </c>
      <c r="AP61" t="str">
        <f>CONCATENATE(" -t dataset_rand ")</f>
        <v xml:space="preserve"> -t dataset_rand </v>
      </c>
      <c r="AQ61" t="str">
        <f>CONCATENATE("-m ",I61," ")</f>
        <v xml:space="preserve">-m bray-curtis </v>
      </c>
      <c r="AR61" t="str">
        <f>CONCATENATE("-z ",H61," ")</f>
        <v xml:space="preserve">-z MG-RAST_pipe </v>
      </c>
      <c r="AU61" t="str">
        <f>CONCATENATE("-c ",$AU$1," ")</f>
        <v xml:space="preserve">-c 10 </v>
      </c>
      <c r="AV61" t="str">
        <f>CONCATENATE("-o ",F61,"w")</f>
        <v>-o Analysis_22w</v>
      </c>
      <c r="AW61" s="10" t="s">
        <v>94</v>
      </c>
      <c r="BC61" s="10" t="s">
        <v>314</v>
      </c>
      <c r="BD61" s="10" t="s">
        <v>4571</v>
      </c>
      <c r="BE61" s="10">
        <v>22</v>
      </c>
      <c r="BF61">
        <v>2</v>
      </c>
      <c r="BG61" t="str">
        <f>CONCATENATE($BG$2,AL61,AM61,AN61,AO61,AP61,AQ61,AR61,AS61,AT61,AU61,AV61,AW61)</f>
        <v>~/EHFI/plot_pco_with_stats_all.3-4-13.pl -f 6.MG-RAST.100p.removed.norm -g EHFI.groups -s lt -p 10000 -t dataset_rand -m bray-curtis -z MG-RAST_pipe -c 10 -o Analysis_22w -cleanup</v>
      </c>
    </row>
    <row r="62" spans="2:59" customFormat="1"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L62" t="str">
        <f>CONCATENATE(" -f ",C61," ")</f>
        <v xml:space="preserve"> -f 6.MG-RAST.100p.removed.norm </v>
      </c>
      <c r="AM62" t="str">
        <f>CONCATENATE(" ","-g ","EHFI.groups ")</f>
        <v xml:space="preserve"> -g EHFI.groups </v>
      </c>
      <c r="AN62" t="str">
        <f>CONCATENATE("-s ","gt"," ")</f>
        <v xml:space="preserve">-s gt </v>
      </c>
      <c r="AO62" t="str">
        <f>CONCATENATE("-p ",$AO$1 )</f>
        <v>-p 10000</v>
      </c>
      <c r="AP62" t="str">
        <f>CONCATENATE(" -t rowwise_rand ")</f>
        <v xml:space="preserve"> -t rowwise_rand </v>
      </c>
      <c r="AQ62" t="str">
        <f>CONCATENATE("-m ",I61," ")</f>
        <v xml:space="preserve">-m bray-curtis </v>
      </c>
      <c r="AR62" t="str">
        <f>CONCATENATE("-z ",H61," ")</f>
        <v xml:space="preserve">-z MG-RAST_pipe </v>
      </c>
      <c r="AU62" t="str">
        <f>CONCATENATE("-c ",$AU$1," ")</f>
        <v xml:space="preserve">-c 10 </v>
      </c>
      <c r="AV62" t="str">
        <f>CONCATENATE("-o ", F61,"b")</f>
        <v>-o Analysis_22b</v>
      </c>
      <c r="AW62" s="10" t="s">
        <v>94</v>
      </c>
      <c r="BB62" s="10"/>
      <c r="BC62" s="10" t="s">
        <v>314</v>
      </c>
      <c r="BD62" s="10" t="s">
        <v>4571</v>
      </c>
      <c r="BE62" s="10">
        <v>22</v>
      </c>
      <c r="BF62">
        <v>3</v>
      </c>
      <c r="BG62" t="str">
        <f>CONCATENATE($BG$2,AL62,AM62,AN62,AO62,AP62,AQ62,AR62,AS62,AT62,AU62,AV62,AW62)</f>
        <v>~/EHFI/plot_pco_with_stats_all.3-4-13.pl -f 6.MG-RAST.100p.removed.norm  -g EHFI.groups -s gt -p 10000 -t rowwise_rand -m bray-curtis -z MG-RAST_pipe -c 10 -o Analysis_22b -cleanup</v>
      </c>
    </row>
    <row r="63" spans="2:59" customFormat="1"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BC63" s="10" t="s">
        <v>314</v>
      </c>
      <c r="BD63" s="10" t="s">
        <v>4571</v>
      </c>
      <c r="BE63" s="10">
        <v>22</v>
      </c>
      <c r="BF63">
        <v>4</v>
      </c>
      <c r="BG63" t="str">
        <f>CONCATENATE($BG$3,AY60,AZ60,BA60,BB60)</f>
        <v>~/EHFI/combine_summary_stats.pl -m pattern -w Analysis_22w -b Analysis_22b -o Analysis_22.P_VALUE_SUMMARY</v>
      </c>
    </row>
    <row r="64" spans="2:59" customFormat="1"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BC64" s="10" t="s">
        <v>314</v>
      </c>
      <c r="BD64" s="10" t="s">
        <v>4571</v>
      </c>
      <c r="BE64" s="10">
        <v>22</v>
      </c>
      <c r="BF64">
        <v>5</v>
      </c>
    </row>
    <row r="65" spans="2:59" customFormat="1">
      <c r="AL65" t="str">
        <f>CONCATENATE(F66)</f>
        <v>Analysis_23</v>
      </c>
      <c r="AY65" t="str">
        <f>CONCATENATE("-m pattern")</f>
        <v>-m pattern</v>
      </c>
      <c r="AZ65" t="str">
        <f>CONCATENATE(" -w ",F66,"w")</f>
        <v xml:space="preserve"> -w Analysis_23w</v>
      </c>
      <c r="BA65" t="str">
        <f>CONCATENATE(" -b ",F66,"b")</f>
        <v xml:space="preserve"> -b Analysis_23b</v>
      </c>
      <c r="BB65" s="10" t="str">
        <f>CONCATENATE(" -o ",F66,".P_VALUE_SUMMARY")</f>
        <v xml:space="preserve"> -o Analysis_23.P_VALUE_SUMMARY</v>
      </c>
      <c r="BC65" s="10" t="s">
        <v>314</v>
      </c>
      <c r="BD65" s="10" t="s">
        <v>4571</v>
      </c>
      <c r="BE65" s="10">
        <v>23</v>
      </c>
      <c r="BF65">
        <v>1</v>
      </c>
      <c r="BG65" t="str">
        <f>CONCATENATE("# ",AL65)</f>
        <v># Analysis_23</v>
      </c>
    </row>
    <row r="66" spans="2:59" customFormat="1">
      <c r="B66">
        <v>5</v>
      </c>
      <c r="C66" t="str">
        <f>VLOOKUP(D66,'[2]datasets and notes'!$K$3:$L$18,2,FALSE)</f>
        <v>5.MG-RAST.100p.removed.raw</v>
      </c>
      <c r="D66" t="str">
        <f>CONCATENATE(G66,".",L66,".",M66,".",K66)</f>
        <v>MG-RAST.100p.removed.raw</v>
      </c>
      <c r="E66">
        <v>23</v>
      </c>
      <c r="F66" s="20" t="s">
        <v>430</v>
      </c>
      <c r="G66" s="20" t="s">
        <v>87</v>
      </c>
      <c r="H66" s="20" t="s">
        <v>88</v>
      </c>
      <c r="I66" s="20" t="s">
        <v>89</v>
      </c>
      <c r="J66" s="20" t="s">
        <v>90</v>
      </c>
      <c r="K66" s="20" t="s">
        <v>107</v>
      </c>
      <c r="L66" s="20" t="s">
        <v>314</v>
      </c>
      <c r="M66" s="20" t="s">
        <v>214</v>
      </c>
      <c r="N66" s="21">
        <v>0.12</v>
      </c>
      <c r="O66" s="21">
        <v>0.11</v>
      </c>
      <c r="P66" s="21">
        <v>0.04</v>
      </c>
      <c r="Q66" s="21">
        <v>0.21</v>
      </c>
      <c r="R66" s="21">
        <v>0.21</v>
      </c>
      <c r="S66" s="21">
        <v>0</v>
      </c>
      <c r="T66" s="21">
        <v>0.05</v>
      </c>
      <c r="U66" s="21">
        <v>0.23</v>
      </c>
      <c r="V66" s="21">
        <v>0.28000000000000003</v>
      </c>
      <c r="W66" s="21">
        <v>0.56999999999999995</v>
      </c>
      <c r="X66" s="21">
        <v>0.94</v>
      </c>
      <c r="Y66" s="21">
        <v>0.8</v>
      </c>
      <c r="Z66" s="21">
        <v>0.4</v>
      </c>
      <c r="AA66" s="21">
        <v>0.77</v>
      </c>
      <c r="AB66" s="21">
        <v>0.47</v>
      </c>
      <c r="AC66" s="21">
        <v>0.86</v>
      </c>
      <c r="AD66" s="21" t="s">
        <v>431</v>
      </c>
      <c r="AE66" s="21" t="s">
        <v>432</v>
      </c>
      <c r="AF66" s="21" t="s">
        <v>433</v>
      </c>
      <c r="AG66" s="22">
        <v>0.76</v>
      </c>
      <c r="AH66" s="23">
        <v>1.4624999999999999E-2</v>
      </c>
      <c r="AI66" s="23">
        <v>5.3833406523224381E-2</v>
      </c>
      <c r="AJ66" s="22">
        <v>24</v>
      </c>
      <c r="AL66" t="str">
        <f>CONCATENATE(" -f ",C66)</f>
        <v xml:space="preserve"> -f 5.MG-RAST.100p.removed.raw</v>
      </c>
      <c r="AM66" t="str">
        <f>CONCATENATE(" ","-g ","EHFI.groups ")</f>
        <v xml:space="preserve"> -g EHFI.groups </v>
      </c>
      <c r="AN66" t="str">
        <f>CONCATENATE("-s ","lt"," ")</f>
        <v xml:space="preserve">-s lt </v>
      </c>
      <c r="AO66" t="str">
        <f>CONCATENATE("-p ",$AO$1 )</f>
        <v>-p 10000</v>
      </c>
      <c r="AP66" t="str">
        <f>CONCATENATE(" -t dataset_rand ")</f>
        <v xml:space="preserve"> -t dataset_rand </v>
      </c>
      <c r="AQ66" t="str">
        <f>CONCATENATE("-m ",I66," ")</f>
        <v xml:space="preserve">-m bray-curtis </v>
      </c>
      <c r="AR66" t="str">
        <f>CONCATENATE("-z ",H66," ")</f>
        <v xml:space="preserve">-z MG-RAST_pipe </v>
      </c>
      <c r="AU66" t="str">
        <f>CONCATENATE("-c ",$AU$1," ")</f>
        <v xml:space="preserve">-c 10 </v>
      </c>
      <c r="AV66" t="str">
        <f>CONCATENATE("-o ",F66,"w")</f>
        <v>-o Analysis_23w</v>
      </c>
      <c r="AW66" s="10" t="s">
        <v>94</v>
      </c>
      <c r="BC66" s="10" t="s">
        <v>314</v>
      </c>
      <c r="BD66" s="10" t="s">
        <v>4571</v>
      </c>
      <c r="BE66" s="10">
        <v>23</v>
      </c>
      <c r="BF66">
        <v>2</v>
      </c>
      <c r="BG66" t="str">
        <f>CONCATENATE($BG$2,AL66,AM66,AN66,AO66,AP66,AQ66,AR66,AS66,AT66,AU66,AV66,AW66)</f>
        <v>~/EHFI/plot_pco_with_stats_all.3-4-13.pl -f 5.MG-RAST.100p.removed.raw -g EHFI.groups -s lt -p 10000 -t dataset_rand -m bray-curtis -z MG-RAST_pipe -c 10 -o Analysis_23w -cleanup</v>
      </c>
    </row>
    <row r="67" spans="2:59" customFormat="1">
      <c r="AL67" t="str">
        <f>CONCATENATE(" -f ",C66," ")</f>
        <v xml:space="preserve"> -f 5.MG-RAST.100p.removed.raw </v>
      </c>
      <c r="AM67" t="str">
        <f>CONCATENATE(" ","-g ","EHFI.groups ")</f>
        <v xml:space="preserve"> -g EHFI.groups </v>
      </c>
      <c r="AN67" t="str">
        <f>CONCATENATE("-s ","gt"," ")</f>
        <v xml:space="preserve">-s gt </v>
      </c>
      <c r="AO67" t="str">
        <f>CONCATENATE("-p ",$AO$1 )</f>
        <v>-p 10000</v>
      </c>
      <c r="AP67" t="str">
        <f>CONCATENATE(" -t rowwise_rand ")</f>
        <v xml:space="preserve"> -t rowwise_rand </v>
      </c>
      <c r="AQ67" t="str">
        <f>CONCATENATE("-m ",I66," ")</f>
        <v xml:space="preserve">-m bray-curtis </v>
      </c>
      <c r="AR67" t="str">
        <f>CONCATENATE("-z ",H66," ")</f>
        <v xml:space="preserve">-z MG-RAST_pipe </v>
      </c>
      <c r="AU67" t="str">
        <f>CONCATENATE("-c ",$AU$1," ")</f>
        <v xml:space="preserve">-c 10 </v>
      </c>
      <c r="AV67" t="str">
        <f>CONCATENATE("-o ", F66,"b")</f>
        <v>-o Analysis_23b</v>
      </c>
      <c r="AW67" s="10" t="s">
        <v>94</v>
      </c>
      <c r="BB67" s="10"/>
      <c r="BC67" s="10" t="s">
        <v>314</v>
      </c>
      <c r="BD67" s="10" t="s">
        <v>4571</v>
      </c>
      <c r="BE67" s="10">
        <v>23</v>
      </c>
      <c r="BF67">
        <v>3</v>
      </c>
      <c r="BG67" t="str">
        <f>CONCATENATE($BG$2,AL67,AM67,AN67,AO67,AP67,AQ67,AR67,AS67,AT67,AU67,AV67,AW67)</f>
        <v>~/EHFI/plot_pco_with_stats_all.3-4-13.pl -f 5.MG-RAST.100p.removed.raw  -g EHFI.groups -s gt -p 10000 -t rowwise_rand -m bray-curtis -z MG-RAST_pipe -c 10 -o Analysis_23b -cleanup</v>
      </c>
    </row>
    <row r="68" spans="2:59" customFormat="1">
      <c r="BC68" s="10" t="s">
        <v>314</v>
      </c>
      <c r="BD68" s="10" t="s">
        <v>4571</v>
      </c>
      <c r="BE68" s="10">
        <v>23</v>
      </c>
      <c r="BF68">
        <v>4</v>
      </c>
      <c r="BG68" t="str">
        <f>CONCATENATE($BG$3,AY65,AZ65,BA65,BB65)</f>
        <v>~/EHFI/combine_summary_stats.pl -m pattern -w Analysis_23w -b Analysis_23b -o Analysis_23.P_VALUE_SUMMARY</v>
      </c>
    </row>
    <row r="69" spans="2:59" customFormat="1">
      <c r="BC69" s="10" t="s">
        <v>314</v>
      </c>
      <c r="BD69" s="10" t="s">
        <v>4571</v>
      </c>
      <c r="BE69" s="10">
        <v>23</v>
      </c>
      <c r="BF69">
        <v>5</v>
      </c>
    </row>
    <row r="70" spans="2:59" customFormat="1">
      <c r="AL70" t="str">
        <f>CONCATENATE(F71)</f>
        <v>Analysis_24</v>
      </c>
      <c r="AY70" t="str">
        <f>CONCATENATE("-m pattern")</f>
        <v>-m pattern</v>
      </c>
      <c r="AZ70" t="str">
        <f>CONCATENATE(" -w ",F71,"w")</f>
        <v xml:space="preserve"> -w Analysis_24w</v>
      </c>
      <c r="BA70" t="str">
        <f>CONCATENATE(" -b ",F71,"b")</f>
        <v xml:space="preserve"> -b Analysis_24b</v>
      </c>
      <c r="BB70" s="10" t="str">
        <f>CONCATENATE(" -o ",F71,".P_VALUE_SUMMARY")</f>
        <v xml:space="preserve"> -o Analysis_24.P_VALUE_SUMMARY</v>
      </c>
      <c r="BC70" s="10" t="s">
        <v>314</v>
      </c>
      <c r="BD70" s="10" t="s">
        <v>4571</v>
      </c>
      <c r="BE70" s="10">
        <v>24</v>
      </c>
      <c r="BF70">
        <v>1</v>
      </c>
      <c r="BG70" t="str">
        <f>CONCATENATE("# ",AL70)</f>
        <v># Analysis_24</v>
      </c>
    </row>
    <row r="71" spans="2:59" customFormat="1">
      <c r="B71">
        <v>6</v>
      </c>
      <c r="C71" t="str">
        <f>VLOOKUP(D71,'[2]datasets and notes'!$K$3:$L$18,2,FALSE)</f>
        <v>6.MG-RAST.100p.removed.norm</v>
      </c>
      <c r="D71" t="str">
        <f>CONCATENATE(G71,".",L71,".",M71,".",K71)</f>
        <v>MG-RAST.100p.removed.norm</v>
      </c>
      <c r="E71">
        <v>24</v>
      </c>
      <c r="F71" s="20" t="s">
        <v>440</v>
      </c>
      <c r="G71" s="20" t="s">
        <v>87</v>
      </c>
      <c r="H71" s="20" t="s">
        <v>88</v>
      </c>
      <c r="I71" s="20" t="s">
        <v>122</v>
      </c>
      <c r="J71" s="20" t="s">
        <v>90</v>
      </c>
      <c r="K71" s="20" t="s">
        <v>91</v>
      </c>
      <c r="L71" s="20" t="s">
        <v>314</v>
      </c>
      <c r="M71" s="20" t="s">
        <v>214</v>
      </c>
      <c r="N71" s="21">
        <v>0.38</v>
      </c>
      <c r="O71" s="21">
        <v>0</v>
      </c>
      <c r="P71" s="21">
        <v>0.01</v>
      </c>
      <c r="Q71" s="21">
        <v>0.05</v>
      </c>
      <c r="R71" s="21">
        <v>0.05</v>
      </c>
      <c r="S71" s="21">
        <v>0.25</v>
      </c>
      <c r="T71" s="21">
        <v>0.05</v>
      </c>
      <c r="U71" s="21">
        <v>0.05</v>
      </c>
      <c r="V71" s="21">
        <v>0.11</v>
      </c>
      <c r="W71" s="21">
        <v>0.82</v>
      </c>
      <c r="X71" s="21">
        <v>0.89</v>
      </c>
      <c r="Y71" s="21">
        <v>0.51</v>
      </c>
      <c r="Z71" s="21">
        <v>0.19</v>
      </c>
      <c r="AA71" s="21">
        <v>0.43</v>
      </c>
      <c r="AB71" s="21">
        <v>0.1</v>
      </c>
      <c r="AC71" s="21">
        <v>0.44</v>
      </c>
      <c r="AD71" s="21">
        <v>0.9</v>
      </c>
      <c r="AE71" s="21">
        <v>0.89</v>
      </c>
      <c r="AF71" s="21">
        <v>0.53</v>
      </c>
      <c r="AG71" s="22">
        <v>0.5</v>
      </c>
      <c r="AH71" s="23">
        <v>1.0000000000000002E-4</v>
      </c>
      <c r="AI71" s="23">
        <v>1.3904599478172771E-20</v>
      </c>
      <c r="AJ71" s="22">
        <v>4</v>
      </c>
      <c r="AL71" t="str">
        <f>CONCATENATE(" -f ",C71)</f>
        <v xml:space="preserve"> -f 6.MG-RAST.100p.removed.norm</v>
      </c>
      <c r="AM71" t="str">
        <f>CONCATENATE(" ","-g ","EHFI.groups ")</f>
        <v xml:space="preserve"> -g EHFI.groups </v>
      </c>
      <c r="AN71" t="str">
        <f>CONCATENATE("-s ","lt"," ")</f>
        <v xml:space="preserve">-s lt </v>
      </c>
      <c r="AO71" t="str">
        <f>CONCATENATE("-p ",$AO$1 )</f>
        <v>-p 10000</v>
      </c>
      <c r="AP71" t="str">
        <f>CONCATENATE(" -t dataset_rand ")</f>
        <v xml:space="preserve"> -t dataset_rand </v>
      </c>
      <c r="AQ71" t="str">
        <f>CONCATENATE("-m ",I71," ")</f>
        <v xml:space="preserve">-m euclidean </v>
      </c>
      <c r="AR71" t="str">
        <f>CONCATENATE("-z ",H71," ")</f>
        <v xml:space="preserve">-z MG-RAST_pipe </v>
      </c>
      <c r="AU71" t="str">
        <f>CONCATENATE("-c ",$AU$1," ")</f>
        <v xml:space="preserve">-c 10 </v>
      </c>
      <c r="AV71" t="str">
        <f>CONCATENATE("-o ",F71,"w")</f>
        <v>-o Analysis_24w</v>
      </c>
      <c r="AW71" s="10" t="s">
        <v>94</v>
      </c>
      <c r="BC71" s="10" t="s">
        <v>314</v>
      </c>
      <c r="BD71" s="10" t="s">
        <v>4571</v>
      </c>
      <c r="BE71" s="10">
        <v>24</v>
      </c>
      <c r="BF71">
        <v>2</v>
      </c>
      <c r="BG71" t="str">
        <f>CONCATENATE($BG$2,AL71,AM71,AN71,AO71,AP71,AQ71,AR71,AS71,AT71,AU71,AV71,AW71)</f>
        <v>~/EHFI/plot_pco_with_stats_all.3-4-13.pl -f 6.MG-RAST.100p.removed.norm -g EHFI.groups -s lt -p 10000 -t dataset_rand -m euclidean -z MG-RAST_pipe -c 10 -o Analysis_24w -cleanup</v>
      </c>
    </row>
    <row r="72" spans="2:59" customFormat="1">
      <c r="AL72" t="str">
        <f>CONCATENATE(" -f ",C71," ")</f>
        <v xml:space="preserve"> -f 6.MG-RAST.100p.removed.norm </v>
      </c>
      <c r="AM72" t="str">
        <f>CONCATENATE(" ","-g ","EHFI.groups ")</f>
        <v xml:space="preserve"> -g EHFI.groups </v>
      </c>
      <c r="AN72" t="str">
        <f>CONCATENATE("-s ","gt"," ")</f>
        <v xml:space="preserve">-s gt </v>
      </c>
      <c r="AO72" t="str">
        <f>CONCATENATE("-p ",$AO$1 )</f>
        <v>-p 10000</v>
      </c>
      <c r="AP72" t="str">
        <f>CONCATENATE(" -t rowwise_rand ")</f>
        <v xml:space="preserve"> -t rowwise_rand </v>
      </c>
      <c r="AQ72" t="str">
        <f>CONCATENATE("-m ",I71," ")</f>
        <v xml:space="preserve">-m euclidean </v>
      </c>
      <c r="AR72" t="str">
        <f>CONCATENATE("-z ",H71," ")</f>
        <v xml:space="preserve">-z MG-RAST_pipe </v>
      </c>
      <c r="AU72" t="str">
        <f>CONCATENATE("-c ",$AU$1," ")</f>
        <v xml:space="preserve">-c 10 </v>
      </c>
      <c r="AV72" t="str">
        <f>CONCATENATE("-o ", F71,"b")</f>
        <v>-o Analysis_24b</v>
      </c>
      <c r="AW72" s="10" t="s">
        <v>94</v>
      </c>
      <c r="BB72" s="10"/>
      <c r="BC72" s="10" t="s">
        <v>314</v>
      </c>
      <c r="BD72" s="10" t="s">
        <v>4571</v>
      </c>
      <c r="BE72" s="10">
        <v>24</v>
      </c>
      <c r="BF72">
        <v>3</v>
      </c>
      <c r="BG72" t="str">
        <f>CONCATENATE($BG$2,AL72,AM72,AN72,AO72,AP72,AQ72,AR72,AS72,AT72,AU72,AV72,AW72)</f>
        <v>~/EHFI/plot_pco_with_stats_all.3-4-13.pl -f 6.MG-RAST.100p.removed.norm  -g EHFI.groups -s gt -p 10000 -t rowwise_rand -m euclidean -z MG-RAST_pipe -c 10 -o Analysis_24b -cleanup</v>
      </c>
    </row>
    <row r="73" spans="2:59" customFormat="1">
      <c r="BC73" s="10" t="s">
        <v>314</v>
      </c>
      <c r="BD73" s="10" t="s">
        <v>4571</v>
      </c>
      <c r="BE73" s="10">
        <v>24</v>
      </c>
      <c r="BF73">
        <v>4</v>
      </c>
      <c r="BG73" t="str">
        <f>CONCATENATE($BG$3,AY70,AZ70,BA70,BB70)</f>
        <v>~/EHFI/combine_summary_stats.pl -m pattern -w Analysis_24w -b Analysis_24b -o Analysis_24.P_VALUE_SUMMARY</v>
      </c>
    </row>
    <row r="74" spans="2:59" customFormat="1">
      <c r="BC74" s="10" t="s">
        <v>314</v>
      </c>
      <c r="BD74" s="10" t="s">
        <v>4571</v>
      </c>
      <c r="BE74" s="10">
        <v>24</v>
      </c>
      <c r="BF74">
        <v>5</v>
      </c>
    </row>
    <row r="75" spans="2:59" customFormat="1">
      <c r="AL75" t="str">
        <f>CONCATENATE(F76)</f>
        <v>Analysis_25</v>
      </c>
      <c r="AY75" t="str">
        <f>CONCATENATE("-m pattern")</f>
        <v>-m pattern</v>
      </c>
      <c r="AZ75" t="str">
        <f>CONCATENATE(" -w ",F76,"w")</f>
        <v xml:space="preserve"> -w Analysis_25w</v>
      </c>
      <c r="BA75" t="str">
        <f>CONCATENATE(" -b ",F76,"b")</f>
        <v xml:space="preserve"> -b Analysis_25b</v>
      </c>
      <c r="BB75" s="10" t="str">
        <f>CONCATENATE(" -o ",F76,".P_VALUE_SUMMARY")</f>
        <v xml:space="preserve"> -o Analysis_25.P_VALUE_SUMMARY</v>
      </c>
      <c r="BC75" s="10" t="s">
        <v>314</v>
      </c>
      <c r="BD75" s="10" t="s">
        <v>4571</v>
      </c>
      <c r="BE75" s="10">
        <v>25</v>
      </c>
      <c r="BF75">
        <v>1</v>
      </c>
      <c r="BG75" t="str">
        <f>CONCATENATE("# ",AL75)</f>
        <v># Analysis_25</v>
      </c>
    </row>
    <row r="76" spans="2:59" customFormat="1">
      <c r="B76">
        <v>5</v>
      </c>
      <c r="C76" t="str">
        <f>VLOOKUP(D76,'[2]datasets and notes'!$K$3:$L$18,2,FALSE)</f>
        <v>5.MG-RAST.100p.removed.raw</v>
      </c>
      <c r="D76" t="str">
        <f>CONCATENATE(G76,".",L76,".",M76,".",K76)</f>
        <v>MG-RAST.100p.removed.raw</v>
      </c>
      <c r="E76">
        <v>25</v>
      </c>
      <c r="F76" s="20" t="s">
        <v>447</v>
      </c>
      <c r="G76" s="20" t="s">
        <v>87</v>
      </c>
      <c r="H76" s="20" t="s">
        <v>88</v>
      </c>
      <c r="I76" s="20" t="s">
        <v>122</v>
      </c>
      <c r="J76" s="20" t="s">
        <v>90</v>
      </c>
      <c r="K76" s="20" t="s">
        <v>107</v>
      </c>
      <c r="L76" s="20" t="s">
        <v>314</v>
      </c>
      <c r="M76" s="20" t="s">
        <v>214</v>
      </c>
      <c r="N76" s="21">
        <v>0.41</v>
      </c>
      <c r="O76" s="21">
        <v>0.06</v>
      </c>
      <c r="P76" s="21">
        <v>0</v>
      </c>
      <c r="Q76" s="21">
        <v>0.22</v>
      </c>
      <c r="R76" s="21">
        <v>0.05</v>
      </c>
      <c r="S76" s="21">
        <v>0.64</v>
      </c>
      <c r="T76" s="21">
        <v>0.28000000000000003</v>
      </c>
      <c r="U76" s="21">
        <v>0.17</v>
      </c>
      <c r="V76" s="21">
        <v>0.08</v>
      </c>
      <c r="W76" s="21">
        <v>0.84</v>
      </c>
      <c r="X76" s="21" t="s">
        <v>448</v>
      </c>
      <c r="Y76" s="21">
        <v>0.46</v>
      </c>
      <c r="Z76" s="21">
        <v>0.22</v>
      </c>
      <c r="AA76" s="21">
        <v>0.28000000000000003</v>
      </c>
      <c r="AB76" s="21">
        <v>0.13</v>
      </c>
      <c r="AC76" s="21" t="s">
        <v>449</v>
      </c>
      <c r="AD76" s="21" t="s">
        <v>450</v>
      </c>
      <c r="AE76" s="21" t="s">
        <v>451</v>
      </c>
      <c r="AF76" s="21" t="s">
        <v>452</v>
      </c>
      <c r="AG76" s="22" t="s">
        <v>453</v>
      </c>
      <c r="AH76" s="23">
        <v>2.2200000000000002E-3</v>
      </c>
      <c r="AI76" s="23">
        <v>3.9773834297649026E-3</v>
      </c>
      <c r="AJ76" s="22">
        <v>18</v>
      </c>
      <c r="AL76" t="str">
        <f>CONCATENATE(" -f ",C76)</f>
        <v xml:space="preserve"> -f 5.MG-RAST.100p.removed.raw</v>
      </c>
      <c r="AM76" t="str">
        <f>CONCATENATE(" ","-g ","EHFI.groups ")</f>
        <v xml:space="preserve"> -g EHFI.groups </v>
      </c>
      <c r="AN76" t="str">
        <f>CONCATENATE("-s ","lt"," ")</f>
        <v xml:space="preserve">-s lt </v>
      </c>
      <c r="AO76" t="str">
        <f>CONCATENATE("-p ",$AO$1 )</f>
        <v>-p 10000</v>
      </c>
      <c r="AP76" t="str">
        <f>CONCATENATE(" -t dataset_rand ")</f>
        <v xml:space="preserve"> -t dataset_rand </v>
      </c>
      <c r="AQ76" t="str">
        <f>CONCATENATE("-m ",I76," ")</f>
        <v xml:space="preserve">-m euclidean </v>
      </c>
      <c r="AR76" t="str">
        <f>CONCATENATE("-z ",H76," ")</f>
        <v xml:space="preserve">-z MG-RAST_pipe </v>
      </c>
      <c r="AU76" t="str">
        <f>CONCATENATE("-c ",$AU$1," ")</f>
        <v xml:space="preserve">-c 10 </v>
      </c>
      <c r="AV76" t="str">
        <f>CONCATENATE("-o ",F76,"w")</f>
        <v>-o Analysis_25w</v>
      </c>
      <c r="AW76" s="10" t="s">
        <v>94</v>
      </c>
      <c r="BC76" s="10" t="s">
        <v>314</v>
      </c>
      <c r="BD76" s="10" t="s">
        <v>4571</v>
      </c>
      <c r="BE76" s="10">
        <v>25</v>
      </c>
      <c r="BF76">
        <v>2</v>
      </c>
      <c r="BG76" t="str">
        <f>CONCATENATE($BG$2,AL76,AM76,AN76,AO76,AP76,AQ76,AR76,AS76,AT76,AU76,AV76,AW76)</f>
        <v>~/EHFI/plot_pco_with_stats_all.3-4-13.pl -f 5.MG-RAST.100p.removed.raw -g EHFI.groups -s lt -p 10000 -t dataset_rand -m euclidean -z MG-RAST_pipe -c 10 -o Analysis_25w -cleanup</v>
      </c>
    </row>
    <row r="77" spans="2:59" customFormat="1">
      <c r="AL77" t="str">
        <f>CONCATENATE(" -f ",C76," ")</f>
        <v xml:space="preserve"> -f 5.MG-RAST.100p.removed.raw </v>
      </c>
      <c r="AM77" t="str">
        <f>CONCATENATE(" ","-g ","EHFI.groups ")</f>
        <v xml:space="preserve"> -g EHFI.groups </v>
      </c>
      <c r="AN77" t="str">
        <f>CONCATENATE("-s ","gt"," ")</f>
        <v xml:space="preserve">-s gt </v>
      </c>
      <c r="AO77" t="str">
        <f>CONCATENATE("-p ",$AO$1 )</f>
        <v>-p 10000</v>
      </c>
      <c r="AP77" t="str">
        <f>CONCATENATE(" -t rowwise_rand ")</f>
        <v xml:space="preserve"> -t rowwise_rand </v>
      </c>
      <c r="AQ77" t="str">
        <f>CONCATENATE("-m ",I76," ")</f>
        <v xml:space="preserve">-m euclidean </v>
      </c>
      <c r="AR77" t="str">
        <f>CONCATENATE("-z ",H76," ")</f>
        <v xml:space="preserve">-z MG-RAST_pipe </v>
      </c>
      <c r="AU77" t="str">
        <f>CONCATENATE("-c ",$AU$1," ")</f>
        <v xml:space="preserve">-c 10 </v>
      </c>
      <c r="AV77" t="str">
        <f>CONCATENATE("-o ", F76,"b")</f>
        <v>-o Analysis_25b</v>
      </c>
      <c r="AW77" s="10" t="s">
        <v>94</v>
      </c>
      <c r="BB77" s="10"/>
      <c r="BC77" s="10" t="s">
        <v>314</v>
      </c>
      <c r="BD77" s="10" t="s">
        <v>4571</v>
      </c>
      <c r="BE77" s="10">
        <v>25</v>
      </c>
      <c r="BF77">
        <v>3</v>
      </c>
      <c r="BG77" t="str">
        <f>CONCATENATE($BG$2,AL77,AM77,AN77,AO77,AP77,AQ77,AR77,AS77,AT77,AU77,AV77,AW77)</f>
        <v>~/EHFI/plot_pco_with_stats_all.3-4-13.pl -f 5.MG-RAST.100p.removed.raw  -g EHFI.groups -s gt -p 10000 -t rowwise_rand -m euclidean -z MG-RAST_pipe -c 10 -o Analysis_25b -cleanup</v>
      </c>
    </row>
    <row r="78" spans="2:59" customFormat="1">
      <c r="BC78" s="10" t="s">
        <v>314</v>
      </c>
      <c r="BD78" s="10" t="s">
        <v>4571</v>
      </c>
      <c r="BE78" s="10">
        <v>25</v>
      </c>
      <c r="BF78">
        <v>4</v>
      </c>
      <c r="BG78" t="str">
        <f>CONCATENATE($BG$3,AY75,AZ75,BA75,BB75)</f>
        <v>~/EHFI/combine_summary_stats.pl -m pattern -w Analysis_25w -b Analysis_25b -o Analysis_25.P_VALUE_SUMMARY</v>
      </c>
    </row>
    <row r="79" spans="2:59" customFormat="1">
      <c r="BC79" s="10" t="s">
        <v>314</v>
      </c>
      <c r="BD79" s="10" t="s">
        <v>4571</v>
      </c>
      <c r="BE79" s="10">
        <v>25</v>
      </c>
      <c r="BF79">
        <v>5</v>
      </c>
    </row>
    <row r="80" spans="2:59" customFormat="1">
      <c r="AL80" t="str">
        <f>CONCATENATE(F81)</f>
        <v>Analysis_29</v>
      </c>
      <c r="AY80" t="str">
        <f>CONCATENATE("-m pattern")</f>
        <v>-m pattern</v>
      </c>
      <c r="AZ80" t="str">
        <f>CONCATENATE(" -w ",F81,"w")</f>
        <v xml:space="preserve"> -w Analysis_29w</v>
      </c>
      <c r="BA80" t="str">
        <f>CONCATENATE(" -b ",F81,"b")</f>
        <v xml:space="preserve"> -b Analysis_29b</v>
      </c>
      <c r="BB80" s="10" t="str">
        <f>CONCATENATE(" -o ",F81,".P_VALUE_SUMMARY")</f>
        <v xml:space="preserve"> -o Analysis_29.P_VALUE_SUMMARY</v>
      </c>
      <c r="BC80" s="10" t="s">
        <v>4570</v>
      </c>
      <c r="BD80" s="10" t="s">
        <v>4571</v>
      </c>
      <c r="BE80" s="10">
        <v>29</v>
      </c>
      <c r="BF80">
        <v>1</v>
      </c>
      <c r="BG80" t="str">
        <f>CONCATENATE("# ",AL80)</f>
        <v># Analysis_29</v>
      </c>
    </row>
    <row r="81" spans="2:59" customFormat="1">
      <c r="B81">
        <v>3</v>
      </c>
      <c r="C81" t="str">
        <f>VLOOKUP(D81,'[2]datasets and notes'!$K$3:$L$18,2,FALSE)</f>
        <v>3.MG-RAST.MG-RAST_default.included.raw</v>
      </c>
      <c r="D81" t="str">
        <f>CONCATENATE(G81,".",L81,".",M81,".",K81)</f>
        <v>MG-RAST.MG-RAST_default.included.raw</v>
      </c>
      <c r="E81">
        <v>29</v>
      </c>
      <c r="F81" s="20" t="s">
        <v>516</v>
      </c>
      <c r="G81" s="20" t="s">
        <v>87</v>
      </c>
      <c r="H81" s="20" t="s">
        <v>88</v>
      </c>
      <c r="I81" s="20" t="s">
        <v>122</v>
      </c>
      <c r="J81" s="20" t="s">
        <v>90</v>
      </c>
      <c r="K81" s="20" t="s">
        <v>107</v>
      </c>
      <c r="L81" s="20" t="s">
        <v>92</v>
      </c>
      <c r="M81" s="20" t="s">
        <v>93</v>
      </c>
      <c r="N81" s="21">
        <v>0.32</v>
      </c>
      <c r="O81" s="21">
        <v>7.0000000000000007E-2</v>
      </c>
      <c r="P81" s="21">
        <v>0.24</v>
      </c>
      <c r="Q81" s="21">
        <v>0.06</v>
      </c>
      <c r="R81" s="21">
        <v>0.13</v>
      </c>
      <c r="S81" s="21">
        <v>0.11</v>
      </c>
      <c r="T81" s="21">
        <v>0</v>
      </c>
      <c r="U81" s="21">
        <v>0.04</v>
      </c>
      <c r="V81" s="21">
        <v>0.14000000000000001</v>
      </c>
      <c r="W81" s="21">
        <v>0.61</v>
      </c>
      <c r="X81" s="21">
        <v>0.75</v>
      </c>
      <c r="Y81" s="21">
        <v>0.74</v>
      </c>
      <c r="Z81" s="21">
        <v>0.31</v>
      </c>
      <c r="AA81" s="21">
        <v>0.79</v>
      </c>
      <c r="AB81" s="21">
        <v>0.19</v>
      </c>
      <c r="AC81" s="21">
        <v>0.86</v>
      </c>
      <c r="AD81" s="21" t="s">
        <v>517</v>
      </c>
      <c r="AE81" s="21" t="s">
        <v>518</v>
      </c>
      <c r="AF81" s="21">
        <v>0.63</v>
      </c>
      <c r="AG81" s="22">
        <v>0.54</v>
      </c>
      <c r="AH81" s="23">
        <v>1.5000000000000005E-3</v>
      </c>
      <c r="AI81" s="23">
        <v>1.6701717529076236E-3</v>
      </c>
      <c r="AJ81" s="22">
        <v>14</v>
      </c>
      <c r="AL81" t="str">
        <f>CONCATENATE(" -f ",C81)</f>
        <v xml:space="preserve"> -f 3.MG-RAST.MG-RAST_default.included.raw</v>
      </c>
      <c r="AM81" t="str">
        <f>CONCATENATE(" ","-g ","EHFI.groups ")</f>
        <v xml:space="preserve"> -g EHFI.groups </v>
      </c>
      <c r="AN81" t="str">
        <f>CONCATENATE("-s ","lt"," ")</f>
        <v xml:space="preserve">-s lt </v>
      </c>
      <c r="AO81" t="str">
        <f>CONCATENATE("-p ",$AO$1 )</f>
        <v>-p 10000</v>
      </c>
      <c r="AP81" t="str">
        <f>CONCATENATE(" -t dataset_rand ")</f>
        <v xml:space="preserve"> -t dataset_rand </v>
      </c>
      <c r="AQ81" t="str">
        <f>CONCATENATE("-m ",I81," ")</f>
        <v xml:space="preserve">-m euclidean </v>
      </c>
      <c r="AR81" t="str">
        <f>CONCATENATE("-z ",H81," ")</f>
        <v xml:space="preserve">-z MG-RAST_pipe </v>
      </c>
      <c r="AU81" t="str">
        <f>CONCATENATE("-c ",$AU$1," ")</f>
        <v xml:space="preserve">-c 10 </v>
      </c>
      <c r="AV81" t="str">
        <f>CONCATENATE("-o ",F81,"w")</f>
        <v>-o Analysis_29w</v>
      </c>
      <c r="AW81" s="10" t="s">
        <v>94</v>
      </c>
      <c r="BC81" s="10" t="s">
        <v>4570</v>
      </c>
      <c r="BD81" s="10" t="s">
        <v>4571</v>
      </c>
      <c r="BE81" s="10">
        <v>29</v>
      </c>
      <c r="BF81">
        <v>2</v>
      </c>
      <c r="BG81" t="str">
        <f>CONCATENATE($BG$2,AL81,AM81,AN81,AO81,AP81,AQ81,AR81,AS81,AT81,AU81,AV81,AW81)</f>
        <v>~/EHFI/plot_pco_with_stats_all.3-4-13.pl -f 3.MG-RAST.MG-RAST_default.included.raw -g EHFI.groups -s lt -p 10000 -t dataset_rand -m euclidean -z MG-RAST_pipe -c 10 -o Analysis_29w -cleanup</v>
      </c>
    </row>
    <row r="82" spans="2:59" customFormat="1">
      <c r="AL82" t="str">
        <f>CONCATENATE(" -f ",C81," ")</f>
        <v xml:space="preserve"> -f 3.MG-RAST.MG-RAST_default.included.raw </v>
      </c>
      <c r="AM82" t="str">
        <f>CONCATENATE(" ","-g ","EHFI.groups ")</f>
        <v xml:space="preserve"> -g EHFI.groups </v>
      </c>
      <c r="AN82" t="str">
        <f>CONCATENATE("-s ","gt"," ")</f>
        <v xml:space="preserve">-s gt </v>
      </c>
      <c r="AO82" t="str">
        <f>CONCATENATE("-p ",$AO$1 )</f>
        <v>-p 10000</v>
      </c>
      <c r="AP82" t="str">
        <f>CONCATENATE(" -t rowwise_rand ")</f>
        <v xml:space="preserve"> -t rowwise_rand </v>
      </c>
      <c r="AQ82" t="str">
        <f>CONCATENATE("-m ",I81," ")</f>
        <v xml:space="preserve">-m euclidean </v>
      </c>
      <c r="AR82" t="str">
        <f>CONCATENATE("-z ",H81," ")</f>
        <v xml:space="preserve">-z MG-RAST_pipe </v>
      </c>
      <c r="AU82" t="str">
        <f>CONCATENATE("-c ",$AU$1," ")</f>
        <v xml:space="preserve">-c 10 </v>
      </c>
      <c r="AV82" t="str">
        <f>CONCATENATE("-o ", F81,"b")</f>
        <v>-o Analysis_29b</v>
      </c>
      <c r="AW82" s="10" t="s">
        <v>94</v>
      </c>
      <c r="BB82" s="10"/>
      <c r="BC82" s="10" t="s">
        <v>4570</v>
      </c>
      <c r="BD82" s="10" t="s">
        <v>4571</v>
      </c>
      <c r="BE82" s="10">
        <v>29</v>
      </c>
      <c r="BF82">
        <v>3</v>
      </c>
      <c r="BG82" t="str">
        <f>CONCATENATE($BG$2,AL82,AM82,AN82,AO82,AP82,AQ82,AR82,AS82,AT82,AU82,AV82,AW82)</f>
        <v>~/EHFI/plot_pco_with_stats_all.3-4-13.pl -f 3.MG-RAST.MG-RAST_default.included.raw  -g EHFI.groups -s gt -p 10000 -t rowwise_rand -m euclidean -z MG-RAST_pipe -c 10 -o Analysis_29b -cleanup</v>
      </c>
    </row>
    <row r="83" spans="2:59" customFormat="1">
      <c r="BC83" s="10" t="s">
        <v>4570</v>
      </c>
      <c r="BD83" s="10" t="s">
        <v>4571</v>
      </c>
      <c r="BE83" s="10">
        <v>29</v>
      </c>
      <c r="BF83">
        <v>4</v>
      </c>
      <c r="BG83" t="str">
        <f>CONCATENATE($BG$3,AY80,AZ80,BA80,BB80)</f>
        <v>~/EHFI/combine_summary_stats.pl -m pattern -w Analysis_29w -b Analysis_29b -o Analysis_29.P_VALUE_SUMMARY</v>
      </c>
    </row>
    <row r="84" spans="2:59" customFormat="1">
      <c r="BC84" s="10" t="s">
        <v>4570</v>
      </c>
      <c r="BD84" s="10" t="s">
        <v>4571</v>
      </c>
      <c r="BE84" s="10">
        <v>29</v>
      </c>
      <c r="BF84">
        <v>5</v>
      </c>
    </row>
    <row r="85" spans="2:59" customFormat="1"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52"/>
      <c r="AI85" s="52"/>
      <c r="AJ85" s="52"/>
      <c r="AL85" t="str">
        <f>CONCATENATE(F86)</f>
        <v>Analysis_30</v>
      </c>
      <c r="AY85" t="str">
        <f>CONCATENATE("-m pattern")</f>
        <v>-m pattern</v>
      </c>
      <c r="AZ85" t="str">
        <f>CONCATENATE(" -w ",F86,"w")</f>
        <v xml:space="preserve"> -w Analysis_30w</v>
      </c>
      <c r="BA85" t="str">
        <f>CONCATENATE(" -b ",F86,"b")</f>
        <v xml:space="preserve"> -b Analysis_30b</v>
      </c>
      <c r="BB85" s="10" t="str">
        <f>CONCATENATE(" -o ",F86,".P_VALUE_SUMMARY")</f>
        <v xml:space="preserve"> -o Analysis_30.P_VALUE_SUMMARY</v>
      </c>
      <c r="BC85" s="10" t="s">
        <v>4570</v>
      </c>
      <c r="BD85" s="10" t="s">
        <v>4571</v>
      </c>
      <c r="BE85" s="10">
        <v>30</v>
      </c>
      <c r="BF85">
        <v>1</v>
      </c>
      <c r="BG85" t="str">
        <f>CONCATENATE("# ",AL85)</f>
        <v># Analysis_30</v>
      </c>
    </row>
    <row r="86" spans="2:59" customFormat="1">
      <c r="B86">
        <v>4</v>
      </c>
      <c r="C86" t="str">
        <f>VLOOKUP(D86,'[2]datasets and notes'!$K$3:$L$18,2,FALSE)</f>
        <v>4.MG-RAST.MG-RAST_default.included.norm</v>
      </c>
      <c r="D86" t="str">
        <f>CONCATENATE(G86,".",L86,".",M86,".",K86)</f>
        <v>MG-RAST.MG-RAST_default.included.norm</v>
      </c>
      <c r="E86">
        <v>30</v>
      </c>
      <c r="F86" s="20" t="s">
        <v>525</v>
      </c>
      <c r="G86" s="20" t="s">
        <v>87</v>
      </c>
      <c r="H86" s="20" t="s">
        <v>88</v>
      </c>
      <c r="I86" s="20" t="s">
        <v>122</v>
      </c>
      <c r="J86" s="20" t="s">
        <v>90</v>
      </c>
      <c r="K86" s="20" t="s">
        <v>91</v>
      </c>
      <c r="L86" s="20" t="s">
        <v>92</v>
      </c>
      <c r="M86" s="20" t="s">
        <v>93</v>
      </c>
      <c r="N86" s="21">
        <v>0.28999999999999998</v>
      </c>
      <c r="O86" s="21">
        <v>0.08</v>
      </c>
      <c r="P86" s="21">
        <v>0.04</v>
      </c>
      <c r="Q86" s="21">
        <v>0.12</v>
      </c>
      <c r="R86" s="21">
        <v>0.21</v>
      </c>
      <c r="S86" s="21">
        <v>0.02</v>
      </c>
      <c r="T86" s="21">
        <v>0</v>
      </c>
      <c r="U86" s="21">
        <v>0.15</v>
      </c>
      <c r="V86" s="21">
        <v>0.27</v>
      </c>
      <c r="W86" s="21">
        <v>0.71</v>
      </c>
      <c r="X86" s="21">
        <v>0.95</v>
      </c>
      <c r="Y86" s="21">
        <v>0.86</v>
      </c>
      <c r="Z86" s="21">
        <v>0.4</v>
      </c>
      <c r="AA86" s="21">
        <v>0.86</v>
      </c>
      <c r="AB86" s="21">
        <v>0.31</v>
      </c>
      <c r="AC86" s="21">
        <v>0.93</v>
      </c>
      <c r="AD86" s="21">
        <v>0.97</v>
      </c>
      <c r="AE86" s="21">
        <v>0.96</v>
      </c>
      <c r="AF86" s="21">
        <v>0.9</v>
      </c>
      <c r="AG86" s="22">
        <v>0.84</v>
      </c>
      <c r="AH86" s="23">
        <v>1.0000000000000005E-3</v>
      </c>
      <c r="AI86" s="23">
        <v>4.4494718330152868E-19</v>
      </c>
      <c r="AJ86" s="22">
        <v>9</v>
      </c>
      <c r="AL86" t="str">
        <f>CONCATENATE(" -f ",C86)</f>
        <v xml:space="preserve"> -f 4.MG-RAST.MG-RAST_default.included.norm</v>
      </c>
      <c r="AM86" t="str">
        <f>CONCATENATE(" ","-g ","EHFI.groups ")</f>
        <v xml:space="preserve"> -g EHFI.groups </v>
      </c>
      <c r="AN86" t="str">
        <f>CONCATENATE("-s ","lt"," ")</f>
        <v xml:space="preserve">-s lt </v>
      </c>
      <c r="AO86" t="str">
        <f>CONCATENATE("-p ",$AO$1 )</f>
        <v>-p 10000</v>
      </c>
      <c r="AP86" t="str">
        <f>CONCATENATE(" -t dataset_rand ")</f>
        <v xml:space="preserve"> -t dataset_rand </v>
      </c>
      <c r="AQ86" t="str">
        <f>CONCATENATE("-m ",I86," ")</f>
        <v xml:space="preserve">-m euclidean </v>
      </c>
      <c r="AR86" t="str">
        <f>CONCATENATE("-z ",H86," ")</f>
        <v xml:space="preserve">-z MG-RAST_pipe </v>
      </c>
      <c r="AU86" t="str">
        <f>CONCATENATE("-c ",$AU$1," ")</f>
        <v xml:space="preserve">-c 10 </v>
      </c>
      <c r="AV86" t="str">
        <f>CONCATENATE("-o ",F86,"w")</f>
        <v>-o Analysis_30w</v>
      </c>
      <c r="AW86" s="10" t="s">
        <v>94</v>
      </c>
      <c r="BC86" s="10" t="s">
        <v>4570</v>
      </c>
      <c r="BD86" s="10" t="s">
        <v>4571</v>
      </c>
      <c r="BE86" s="10">
        <v>30</v>
      </c>
      <c r="BF86">
        <v>2</v>
      </c>
      <c r="BG86" t="str">
        <f>CONCATENATE($BG$2,AL86,AM86,AN86,AO86,AP86,AQ86,AR86,AS86,AT86,AU86,AV86,AW86)</f>
        <v>~/EHFI/plot_pco_with_stats_all.3-4-13.pl -f 4.MG-RAST.MG-RAST_default.included.norm -g EHFI.groups -s lt -p 10000 -t dataset_rand -m euclidean -z MG-RAST_pipe -c 10 -o Analysis_30w -cleanup</v>
      </c>
    </row>
    <row r="87" spans="2:59" customFormat="1"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F87" s="52"/>
      <c r="AG87" s="52"/>
      <c r="AH87" s="52"/>
      <c r="AI87" s="52"/>
      <c r="AJ87" s="52"/>
      <c r="AL87" t="str">
        <f>CONCATENATE(" -f ",C86," ")</f>
        <v xml:space="preserve"> -f 4.MG-RAST.MG-RAST_default.included.norm </v>
      </c>
      <c r="AM87" t="str">
        <f>CONCATENATE(" ","-g ","EHFI.groups ")</f>
        <v xml:space="preserve"> -g EHFI.groups </v>
      </c>
      <c r="AN87" t="str">
        <f>CONCATENATE("-s ","gt"," ")</f>
        <v xml:space="preserve">-s gt </v>
      </c>
      <c r="AO87" t="str">
        <f>CONCATENATE("-p ",$AO$1 )</f>
        <v>-p 10000</v>
      </c>
      <c r="AP87" t="str">
        <f>CONCATENATE(" -t rowwise_rand ")</f>
        <v xml:space="preserve"> -t rowwise_rand </v>
      </c>
      <c r="AQ87" t="str">
        <f>CONCATENATE("-m ",I86," ")</f>
        <v xml:space="preserve">-m euclidean </v>
      </c>
      <c r="AR87" t="str">
        <f>CONCATENATE("-z ",H86," ")</f>
        <v xml:space="preserve">-z MG-RAST_pipe </v>
      </c>
      <c r="AU87" t="str">
        <f>CONCATENATE("-c ",$AU$1," ")</f>
        <v xml:space="preserve">-c 10 </v>
      </c>
      <c r="AV87" t="str">
        <f>CONCATENATE("-o ", F86,"b")</f>
        <v>-o Analysis_30b</v>
      </c>
      <c r="AW87" s="10" t="s">
        <v>94</v>
      </c>
      <c r="BB87" s="10"/>
      <c r="BC87" s="10" t="s">
        <v>4570</v>
      </c>
      <c r="BD87" s="10" t="s">
        <v>4571</v>
      </c>
      <c r="BE87" s="10">
        <v>30</v>
      </c>
      <c r="BF87">
        <v>3</v>
      </c>
      <c r="BG87" t="str">
        <f>CONCATENATE($BG$2,AL87,AM87,AN87,AO87,AP87,AQ87,AR87,AS87,AT87,AU87,AV87,AW87)</f>
        <v>~/EHFI/plot_pco_with_stats_all.3-4-13.pl -f 4.MG-RAST.MG-RAST_default.included.norm  -g EHFI.groups -s gt -p 10000 -t rowwise_rand -m euclidean -z MG-RAST_pipe -c 10 -o Analysis_30b -cleanup</v>
      </c>
    </row>
    <row r="88" spans="2:59" customFormat="1"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2"/>
      <c r="AH88" s="52"/>
      <c r="AI88" s="52"/>
      <c r="AJ88" s="52"/>
      <c r="BC88" s="10" t="s">
        <v>4570</v>
      </c>
      <c r="BD88" s="10" t="s">
        <v>4571</v>
      </c>
      <c r="BE88" s="10">
        <v>30</v>
      </c>
      <c r="BF88">
        <v>4</v>
      </c>
      <c r="BG88" t="str">
        <f>CONCATENATE($BG$3,AY85,AZ85,BA85,BB85)</f>
        <v>~/EHFI/combine_summary_stats.pl -m pattern -w Analysis_30w -b Analysis_30b -o Analysis_30.P_VALUE_SUMMARY</v>
      </c>
    </row>
    <row r="89" spans="2:59" customFormat="1"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  <c r="AH89" s="52"/>
      <c r="AI89" s="52"/>
      <c r="AJ89" s="52"/>
      <c r="BC89" s="10" t="s">
        <v>4570</v>
      </c>
      <c r="BD89" s="10" t="s">
        <v>4571</v>
      </c>
      <c r="BE89" s="10">
        <v>30</v>
      </c>
      <c r="BF89">
        <v>5</v>
      </c>
    </row>
    <row r="90" spans="2:59" customFormat="1">
      <c r="AL90" t="str">
        <f>CONCATENATE(F91)</f>
        <v>Analysis_31</v>
      </c>
      <c r="AY90" t="str">
        <f>CONCATENATE("-m pattern")</f>
        <v>-m pattern</v>
      </c>
      <c r="AZ90" t="str">
        <f>CONCATENATE(" -w ",F91,"w")</f>
        <v xml:space="preserve"> -w Analysis_31w</v>
      </c>
      <c r="BA90" t="str">
        <f>CONCATENATE(" -b ",F91,"b")</f>
        <v xml:space="preserve"> -b Analysis_31b</v>
      </c>
      <c r="BB90" s="10" t="str">
        <f>CONCATENATE(" -o ",F91,".P_VALUE_SUMMARY")</f>
        <v xml:space="preserve"> -o Analysis_31.P_VALUE_SUMMARY</v>
      </c>
      <c r="BC90" s="10" t="s">
        <v>314</v>
      </c>
      <c r="BD90" s="10" t="s">
        <v>4571</v>
      </c>
      <c r="BE90" s="10">
        <v>31</v>
      </c>
      <c r="BF90">
        <v>1</v>
      </c>
      <c r="BG90" t="str">
        <f>CONCATENATE("# ",AL90)</f>
        <v># Analysis_31</v>
      </c>
    </row>
    <row r="91" spans="2:59" customFormat="1">
      <c r="B91">
        <v>7</v>
      </c>
      <c r="C91" t="str">
        <f>VLOOKUP(D91,'[2]datasets and notes'!$K$3:$L$18,2,FALSE)</f>
        <v>7.MG-RAST.100p.included.raw</v>
      </c>
      <c r="D91" t="str">
        <f>CONCATENATE(G91,".",L91,".",M91,".",K91)</f>
        <v>MG-RAST.100p.included.raw</v>
      </c>
      <c r="E91">
        <v>31</v>
      </c>
      <c r="F91" s="20" t="s">
        <v>532</v>
      </c>
      <c r="G91" s="20" t="s">
        <v>87</v>
      </c>
      <c r="H91" s="20" t="s">
        <v>88</v>
      </c>
      <c r="I91" s="20" t="s">
        <v>122</v>
      </c>
      <c r="J91" s="20" t="s">
        <v>533</v>
      </c>
      <c r="K91" s="20" t="s">
        <v>107</v>
      </c>
      <c r="L91" s="20" t="s">
        <v>314</v>
      </c>
      <c r="M91" s="20" t="s">
        <v>93</v>
      </c>
      <c r="N91" s="21">
        <v>0.45</v>
      </c>
      <c r="O91" s="21">
        <v>0.2</v>
      </c>
      <c r="P91" s="21">
        <v>0</v>
      </c>
      <c r="Q91" s="21">
        <v>0.36</v>
      </c>
      <c r="R91" s="21">
        <v>0.22</v>
      </c>
      <c r="S91" s="21">
        <v>0.16</v>
      </c>
      <c r="T91" s="21">
        <v>0.09</v>
      </c>
      <c r="U91" s="21">
        <v>0.43</v>
      </c>
      <c r="V91" s="21">
        <v>0.61</v>
      </c>
      <c r="W91" s="21">
        <v>0.67</v>
      </c>
      <c r="X91" s="21">
        <v>0.96</v>
      </c>
      <c r="Y91" s="21">
        <v>0.87</v>
      </c>
      <c r="Z91" s="21">
        <v>0.51</v>
      </c>
      <c r="AA91" s="21">
        <v>0.84</v>
      </c>
      <c r="AB91" s="21">
        <v>0.7</v>
      </c>
      <c r="AC91" s="21">
        <v>0.92</v>
      </c>
      <c r="AD91" s="21" t="s">
        <v>534</v>
      </c>
      <c r="AE91" s="21" t="s">
        <v>535</v>
      </c>
      <c r="AF91" s="21">
        <v>0.94</v>
      </c>
      <c r="AG91" s="22">
        <v>0.89</v>
      </c>
      <c r="AH91" s="23">
        <v>1.8000000000000002E-3</v>
      </c>
      <c r="AI91" s="23">
        <v>2.7834094957538374E-3</v>
      </c>
      <c r="AJ91" s="22">
        <v>16</v>
      </c>
      <c r="AL91" t="str">
        <f>CONCATENATE(" -f ",C91)</f>
        <v xml:space="preserve"> -f 7.MG-RAST.100p.included.raw</v>
      </c>
      <c r="AM91" t="str">
        <f>CONCATENATE(" ","-g ","EHFI.groups ")</f>
        <v xml:space="preserve"> -g EHFI.groups </v>
      </c>
      <c r="AN91" t="str">
        <f>CONCATENATE("-s ","lt"," ")</f>
        <v xml:space="preserve">-s lt </v>
      </c>
      <c r="AO91" t="str">
        <f>CONCATENATE("-p ",$AO$1 )</f>
        <v>-p 10000</v>
      </c>
      <c r="AP91" t="str">
        <f>CONCATENATE(" -t dataset_rand ")</f>
        <v xml:space="preserve"> -t dataset_rand </v>
      </c>
      <c r="AQ91" t="str">
        <f>CONCATENATE("-m ",I91," ")</f>
        <v xml:space="preserve">-m euclidean </v>
      </c>
      <c r="AR91" t="str">
        <f>CONCATENATE("-z ",H91," ")</f>
        <v xml:space="preserve">-z MG-RAST_pipe </v>
      </c>
      <c r="AU91" t="str">
        <f>CONCATENATE("-c ",$AU$1," ")</f>
        <v xml:space="preserve">-c 10 </v>
      </c>
      <c r="AV91" t="str">
        <f>CONCATENATE("-o ",F91,"w")</f>
        <v>-o Analysis_31w</v>
      </c>
      <c r="AW91" s="10" t="s">
        <v>94</v>
      </c>
      <c r="BC91" s="10" t="s">
        <v>314</v>
      </c>
      <c r="BD91" s="10" t="s">
        <v>4571</v>
      </c>
      <c r="BE91" s="10">
        <v>31</v>
      </c>
      <c r="BF91">
        <v>2</v>
      </c>
      <c r="BG91" t="str">
        <f>CONCATENATE($BG$2,AL91,AM91,AN91,AO91,AP91,AQ91,AR91,AS91,AT91,AU91,AV91,AW91)</f>
        <v>~/EHFI/plot_pco_with_stats_all.3-4-13.pl -f 7.MG-RAST.100p.included.raw -g EHFI.groups -s lt -p 10000 -t dataset_rand -m euclidean -z MG-RAST_pipe -c 10 -o Analysis_31w -cleanup</v>
      </c>
    </row>
    <row r="92" spans="2:59" customFormat="1">
      <c r="AL92" t="str">
        <f>CONCATENATE(" -f ",C91," ")</f>
        <v xml:space="preserve"> -f 7.MG-RAST.100p.included.raw </v>
      </c>
      <c r="AM92" t="str">
        <f>CONCATENATE(" ","-g ","EHFI.groups ")</f>
        <v xml:space="preserve"> -g EHFI.groups </v>
      </c>
      <c r="AN92" t="str">
        <f>CONCATENATE("-s ","gt"," ")</f>
        <v xml:space="preserve">-s gt </v>
      </c>
      <c r="AO92" t="str">
        <f>CONCATENATE("-p ",$AO$1 )</f>
        <v>-p 10000</v>
      </c>
      <c r="AP92" t="str">
        <f>CONCATENATE(" -t rowwise_rand ")</f>
        <v xml:space="preserve"> -t rowwise_rand </v>
      </c>
      <c r="AQ92" t="str">
        <f>CONCATENATE("-m ",I91," ")</f>
        <v xml:space="preserve">-m euclidean </v>
      </c>
      <c r="AR92" t="str">
        <f>CONCATENATE("-z ",H91," ")</f>
        <v xml:space="preserve">-z MG-RAST_pipe </v>
      </c>
      <c r="AU92" t="str">
        <f>CONCATENATE("-c ",$AU$1," ")</f>
        <v xml:space="preserve">-c 10 </v>
      </c>
      <c r="AV92" t="str">
        <f>CONCATENATE("-o ", F91,"b")</f>
        <v>-o Analysis_31b</v>
      </c>
      <c r="AW92" s="10" t="s">
        <v>94</v>
      </c>
      <c r="BB92" s="10"/>
      <c r="BC92" s="10" t="s">
        <v>314</v>
      </c>
      <c r="BD92" s="10" t="s">
        <v>4571</v>
      </c>
      <c r="BE92" s="10">
        <v>31</v>
      </c>
      <c r="BF92">
        <v>3</v>
      </c>
      <c r="BG92" t="str">
        <f>CONCATENATE($BG$2,AL92,AM92,AN92,AO92,AP92,AQ92,AR92,AS92,AT92,AU92,AV92,AW92)</f>
        <v>~/EHFI/plot_pco_with_stats_all.3-4-13.pl -f 7.MG-RAST.100p.included.raw  -g EHFI.groups -s gt -p 10000 -t rowwise_rand -m euclidean -z MG-RAST_pipe -c 10 -o Analysis_31b -cleanup</v>
      </c>
    </row>
    <row r="93" spans="2:59" customFormat="1">
      <c r="BC93" s="10" t="s">
        <v>314</v>
      </c>
      <c r="BD93" s="10" t="s">
        <v>4571</v>
      </c>
      <c r="BE93" s="10">
        <v>31</v>
      </c>
      <c r="BF93">
        <v>4</v>
      </c>
      <c r="BG93" t="str">
        <f>CONCATENATE($BG$3,AY90,AZ90,BA90,BB90)</f>
        <v>~/EHFI/combine_summary_stats.pl -m pattern -w Analysis_31w -b Analysis_31b -o Analysis_31.P_VALUE_SUMMARY</v>
      </c>
    </row>
    <row r="94" spans="2:59" customFormat="1">
      <c r="BC94" s="10" t="s">
        <v>314</v>
      </c>
      <c r="BD94" s="10" t="s">
        <v>4571</v>
      </c>
      <c r="BE94" s="10">
        <v>31</v>
      </c>
      <c r="BF94">
        <v>5</v>
      </c>
    </row>
    <row r="95" spans="2:59" customFormat="1">
      <c r="AL95" t="str">
        <f>CONCATENATE(F96)</f>
        <v>Analysis_32</v>
      </c>
      <c r="AY95" t="str">
        <f>CONCATENATE("-m pattern")</f>
        <v>-m pattern</v>
      </c>
      <c r="AZ95" t="str">
        <f>CONCATENATE(" -w ",F96,"w")</f>
        <v xml:space="preserve"> -w Analysis_32w</v>
      </c>
      <c r="BA95" t="str">
        <f>CONCATENATE(" -b ",F96,"b")</f>
        <v xml:space="preserve"> -b Analysis_32b</v>
      </c>
      <c r="BB95" s="10" t="str">
        <f>CONCATENATE(" -o ",F96,".P_VALUE_SUMMARY")</f>
        <v xml:space="preserve"> -o Analysis_32.P_VALUE_SUMMARY</v>
      </c>
      <c r="BC95" s="10" t="s">
        <v>314</v>
      </c>
      <c r="BD95" s="10" t="s">
        <v>4571</v>
      </c>
      <c r="BE95" s="10">
        <v>32</v>
      </c>
      <c r="BF95">
        <v>1</v>
      </c>
      <c r="BG95" t="str">
        <f>CONCATENATE("# ",AL95)</f>
        <v># Analysis_32</v>
      </c>
    </row>
    <row r="96" spans="2:59" customFormat="1">
      <c r="B96">
        <v>8</v>
      </c>
      <c r="C96" t="str">
        <f>VLOOKUP(D96,'[2]datasets and notes'!$K$3:$L$18,2,FALSE)</f>
        <v>8.MG-RAST.100p.included.norm</v>
      </c>
      <c r="D96" t="str">
        <f>CONCATENATE(G96,".",L96,".",M96,".",K96)</f>
        <v>MG-RAST.100p.included.norm</v>
      </c>
      <c r="E96">
        <v>32</v>
      </c>
      <c r="F96" s="20" t="s">
        <v>542</v>
      </c>
      <c r="G96" s="20" t="s">
        <v>87</v>
      </c>
      <c r="H96" s="20" t="s">
        <v>88</v>
      </c>
      <c r="I96" s="20" t="s">
        <v>122</v>
      </c>
      <c r="J96" s="20" t="s">
        <v>533</v>
      </c>
      <c r="K96" s="20" t="s">
        <v>91</v>
      </c>
      <c r="L96" s="20" t="s">
        <v>314</v>
      </c>
      <c r="M96" s="20" t="s">
        <v>93</v>
      </c>
      <c r="N96" s="21">
        <v>0.12</v>
      </c>
      <c r="O96" s="21">
        <v>0.12</v>
      </c>
      <c r="P96" s="21">
        <v>0.04</v>
      </c>
      <c r="Q96" s="21">
        <v>0.23</v>
      </c>
      <c r="R96" s="21">
        <v>0.22</v>
      </c>
      <c r="S96" s="21">
        <v>0</v>
      </c>
      <c r="T96" s="21">
        <v>0.08</v>
      </c>
      <c r="U96" s="21">
        <v>0.28999999999999998</v>
      </c>
      <c r="V96" s="21">
        <v>0.36</v>
      </c>
      <c r="W96" s="21">
        <v>0.59</v>
      </c>
      <c r="X96" s="21">
        <v>0.94</v>
      </c>
      <c r="Y96" s="21">
        <v>0.82</v>
      </c>
      <c r="Z96" s="21">
        <v>0.4</v>
      </c>
      <c r="AA96" s="21">
        <v>0.81</v>
      </c>
      <c r="AB96" s="21">
        <v>0.51</v>
      </c>
      <c r="AC96" s="21">
        <v>0.9</v>
      </c>
      <c r="AD96" s="21">
        <v>0.93</v>
      </c>
      <c r="AE96" s="21">
        <v>0.89</v>
      </c>
      <c r="AF96" s="21">
        <v>0.87</v>
      </c>
      <c r="AG96" s="22">
        <v>0.79</v>
      </c>
      <c r="AH96" s="23">
        <v>1.0000000000000005E-3</v>
      </c>
      <c r="AI96" s="23">
        <v>4.4494718330152868E-19</v>
      </c>
      <c r="AJ96" s="22">
        <v>10</v>
      </c>
      <c r="AL96" t="str">
        <f>CONCATENATE(" -f ",C96)</f>
        <v xml:space="preserve"> -f 8.MG-RAST.100p.included.norm</v>
      </c>
      <c r="AM96" t="str">
        <f>CONCATENATE(" ","-g ","EHFI.groups ")</f>
        <v xml:space="preserve"> -g EHFI.groups </v>
      </c>
      <c r="AN96" t="str">
        <f>CONCATENATE("-s ","lt"," ")</f>
        <v xml:space="preserve">-s lt </v>
      </c>
      <c r="AO96" t="str">
        <f>CONCATENATE("-p ",$AO$1 )</f>
        <v>-p 10000</v>
      </c>
      <c r="AP96" t="str">
        <f>CONCATENATE(" -t dataset_rand ")</f>
        <v xml:space="preserve"> -t dataset_rand </v>
      </c>
      <c r="AQ96" t="str">
        <f>CONCATENATE("-m ",I96," ")</f>
        <v xml:space="preserve">-m euclidean </v>
      </c>
      <c r="AR96" t="str">
        <f>CONCATENATE("-z ",H96," ")</f>
        <v xml:space="preserve">-z MG-RAST_pipe </v>
      </c>
      <c r="AU96" t="str">
        <f>CONCATENATE("-c ",$AU$1," ")</f>
        <v xml:space="preserve">-c 10 </v>
      </c>
      <c r="AV96" t="str">
        <f>CONCATENATE("-o ",F96,"w")</f>
        <v>-o Analysis_32w</v>
      </c>
      <c r="AW96" s="10" t="s">
        <v>94</v>
      </c>
      <c r="BC96" s="10" t="s">
        <v>314</v>
      </c>
      <c r="BD96" s="10" t="s">
        <v>4571</v>
      </c>
      <c r="BE96" s="10">
        <v>32</v>
      </c>
      <c r="BF96">
        <v>2</v>
      </c>
      <c r="BG96" t="str">
        <f>CONCATENATE($BG$2,AL96,AM96,AN96,AO96,AP96,AQ96,AR96,AS96,AT96,AU96,AV96,AW96)</f>
        <v>~/EHFI/plot_pco_with_stats_all.3-4-13.pl -f 8.MG-RAST.100p.included.norm -g EHFI.groups -s lt -p 10000 -t dataset_rand -m euclidean -z MG-RAST_pipe -c 10 -o Analysis_32w -cleanup</v>
      </c>
    </row>
    <row r="97" spans="2:59" customFormat="1">
      <c r="AL97" t="str">
        <f>CONCATENATE(" -f ",C96," ")</f>
        <v xml:space="preserve"> -f 8.MG-RAST.100p.included.norm </v>
      </c>
      <c r="AM97" t="str">
        <f>CONCATENATE(" ","-g ","EHFI.groups ")</f>
        <v xml:space="preserve"> -g EHFI.groups </v>
      </c>
      <c r="AN97" t="str">
        <f>CONCATENATE("-s ","gt"," ")</f>
        <v xml:space="preserve">-s gt </v>
      </c>
      <c r="AO97" t="str">
        <f>CONCATENATE("-p ",$AO$1 )</f>
        <v>-p 10000</v>
      </c>
      <c r="AP97" t="str">
        <f>CONCATENATE(" -t rowwise_rand ")</f>
        <v xml:space="preserve"> -t rowwise_rand </v>
      </c>
      <c r="AQ97" t="str">
        <f>CONCATENATE("-m ",I96," ")</f>
        <v xml:space="preserve">-m euclidean </v>
      </c>
      <c r="AR97" t="str">
        <f>CONCATENATE("-z ",H96," ")</f>
        <v xml:space="preserve">-z MG-RAST_pipe </v>
      </c>
      <c r="AU97" t="str">
        <f>CONCATENATE("-c ",$AU$1," ")</f>
        <v xml:space="preserve">-c 10 </v>
      </c>
      <c r="AV97" t="str">
        <f>CONCATENATE("-o ", F96,"b")</f>
        <v>-o Analysis_32b</v>
      </c>
      <c r="AW97" s="10" t="s">
        <v>94</v>
      </c>
      <c r="BB97" s="10"/>
      <c r="BC97" s="10" t="s">
        <v>314</v>
      </c>
      <c r="BD97" s="10" t="s">
        <v>4571</v>
      </c>
      <c r="BE97" s="10">
        <v>32</v>
      </c>
      <c r="BF97">
        <v>3</v>
      </c>
      <c r="BG97" t="str">
        <f>CONCATENATE($BG$2,AL97,AM97,AN97,AO97,AP97,AQ97,AR97,AS97,AT97,AU97,AV97,AW97)</f>
        <v>~/EHFI/plot_pco_with_stats_all.3-4-13.pl -f 8.MG-RAST.100p.included.norm  -g EHFI.groups -s gt -p 10000 -t rowwise_rand -m euclidean -z MG-RAST_pipe -c 10 -o Analysis_32b -cleanup</v>
      </c>
    </row>
    <row r="98" spans="2:59" customFormat="1">
      <c r="BC98" s="10" t="s">
        <v>314</v>
      </c>
      <c r="BD98" s="10" t="s">
        <v>4571</v>
      </c>
      <c r="BE98" s="10">
        <v>32</v>
      </c>
      <c r="BF98">
        <v>4</v>
      </c>
      <c r="BG98" t="str">
        <f>CONCATENATE($BG$3,AY95,AZ95,BA95,BB95)</f>
        <v>~/EHFI/combine_summary_stats.pl -m pattern -w Analysis_32w -b Analysis_32b -o Analysis_32.P_VALUE_SUMMARY</v>
      </c>
    </row>
    <row r="99" spans="2:59" customFormat="1">
      <c r="BC99" s="10" t="s">
        <v>314</v>
      </c>
      <c r="BD99" s="10" t="s">
        <v>4571</v>
      </c>
      <c r="BE99" s="10">
        <v>32</v>
      </c>
      <c r="BF99">
        <v>5</v>
      </c>
    </row>
    <row r="100" spans="2:59" customFormat="1">
      <c r="AL100" t="str">
        <f>CONCATENATE(F101)</f>
        <v>Analysis_33</v>
      </c>
      <c r="AY100" t="str">
        <f>CONCATENATE("-m pattern")</f>
        <v>-m pattern</v>
      </c>
      <c r="AZ100" t="str">
        <f>CONCATENATE(" -w ",F101,"w")</f>
        <v xml:space="preserve"> -w Analysis_33w</v>
      </c>
      <c r="BA100" t="str">
        <f>CONCATENATE(" -b ",F101,"b")</f>
        <v xml:space="preserve"> -b Analysis_33b</v>
      </c>
      <c r="BB100" s="10" t="str">
        <f>CONCATENATE(" -o ",F101,".P_VALUE_SUMMARY")</f>
        <v xml:space="preserve"> -o Analysis_33.P_VALUE_SUMMARY</v>
      </c>
      <c r="BC100" s="10" t="s">
        <v>4570</v>
      </c>
      <c r="BD100" s="10" t="s">
        <v>4571</v>
      </c>
      <c r="BE100" s="10">
        <v>33</v>
      </c>
      <c r="BF100">
        <v>1</v>
      </c>
      <c r="BG100" t="str">
        <f>CONCATENATE("# ",AL100)</f>
        <v># Analysis_33</v>
      </c>
    </row>
    <row r="101" spans="2:59" customFormat="1">
      <c r="B101">
        <v>3</v>
      </c>
      <c r="C101" t="str">
        <f>VLOOKUP(D101,'[2]datasets and notes'!$K$3:$L$18,2,FALSE)</f>
        <v>3.MG-RAST.MG-RAST_default.included.raw</v>
      </c>
      <c r="D101" t="str">
        <f>CONCATENATE(G101,".",L101,".",M101,".",K101)</f>
        <v>MG-RAST.MG-RAST_default.included.raw</v>
      </c>
      <c r="E101">
        <v>33</v>
      </c>
      <c r="F101" s="20" t="s">
        <v>549</v>
      </c>
      <c r="G101" s="20" t="s">
        <v>87</v>
      </c>
      <c r="H101" s="20" t="s">
        <v>88</v>
      </c>
      <c r="I101" s="20" t="s">
        <v>122</v>
      </c>
      <c r="J101" s="20" t="s">
        <v>90</v>
      </c>
      <c r="K101" s="20" t="s">
        <v>107</v>
      </c>
      <c r="L101" s="20" t="s">
        <v>92</v>
      </c>
      <c r="M101" s="20" t="s">
        <v>93</v>
      </c>
      <c r="N101" s="21">
        <v>0.1</v>
      </c>
      <c r="O101" s="21">
        <v>0.53</v>
      </c>
      <c r="P101" s="21">
        <v>0.52</v>
      </c>
      <c r="Q101" s="21">
        <v>0.57999999999999996</v>
      </c>
      <c r="R101" s="21">
        <v>0</v>
      </c>
      <c r="S101" s="21">
        <v>0.79</v>
      </c>
      <c r="T101" s="21">
        <v>0.77</v>
      </c>
      <c r="U101" s="21">
        <v>0.39</v>
      </c>
      <c r="V101" s="21">
        <v>0.23</v>
      </c>
      <c r="W101" s="21">
        <v>0.66</v>
      </c>
      <c r="X101" s="21" t="s">
        <v>550</v>
      </c>
      <c r="Y101" s="21">
        <v>0.76</v>
      </c>
      <c r="Z101" s="21">
        <v>0.41</v>
      </c>
      <c r="AA101" s="21">
        <v>0.61</v>
      </c>
      <c r="AB101" s="21">
        <v>0.94</v>
      </c>
      <c r="AC101" s="21">
        <v>0.94</v>
      </c>
      <c r="AD101" s="21" t="s">
        <v>551</v>
      </c>
      <c r="AE101" s="21" t="s">
        <v>552</v>
      </c>
      <c r="AF101" s="21">
        <v>0.55000000000000004</v>
      </c>
      <c r="AG101" s="22">
        <v>0.73</v>
      </c>
      <c r="AH101" s="23">
        <v>2.9500000000000004E-3</v>
      </c>
      <c r="AI101" s="23">
        <v>5.3946854939789929E-3</v>
      </c>
      <c r="AJ101" s="22">
        <v>19</v>
      </c>
      <c r="AL101" t="str">
        <f>CONCATENATE(" -f ",C101)</f>
        <v xml:space="preserve"> -f 3.MG-RAST.MG-RAST_default.included.raw</v>
      </c>
      <c r="AM101" t="str">
        <f>CONCATENATE(" ","-g ","EHFI.groups ")</f>
        <v xml:space="preserve"> -g EHFI.groups </v>
      </c>
      <c r="AN101" t="str">
        <f>CONCATENATE("-s ","lt"," ")</f>
        <v xml:space="preserve">-s lt </v>
      </c>
      <c r="AO101" t="str">
        <f>CONCATENATE("-p ",$AO$1 )</f>
        <v>-p 10000</v>
      </c>
      <c r="AP101" t="str">
        <f>CONCATENATE(" -t dataset_rand ")</f>
        <v xml:space="preserve"> -t dataset_rand </v>
      </c>
      <c r="AQ101" t="str">
        <f>CONCATENATE("-m ",I101," ")</f>
        <v xml:space="preserve">-m euclidean </v>
      </c>
      <c r="AR101" t="str">
        <f>CONCATENATE("-z ",H101," ")</f>
        <v xml:space="preserve">-z MG-RAST_pipe </v>
      </c>
      <c r="AU101" t="str">
        <f>CONCATENATE("-c ",$AU$1," ")</f>
        <v xml:space="preserve">-c 10 </v>
      </c>
      <c r="AV101" t="str">
        <f>CONCATENATE("-o ",F101,"w")</f>
        <v>-o Analysis_33w</v>
      </c>
      <c r="AW101" s="10" t="s">
        <v>94</v>
      </c>
      <c r="BC101" s="10" t="s">
        <v>4570</v>
      </c>
      <c r="BD101" s="10" t="s">
        <v>4571</v>
      </c>
      <c r="BE101" s="10">
        <v>33</v>
      </c>
      <c r="BF101">
        <v>2</v>
      </c>
      <c r="BG101" t="str">
        <f>CONCATENATE($BG$2,AL101,AM101,AN101,AO101,AP101,AQ101,AR101,AS101,AT101,AU101,AV101,AW101)</f>
        <v>~/EHFI/plot_pco_with_stats_all.3-4-13.pl -f 3.MG-RAST.MG-RAST_default.included.raw -g EHFI.groups -s lt -p 10000 -t dataset_rand -m euclidean -z MG-RAST_pipe -c 10 -o Analysis_33w -cleanup</v>
      </c>
    </row>
    <row r="102" spans="2:59" customFormat="1">
      <c r="AL102" t="str">
        <f>CONCATENATE(" -f ",C101," ")</f>
        <v xml:space="preserve"> -f 3.MG-RAST.MG-RAST_default.included.raw </v>
      </c>
      <c r="AM102" t="str">
        <f>CONCATENATE(" ","-g ","EHFI.groups ")</f>
        <v xml:space="preserve"> -g EHFI.groups </v>
      </c>
      <c r="AN102" t="str">
        <f>CONCATENATE("-s ","gt"," ")</f>
        <v xml:space="preserve">-s gt </v>
      </c>
      <c r="AO102" t="str">
        <f>CONCATENATE("-p ",$AO$1 )</f>
        <v>-p 10000</v>
      </c>
      <c r="AP102" t="str">
        <f>CONCATENATE(" -t rowwise_rand ")</f>
        <v xml:space="preserve"> -t rowwise_rand </v>
      </c>
      <c r="AQ102" t="str">
        <f>CONCATENATE("-m ",I101," ")</f>
        <v xml:space="preserve">-m euclidean </v>
      </c>
      <c r="AR102" t="str">
        <f>CONCATENATE("-z ",H101," ")</f>
        <v xml:space="preserve">-z MG-RAST_pipe </v>
      </c>
      <c r="AU102" t="str">
        <f>CONCATENATE("-c ",$AU$1," ")</f>
        <v xml:space="preserve">-c 10 </v>
      </c>
      <c r="AV102" t="str">
        <f>CONCATENATE("-o ", F101,"b")</f>
        <v>-o Analysis_33b</v>
      </c>
      <c r="AW102" s="10" t="s">
        <v>94</v>
      </c>
      <c r="BB102" s="10"/>
      <c r="BC102" s="10" t="s">
        <v>4570</v>
      </c>
      <c r="BD102" s="10" t="s">
        <v>4571</v>
      </c>
      <c r="BE102" s="10">
        <v>33</v>
      </c>
      <c r="BF102">
        <v>3</v>
      </c>
      <c r="BG102" t="str">
        <f>CONCATENATE($BG$2,AL102,AM102,AN102,AO102,AP102,AQ102,AR102,AS102,AT102,AU102,AV102,AW102)</f>
        <v>~/EHFI/plot_pco_with_stats_all.3-4-13.pl -f 3.MG-RAST.MG-RAST_default.included.raw  -g EHFI.groups -s gt -p 10000 -t rowwise_rand -m euclidean -z MG-RAST_pipe -c 10 -o Analysis_33b -cleanup</v>
      </c>
    </row>
    <row r="103" spans="2:59" customFormat="1">
      <c r="BC103" s="10" t="s">
        <v>4570</v>
      </c>
      <c r="BD103" s="10" t="s">
        <v>4571</v>
      </c>
      <c r="BE103" s="10">
        <v>33</v>
      </c>
      <c r="BF103">
        <v>4</v>
      </c>
      <c r="BG103" t="str">
        <f>CONCATENATE($BG$3,AY100,AZ100,BA100,BB100)</f>
        <v>~/EHFI/combine_summary_stats.pl -m pattern -w Analysis_33w -b Analysis_33b -o Analysis_33.P_VALUE_SUMMARY</v>
      </c>
    </row>
    <row r="104" spans="2:59" customFormat="1">
      <c r="BC104" s="10" t="s">
        <v>4570</v>
      </c>
      <c r="BD104" s="10" t="s">
        <v>4571</v>
      </c>
      <c r="BE104" s="10">
        <v>33</v>
      </c>
      <c r="BF104">
        <v>5</v>
      </c>
    </row>
    <row r="105" spans="2:59" customFormat="1">
      <c r="AL105" t="str">
        <f>CONCATENATE(F106)</f>
        <v>Analysis_34</v>
      </c>
      <c r="AY105" t="str">
        <f>CONCATENATE("-m pattern")</f>
        <v>-m pattern</v>
      </c>
      <c r="AZ105" t="str">
        <f>CONCATENATE(" -w ",F106,"w")</f>
        <v xml:space="preserve"> -w Analysis_34w</v>
      </c>
      <c r="BA105" t="str">
        <f>CONCATENATE(" -b ",F106,"b")</f>
        <v xml:space="preserve"> -b Analysis_34b</v>
      </c>
      <c r="BB105" s="10" t="str">
        <f>CONCATENATE(" -o ",F106,".P_VALUE_SUMMARY")</f>
        <v xml:space="preserve"> -o Analysis_34.P_VALUE_SUMMARY</v>
      </c>
      <c r="BC105" s="10" t="s">
        <v>4570</v>
      </c>
      <c r="BD105" s="10" t="s">
        <v>4571</v>
      </c>
      <c r="BE105" s="10">
        <v>34</v>
      </c>
      <c r="BF105">
        <v>1</v>
      </c>
      <c r="BG105" t="str">
        <f>CONCATENATE("# ",AL105)</f>
        <v># Analysis_34</v>
      </c>
    </row>
    <row r="106" spans="2:59" customFormat="1">
      <c r="B106">
        <v>4</v>
      </c>
      <c r="C106" t="str">
        <f>VLOOKUP(D106,'[2]datasets and notes'!$K$3:$L$18,2,FALSE)</f>
        <v>4.MG-RAST.MG-RAST_default.included.norm</v>
      </c>
      <c r="D106" t="str">
        <f>CONCATENATE(G106,".",L106,".",M106,".",K106)</f>
        <v>MG-RAST.MG-RAST_default.included.norm</v>
      </c>
      <c r="E106">
        <v>34</v>
      </c>
      <c r="F106" s="20" t="s">
        <v>559</v>
      </c>
      <c r="G106" s="20" t="s">
        <v>87</v>
      </c>
      <c r="H106" s="20" t="s">
        <v>88</v>
      </c>
      <c r="I106" s="20" t="s">
        <v>122</v>
      </c>
      <c r="J106" s="20" t="s">
        <v>90</v>
      </c>
      <c r="K106" s="20" t="s">
        <v>91</v>
      </c>
      <c r="L106" s="20" t="s">
        <v>92</v>
      </c>
      <c r="M106" s="20" t="s">
        <v>93</v>
      </c>
      <c r="N106" s="21">
        <v>0.38</v>
      </c>
      <c r="O106" s="21">
        <v>0</v>
      </c>
      <c r="P106" s="21">
        <v>0.01</v>
      </c>
      <c r="Q106" s="21">
        <v>0.05</v>
      </c>
      <c r="R106" s="21">
        <v>0.05</v>
      </c>
      <c r="S106" s="21">
        <v>0.25</v>
      </c>
      <c r="T106" s="21">
        <v>0.05</v>
      </c>
      <c r="U106" s="21">
        <v>0.05</v>
      </c>
      <c r="V106" s="21">
        <v>0.11</v>
      </c>
      <c r="W106" s="21">
        <v>0.82</v>
      </c>
      <c r="X106" s="21">
        <v>0.89</v>
      </c>
      <c r="Y106" s="21">
        <v>0.51</v>
      </c>
      <c r="Z106" s="21">
        <v>0.19</v>
      </c>
      <c r="AA106" s="21">
        <v>0.43</v>
      </c>
      <c r="AB106" s="21">
        <v>0.1</v>
      </c>
      <c r="AC106" s="21">
        <v>0.44</v>
      </c>
      <c r="AD106" s="21">
        <v>0.9</v>
      </c>
      <c r="AE106" s="21">
        <v>0.89</v>
      </c>
      <c r="AF106" s="21">
        <v>0.53</v>
      </c>
      <c r="AG106" s="22">
        <v>0.5</v>
      </c>
      <c r="AH106" s="23">
        <v>1.0000000000000005E-3</v>
      </c>
      <c r="AI106" s="23">
        <v>4.4494718330152868E-19</v>
      </c>
      <c r="AJ106" s="22">
        <v>11</v>
      </c>
      <c r="AL106" t="str">
        <f>CONCATENATE(" -f ",C106)</f>
        <v xml:space="preserve"> -f 4.MG-RAST.MG-RAST_default.included.norm</v>
      </c>
      <c r="AM106" t="str">
        <f>CONCATENATE(" ","-g ","EHFI.groups ")</f>
        <v xml:space="preserve"> -g EHFI.groups </v>
      </c>
      <c r="AN106" t="str">
        <f>CONCATENATE("-s ","lt"," ")</f>
        <v xml:space="preserve">-s lt </v>
      </c>
      <c r="AO106" t="str">
        <f>CONCATENATE("-p ",$AO$1 )</f>
        <v>-p 10000</v>
      </c>
      <c r="AP106" t="str">
        <f>CONCATENATE(" -t dataset_rand ")</f>
        <v xml:space="preserve"> -t dataset_rand </v>
      </c>
      <c r="AQ106" t="str">
        <f>CONCATENATE("-m ",I106," ")</f>
        <v xml:space="preserve">-m euclidean </v>
      </c>
      <c r="AR106" t="str">
        <f>CONCATENATE("-z ",H106," ")</f>
        <v xml:space="preserve">-z MG-RAST_pipe </v>
      </c>
      <c r="AU106" t="str">
        <f>CONCATENATE("-c ",$AU$1," ")</f>
        <v xml:space="preserve">-c 10 </v>
      </c>
      <c r="AV106" t="str">
        <f>CONCATENATE("-o ",F106,"w")</f>
        <v>-o Analysis_34w</v>
      </c>
      <c r="AW106" s="10" t="s">
        <v>94</v>
      </c>
      <c r="BC106" s="10" t="s">
        <v>4570</v>
      </c>
      <c r="BD106" s="10" t="s">
        <v>4571</v>
      </c>
      <c r="BE106" s="10">
        <v>34</v>
      </c>
      <c r="BF106">
        <v>2</v>
      </c>
      <c r="BG106" t="str">
        <f>CONCATENATE($BG$2,AL106,AM106,AN106,AO106,AP106,AQ106,AR106,AS106,AT106,AU106,AV106,AW106)</f>
        <v>~/EHFI/plot_pco_with_stats_all.3-4-13.pl -f 4.MG-RAST.MG-RAST_default.included.norm -g EHFI.groups -s lt -p 10000 -t dataset_rand -m euclidean -z MG-RAST_pipe -c 10 -o Analysis_34w -cleanup</v>
      </c>
    </row>
    <row r="107" spans="2:59" customFormat="1">
      <c r="AL107" t="str">
        <f>CONCATENATE(" -f ",C106," ")</f>
        <v xml:space="preserve"> -f 4.MG-RAST.MG-RAST_default.included.norm </v>
      </c>
      <c r="AM107" t="str">
        <f>CONCATENATE(" ","-g ","EHFI.groups ")</f>
        <v xml:space="preserve"> -g EHFI.groups </v>
      </c>
      <c r="AN107" t="str">
        <f>CONCATENATE("-s ","gt"," ")</f>
        <v xml:space="preserve">-s gt </v>
      </c>
      <c r="AO107" t="str">
        <f>CONCATENATE("-p ",$AO$1 )</f>
        <v>-p 10000</v>
      </c>
      <c r="AP107" t="str">
        <f>CONCATENATE(" -t rowwise_rand ")</f>
        <v xml:space="preserve"> -t rowwise_rand </v>
      </c>
      <c r="AQ107" t="str">
        <f>CONCATENATE("-m ",I106," ")</f>
        <v xml:space="preserve">-m euclidean </v>
      </c>
      <c r="AR107" t="str">
        <f>CONCATENATE("-z ",H106," ")</f>
        <v xml:space="preserve">-z MG-RAST_pipe </v>
      </c>
      <c r="AU107" t="str">
        <f>CONCATENATE("-c ",$AU$1," ")</f>
        <v xml:space="preserve">-c 10 </v>
      </c>
      <c r="AV107" t="str">
        <f>CONCATENATE("-o ", F106,"b")</f>
        <v>-o Analysis_34b</v>
      </c>
      <c r="AW107" s="10" t="s">
        <v>94</v>
      </c>
      <c r="BB107" s="10"/>
      <c r="BC107" s="10" t="s">
        <v>4570</v>
      </c>
      <c r="BD107" s="10" t="s">
        <v>4571</v>
      </c>
      <c r="BE107" s="10">
        <v>34</v>
      </c>
      <c r="BF107">
        <v>3</v>
      </c>
      <c r="BG107" t="str">
        <f>CONCATENATE($BG$2,AL107,AM107,AN107,AO107,AP107,AQ107,AR107,AS107,AT107,AU107,AV107,AW107)</f>
        <v>~/EHFI/plot_pco_with_stats_all.3-4-13.pl -f 4.MG-RAST.MG-RAST_default.included.norm  -g EHFI.groups -s gt -p 10000 -t rowwise_rand -m euclidean -z MG-RAST_pipe -c 10 -o Analysis_34b -cleanup</v>
      </c>
    </row>
    <row r="108" spans="2:59" customFormat="1">
      <c r="BC108" s="10" t="s">
        <v>4570</v>
      </c>
      <c r="BD108" s="10" t="s">
        <v>4571</v>
      </c>
      <c r="BE108" s="10">
        <v>34</v>
      </c>
      <c r="BF108">
        <v>4</v>
      </c>
      <c r="BG108" t="str">
        <f>CONCATENATE($BG$3,AY105,AZ105,BA105,BB105)</f>
        <v>~/EHFI/combine_summary_stats.pl -m pattern -w Analysis_34w -b Analysis_34b -o Analysis_34.P_VALUE_SUMMARY</v>
      </c>
    </row>
    <row r="109" spans="2:59" customFormat="1">
      <c r="BC109" s="10" t="s">
        <v>4570</v>
      </c>
      <c r="BD109" s="10" t="s">
        <v>4571</v>
      </c>
      <c r="BE109" s="10">
        <v>34</v>
      </c>
      <c r="BF109">
        <v>5</v>
      </c>
    </row>
    <row r="110" spans="2:59" customFormat="1"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  <c r="AB110" s="52"/>
      <c r="AC110" s="52"/>
      <c r="AD110" s="52"/>
      <c r="AE110" s="52"/>
      <c r="AF110" s="52"/>
      <c r="AG110" s="52"/>
      <c r="AH110" s="52"/>
      <c r="AI110" s="52"/>
      <c r="AJ110" s="52"/>
      <c r="AL110" t="str">
        <f>CONCATENATE(F111)</f>
        <v>Analysis_35</v>
      </c>
      <c r="AY110" t="str">
        <f>CONCATENATE("-m pattern")</f>
        <v>-m pattern</v>
      </c>
      <c r="AZ110" t="str">
        <f>CONCATENATE(" -w ",F111,"w")</f>
        <v xml:space="preserve"> -w Analysis_35w</v>
      </c>
      <c r="BA110" t="str">
        <f>CONCATENATE(" -b ",F111,"b")</f>
        <v xml:space="preserve"> -b Analysis_35b</v>
      </c>
      <c r="BB110" s="10" t="str">
        <f>CONCATENATE(" -o ",F111,".P_VALUE_SUMMARY")</f>
        <v xml:space="preserve"> -o Analysis_35.P_VALUE_SUMMARY</v>
      </c>
      <c r="BC110" s="10" t="s">
        <v>314</v>
      </c>
      <c r="BD110" s="10" t="s">
        <v>4571</v>
      </c>
      <c r="BE110" s="10">
        <v>35</v>
      </c>
      <c r="BF110">
        <v>1</v>
      </c>
      <c r="BG110" t="str">
        <f>CONCATENATE("# ",AL110)</f>
        <v># Analysis_35</v>
      </c>
    </row>
    <row r="111" spans="2:59" customFormat="1">
      <c r="B111">
        <v>7</v>
      </c>
      <c r="C111" t="str">
        <f>VLOOKUP(D111,'[2]datasets and notes'!$K$3:$L$18,2,FALSE)</f>
        <v>7.MG-RAST.100p.included.raw</v>
      </c>
      <c r="D111" t="str">
        <f>CONCATENATE(G111,".",L111,".",M111,".",K111)</f>
        <v>MG-RAST.100p.included.raw</v>
      </c>
      <c r="E111">
        <v>35</v>
      </c>
      <c r="F111" s="20" t="s">
        <v>566</v>
      </c>
      <c r="G111" s="20" t="s">
        <v>87</v>
      </c>
      <c r="H111" s="20" t="s">
        <v>88</v>
      </c>
      <c r="I111" s="20" t="s">
        <v>122</v>
      </c>
      <c r="J111" s="20" t="s">
        <v>90</v>
      </c>
      <c r="K111" s="20" t="s">
        <v>107</v>
      </c>
      <c r="L111" s="20" t="s">
        <v>314</v>
      </c>
      <c r="M111" s="20" t="s">
        <v>93</v>
      </c>
      <c r="N111" s="21">
        <v>0.12</v>
      </c>
      <c r="O111" s="21">
        <v>7.0000000000000007E-2</v>
      </c>
      <c r="P111" s="21">
        <v>0</v>
      </c>
      <c r="Q111" s="21">
        <v>0.28000000000000003</v>
      </c>
      <c r="R111" s="21">
        <v>0.23</v>
      </c>
      <c r="S111" s="21">
        <v>0.05</v>
      </c>
      <c r="T111" s="21">
        <v>0.12</v>
      </c>
      <c r="U111" s="21">
        <v>0.28000000000000003</v>
      </c>
      <c r="V111" s="21">
        <v>0.31</v>
      </c>
      <c r="W111" s="21">
        <v>0.67</v>
      </c>
      <c r="X111" s="21" t="s">
        <v>567</v>
      </c>
      <c r="Y111" s="21">
        <v>0.89</v>
      </c>
      <c r="Z111" s="21">
        <v>0.38</v>
      </c>
      <c r="AA111" s="21">
        <v>0.84</v>
      </c>
      <c r="AB111" s="21">
        <v>0.54</v>
      </c>
      <c r="AC111" s="21">
        <v>0.87</v>
      </c>
      <c r="AD111" s="21" t="s">
        <v>568</v>
      </c>
      <c r="AE111" s="21" t="s">
        <v>490</v>
      </c>
      <c r="AF111" s="21" t="s">
        <v>569</v>
      </c>
      <c r="AG111" s="22">
        <v>0.87</v>
      </c>
      <c r="AH111" s="23">
        <v>8.4000000000000012E-3</v>
      </c>
      <c r="AI111" s="23">
        <v>2.8390880670792127E-2</v>
      </c>
      <c r="AJ111" s="22">
        <v>22</v>
      </c>
      <c r="AL111" t="str">
        <f>CONCATENATE(" -f ",C111)</f>
        <v xml:space="preserve"> -f 7.MG-RAST.100p.included.raw</v>
      </c>
      <c r="AM111" t="str">
        <f>CONCATENATE(" ","-g ","EHFI.groups ")</f>
        <v xml:space="preserve"> -g EHFI.groups </v>
      </c>
      <c r="AN111" t="str">
        <f>CONCATENATE("-s ","lt"," ")</f>
        <v xml:space="preserve">-s lt </v>
      </c>
      <c r="AO111" t="str">
        <f>CONCATENATE("-p ",$AO$1 )</f>
        <v>-p 10000</v>
      </c>
      <c r="AP111" t="str">
        <f>CONCATENATE(" -t dataset_rand ")</f>
        <v xml:space="preserve"> -t dataset_rand </v>
      </c>
      <c r="AQ111" t="str">
        <f>CONCATENATE("-m ",I111," ")</f>
        <v xml:space="preserve">-m euclidean </v>
      </c>
      <c r="AR111" t="str">
        <f>CONCATENATE("-z ",H111," ")</f>
        <v xml:space="preserve">-z MG-RAST_pipe </v>
      </c>
      <c r="AU111" t="str">
        <f>CONCATENATE("-c ",$AU$1," ")</f>
        <v xml:space="preserve">-c 10 </v>
      </c>
      <c r="AV111" t="str">
        <f>CONCATENATE("-o ",F111,"w")</f>
        <v>-o Analysis_35w</v>
      </c>
      <c r="AW111" s="10" t="s">
        <v>94</v>
      </c>
      <c r="BC111" s="10" t="s">
        <v>314</v>
      </c>
      <c r="BD111" s="10" t="s">
        <v>4571</v>
      </c>
      <c r="BE111" s="10">
        <v>35</v>
      </c>
      <c r="BF111">
        <v>2</v>
      </c>
      <c r="BG111" t="str">
        <f>CONCATENATE($BG$2,AL111,AM111,AN111,AO111,AP111,AQ111,AR111,AS111,AT111,AU111,AV111,AW111)</f>
        <v>~/EHFI/plot_pco_with_stats_all.3-4-13.pl -f 7.MG-RAST.100p.included.raw -g EHFI.groups -s lt -p 10000 -t dataset_rand -m euclidean -z MG-RAST_pipe -c 10 -o Analysis_35w -cleanup</v>
      </c>
    </row>
    <row r="112" spans="2:59" customFormat="1"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  <c r="AB112" s="52"/>
      <c r="AC112" s="52"/>
      <c r="AD112" s="52"/>
      <c r="AE112" s="52"/>
      <c r="AF112" s="52"/>
      <c r="AG112" s="52"/>
      <c r="AH112" s="52"/>
      <c r="AI112" s="52"/>
      <c r="AJ112" s="52"/>
      <c r="AL112" t="str">
        <f>CONCATENATE(" -f ",C111," ")</f>
        <v xml:space="preserve"> -f 7.MG-RAST.100p.included.raw </v>
      </c>
      <c r="AM112" t="str">
        <f>CONCATENATE(" ","-g ","EHFI.groups ")</f>
        <v xml:space="preserve"> -g EHFI.groups </v>
      </c>
      <c r="AN112" t="str">
        <f>CONCATENATE("-s ","gt"," ")</f>
        <v xml:space="preserve">-s gt </v>
      </c>
      <c r="AO112" t="str">
        <f>CONCATENATE("-p ",$AO$1 )</f>
        <v>-p 10000</v>
      </c>
      <c r="AP112" t="str">
        <f>CONCATENATE(" -t rowwise_rand ")</f>
        <v xml:space="preserve"> -t rowwise_rand </v>
      </c>
      <c r="AQ112" t="str">
        <f>CONCATENATE("-m ",I111," ")</f>
        <v xml:space="preserve">-m euclidean </v>
      </c>
      <c r="AR112" t="str">
        <f>CONCATENATE("-z ",H111," ")</f>
        <v xml:space="preserve">-z MG-RAST_pipe </v>
      </c>
      <c r="AU112" t="str">
        <f>CONCATENATE("-c ",$AU$1," ")</f>
        <v xml:space="preserve">-c 10 </v>
      </c>
      <c r="AV112" t="str">
        <f>CONCATENATE("-o ", F111,"b")</f>
        <v>-o Analysis_35b</v>
      </c>
      <c r="AW112" s="10" t="s">
        <v>94</v>
      </c>
      <c r="BB112" s="10"/>
      <c r="BC112" s="10" t="s">
        <v>314</v>
      </c>
      <c r="BD112" s="10" t="s">
        <v>4571</v>
      </c>
      <c r="BE112" s="10">
        <v>35</v>
      </c>
      <c r="BF112">
        <v>3</v>
      </c>
      <c r="BG112" t="str">
        <f>CONCATENATE($BG$2,AL112,AM112,AN112,AO112,AP112,AQ112,AR112,AS112,AT112,AU112,AV112,AW112)</f>
        <v>~/EHFI/plot_pco_with_stats_all.3-4-13.pl -f 7.MG-RAST.100p.included.raw  -g EHFI.groups -s gt -p 10000 -t rowwise_rand -m euclidean -z MG-RAST_pipe -c 10 -o Analysis_35b -cleanup</v>
      </c>
    </row>
    <row r="113" spans="2:61" customFormat="1"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  <c r="AD113" s="52"/>
      <c r="AE113" s="52"/>
      <c r="AF113" s="52"/>
      <c r="AG113" s="52"/>
      <c r="AH113" s="52"/>
      <c r="AI113" s="52"/>
      <c r="AJ113" s="52"/>
      <c r="BC113" s="10" t="s">
        <v>314</v>
      </c>
      <c r="BD113" s="10" t="s">
        <v>4571</v>
      </c>
      <c r="BE113" s="10">
        <v>35</v>
      </c>
      <c r="BF113">
        <v>4</v>
      </c>
      <c r="BG113" t="str">
        <f>CONCATENATE($BG$3,AY110,AZ110,BA110,BB110)</f>
        <v>~/EHFI/combine_summary_stats.pl -m pattern -w Analysis_35w -b Analysis_35b -o Analysis_35.P_VALUE_SUMMARY</v>
      </c>
    </row>
    <row r="114" spans="2:61" customFormat="1"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  <c r="AB114" s="52"/>
      <c r="AC114" s="52"/>
      <c r="AD114" s="52"/>
      <c r="AE114" s="52"/>
      <c r="AF114" s="52"/>
      <c r="AG114" s="52"/>
      <c r="AH114" s="52"/>
      <c r="AI114" s="52"/>
      <c r="AJ114" s="52"/>
      <c r="BC114" s="10" t="s">
        <v>314</v>
      </c>
      <c r="BD114" s="10" t="s">
        <v>4571</v>
      </c>
      <c r="BE114" s="10">
        <v>35</v>
      </c>
      <c r="BF114">
        <v>5</v>
      </c>
    </row>
    <row r="115" spans="2:61" customFormat="1">
      <c r="AL115" t="str">
        <f>CONCATENATE(F116)</f>
        <v>Analysis_36</v>
      </c>
      <c r="AY115" t="str">
        <f>CONCATENATE("-m pattern")</f>
        <v>-m pattern</v>
      </c>
      <c r="AZ115" t="str">
        <f>CONCATENATE(" -w ",F116,"w")</f>
        <v xml:space="preserve"> -w Analysis_36w</v>
      </c>
      <c r="BA115" t="str">
        <f>CONCATENATE(" -b ",F116,"b")</f>
        <v xml:space="preserve"> -b Analysis_36b</v>
      </c>
      <c r="BB115" s="10" t="str">
        <f>CONCATENATE(" -o ",F116,".P_VALUE_SUMMARY")</f>
        <v xml:space="preserve"> -o Analysis_36.P_VALUE_SUMMARY</v>
      </c>
      <c r="BC115" s="10" t="s">
        <v>314</v>
      </c>
      <c r="BD115" s="10" t="s">
        <v>4571</v>
      </c>
      <c r="BE115" s="10">
        <v>36</v>
      </c>
      <c r="BF115">
        <v>1</v>
      </c>
      <c r="BG115" t="str">
        <f>CONCATENATE("# ",AL115)</f>
        <v># Analysis_36</v>
      </c>
    </row>
    <row r="116" spans="2:61" customFormat="1">
      <c r="B116">
        <v>8</v>
      </c>
      <c r="C116" t="str">
        <f>VLOOKUP(D116,'[2]datasets and notes'!$K$3:$L$18,2,FALSE)</f>
        <v>8.MG-RAST.100p.included.norm</v>
      </c>
      <c r="D116" t="str">
        <f>CONCATENATE(G116,".",L116,".",M116,".",K116)</f>
        <v>MG-RAST.100p.included.norm</v>
      </c>
      <c r="E116">
        <v>36</v>
      </c>
      <c r="F116" s="20" t="s">
        <v>576</v>
      </c>
      <c r="G116" s="20" t="s">
        <v>87</v>
      </c>
      <c r="H116" s="20" t="s">
        <v>88</v>
      </c>
      <c r="I116" s="20" t="s">
        <v>122</v>
      </c>
      <c r="J116" s="20" t="s">
        <v>90</v>
      </c>
      <c r="K116" s="20" t="s">
        <v>91</v>
      </c>
      <c r="L116" s="20" t="s">
        <v>314</v>
      </c>
      <c r="M116" s="20" t="s">
        <v>93</v>
      </c>
      <c r="N116" s="21">
        <v>0.57999999999999996</v>
      </c>
      <c r="O116" s="21">
        <v>0.26</v>
      </c>
      <c r="P116" s="21">
        <v>0.36</v>
      </c>
      <c r="Q116" s="21">
        <v>0.35</v>
      </c>
      <c r="R116" s="21">
        <v>0.18</v>
      </c>
      <c r="S116" s="21">
        <v>0</v>
      </c>
      <c r="T116" s="21">
        <v>0.14000000000000001</v>
      </c>
      <c r="U116" s="21">
        <v>0.28000000000000003</v>
      </c>
      <c r="V116" s="21">
        <v>0.26</v>
      </c>
      <c r="W116" s="21">
        <v>0.44</v>
      </c>
      <c r="X116" s="21">
        <v>0.94</v>
      </c>
      <c r="Y116" s="21">
        <v>0.87</v>
      </c>
      <c r="Z116" s="21">
        <v>0.49</v>
      </c>
      <c r="AA116" s="21">
        <v>0.81</v>
      </c>
      <c r="AB116" s="21">
        <v>0.47</v>
      </c>
      <c r="AC116" s="21">
        <v>0.89</v>
      </c>
      <c r="AD116" s="21">
        <v>0.96</v>
      </c>
      <c r="AE116" s="21">
        <v>0.91</v>
      </c>
      <c r="AF116" s="21">
        <v>0.81</v>
      </c>
      <c r="AG116" s="22">
        <v>0.73</v>
      </c>
      <c r="AH116" s="23">
        <v>1.0000000000000005E-3</v>
      </c>
      <c r="AI116" s="23">
        <v>4.4494718330152868E-19</v>
      </c>
      <c r="AJ116" s="22">
        <v>12</v>
      </c>
      <c r="AL116" t="str">
        <f>CONCATENATE(" -f ",C116)</f>
        <v xml:space="preserve"> -f 8.MG-RAST.100p.included.norm</v>
      </c>
      <c r="AM116" t="str">
        <f>CONCATENATE(" ","-g ","EHFI.groups ")</f>
        <v xml:space="preserve"> -g EHFI.groups </v>
      </c>
      <c r="AN116" t="str">
        <f>CONCATENATE("-s ","lt"," ")</f>
        <v xml:space="preserve">-s lt </v>
      </c>
      <c r="AO116" t="str">
        <f>CONCATENATE("-p ",$AO$1 )</f>
        <v>-p 10000</v>
      </c>
      <c r="AP116" t="str">
        <f>CONCATENATE(" -t dataset_rand ")</f>
        <v xml:space="preserve"> -t dataset_rand </v>
      </c>
      <c r="AQ116" t="str">
        <f>CONCATENATE("-m ",I116," ")</f>
        <v xml:space="preserve">-m euclidean </v>
      </c>
      <c r="AR116" t="str">
        <f>CONCATENATE("-z ",H116," ")</f>
        <v xml:space="preserve">-z MG-RAST_pipe </v>
      </c>
      <c r="AU116" t="str">
        <f>CONCATENATE(" -c ",$AU$1," ")</f>
        <v xml:space="preserve"> -c 10 </v>
      </c>
      <c r="AV116" t="str">
        <f>CONCATENATE("-o ",F116,"w")</f>
        <v>-o Analysis_36w</v>
      </c>
      <c r="AW116" s="10" t="s">
        <v>94</v>
      </c>
      <c r="BC116" s="10" t="s">
        <v>314</v>
      </c>
      <c r="BD116" s="10" t="s">
        <v>4571</v>
      </c>
      <c r="BE116" s="10">
        <v>36</v>
      </c>
      <c r="BF116">
        <v>2</v>
      </c>
      <c r="BG116" t="str">
        <f>CONCATENATE($BG$2,AL116,AM116,AN116,AO116,AP116,AQ116,AR116,AS116,AT116,AU116,AV116,AW116)</f>
        <v>~/EHFI/plot_pco_with_stats_all.3-4-13.pl -f 8.MG-RAST.100p.included.norm -g EHFI.groups -s lt -p 10000 -t dataset_rand -m euclidean -z MG-RAST_pipe  -c 10 -o Analysis_36w -cleanup</v>
      </c>
    </row>
    <row r="117" spans="2:61" customFormat="1">
      <c r="AL117" t="str">
        <f>CONCATENATE(" -f ",C116," ")</f>
        <v xml:space="preserve"> -f 8.MG-RAST.100p.included.norm </v>
      </c>
      <c r="AM117" t="str">
        <f>CONCATENATE(" ","-g ","EHFI.groups ")</f>
        <v xml:space="preserve"> -g EHFI.groups </v>
      </c>
      <c r="AN117" t="str">
        <f>CONCATENATE("-s ","gt"," ")</f>
        <v xml:space="preserve">-s gt </v>
      </c>
      <c r="AO117" t="str">
        <f>CONCATENATE("-p ",$AO$1 )</f>
        <v>-p 10000</v>
      </c>
      <c r="AP117" t="str">
        <f>CONCATENATE(" -t rowwise_rand ")</f>
        <v xml:space="preserve"> -t rowwise_rand </v>
      </c>
      <c r="AQ117" t="str">
        <f>CONCATENATE("-m ",I116," ")</f>
        <v xml:space="preserve">-m euclidean </v>
      </c>
      <c r="AR117" t="str">
        <f>CONCATENATE("-z ",H116," ")</f>
        <v xml:space="preserve">-z MG-RAST_pipe </v>
      </c>
      <c r="AU117" t="str">
        <f>CONCATENATE(" -c ",$AU$1," ")</f>
        <v xml:space="preserve"> -c 10 </v>
      </c>
      <c r="AV117" t="str">
        <f>CONCATENATE("-o ", F116,"b")</f>
        <v>-o Analysis_36b</v>
      </c>
      <c r="AW117" s="10" t="s">
        <v>94</v>
      </c>
      <c r="BB117" s="10"/>
      <c r="BC117" s="10" t="s">
        <v>314</v>
      </c>
      <c r="BD117" s="10" t="s">
        <v>4571</v>
      </c>
      <c r="BE117" s="10">
        <v>36</v>
      </c>
      <c r="BF117">
        <v>3</v>
      </c>
      <c r="BG117" t="str">
        <f>CONCATENATE($BG$2,AL117,AM117,AN117,AO117,AP117,AQ117,AR117,AS117,AT117,AU117,AV117,AW117)</f>
        <v>~/EHFI/plot_pco_with_stats_all.3-4-13.pl -f 8.MG-RAST.100p.included.norm  -g EHFI.groups -s gt -p 10000 -t rowwise_rand -m euclidean -z MG-RAST_pipe  -c 10 -o Analysis_36b -cleanup</v>
      </c>
    </row>
    <row r="118" spans="2:61" customFormat="1">
      <c r="BC118" s="10" t="s">
        <v>314</v>
      </c>
      <c r="BD118" s="10" t="s">
        <v>4571</v>
      </c>
      <c r="BE118" s="10">
        <v>36</v>
      </c>
      <c r="BF118">
        <v>4</v>
      </c>
      <c r="BG118" t="str">
        <f>CONCATENATE($BG$3,AY115,AZ115,BA115,BB115)</f>
        <v>~/EHFI/combine_summary_stats.pl -m pattern -w Analysis_36w -b Analysis_36b -o Analysis_36.P_VALUE_SUMMARY</v>
      </c>
    </row>
    <row r="119" spans="2:61" customFormat="1">
      <c r="BC119" s="10" t="s">
        <v>314</v>
      </c>
      <c r="BD119" s="10" t="s">
        <v>4571</v>
      </c>
      <c r="BE119" s="10">
        <v>36</v>
      </c>
      <c r="BF119">
        <v>5</v>
      </c>
      <c r="BI119" s="25"/>
    </row>
    <row r="120" spans="2:61" customFormat="1">
      <c r="AL120" t="str">
        <f>CONCATENATE(F121)</f>
        <v>Analysis_37</v>
      </c>
      <c r="AY120" t="str">
        <f>CONCATENATE("-m pattern")</f>
        <v>-m pattern</v>
      </c>
      <c r="AZ120" t="str">
        <f>CONCATENATE(" -w ",F121,"w")</f>
        <v xml:space="preserve"> -w Analysis_37w</v>
      </c>
      <c r="BA120" t="str">
        <f>CONCATENATE(" -b ",F121,"b")</f>
        <v xml:space="preserve"> -b Analysis_37b</v>
      </c>
      <c r="BB120" s="10" t="str">
        <f>CONCATENATE(" -o ",F121,".P_VALUE_SUMMARY")</f>
        <v xml:space="preserve"> -o Analysis_37.P_VALUE_SUMMARY</v>
      </c>
      <c r="BC120" s="10" t="s">
        <v>4570</v>
      </c>
      <c r="BD120" s="10" t="s">
        <v>4571</v>
      </c>
      <c r="BE120" s="10">
        <v>37</v>
      </c>
      <c r="BF120">
        <v>1</v>
      </c>
      <c r="BG120" t="str">
        <f>CONCATENATE("# ",AL120)</f>
        <v># Analysis_37</v>
      </c>
      <c r="BI120" s="25"/>
    </row>
    <row r="121" spans="2:61" customFormat="1">
      <c r="B121">
        <v>3</v>
      </c>
      <c r="C121" t="str">
        <f>VLOOKUP(D121,'[2]datasets and notes'!$K$3:$L$18,2,FALSE)</f>
        <v>3.MG-RAST.MG-RAST_default.included.raw</v>
      </c>
      <c r="D121" t="str">
        <f>CONCATENATE(G121,".",L121,".",M121,".",K121)</f>
        <v>MG-RAST.MG-RAST_default.included.raw</v>
      </c>
      <c r="E121">
        <v>37</v>
      </c>
      <c r="F121" s="24" t="s">
        <v>584</v>
      </c>
      <c r="G121" s="20" t="s">
        <v>87</v>
      </c>
      <c r="H121" s="20" t="s">
        <v>585</v>
      </c>
      <c r="I121" s="20" t="s">
        <v>586</v>
      </c>
      <c r="J121" s="20" t="s">
        <v>90</v>
      </c>
      <c r="K121" s="20" t="s">
        <v>107</v>
      </c>
      <c r="L121" s="20" t="s">
        <v>92</v>
      </c>
      <c r="M121" s="20" t="s">
        <v>93</v>
      </c>
      <c r="N121" s="21" t="s">
        <v>587</v>
      </c>
      <c r="O121" s="21" t="s">
        <v>588</v>
      </c>
      <c r="P121" s="21" t="s">
        <v>589</v>
      </c>
      <c r="Q121" s="21" t="s">
        <v>590</v>
      </c>
      <c r="R121" s="21" t="s">
        <v>591</v>
      </c>
      <c r="S121" s="21" t="s">
        <v>271</v>
      </c>
      <c r="T121" s="21" t="s">
        <v>271</v>
      </c>
      <c r="U121" s="21" t="s">
        <v>271</v>
      </c>
      <c r="V121" s="21" t="s">
        <v>592</v>
      </c>
      <c r="W121" s="21" t="s">
        <v>593</v>
      </c>
      <c r="X121" s="21" t="s">
        <v>177</v>
      </c>
      <c r="Y121" s="21" t="s">
        <v>412</v>
      </c>
      <c r="Z121" s="21" t="s">
        <v>594</v>
      </c>
      <c r="AA121" s="21" t="s">
        <v>595</v>
      </c>
      <c r="AB121" s="21" t="s">
        <v>596</v>
      </c>
      <c r="AC121" s="21" t="s">
        <v>597</v>
      </c>
      <c r="AD121" s="21" t="s">
        <v>178</v>
      </c>
      <c r="AE121" s="21" t="s">
        <v>177</v>
      </c>
      <c r="AF121" s="21" t="s">
        <v>288</v>
      </c>
      <c r="AG121" s="22" t="s">
        <v>598</v>
      </c>
      <c r="AH121" s="23">
        <v>1</v>
      </c>
      <c r="AI121" s="23">
        <v>0</v>
      </c>
      <c r="AJ121" s="22">
        <v>53</v>
      </c>
      <c r="AL121" t="str">
        <f>CONCATENATE(" -f ",C121)</f>
        <v xml:space="preserve"> -f 3.MG-RAST.MG-RAST_default.included.raw</v>
      </c>
      <c r="AM121" t="str">
        <f>CONCATENATE(" ","-g ","EHFI.groups ")</f>
        <v xml:space="preserve"> -g EHFI.groups </v>
      </c>
      <c r="AN121" t="str">
        <f>CONCATENATE("-s ","lt"," ")</f>
        <v xml:space="preserve">-s lt </v>
      </c>
      <c r="AO121" t="str">
        <f>CONCATENATE("-p ",$AO$1 )</f>
        <v>-p 10000</v>
      </c>
      <c r="AP121" t="str">
        <f>CONCATENATE(" -t dataset_rand ")</f>
        <v xml:space="preserve"> -t dataset_rand </v>
      </c>
      <c r="AQ121" t="str">
        <f>CONCATENATE("-m ",I121," ")</f>
        <v xml:space="preserve">-m OTU </v>
      </c>
      <c r="AR121" t="str">
        <f>CONCATENATE("-z ",H121," ")</f>
        <v xml:space="preserve">-z OTU_pipe </v>
      </c>
      <c r="AU121" t="str">
        <f>CONCATENATE("-c ",$AU$1," ")</f>
        <v xml:space="preserve">-c 10 </v>
      </c>
      <c r="AV121" t="str">
        <f>CONCATENATE("-o ",F121,"w")</f>
        <v>-o Analysis_37w</v>
      </c>
      <c r="AW121" s="10" t="s">
        <v>94</v>
      </c>
      <c r="BC121" s="10" t="s">
        <v>4570</v>
      </c>
      <c r="BD121" s="10" t="s">
        <v>4571</v>
      </c>
      <c r="BE121" s="10">
        <v>37</v>
      </c>
      <c r="BF121">
        <v>2</v>
      </c>
      <c r="BG121" t="str">
        <f>CONCATENATE($BG$2,AL121,AM121,AN121,AO121,AP121,AQ121,AR121,AS121,AT121,AU121,AV121,AW121)</f>
        <v>~/EHFI/plot_pco_with_stats_all.3-4-13.pl -f 3.MG-RAST.MG-RAST_default.included.raw -g EHFI.groups -s lt -p 10000 -t dataset_rand -m OTU -z OTU_pipe -c 10 -o Analysis_37w -cleanup</v>
      </c>
      <c r="BI121" s="25"/>
    </row>
    <row r="122" spans="2:61" customFormat="1">
      <c r="AL122" t="str">
        <f>CONCATENATE(" -f ",C121," ")</f>
        <v xml:space="preserve"> -f 3.MG-RAST.MG-RAST_default.included.raw </v>
      </c>
      <c r="AM122" t="str">
        <f>CONCATENATE(" ","-g ","EHFI.groups ")</f>
        <v xml:space="preserve"> -g EHFI.groups </v>
      </c>
      <c r="AN122" t="str">
        <f>CONCATENATE("-s ","gt"," ")</f>
        <v xml:space="preserve">-s gt </v>
      </c>
      <c r="AO122" t="str">
        <f>CONCATENATE("-p ",$AO$1 )</f>
        <v>-p 10000</v>
      </c>
      <c r="AP122" t="str">
        <f>CONCATENATE(" -t rowwise_rand ")</f>
        <v xml:space="preserve"> -t rowwise_rand </v>
      </c>
      <c r="AQ122" t="str">
        <f>CONCATENATE("-m ",I121," ")</f>
        <v xml:space="preserve">-m OTU </v>
      </c>
      <c r="AR122" t="str">
        <f>CONCATENATE("-z ",H121," ")</f>
        <v xml:space="preserve">-z OTU_pipe </v>
      </c>
      <c r="AU122" t="str">
        <f>CONCATENATE("-c ",$AU$1," ")</f>
        <v xml:space="preserve">-c 10 </v>
      </c>
      <c r="AV122" t="str">
        <f>CONCATENATE("-o ", F121,"b")</f>
        <v>-o Analysis_37b</v>
      </c>
      <c r="AW122" s="10" t="s">
        <v>94</v>
      </c>
      <c r="BB122" s="10"/>
      <c r="BC122" s="10" t="s">
        <v>4570</v>
      </c>
      <c r="BD122" s="10" t="s">
        <v>4571</v>
      </c>
      <c r="BE122" s="10">
        <v>37</v>
      </c>
      <c r="BF122">
        <v>3</v>
      </c>
      <c r="BG122" t="str">
        <f>CONCATENATE($BG$2,AL122,AM122,AN122,AO122,AP122,AQ122,AR122,AS122,AT122,AU122,AV122,AW122)</f>
        <v>~/EHFI/plot_pco_with_stats_all.3-4-13.pl -f 3.MG-RAST.MG-RAST_default.included.raw  -g EHFI.groups -s gt -p 10000 -t rowwise_rand -m OTU -z OTU_pipe -c 10 -o Analysis_37b -cleanup</v>
      </c>
      <c r="BI122" s="25"/>
    </row>
    <row r="123" spans="2:61" customFormat="1">
      <c r="BC123" s="10" t="s">
        <v>4570</v>
      </c>
      <c r="BD123" s="10" t="s">
        <v>4571</v>
      </c>
      <c r="BE123" s="10">
        <v>37</v>
      </c>
      <c r="BF123">
        <v>4</v>
      </c>
      <c r="BG123" t="str">
        <f>CONCATENATE($BG$3,AY120,AZ120,BA120,BB120)</f>
        <v>~/EHFI/combine_summary_stats.pl -m pattern -w Analysis_37w -b Analysis_37b -o Analysis_37.P_VALUE_SUMMARY</v>
      </c>
      <c r="BI123" s="25"/>
    </row>
    <row r="124" spans="2:61" customFormat="1">
      <c r="BC124" s="10" t="s">
        <v>4570</v>
      </c>
      <c r="BD124" s="10" t="s">
        <v>4571</v>
      </c>
      <c r="BE124" s="10">
        <v>37</v>
      </c>
      <c r="BF124">
        <v>5</v>
      </c>
      <c r="BI124" s="25"/>
    </row>
    <row r="125" spans="2:61" customFormat="1">
      <c r="AL125" t="str">
        <f>CONCATENATE(F126)</f>
        <v>Analysis_38</v>
      </c>
      <c r="AY125" t="str">
        <f>CONCATENATE("-m pattern")</f>
        <v>-m pattern</v>
      </c>
      <c r="AZ125" t="str">
        <f>CONCATENATE(" -w ",F126,"w")</f>
        <v xml:space="preserve"> -w Analysis_38w</v>
      </c>
      <c r="BA125" t="str">
        <f>CONCATENATE(" -b ",F126,"b")</f>
        <v xml:space="preserve"> -b Analysis_38b</v>
      </c>
      <c r="BB125" s="10" t="str">
        <f>CONCATENATE(" -o ",F126,".P_VALUE_SUMMARY")</f>
        <v xml:space="preserve"> -o Analysis_38.P_VALUE_SUMMARY</v>
      </c>
      <c r="BC125" s="10" t="s">
        <v>4570</v>
      </c>
      <c r="BD125" s="10" t="s">
        <v>4571</v>
      </c>
      <c r="BE125" s="10">
        <v>38</v>
      </c>
      <c r="BF125">
        <v>1</v>
      </c>
      <c r="BG125" t="str">
        <f>CONCATENATE("# ",AL125)</f>
        <v># Analysis_38</v>
      </c>
      <c r="BI125" s="25"/>
    </row>
    <row r="126" spans="2:61" customFormat="1">
      <c r="B126">
        <v>3</v>
      </c>
      <c r="C126" t="str">
        <f>VLOOKUP(D126,'[2]datasets and notes'!$K$3:$L$18,2,FALSE)</f>
        <v>3.MG-RAST.MG-RAST_default.included.raw</v>
      </c>
      <c r="D126" t="str">
        <f>CONCATENATE(G126,".",L126,".",M126,".",K126)</f>
        <v>MG-RAST.MG-RAST_default.included.raw</v>
      </c>
      <c r="E126">
        <v>38</v>
      </c>
      <c r="F126" s="24" t="s">
        <v>607</v>
      </c>
      <c r="G126" s="20" t="s">
        <v>87</v>
      </c>
      <c r="H126" s="20" t="s">
        <v>585</v>
      </c>
      <c r="I126" s="20" t="s">
        <v>608</v>
      </c>
      <c r="J126" s="20" t="s">
        <v>90</v>
      </c>
      <c r="K126" s="20" t="s">
        <v>107</v>
      </c>
      <c r="L126" s="20" t="s">
        <v>92</v>
      </c>
      <c r="M126" s="20" t="s">
        <v>93</v>
      </c>
      <c r="N126" s="21" t="s">
        <v>609</v>
      </c>
      <c r="O126" s="21" t="s">
        <v>588</v>
      </c>
      <c r="P126" s="21" t="s">
        <v>589</v>
      </c>
      <c r="Q126" s="21" t="s">
        <v>610</v>
      </c>
      <c r="R126" s="21" t="s">
        <v>611</v>
      </c>
      <c r="S126" s="21" t="s">
        <v>612</v>
      </c>
      <c r="T126" s="21" t="s">
        <v>612</v>
      </c>
      <c r="U126" s="21" t="s">
        <v>591</v>
      </c>
      <c r="V126" s="21" t="s">
        <v>613</v>
      </c>
      <c r="W126" s="21" t="s">
        <v>614</v>
      </c>
      <c r="X126" s="21" t="s">
        <v>177</v>
      </c>
      <c r="Y126" s="21" t="s">
        <v>615</v>
      </c>
      <c r="Z126" s="21" t="s">
        <v>587</v>
      </c>
      <c r="AA126" s="21" t="s">
        <v>616</v>
      </c>
      <c r="AB126" s="21" t="s">
        <v>302</v>
      </c>
      <c r="AC126" s="21" t="s">
        <v>412</v>
      </c>
      <c r="AD126" s="21" t="s">
        <v>180</v>
      </c>
      <c r="AE126" s="21" t="s">
        <v>159</v>
      </c>
      <c r="AF126" s="21" t="s">
        <v>288</v>
      </c>
      <c r="AG126" s="22" t="s">
        <v>616</v>
      </c>
      <c r="AH126" s="23">
        <v>1</v>
      </c>
      <c r="AI126" s="23">
        <v>0</v>
      </c>
      <c r="AJ126" s="22">
        <v>54</v>
      </c>
      <c r="AL126" t="str">
        <f>CONCATENATE(" -f ",C126)</f>
        <v xml:space="preserve"> -f 3.MG-RAST.MG-RAST_default.included.raw</v>
      </c>
      <c r="AM126" t="str">
        <f>CONCATENATE(" ","-g ","EHFI.groups ")</f>
        <v xml:space="preserve"> -g EHFI.groups </v>
      </c>
      <c r="AN126" t="str">
        <f>CONCATENATE("-s ","lt"," ")</f>
        <v xml:space="preserve">-s lt </v>
      </c>
      <c r="AO126" t="str">
        <f>CONCATENATE("-p ",$AO$1 )</f>
        <v>-p 10000</v>
      </c>
      <c r="AP126" t="str">
        <f>CONCATENATE(" -t dataset_rand ")</f>
        <v xml:space="preserve"> -t dataset_rand </v>
      </c>
      <c r="AQ126" t="str">
        <f>CONCATENATE("-m ",I126," ")</f>
        <v xml:space="preserve">-m w_OTU </v>
      </c>
      <c r="AR126" t="str">
        <f>CONCATENATE("-z ",H126," ")</f>
        <v xml:space="preserve">-z OTU_pipe </v>
      </c>
      <c r="AU126" t="str">
        <f>CONCATENATE("-c ",$AU$1," ")</f>
        <v xml:space="preserve">-c 10 </v>
      </c>
      <c r="AV126" t="str">
        <f>CONCATENATE("-o ",F126,"w")</f>
        <v>-o Analysis_38w</v>
      </c>
      <c r="AW126" s="10" t="s">
        <v>94</v>
      </c>
      <c r="BC126" s="10" t="s">
        <v>4570</v>
      </c>
      <c r="BD126" s="10" t="s">
        <v>4571</v>
      </c>
      <c r="BE126" s="10">
        <v>38</v>
      </c>
      <c r="BF126">
        <v>2</v>
      </c>
      <c r="BG126" t="str">
        <f>CONCATENATE($BG$2,AL126,AM126,AN126,AO126,AP126,AQ126,AR126,AS126,AT126,AU126,AV126,AW126)</f>
        <v>~/EHFI/plot_pco_with_stats_all.3-4-13.pl -f 3.MG-RAST.MG-RAST_default.included.raw -g EHFI.groups -s lt -p 10000 -t dataset_rand -m w_OTU -z OTU_pipe -c 10 -o Analysis_38w -cleanup</v>
      </c>
      <c r="BI126" s="25"/>
    </row>
    <row r="127" spans="2:61" customFormat="1">
      <c r="AL127" t="str">
        <f>CONCATENATE(" -f ",C126," ")</f>
        <v xml:space="preserve"> -f 3.MG-RAST.MG-RAST_default.included.raw </v>
      </c>
      <c r="AM127" t="str">
        <f>CONCATENATE(" ","-g ","EHFI.groups ")</f>
        <v xml:space="preserve"> -g EHFI.groups </v>
      </c>
      <c r="AN127" t="str">
        <f>CONCATENATE("-s ","gt"," ")</f>
        <v xml:space="preserve">-s gt </v>
      </c>
      <c r="AO127" t="str">
        <f>CONCATENATE("-p ",$AO$1 )</f>
        <v>-p 10000</v>
      </c>
      <c r="AP127" t="str">
        <f>CONCATENATE(" -t rowwise_rand ")</f>
        <v xml:space="preserve"> -t rowwise_rand </v>
      </c>
      <c r="AQ127" t="str">
        <f>CONCATENATE("-m ",I126," ")</f>
        <v xml:space="preserve">-m w_OTU </v>
      </c>
      <c r="AR127" t="str">
        <f>CONCATENATE("-z ",H126," ")</f>
        <v xml:space="preserve">-z OTU_pipe </v>
      </c>
      <c r="AU127" t="str">
        <f>CONCATENATE("-c ",$AU$1," ")</f>
        <v xml:space="preserve">-c 10 </v>
      </c>
      <c r="AV127" t="str">
        <f>CONCATENATE("-o ", F126,"b")</f>
        <v>-o Analysis_38b</v>
      </c>
      <c r="AW127" s="10" t="s">
        <v>94</v>
      </c>
      <c r="BB127" s="10"/>
      <c r="BC127" s="10" t="s">
        <v>4570</v>
      </c>
      <c r="BD127" s="10" t="s">
        <v>4571</v>
      </c>
      <c r="BE127" s="10">
        <v>38</v>
      </c>
      <c r="BF127">
        <v>3</v>
      </c>
      <c r="BG127" t="str">
        <f>CONCATENATE($BG$2,AL127,AM127,AN127,AO127,AP127,AQ127,AR127,AS127,AT127,AU127,AV127,AW127)</f>
        <v>~/EHFI/plot_pco_with_stats_all.3-4-13.pl -f 3.MG-RAST.MG-RAST_default.included.raw  -g EHFI.groups -s gt -p 10000 -t rowwise_rand -m w_OTU -z OTU_pipe -c 10 -o Analysis_38b -cleanup</v>
      </c>
      <c r="BI127" s="25"/>
    </row>
    <row r="128" spans="2:61" customFormat="1">
      <c r="BC128" s="10" t="s">
        <v>4570</v>
      </c>
      <c r="BD128" s="10" t="s">
        <v>4571</v>
      </c>
      <c r="BE128" s="10">
        <v>38</v>
      </c>
      <c r="BF128">
        <v>4</v>
      </c>
      <c r="BG128" t="str">
        <f>CONCATENATE($BG$3,AY125,AZ125,BA125,BB125)</f>
        <v>~/EHFI/combine_summary_stats.pl -m pattern -w Analysis_38w -b Analysis_38b -o Analysis_38.P_VALUE_SUMMARY</v>
      </c>
      <c r="BI128" s="25"/>
    </row>
    <row r="129" spans="2:59" customFormat="1">
      <c r="BC129" s="10" t="s">
        <v>4570</v>
      </c>
      <c r="BD129" s="10" t="s">
        <v>4571</v>
      </c>
      <c r="BE129" s="10">
        <v>38</v>
      </c>
      <c r="BF129">
        <v>5</v>
      </c>
    </row>
    <row r="130" spans="2:59" customFormat="1"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  <c r="AD130" s="52"/>
      <c r="AE130" s="52"/>
      <c r="AF130" s="52"/>
      <c r="AG130" s="52"/>
      <c r="AH130" s="52"/>
      <c r="AI130" s="52"/>
      <c r="AJ130" s="52"/>
      <c r="AL130" t="str">
        <f>CONCATENATE(F131)</f>
        <v>Analysis_15</v>
      </c>
      <c r="AY130" t="str">
        <f>CONCATENATE("-m pattern")</f>
        <v>-m pattern</v>
      </c>
      <c r="AZ130" t="str">
        <f>CONCATENATE(" -w ",F131,"w")</f>
        <v xml:space="preserve"> -w Analysis_15w</v>
      </c>
      <c r="BA130" t="str">
        <f>CONCATENATE(" -b ",F131,"b")</f>
        <v xml:space="preserve"> -b Analysis_15b</v>
      </c>
      <c r="BB130" s="10" t="str">
        <f>CONCATENATE(" -o ",F131,".P_VALUE_SUMMARY")</f>
        <v xml:space="preserve"> -o Analysis_15.P_VALUE_SUMMARY</v>
      </c>
      <c r="BC130" s="10" t="s">
        <v>314</v>
      </c>
      <c r="BD130" s="10" t="s">
        <v>4572</v>
      </c>
      <c r="BE130" s="10">
        <v>15</v>
      </c>
      <c r="BF130">
        <v>1</v>
      </c>
      <c r="BG130" t="str">
        <f>CONCATENATE("# ",AL130)</f>
        <v># Analysis_15</v>
      </c>
    </row>
    <row r="131" spans="2:59" customFormat="1">
      <c r="B131">
        <v>8</v>
      </c>
      <c r="C131" t="str">
        <f>VLOOKUP(D131,'[2]datasets and notes'!$K$3:$L$18,2,FALSE)</f>
        <v>8.MG-RAST.100p.included.norm</v>
      </c>
      <c r="D131" t="str">
        <f>CONCATENATE(G131,".",L131,".",M131,".",K131)</f>
        <v>MG-RAST.100p.included.norm</v>
      </c>
      <c r="E131">
        <v>15</v>
      </c>
      <c r="F131" s="20" t="s">
        <v>313</v>
      </c>
      <c r="G131" s="20" t="s">
        <v>87</v>
      </c>
      <c r="H131" s="20" t="s">
        <v>88</v>
      </c>
      <c r="I131" s="20" t="s">
        <v>89</v>
      </c>
      <c r="J131" s="20" t="s">
        <v>90</v>
      </c>
      <c r="K131" s="20" t="s">
        <v>91</v>
      </c>
      <c r="L131" s="20" t="s">
        <v>314</v>
      </c>
      <c r="M131" s="20" t="s">
        <v>93</v>
      </c>
      <c r="N131" s="21">
        <v>0.41</v>
      </c>
      <c r="O131" s="21">
        <v>7.0000000000000007E-2</v>
      </c>
      <c r="P131" s="21">
        <v>0.26</v>
      </c>
      <c r="Q131" s="21">
        <v>7.0000000000000007E-2</v>
      </c>
      <c r="R131" s="21">
        <v>0.13</v>
      </c>
      <c r="S131" s="21">
        <v>0.11</v>
      </c>
      <c r="T131" s="21">
        <v>0</v>
      </c>
      <c r="U131" s="21">
        <v>0.04</v>
      </c>
      <c r="V131" s="21">
        <v>0.17</v>
      </c>
      <c r="W131" s="21">
        <v>0.61</v>
      </c>
      <c r="X131" s="21">
        <v>0.76</v>
      </c>
      <c r="Y131" s="21">
        <v>0.75</v>
      </c>
      <c r="Z131" s="21">
        <v>0.32</v>
      </c>
      <c r="AA131" s="21">
        <v>0.8</v>
      </c>
      <c r="AB131" s="21">
        <v>0.21</v>
      </c>
      <c r="AC131" s="21">
        <v>0.87</v>
      </c>
      <c r="AD131" s="21">
        <v>1</v>
      </c>
      <c r="AE131" s="21">
        <v>0.92</v>
      </c>
      <c r="AF131" s="21">
        <v>0.63</v>
      </c>
      <c r="AG131" s="22">
        <v>0.54</v>
      </c>
      <c r="AH131" s="23">
        <v>1.0000000000000005E-3</v>
      </c>
      <c r="AI131" s="23">
        <v>4.4494718330152868E-19</v>
      </c>
      <c r="AJ131" s="22">
        <v>7</v>
      </c>
      <c r="AL131" t="str">
        <f>CONCATENATE(" -f ",C131)</f>
        <v xml:space="preserve"> -f 8.MG-RAST.100p.included.norm</v>
      </c>
      <c r="AM131" t="str">
        <f>CONCATENATE(" ","-g ","EHFI.groups ")</f>
        <v xml:space="preserve"> -g EHFI.groups </v>
      </c>
      <c r="AN131" t="str">
        <f>CONCATENATE("-s ","lt"," ")</f>
        <v xml:space="preserve">-s lt </v>
      </c>
      <c r="AO131" t="str">
        <f>CONCATENATE("-p ",$AO$1 )</f>
        <v>-p 10000</v>
      </c>
      <c r="AP131" t="str">
        <f>CONCATENATE(" -t dataset_rand ")</f>
        <v xml:space="preserve"> -t dataset_rand </v>
      </c>
      <c r="AQ131" t="str">
        <f>CONCATENATE("-m ",I131," ")</f>
        <v xml:space="preserve">-m bray-curtis </v>
      </c>
      <c r="AR131" t="str">
        <f>CONCATENATE("-z ",H131," ")</f>
        <v xml:space="preserve">-z MG-RAST_pipe </v>
      </c>
      <c r="AU131" t="str">
        <f>CONCATENATE("-c ",$AU$1," ")</f>
        <v xml:space="preserve">-c 10 </v>
      </c>
      <c r="AV131" t="str">
        <f>CONCATENATE("-o ",F131,"w")</f>
        <v>-o Analysis_15w</v>
      </c>
      <c r="AW131" s="10" t="s">
        <v>94</v>
      </c>
      <c r="BC131" s="10" t="s">
        <v>314</v>
      </c>
      <c r="BD131" s="10" t="s">
        <v>4572</v>
      </c>
      <c r="BE131" s="10">
        <v>15</v>
      </c>
      <c r="BF131">
        <v>2</v>
      </c>
      <c r="BG131" t="str">
        <f>CONCATENATE($BG$2,AL131,AM131,AN131,AO131,AP131,AQ131,AR131,AS131,AT131,AU131,AV131,AW131)</f>
        <v>~/EHFI/plot_pco_with_stats_all.3-4-13.pl -f 8.MG-RAST.100p.included.norm -g EHFI.groups -s lt -p 10000 -t dataset_rand -m bray-curtis -z MG-RAST_pipe -c 10 -o Analysis_15w -cleanup</v>
      </c>
    </row>
    <row r="132" spans="2:59" customFormat="1">
      <c r="AL132" t="str">
        <f>CONCATENATE(" -f ",C131," ")</f>
        <v xml:space="preserve"> -f 8.MG-RAST.100p.included.norm </v>
      </c>
      <c r="AM132" t="str">
        <f>CONCATENATE(" ","-g ","EHFI.groups ")</f>
        <v xml:space="preserve"> -g EHFI.groups </v>
      </c>
      <c r="AN132" t="str">
        <f>CONCATENATE("-s ","gt"," ")</f>
        <v xml:space="preserve">-s gt </v>
      </c>
      <c r="AO132" t="str">
        <f>CONCATENATE("-p ",$AO$1 )</f>
        <v>-p 10000</v>
      </c>
      <c r="AP132" t="str">
        <f>CONCATENATE(" -t rowwise_rand ")</f>
        <v xml:space="preserve"> -t rowwise_rand </v>
      </c>
      <c r="AQ132" t="str">
        <f>CONCATENATE("-m ",I131," ")</f>
        <v xml:space="preserve">-m bray-curtis </v>
      </c>
      <c r="AR132" t="str">
        <f>CONCATENATE("-z ",H131," ")</f>
        <v xml:space="preserve">-z MG-RAST_pipe </v>
      </c>
      <c r="AU132" t="str">
        <f>CONCATENATE("-c ",$AU$1," ")</f>
        <v xml:space="preserve">-c 10 </v>
      </c>
      <c r="AV132" t="str">
        <f>CONCATENATE("-o ", F131,"b")</f>
        <v>-o Analysis_15b</v>
      </c>
      <c r="AW132" s="10" t="s">
        <v>94</v>
      </c>
      <c r="BB132" s="10"/>
      <c r="BC132" s="10" t="s">
        <v>314</v>
      </c>
      <c r="BD132" s="10" t="s">
        <v>4572</v>
      </c>
      <c r="BE132" s="10">
        <v>15</v>
      </c>
      <c r="BF132">
        <v>3</v>
      </c>
      <c r="BG132" t="str">
        <f>CONCATENATE($BG$2,AL132,AM132,AN132,AO132,AP132,AQ132,AR132,AS132,AT132,AU132,AV132,AW132)</f>
        <v>~/EHFI/plot_pco_with_stats_all.3-4-13.pl -f 8.MG-RAST.100p.included.norm  -g EHFI.groups -s gt -p 10000 -t rowwise_rand -m bray-curtis -z MG-RAST_pipe -c 10 -o Analysis_15b -cleanup</v>
      </c>
    </row>
    <row r="133" spans="2:59" customFormat="1">
      <c r="BC133" s="10" t="s">
        <v>314</v>
      </c>
      <c r="BD133" s="10" t="s">
        <v>4572</v>
      </c>
      <c r="BE133" s="10">
        <v>15</v>
      </c>
      <c r="BF133">
        <v>4</v>
      </c>
      <c r="BG133" t="str">
        <f>CONCATENATE($BG$3,AY130,AZ130,BA130,BB130)</f>
        <v>~/EHFI/combine_summary_stats.pl -m pattern -w Analysis_15w -b Analysis_15b -o Analysis_15.P_VALUE_SUMMARY</v>
      </c>
    </row>
    <row r="134" spans="2:59" customFormat="1">
      <c r="BC134" s="10" t="s">
        <v>314</v>
      </c>
      <c r="BD134" s="10" t="s">
        <v>4572</v>
      </c>
      <c r="BE134" s="10">
        <v>15</v>
      </c>
      <c r="BF134">
        <v>5</v>
      </c>
    </row>
    <row r="135" spans="2:59" customFormat="1">
      <c r="AL135" t="str">
        <f>CONCATENATE(F136)</f>
        <v>Analysis_19</v>
      </c>
      <c r="AY135" t="str">
        <f>CONCATENATE("-m pattern")</f>
        <v>-m pattern</v>
      </c>
      <c r="AZ135" t="str">
        <f>CONCATENATE(" -w ",F136,"w")</f>
        <v xml:space="preserve"> -w Analysis_19w</v>
      </c>
      <c r="BA135" t="str">
        <f>CONCATENATE(" -b ",F136,"b")</f>
        <v xml:space="preserve"> -b Analysis_19b</v>
      </c>
      <c r="BB135" s="10" t="str">
        <f>CONCATENATE(" -o ",F136,".P_VALUE_SUMMARY")</f>
        <v xml:space="preserve"> -o Analysis_19.P_VALUE_SUMMARY</v>
      </c>
      <c r="BC135" s="10" t="s">
        <v>314</v>
      </c>
      <c r="BD135" s="10" t="s">
        <v>4572</v>
      </c>
      <c r="BE135" s="10">
        <v>19</v>
      </c>
      <c r="BF135">
        <v>1</v>
      </c>
      <c r="BG135" t="str">
        <f>CONCATENATE("# ",AL135)</f>
        <v># Analysis_19</v>
      </c>
    </row>
    <row r="136" spans="2:59" customFormat="1">
      <c r="B136">
        <v>15</v>
      </c>
      <c r="C136" t="str">
        <f>VLOOKUP(D136,'[2]datasets and notes'!$K$3:$L$18,2,FALSE)</f>
        <v>15.Qiime.100p.included.raw</v>
      </c>
      <c r="D136" t="str">
        <f>CONCATENATE(G136,".",L136,".",M136,".",K136)</f>
        <v>Qiime.100p.included.raw</v>
      </c>
      <c r="E136">
        <v>19</v>
      </c>
      <c r="F136" s="24" t="s">
        <v>347</v>
      </c>
      <c r="G136" s="20" t="s">
        <v>150</v>
      </c>
      <c r="H136" s="20" t="s">
        <v>151</v>
      </c>
      <c r="I136" s="20" t="s">
        <v>152</v>
      </c>
      <c r="J136" s="20" t="s">
        <v>153</v>
      </c>
      <c r="K136" s="20" t="s">
        <v>107</v>
      </c>
      <c r="L136" s="20" t="s">
        <v>314</v>
      </c>
      <c r="M136" s="20" t="s">
        <v>93</v>
      </c>
      <c r="N136" s="21">
        <v>0.96</v>
      </c>
      <c r="O136" s="21" t="s">
        <v>348</v>
      </c>
      <c r="P136" s="21" t="s">
        <v>349</v>
      </c>
      <c r="Q136" s="21" t="s">
        <v>350</v>
      </c>
      <c r="R136" s="21">
        <v>0.15</v>
      </c>
      <c r="S136" s="21" t="s">
        <v>351</v>
      </c>
      <c r="T136" s="21" t="s">
        <v>352</v>
      </c>
      <c r="U136" s="21" t="s">
        <v>353</v>
      </c>
      <c r="V136" s="21" t="s">
        <v>354</v>
      </c>
      <c r="W136" s="21" t="s">
        <v>355</v>
      </c>
      <c r="X136" s="21" t="s">
        <v>356</v>
      </c>
      <c r="Y136" s="21" t="s">
        <v>357</v>
      </c>
      <c r="Z136" s="21">
        <v>0.45</v>
      </c>
      <c r="AA136" s="21" t="s">
        <v>358</v>
      </c>
      <c r="AB136" s="21" t="s">
        <v>359</v>
      </c>
      <c r="AC136" s="21" t="s">
        <v>360</v>
      </c>
      <c r="AD136" s="21" t="s">
        <v>361</v>
      </c>
      <c r="AE136" s="21" t="s">
        <v>362</v>
      </c>
      <c r="AF136" s="21" t="s">
        <v>363</v>
      </c>
      <c r="AG136" s="22" t="s">
        <v>364</v>
      </c>
      <c r="AH136" s="23">
        <v>0.44685000000000008</v>
      </c>
      <c r="AI136" s="23">
        <v>0.43585418553987926</v>
      </c>
      <c r="AJ136" s="22">
        <v>50</v>
      </c>
      <c r="AK136" t="str">
        <f>L136</f>
        <v>100p</v>
      </c>
      <c r="AL136" t="str">
        <f>CONCATENATE(" -f ",C136)</f>
        <v xml:space="preserve"> -f 15.Qiime.100p.included.raw</v>
      </c>
      <c r="AM136" t="str">
        <f>CONCATENATE(" ","-g ","EHFI.groups ")</f>
        <v xml:space="preserve"> -g EHFI.groups </v>
      </c>
      <c r="AN136" t="str">
        <f>CONCATENATE("-s ","lt"," ")</f>
        <v xml:space="preserve">-s lt </v>
      </c>
      <c r="AO136" t="str">
        <f>CONCATENATE("-p ",$AO$1 )</f>
        <v>-p 10000</v>
      </c>
      <c r="AP136" t="str">
        <f>CONCATENATE(" -t dataset_rand ")</f>
        <v xml:space="preserve"> -t dataset_rand </v>
      </c>
      <c r="AQ136" t="str">
        <f>CONCATENATE("-m ",I136," ")</f>
        <v xml:space="preserve">-m unifrac </v>
      </c>
      <c r="AR136" t="str">
        <f>CONCATENATE("-z ",H136," ")</f>
        <v xml:space="preserve">-z qiime_pipe </v>
      </c>
      <c r="AS136" t="str">
        <f>CONCATENATE(" -q ",$AS$1," ")</f>
        <v xml:space="preserve"> -q qiime_table </v>
      </c>
      <c r="AT136" s="10" t="s">
        <v>4573</v>
      </c>
      <c r="AU136" t="str">
        <f>CONCATENATE(" -c ",$AU$1," ")</f>
        <v xml:space="preserve"> -c 10 </v>
      </c>
      <c r="AV136" t="str">
        <f>CONCATENATE("-o ",F136,"w")</f>
        <v>-o Analysis_19w</v>
      </c>
      <c r="AW136" s="10" t="s">
        <v>94</v>
      </c>
      <c r="BC136" s="10" t="s">
        <v>314</v>
      </c>
      <c r="BD136" s="10" t="s">
        <v>4572</v>
      </c>
      <c r="BE136" s="10">
        <v>19</v>
      </c>
      <c r="BF136">
        <v>2</v>
      </c>
      <c r="BG136" t="str">
        <f>CONCATENATE($BG$2,AL136,AM136,AN136,AO136,AP136,AQ136,AR136,AS136,AT136,AU136,AV136,AW136)</f>
        <v>~/EHFI/plot_pco_with_stats_all.3-4-13.pl -f 15.Qiime.100p.included.raw -g EHFI.groups -s lt -p 10000 -t dataset_rand -m unifrac -z qiime_pipe  -q qiime_table  -a  -c 10 -o Analysis_19w -cleanup</v>
      </c>
    </row>
    <row r="137" spans="2:59" customFormat="1">
      <c r="AL137" t="str">
        <f>CONCATENATE(" -f ",C136," ")</f>
        <v xml:space="preserve"> -f 15.Qiime.100p.included.raw </v>
      </c>
      <c r="AM137" t="str">
        <f>CONCATENATE(" ","-g ","EHFI.groups ")</f>
        <v xml:space="preserve"> -g EHFI.groups </v>
      </c>
      <c r="AN137" t="str">
        <f>CONCATENATE("-s ","gt"," ")</f>
        <v xml:space="preserve">-s gt </v>
      </c>
      <c r="AO137" t="str">
        <f>CONCATENATE("-p ",$AO$1 )</f>
        <v>-p 10000</v>
      </c>
      <c r="AP137" t="str">
        <f>CONCATENATE(" -t rowwise_rand ")</f>
        <v xml:space="preserve"> -t rowwise_rand </v>
      </c>
      <c r="AQ137" t="str">
        <f>CONCATENATE("-m ",I136," ")</f>
        <v xml:space="preserve">-m unifrac </v>
      </c>
      <c r="AR137" t="str">
        <f>CONCATENATE("-z ",H136," ")</f>
        <v xml:space="preserve">-z qiime_pipe </v>
      </c>
      <c r="AS137" t="str">
        <f>CONCATENATE(" -q ",$AS$1," ")</f>
        <v xml:space="preserve"> -q qiime_table </v>
      </c>
      <c r="AT137" s="10" t="s">
        <v>4573</v>
      </c>
      <c r="AU137" t="str">
        <f>CONCATENATE(" -c ",$AU$1," ")</f>
        <v xml:space="preserve"> -c 10 </v>
      </c>
      <c r="AV137" t="str">
        <f>CONCATENATE("-o ", F136,"b")</f>
        <v>-o Analysis_19b</v>
      </c>
      <c r="AW137" s="10" t="s">
        <v>94</v>
      </c>
      <c r="BB137" s="10"/>
      <c r="BC137" s="10" t="s">
        <v>314</v>
      </c>
      <c r="BD137" s="10" t="s">
        <v>4572</v>
      </c>
      <c r="BE137" s="10">
        <v>19</v>
      </c>
      <c r="BF137">
        <v>3</v>
      </c>
      <c r="BG137" t="str">
        <f>CONCATENATE($BG$2,AL137,AM137,AN137,AO137,AP137,AQ137,AR137,AS137,AT137,AU137,AV137,AW137)</f>
        <v>~/EHFI/plot_pco_with_stats_all.3-4-13.pl -f 15.Qiime.100p.included.raw  -g EHFI.groups -s gt -p 10000 -t rowwise_rand -m unifrac -z qiime_pipe  -q qiime_table  -a  -c 10 -o Analysis_19b -cleanup</v>
      </c>
    </row>
    <row r="138" spans="2:59" customFormat="1">
      <c r="BC138" s="10" t="s">
        <v>314</v>
      </c>
      <c r="BD138" s="10" t="s">
        <v>4572</v>
      </c>
      <c r="BE138" s="10">
        <v>19</v>
      </c>
      <c r="BF138">
        <v>4</v>
      </c>
      <c r="BG138" t="str">
        <f>CONCATENATE($BG$3,AY135,AZ135,BA135,BB135)</f>
        <v>~/EHFI/combine_summary_stats.pl -m pattern -w Analysis_19w -b Analysis_19b -o Analysis_19.P_VALUE_SUMMARY</v>
      </c>
    </row>
    <row r="139" spans="2:59" customFormat="1">
      <c r="BC139" s="10" t="s">
        <v>314</v>
      </c>
      <c r="BD139" s="10" t="s">
        <v>4572</v>
      </c>
      <c r="BE139" s="10">
        <v>19</v>
      </c>
      <c r="BF139">
        <v>5</v>
      </c>
    </row>
    <row r="140" spans="2:59" customFormat="1">
      <c r="AL140" t="str">
        <f>CONCATENATE(F141)</f>
        <v>Analysis_20</v>
      </c>
      <c r="AY140" t="str">
        <f>CONCATENATE("-m pattern")</f>
        <v>-m pattern</v>
      </c>
      <c r="AZ140" t="str">
        <f>CONCATENATE(" -w ",F141,"w")</f>
        <v xml:space="preserve"> -w Analysis_20w</v>
      </c>
      <c r="BA140" t="str">
        <f>CONCATENATE(" -b ",F141,"b")</f>
        <v xml:space="preserve"> -b Analysis_20b</v>
      </c>
      <c r="BB140" s="10" t="str">
        <f>CONCATENATE(" -o ",F141,".P_VALUE_SUMMARY")</f>
        <v xml:space="preserve"> -o Analysis_20.P_VALUE_SUMMARY</v>
      </c>
      <c r="BC140" s="10" t="s">
        <v>314</v>
      </c>
      <c r="BD140" s="10" t="s">
        <v>4572</v>
      </c>
      <c r="BE140" s="10">
        <v>20</v>
      </c>
      <c r="BF140">
        <v>1</v>
      </c>
      <c r="BG140" t="str">
        <f>CONCATENATE("# ",AL140)</f>
        <v># Analysis_20</v>
      </c>
    </row>
    <row r="141" spans="2:59" customFormat="1">
      <c r="B141">
        <v>16</v>
      </c>
      <c r="C141" t="str">
        <f>VLOOKUP(D141,'[2]datasets and notes'!$K$3:$L$18,2,FALSE)</f>
        <v>16.Qiime.100p.included.norm</v>
      </c>
      <c r="D141" t="str">
        <f>CONCATENATE(G141,".",L141,".",M141,".",K141)</f>
        <v>Qiime.100p.included.norm</v>
      </c>
      <c r="E141">
        <v>20</v>
      </c>
      <c r="F141" s="24" t="s">
        <v>372</v>
      </c>
      <c r="G141" s="20" t="s">
        <v>150</v>
      </c>
      <c r="H141" s="20" t="s">
        <v>151</v>
      </c>
      <c r="I141" s="20" t="s">
        <v>174</v>
      </c>
      <c r="J141" s="20" t="s">
        <v>153</v>
      </c>
      <c r="K141" s="20" t="s">
        <v>91</v>
      </c>
      <c r="L141" s="20" t="s">
        <v>314</v>
      </c>
      <c r="M141" s="20" t="s">
        <v>93</v>
      </c>
      <c r="N141" s="21" t="s">
        <v>373</v>
      </c>
      <c r="O141" s="21" t="s">
        <v>374</v>
      </c>
      <c r="P141" s="21" t="s">
        <v>375</v>
      </c>
      <c r="Q141" s="21" t="s">
        <v>376</v>
      </c>
      <c r="R141" s="21">
        <v>0.08</v>
      </c>
      <c r="S141" s="21" t="s">
        <v>377</v>
      </c>
      <c r="T141" s="21" t="s">
        <v>378</v>
      </c>
      <c r="U141" s="21" t="s">
        <v>379</v>
      </c>
      <c r="V141" s="21" t="s">
        <v>380</v>
      </c>
      <c r="W141" s="21" t="s">
        <v>381</v>
      </c>
      <c r="X141" s="21" t="s">
        <v>382</v>
      </c>
      <c r="Y141" s="21" t="s">
        <v>383</v>
      </c>
      <c r="Z141" s="21" t="s">
        <v>384</v>
      </c>
      <c r="AA141" s="21" t="s">
        <v>385</v>
      </c>
      <c r="AB141" s="21" t="s">
        <v>386</v>
      </c>
      <c r="AC141" s="21" t="s">
        <v>387</v>
      </c>
      <c r="AD141" s="21" t="s">
        <v>388</v>
      </c>
      <c r="AE141" s="21" t="s">
        <v>389</v>
      </c>
      <c r="AF141" s="21" t="s">
        <v>390</v>
      </c>
      <c r="AG141" s="22" t="s">
        <v>391</v>
      </c>
      <c r="AH141" s="23">
        <v>0.42560000000000003</v>
      </c>
      <c r="AI141" s="23">
        <v>0.33066351158653229</v>
      </c>
      <c r="AJ141" s="22">
        <v>49</v>
      </c>
      <c r="AK141" t="str">
        <f>L141</f>
        <v>100p</v>
      </c>
      <c r="AL141" t="str">
        <f>CONCATENATE(" -f ",C141)</f>
        <v xml:space="preserve"> -f 16.Qiime.100p.included.norm</v>
      </c>
      <c r="AM141" t="str">
        <f>CONCATENATE(" ","-g ","EHFI.groups ")</f>
        <v xml:space="preserve"> -g EHFI.groups </v>
      </c>
      <c r="AN141" t="str">
        <f>CONCATENATE("-s ","lt"," ")</f>
        <v xml:space="preserve">-s lt </v>
      </c>
      <c r="AO141" t="str">
        <f>CONCATENATE("-p ",$AO$1 )</f>
        <v>-p 10000</v>
      </c>
      <c r="AP141" t="str">
        <f>CONCATENATE(" -t dataset_rand ")</f>
        <v xml:space="preserve"> -t dataset_rand </v>
      </c>
      <c r="AQ141" t="str">
        <f>CONCATENATE("-m ",I141," ")</f>
        <v xml:space="preserve">-m weighted_unifrac </v>
      </c>
      <c r="AR141" t="str">
        <f>CONCATENATE("-z ",H141," ")</f>
        <v xml:space="preserve">-z qiime_pipe </v>
      </c>
      <c r="AS141" t="str">
        <f>CONCATENATE(" -q ",$AS$1," ")</f>
        <v xml:space="preserve"> -q qiime_table </v>
      </c>
      <c r="AT141" s="10" t="s">
        <v>4573</v>
      </c>
      <c r="AU141" t="str">
        <f>CONCATENATE(" -c ",$AU$1," ")</f>
        <v xml:space="preserve"> -c 10 </v>
      </c>
      <c r="AV141" t="str">
        <f>CONCATENATE("-o ",F141,"w")</f>
        <v>-o Analysis_20w</v>
      </c>
      <c r="AW141" s="10" t="s">
        <v>94</v>
      </c>
      <c r="BC141" s="10" t="s">
        <v>314</v>
      </c>
      <c r="BD141" s="10" t="s">
        <v>4572</v>
      </c>
      <c r="BE141" s="10">
        <v>20</v>
      </c>
      <c r="BF141">
        <v>2</v>
      </c>
      <c r="BG141" t="str">
        <f>CONCATENATE($BG$2,AL141,AM141,AN141,AO141,AP141,AQ141,AR141,AS141,AT141,AU141,AV141,AW141)</f>
        <v>~/EHFI/plot_pco_with_stats_all.3-4-13.pl -f 16.Qiime.100p.included.norm -g EHFI.groups -s lt -p 10000 -t dataset_rand -m weighted_unifrac -z qiime_pipe  -q qiime_table  -a  -c 10 -o Analysis_20w -cleanup</v>
      </c>
    </row>
    <row r="142" spans="2:59" customFormat="1"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52"/>
      <c r="AJ142" s="52"/>
      <c r="AL142" t="str">
        <f>CONCATENATE(" -f ",C141," ")</f>
        <v xml:space="preserve"> -f 16.Qiime.100p.included.norm </v>
      </c>
      <c r="AM142" t="str">
        <f>CONCATENATE(" ","-g ","EHFI.groups ")</f>
        <v xml:space="preserve"> -g EHFI.groups </v>
      </c>
      <c r="AN142" t="str">
        <f>CONCATENATE("-s ","gt"," ")</f>
        <v xml:space="preserve">-s gt </v>
      </c>
      <c r="AO142" t="str">
        <f>CONCATENATE("-p ",$AO$1 )</f>
        <v>-p 10000</v>
      </c>
      <c r="AP142" t="str">
        <f>CONCATENATE(" -t rowwise_rand ")</f>
        <v xml:space="preserve"> -t rowwise_rand </v>
      </c>
      <c r="AQ142" t="str">
        <f>CONCATENATE("-m ",I141," ")</f>
        <v xml:space="preserve">-m weighted_unifrac </v>
      </c>
      <c r="AR142" t="str">
        <f>CONCATENATE("-z ",H141," ")</f>
        <v xml:space="preserve">-z qiime_pipe </v>
      </c>
      <c r="AS142" t="str">
        <f>CONCATENATE(" -q ",$AS$1," ")</f>
        <v xml:space="preserve"> -q qiime_table </v>
      </c>
      <c r="AT142" s="10" t="s">
        <v>4573</v>
      </c>
      <c r="AU142" t="str">
        <f>CONCATENATE(" -c ",$AU$1," ")</f>
        <v xml:space="preserve"> -c 10 </v>
      </c>
      <c r="AV142" t="str">
        <f>CONCATENATE("-o ", F141,"b")</f>
        <v>-o Analysis_20b</v>
      </c>
      <c r="AW142" s="10" t="s">
        <v>94</v>
      </c>
      <c r="BB142" s="10"/>
      <c r="BC142" s="10" t="s">
        <v>314</v>
      </c>
      <c r="BD142" s="10" t="s">
        <v>4572</v>
      </c>
      <c r="BE142" s="10">
        <v>20</v>
      </c>
      <c r="BF142">
        <v>3</v>
      </c>
      <c r="BG142" t="str">
        <f>CONCATENATE($BG$2,AL142,AM142,AN142,AO142,AP142,AQ142,AR142,AS142,AT142,AU142,AV142,AW142)</f>
        <v>~/EHFI/plot_pco_with_stats_all.3-4-13.pl -f 16.Qiime.100p.included.norm  -g EHFI.groups -s gt -p 10000 -t rowwise_rand -m weighted_unifrac -z qiime_pipe  -q qiime_table  -a  -c 10 -o Analysis_20b -cleanup</v>
      </c>
    </row>
    <row r="143" spans="2:59" customFormat="1">
      <c r="BC143" s="10" t="s">
        <v>314</v>
      </c>
      <c r="BD143" s="10" t="s">
        <v>4572</v>
      </c>
      <c r="BE143" s="10">
        <v>20</v>
      </c>
      <c r="BF143">
        <v>4</v>
      </c>
      <c r="BG143" t="str">
        <f>CONCATENATE($BG$3,AY140,AZ140,BA140,BB140)</f>
        <v>~/EHFI/combine_summary_stats.pl -m pattern -w Analysis_20w -b Analysis_20b -o Analysis_20.P_VALUE_SUMMARY</v>
      </c>
    </row>
    <row r="144" spans="2:59" customFormat="1">
      <c r="BC144" s="10" t="s">
        <v>314</v>
      </c>
      <c r="BD144" s="10" t="s">
        <v>4572</v>
      </c>
      <c r="BE144" s="10">
        <v>20</v>
      </c>
      <c r="BF144">
        <v>5</v>
      </c>
    </row>
    <row r="145" spans="2:59" customFormat="1">
      <c r="AL145" t="str">
        <f>CONCATENATE(F146)</f>
        <v>Analysis_21</v>
      </c>
      <c r="AY145" t="str">
        <f>CONCATENATE("-m pattern")</f>
        <v>-m pattern</v>
      </c>
      <c r="AZ145" t="str">
        <f>CONCATENATE(" -w ",F146,"w")</f>
        <v xml:space="preserve"> -w Analysis_21w</v>
      </c>
      <c r="BA145" t="str">
        <f>CONCATENATE(" -b ",F146,"b")</f>
        <v xml:space="preserve"> -b Analysis_21b</v>
      </c>
      <c r="BB145" s="10" t="str">
        <f>CONCATENATE(" -o ",F146,".P_VALUE_SUMMARY")</f>
        <v xml:space="preserve"> -o Analysis_21.P_VALUE_SUMMARY</v>
      </c>
      <c r="BC145" s="10" t="s">
        <v>314</v>
      </c>
      <c r="BD145" s="10" t="s">
        <v>4572</v>
      </c>
      <c r="BE145" s="10">
        <v>21</v>
      </c>
      <c r="BF145">
        <v>1</v>
      </c>
      <c r="BG145" t="str">
        <f>CONCATENATE("# ",AL145)</f>
        <v># Analysis_21</v>
      </c>
    </row>
    <row r="146" spans="2:59" customFormat="1">
      <c r="B146">
        <v>15</v>
      </c>
      <c r="C146" t="str">
        <f>VLOOKUP(D146,'[2]datasets and notes'!$K$3:$L$18,2,FALSE)</f>
        <v>15.Qiime.100p.included.raw</v>
      </c>
      <c r="D146" t="str">
        <f>CONCATENATE(G146,".",L146,".",M146,".",K146)</f>
        <v>Qiime.100p.included.raw</v>
      </c>
      <c r="E146">
        <v>21</v>
      </c>
      <c r="F146" s="24" t="s">
        <v>398</v>
      </c>
      <c r="G146" s="20" t="s">
        <v>150</v>
      </c>
      <c r="H146" s="20" t="s">
        <v>151</v>
      </c>
      <c r="I146" s="20" t="s">
        <v>174</v>
      </c>
      <c r="J146" s="20" t="s">
        <v>153</v>
      </c>
      <c r="K146" s="20" t="s">
        <v>107</v>
      </c>
      <c r="L146" s="20" t="s">
        <v>314</v>
      </c>
      <c r="M146" s="20" t="s">
        <v>93</v>
      </c>
      <c r="N146" s="21" t="s">
        <v>399</v>
      </c>
      <c r="O146" s="21" t="s">
        <v>400</v>
      </c>
      <c r="P146" s="21" t="s">
        <v>401</v>
      </c>
      <c r="Q146" s="21" t="s">
        <v>402</v>
      </c>
      <c r="R146" s="21">
        <v>0.04</v>
      </c>
      <c r="S146" s="21" t="s">
        <v>403</v>
      </c>
      <c r="T146" s="21" t="s">
        <v>404</v>
      </c>
      <c r="U146" s="21" t="s">
        <v>405</v>
      </c>
      <c r="V146" s="21" t="s">
        <v>406</v>
      </c>
      <c r="W146" s="21" t="s">
        <v>407</v>
      </c>
      <c r="X146" s="21" t="s">
        <v>408</v>
      </c>
      <c r="Y146" s="21" t="s">
        <v>409</v>
      </c>
      <c r="Z146" s="21">
        <v>0.36</v>
      </c>
      <c r="AA146" s="21" t="s">
        <v>410</v>
      </c>
      <c r="AB146" s="21" t="s">
        <v>411</v>
      </c>
      <c r="AC146" s="21" t="s">
        <v>412</v>
      </c>
      <c r="AD146" s="21" t="s">
        <v>413</v>
      </c>
      <c r="AE146" s="21" t="s">
        <v>414</v>
      </c>
      <c r="AF146" s="21" t="s">
        <v>415</v>
      </c>
      <c r="AG146" s="22" t="s">
        <v>416</v>
      </c>
      <c r="AH146" s="23">
        <v>0.50529999999999997</v>
      </c>
      <c r="AI146" s="23">
        <v>0.45044026416268268</v>
      </c>
      <c r="AJ146" s="22">
        <v>52</v>
      </c>
      <c r="AK146" t="str">
        <f>L146</f>
        <v>100p</v>
      </c>
      <c r="AL146" t="str">
        <f>CONCATENATE(" -f ",C146)</f>
        <v xml:space="preserve"> -f 15.Qiime.100p.included.raw</v>
      </c>
      <c r="AM146" t="str">
        <f>CONCATENATE(" ","-g ","EHFI.groups ")</f>
        <v xml:space="preserve"> -g EHFI.groups </v>
      </c>
      <c r="AN146" t="str">
        <f>CONCATENATE("-s ","lt"," ")</f>
        <v xml:space="preserve">-s lt </v>
      </c>
      <c r="AO146" t="str">
        <f>CONCATENATE("-p ",$AO$1 )</f>
        <v>-p 10000</v>
      </c>
      <c r="AP146" t="str">
        <f>CONCATENATE(" -t dataset_rand ")</f>
        <v xml:space="preserve"> -t dataset_rand </v>
      </c>
      <c r="AQ146" t="str">
        <f>CONCATENATE("-m ",I146," ")</f>
        <v xml:space="preserve">-m weighted_unifrac </v>
      </c>
      <c r="AR146" t="str">
        <f>CONCATENATE("-z ",H146," ")</f>
        <v xml:space="preserve">-z qiime_pipe </v>
      </c>
      <c r="AS146" t="str">
        <f>CONCATENATE(" -q ",$AS$1," ")</f>
        <v xml:space="preserve"> -q qiime_table </v>
      </c>
      <c r="AT146" s="10" t="s">
        <v>4573</v>
      </c>
      <c r="AU146" t="str">
        <f>CONCATENATE(" -c ",$AU$1," ")</f>
        <v xml:space="preserve"> -c 10 </v>
      </c>
      <c r="AV146" t="str">
        <f>CONCATENATE("-o ",F146,"w")</f>
        <v>-o Analysis_21w</v>
      </c>
      <c r="AW146" s="10" t="s">
        <v>94</v>
      </c>
      <c r="BC146" s="10" t="s">
        <v>314</v>
      </c>
      <c r="BD146" s="10" t="s">
        <v>4572</v>
      </c>
      <c r="BE146" s="10">
        <v>21</v>
      </c>
      <c r="BF146">
        <v>2</v>
      </c>
      <c r="BG146" t="str">
        <f>CONCATENATE($BG$2,AL146,AM146,AN146,AO146,AP146,AQ146,AR146,AS146,AT146,AU146,AV146,AW146)</f>
        <v>~/EHFI/plot_pco_with_stats_all.3-4-13.pl -f 15.Qiime.100p.included.raw -g EHFI.groups -s lt -p 10000 -t dataset_rand -m weighted_unifrac -z qiime_pipe  -q qiime_table  -a  -c 10 -o Analysis_21w -cleanup</v>
      </c>
    </row>
    <row r="147" spans="2:59" customFormat="1">
      <c r="AL147" t="str">
        <f>CONCATENATE(" -f ",C146," ")</f>
        <v xml:space="preserve"> -f 15.Qiime.100p.included.raw </v>
      </c>
      <c r="AM147" t="str">
        <f>CONCATENATE(" ","-g ","EHFI.groups ")</f>
        <v xml:space="preserve"> -g EHFI.groups </v>
      </c>
      <c r="AN147" t="str">
        <f>CONCATENATE("-s ","gt"," ")</f>
        <v xml:space="preserve">-s gt </v>
      </c>
      <c r="AO147" t="str">
        <f>CONCATENATE("-p ",$AO$1 )</f>
        <v>-p 10000</v>
      </c>
      <c r="AP147" t="str">
        <f>CONCATENATE(" -t rowwise_rand ")</f>
        <v xml:space="preserve"> -t rowwise_rand </v>
      </c>
      <c r="AQ147" t="str">
        <f>CONCATENATE("-m ",I146," ")</f>
        <v xml:space="preserve">-m weighted_unifrac </v>
      </c>
      <c r="AR147" t="str">
        <f>CONCATENATE("-z ",H146," ")</f>
        <v xml:space="preserve">-z qiime_pipe </v>
      </c>
      <c r="AS147" t="str">
        <f>CONCATENATE(" -q ",$AS$1," ")</f>
        <v xml:space="preserve"> -q qiime_table </v>
      </c>
      <c r="AT147" s="10" t="s">
        <v>4573</v>
      </c>
      <c r="AU147" t="str">
        <f>CONCATENATE(" -c ",$AU$1," ")</f>
        <v xml:space="preserve"> -c 10 </v>
      </c>
      <c r="AV147" t="str">
        <f>CONCATENATE("-o ", F146,"b")</f>
        <v>-o Analysis_21b</v>
      </c>
      <c r="AW147" s="10" t="s">
        <v>94</v>
      </c>
      <c r="BB147" s="10"/>
      <c r="BC147" s="10" t="s">
        <v>314</v>
      </c>
      <c r="BD147" s="10" t="s">
        <v>4572</v>
      </c>
      <c r="BE147" s="10">
        <v>21</v>
      </c>
      <c r="BF147">
        <v>3</v>
      </c>
      <c r="BG147" t="str">
        <f>CONCATENATE($BG$2,AL147,AM147,AN147,AO147,AP147,AQ147,AR147,AS147,AT147,AU147,AV147,AW147)</f>
        <v>~/EHFI/plot_pco_with_stats_all.3-4-13.pl -f 15.Qiime.100p.included.raw  -g EHFI.groups -s gt -p 10000 -t rowwise_rand -m weighted_unifrac -z qiime_pipe  -q qiime_table  -a  -c 10 -o Analysis_21b -cleanup</v>
      </c>
    </row>
    <row r="148" spans="2:59" customFormat="1"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  <c r="AB148" s="52"/>
      <c r="AC148" s="52"/>
      <c r="AD148" s="52"/>
      <c r="AE148" s="52"/>
      <c r="AF148" s="52"/>
      <c r="AG148" s="52"/>
      <c r="AH148" s="52"/>
      <c r="AI148" s="52"/>
      <c r="AJ148" s="52"/>
      <c r="BC148" s="10" t="s">
        <v>314</v>
      </c>
      <c r="BD148" s="10" t="s">
        <v>4572</v>
      </c>
      <c r="BE148" s="10">
        <v>21</v>
      </c>
      <c r="BF148">
        <v>4</v>
      </c>
      <c r="BG148" t="str">
        <f>CONCATENATE($BG$3,AY145,AZ145,BA145,BB145)</f>
        <v>~/EHFI/combine_summary_stats.pl -m pattern -w Analysis_21w -b Analysis_21b -o Analysis_21.P_VALUE_SUMMARY</v>
      </c>
    </row>
    <row r="149" spans="2:59" customFormat="1">
      <c r="BC149" s="10" t="s">
        <v>314</v>
      </c>
      <c r="BD149" s="10" t="s">
        <v>4572</v>
      </c>
      <c r="BE149" s="10">
        <v>21</v>
      </c>
      <c r="BF149">
        <v>5</v>
      </c>
    </row>
    <row r="150" spans="2:59" customFormat="1">
      <c r="AL150" t="str">
        <f>CONCATENATE(F151)</f>
        <v>Analysis_26</v>
      </c>
      <c r="AY150" t="str">
        <f>CONCATENATE("-m pattern")</f>
        <v>-m pattern</v>
      </c>
      <c r="AZ150" t="str">
        <f>CONCATENATE(" -w ",F151,"w")</f>
        <v xml:space="preserve"> -w Analysis_26w</v>
      </c>
      <c r="BA150" t="str">
        <f>CONCATENATE(" -b ",F151,"b")</f>
        <v xml:space="preserve"> -b Analysis_26b</v>
      </c>
      <c r="BB150" s="10" t="str">
        <f>CONCATENATE(" -o ",F151,".P_VALUE_SUMMARY")</f>
        <v xml:space="preserve"> -o Analysis_26.P_VALUE_SUMMARY</v>
      </c>
      <c r="BC150" s="10" t="s">
        <v>314</v>
      </c>
      <c r="BD150" s="10" t="s">
        <v>4572</v>
      </c>
      <c r="BE150" s="10">
        <v>26</v>
      </c>
      <c r="BF150">
        <v>1</v>
      </c>
      <c r="BG150" t="str">
        <f>CONCATENATE("# ",AL150)</f>
        <v># Analysis_26</v>
      </c>
    </row>
    <row r="151" spans="2:59" customFormat="1">
      <c r="B151">
        <v>13</v>
      </c>
      <c r="C151" t="str">
        <f>VLOOKUP(D151,'[2]datasets and notes'!$K$3:$L$18,2,FALSE)</f>
        <v>13.Qiime.100p.removed.raw</v>
      </c>
      <c r="D151" t="str">
        <f>CONCATENATE(G151,".",L151,".",M151,".",K151)</f>
        <v>Qiime.100p.removed.raw</v>
      </c>
      <c r="E151">
        <v>26</v>
      </c>
      <c r="F151" s="24" t="s">
        <v>460</v>
      </c>
      <c r="G151" s="20" t="s">
        <v>150</v>
      </c>
      <c r="H151" s="20" t="s">
        <v>151</v>
      </c>
      <c r="I151" s="20" t="s">
        <v>152</v>
      </c>
      <c r="J151" s="20" t="s">
        <v>153</v>
      </c>
      <c r="K151" s="20" t="s">
        <v>107</v>
      </c>
      <c r="L151" s="20" t="s">
        <v>314</v>
      </c>
      <c r="M151" s="20" t="s">
        <v>214</v>
      </c>
      <c r="N151" s="21">
        <v>0.36</v>
      </c>
      <c r="O151" s="21" t="s">
        <v>461</v>
      </c>
      <c r="P151" s="21" t="s">
        <v>462</v>
      </c>
      <c r="Q151" s="21" t="s">
        <v>463</v>
      </c>
      <c r="R151" s="21">
        <v>0.05</v>
      </c>
      <c r="S151" s="21">
        <v>0.54</v>
      </c>
      <c r="T151" s="21" t="s">
        <v>464</v>
      </c>
      <c r="U151" s="21" t="s">
        <v>465</v>
      </c>
      <c r="V151" s="21">
        <v>0.71</v>
      </c>
      <c r="W151" s="21">
        <v>0.66</v>
      </c>
      <c r="X151" s="21" t="s">
        <v>177</v>
      </c>
      <c r="Y151" s="21" t="s">
        <v>200</v>
      </c>
      <c r="Z151" s="21">
        <v>0.46</v>
      </c>
      <c r="AA151" s="21" t="s">
        <v>466</v>
      </c>
      <c r="AB151" s="21" t="s">
        <v>467</v>
      </c>
      <c r="AC151" s="21" t="s">
        <v>468</v>
      </c>
      <c r="AD151" s="21">
        <v>0.95</v>
      </c>
      <c r="AE151" s="21" t="s">
        <v>159</v>
      </c>
      <c r="AF151" s="21">
        <v>0.95</v>
      </c>
      <c r="AG151" s="22" t="s">
        <v>469</v>
      </c>
      <c r="AH151" s="23">
        <v>0.37534999999999996</v>
      </c>
      <c r="AI151" s="23">
        <v>0.43846805981015796</v>
      </c>
      <c r="AJ151" s="22">
        <v>43</v>
      </c>
      <c r="AK151" t="str">
        <f>L151</f>
        <v>100p</v>
      </c>
      <c r="AL151" t="str">
        <f>CONCATENATE(" -f ",C151)</f>
        <v xml:space="preserve"> -f 13.Qiime.100p.removed.raw</v>
      </c>
      <c r="AM151" t="str">
        <f>CONCATENATE(" ","-g ","EHFI.groups ")</f>
        <v xml:space="preserve"> -g EHFI.groups </v>
      </c>
      <c r="AN151" t="str">
        <f>CONCATENATE("-s ","lt"," ")</f>
        <v xml:space="preserve">-s lt </v>
      </c>
      <c r="AO151" t="str">
        <f>CONCATENATE("-p ",$AO$1 )</f>
        <v>-p 10000</v>
      </c>
      <c r="AP151" t="str">
        <f>CONCATENATE(" -t dataset_rand ")</f>
        <v xml:space="preserve"> -t dataset_rand </v>
      </c>
      <c r="AQ151" t="str">
        <f>CONCATENATE("-m ",I151," ")</f>
        <v xml:space="preserve">-m unifrac </v>
      </c>
      <c r="AR151" t="str">
        <f>CONCATENATE("-z ",H151," ")</f>
        <v xml:space="preserve">-z qiime_pipe </v>
      </c>
      <c r="AS151" t="str">
        <f>CONCATENATE(" -q ",$AS$1," ")</f>
        <v xml:space="preserve"> -q qiime_table </v>
      </c>
      <c r="AT151" s="32" t="s">
        <v>4573</v>
      </c>
      <c r="AU151" t="str">
        <f>CONCATENATE(" -c ",$AU$1," ")</f>
        <v xml:space="preserve"> -c 10 </v>
      </c>
      <c r="AV151" t="str">
        <f>CONCATENATE("-o ",F151,"w")</f>
        <v>-o Analysis_26w</v>
      </c>
      <c r="AW151" s="10" t="s">
        <v>94</v>
      </c>
      <c r="BC151" s="10" t="s">
        <v>314</v>
      </c>
      <c r="BD151" s="10" t="s">
        <v>4572</v>
      </c>
      <c r="BE151" s="10">
        <v>26</v>
      </c>
      <c r="BF151">
        <v>2</v>
      </c>
      <c r="BG151" t="str">
        <f>CONCATENATE($BG$2,AL151,AM151,AN151,AO151,AP151,AQ151,AR151,AS151,AT151,AU151,AV151,AW151)</f>
        <v>~/EHFI/plot_pco_with_stats_all.3-4-13.pl -f 13.Qiime.100p.removed.raw -g EHFI.groups -s lt -p 10000 -t dataset_rand -m unifrac -z qiime_pipe  -q qiime_table  -a  -c 10 -o Analysis_26w -cleanup</v>
      </c>
    </row>
    <row r="152" spans="2:59" customFormat="1">
      <c r="AL152" t="str">
        <f>CONCATENATE(" -f ",C151," ")</f>
        <v xml:space="preserve"> -f 13.Qiime.100p.removed.raw </v>
      </c>
      <c r="AM152" t="str">
        <f>CONCATENATE(" ","-g ","EHFI.groups ")</f>
        <v xml:space="preserve"> -g EHFI.groups </v>
      </c>
      <c r="AN152" t="str">
        <f>CONCATENATE("-s ","gt"," ")</f>
        <v xml:space="preserve">-s gt </v>
      </c>
      <c r="AO152" t="str">
        <f>CONCATENATE("-p ",$AO$1 )</f>
        <v>-p 10000</v>
      </c>
      <c r="AP152" t="str">
        <f>CONCATENATE(" -t rowwise_rand ")</f>
        <v xml:space="preserve"> -t rowwise_rand </v>
      </c>
      <c r="AQ152" t="str">
        <f>CONCATENATE("-m ",I151," ")</f>
        <v xml:space="preserve">-m unifrac </v>
      </c>
      <c r="AR152" t="str">
        <f>CONCATENATE("-z ",H151," ")</f>
        <v xml:space="preserve">-z qiime_pipe </v>
      </c>
      <c r="AS152" t="str">
        <f>CONCATENATE(" -q ",$AS$1," ")</f>
        <v xml:space="preserve"> -q qiime_table </v>
      </c>
      <c r="AT152" s="32" t="s">
        <v>4573</v>
      </c>
      <c r="AU152" t="str">
        <f>CONCATENATE(" -c ",$AU$1," ")</f>
        <v xml:space="preserve"> -c 10 </v>
      </c>
      <c r="AV152" t="str">
        <f>CONCATENATE("-o ", F151,"b")</f>
        <v>-o Analysis_26b</v>
      </c>
      <c r="AW152" s="10" t="s">
        <v>94</v>
      </c>
      <c r="BB152" s="10"/>
      <c r="BC152" s="10" t="s">
        <v>314</v>
      </c>
      <c r="BD152" s="10" t="s">
        <v>4572</v>
      </c>
      <c r="BE152" s="10">
        <v>26</v>
      </c>
      <c r="BF152">
        <v>3</v>
      </c>
      <c r="BG152" t="str">
        <f>CONCATENATE($BG$2,AL152,AM152,AN152,AO152,AP152,AQ152,AR152,AS152,AT152,AU152,AV152,AW152)</f>
        <v>~/EHFI/plot_pco_with_stats_all.3-4-13.pl -f 13.Qiime.100p.removed.raw  -g EHFI.groups -s gt -p 10000 -t rowwise_rand -m unifrac -z qiime_pipe  -q qiime_table  -a  -c 10 -o Analysis_26b -cleanup</v>
      </c>
    </row>
    <row r="153" spans="2:59" customFormat="1">
      <c r="BC153" s="10" t="s">
        <v>314</v>
      </c>
      <c r="BD153" s="10" t="s">
        <v>4572</v>
      </c>
      <c r="BE153" s="10">
        <v>26</v>
      </c>
      <c r="BF153">
        <v>4</v>
      </c>
      <c r="BG153" t="str">
        <f>CONCATENATE($BG$3,AY150,AZ150,BA150,BB150)</f>
        <v>~/EHFI/combine_summary_stats.pl -m pattern -w Analysis_26w -b Analysis_26b -o Analysis_26.P_VALUE_SUMMARY</v>
      </c>
    </row>
    <row r="154" spans="2:59" customFormat="1"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2"/>
      <c r="AB154" s="52"/>
      <c r="AC154" s="52"/>
      <c r="AD154" s="52"/>
      <c r="AE154" s="52"/>
      <c r="AF154" s="52"/>
      <c r="AG154" s="52"/>
      <c r="AH154" s="52"/>
      <c r="AI154" s="52"/>
      <c r="AJ154" s="52"/>
      <c r="BC154" s="10" t="s">
        <v>314</v>
      </c>
      <c r="BD154" s="10" t="s">
        <v>4572</v>
      </c>
      <c r="BE154" s="10">
        <v>26</v>
      </c>
      <c r="BF154">
        <v>5</v>
      </c>
    </row>
    <row r="155" spans="2:59" customFormat="1"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2"/>
      <c r="AB155" s="52"/>
      <c r="AC155" s="52"/>
      <c r="AD155" s="52"/>
      <c r="AE155" s="52"/>
      <c r="AF155" s="52"/>
      <c r="AG155" s="52"/>
      <c r="AH155" s="52"/>
      <c r="AI155" s="52"/>
      <c r="AJ155" s="52"/>
      <c r="AL155" t="str">
        <f>CONCATENATE(F156)</f>
        <v>Analysis_27</v>
      </c>
      <c r="AY155" t="str">
        <f>CONCATENATE("-m pattern")</f>
        <v>-m pattern</v>
      </c>
      <c r="AZ155" t="str">
        <f>CONCATENATE(" -w ",F156,"w")</f>
        <v xml:space="preserve"> -w Analysis_27w</v>
      </c>
      <c r="BA155" t="str">
        <f>CONCATENATE(" -b ",F156,"b")</f>
        <v xml:space="preserve"> -b Analysis_27b</v>
      </c>
      <c r="BB155" s="10" t="str">
        <f>CONCATENATE(" -o ",F156,".P_VALUE_SUMMARY")</f>
        <v xml:space="preserve"> -o Analysis_27.P_VALUE_SUMMARY</v>
      </c>
      <c r="BC155" s="10" t="s">
        <v>314</v>
      </c>
      <c r="BD155" s="10" t="s">
        <v>4572</v>
      </c>
      <c r="BE155" s="10">
        <v>27</v>
      </c>
      <c r="BF155">
        <v>1</v>
      </c>
      <c r="BG155" t="str">
        <f>CONCATENATE("# ",AL155)</f>
        <v># Analysis_27</v>
      </c>
    </row>
    <row r="156" spans="2:59" customFormat="1">
      <c r="B156">
        <v>14</v>
      </c>
      <c r="C156" t="str">
        <f>VLOOKUP(D156,'[2]datasets and notes'!$K$3:$L$18,2,FALSE)</f>
        <v>14.Qiime.100p.removed.norm</v>
      </c>
      <c r="D156" t="str">
        <f>CONCATENATE(G156,".",L156,".",M156,".",K156)</f>
        <v>Qiime.100p.removed.norm</v>
      </c>
      <c r="E156">
        <v>27</v>
      </c>
      <c r="F156" s="24" t="s">
        <v>476</v>
      </c>
      <c r="G156" s="20" t="s">
        <v>150</v>
      </c>
      <c r="H156" s="20" t="s">
        <v>151</v>
      </c>
      <c r="I156" s="20" t="s">
        <v>174</v>
      </c>
      <c r="J156" s="20" t="s">
        <v>153</v>
      </c>
      <c r="K156" s="20" t="s">
        <v>91</v>
      </c>
      <c r="L156" s="20" t="s">
        <v>314</v>
      </c>
      <c r="M156" s="20" t="s">
        <v>214</v>
      </c>
      <c r="N156" s="21" t="s">
        <v>477</v>
      </c>
      <c r="O156" s="21" t="s">
        <v>478</v>
      </c>
      <c r="P156" s="21" t="s">
        <v>479</v>
      </c>
      <c r="Q156" s="21" t="s">
        <v>480</v>
      </c>
      <c r="R156" s="21">
        <v>0.17</v>
      </c>
      <c r="S156" s="21">
        <v>0</v>
      </c>
      <c r="T156" s="21" t="s">
        <v>481</v>
      </c>
      <c r="U156" s="21" t="s">
        <v>482</v>
      </c>
      <c r="V156" s="21">
        <v>0.62</v>
      </c>
      <c r="W156" s="21">
        <v>0.7</v>
      </c>
      <c r="X156" s="21" t="s">
        <v>483</v>
      </c>
      <c r="Y156" s="21" t="s">
        <v>484</v>
      </c>
      <c r="Z156" s="21" t="s">
        <v>485</v>
      </c>
      <c r="AA156" s="21" t="s">
        <v>486</v>
      </c>
      <c r="AB156" s="21" t="s">
        <v>487</v>
      </c>
      <c r="AC156" s="21" t="s">
        <v>488</v>
      </c>
      <c r="AD156" s="21">
        <v>0.98</v>
      </c>
      <c r="AE156" s="21" t="s">
        <v>489</v>
      </c>
      <c r="AF156" s="21" t="s">
        <v>490</v>
      </c>
      <c r="AG156" s="22" t="s">
        <v>491</v>
      </c>
      <c r="AH156" s="23">
        <v>0.25219999999999992</v>
      </c>
      <c r="AI156" s="23">
        <v>0.31044969081369017</v>
      </c>
      <c r="AJ156" s="22">
        <v>35</v>
      </c>
      <c r="AK156" t="str">
        <f>L156</f>
        <v>100p</v>
      </c>
      <c r="AL156" t="str">
        <f>CONCATENATE(" -f ",C156)</f>
        <v xml:space="preserve"> -f 14.Qiime.100p.removed.norm</v>
      </c>
      <c r="AM156" t="str">
        <f>CONCATENATE(" ","-g ","EHFI.groups ")</f>
        <v xml:space="preserve"> -g EHFI.groups </v>
      </c>
      <c r="AN156" t="str">
        <f>CONCATENATE("-s ","lt"," ")</f>
        <v xml:space="preserve">-s lt </v>
      </c>
      <c r="AO156" t="str">
        <f>CONCATENATE("-p ",$AO$1 )</f>
        <v>-p 10000</v>
      </c>
      <c r="AP156" t="str">
        <f>CONCATENATE(" -t dataset_rand ")</f>
        <v xml:space="preserve"> -t dataset_rand </v>
      </c>
      <c r="AQ156" t="str">
        <f>CONCATENATE("-m ",I156," ")</f>
        <v xml:space="preserve">-m weighted_unifrac </v>
      </c>
      <c r="AR156" t="str">
        <f>CONCATENATE("-z ",H156," ")</f>
        <v xml:space="preserve">-z qiime_pipe </v>
      </c>
      <c r="AS156" t="str">
        <f>CONCATENATE(" -q ",$AS$1," ")</f>
        <v xml:space="preserve"> -q qiime_table </v>
      </c>
      <c r="AT156" s="32" t="s">
        <v>4573</v>
      </c>
      <c r="AU156" t="str">
        <f>CONCATENATE(" -c ",$AU$1," ")</f>
        <v xml:space="preserve"> -c 10 </v>
      </c>
      <c r="AV156" t="str">
        <f>CONCATENATE("-o ",F156,"w")</f>
        <v>-o Analysis_27w</v>
      </c>
      <c r="AW156" s="10" t="s">
        <v>94</v>
      </c>
      <c r="BC156" s="10" t="s">
        <v>314</v>
      </c>
      <c r="BD156" s="10" t="s">
        <v>4572</v>
      </c>
      <c r="BE156" s="10">
        <v>27</v>
      </c>
      <c r="BF156">
        <v>2</v>
      </c>
      <c r="BG156" t="str">
        <f>CONCATENATE($BG$2,AL156,AM156,AN156,AO156,AP156,AQ156,AR156,AS156,AT156,AU156,AV156,AW156)</f>
        <v>~/EHFI/plot_pco_with_stats_all.3-4-13.pl -f 14.Qiime.100p.removed.norm -g EHFI.groups -s lt -p 10000 -t dataset_rand -m weighted_unifrac -z qiime_pipe  -q qiime_table  -a  -c 10 -o Analysis_27w -cleanup</v>
      </c>
    </row>
    <row r="157" spans="2:59" customFormat="1">
      <c r="AL157" t="str">
        <f>CONCATENATE(" -f ",C156," ")</f>
        <v xml:space="preserve"> -f 14.Qiime.100p.removed.norm </v>
      </c>
      <c r="AM157" t="str">
        <f>CONCATENATE(" ","-g ","EHFI.groups ")</f>
        <v xml:space="preserve"> -g EHFI.groups </v>
      </c>
      <c r="AN157" t="str">
        <f>CONCATENATE("-s ","gt"," ")</f>
        <v xml:space="preserve">-s gt </v>
      </c>
      <c r="AO157" t="str">
        <f>CONCATENATE("-p ",$AO$1 )</f>
        <v>-p 10000</v>
      </c>
      <c r="AP157" t="str">
        <f>CONCATENATE(" -t rowwise_rand ")</f>
        <v xml:space="preserve"> -t rowwise_rand </v>
      </c>
      <c r="AQ157" t="str">
        <f>CONCATENATE("-m ",I156," ")</f>
        <v xml:space="preserve">-m weighted_unifrac </v>
      </c>
      <c r="AR157" t="str">
        <f>CONCATENATE("-z ",H156," ")</f>
        <v xml:space="preserve">-z qiime_pipe </v>
      </c>
      <c r="AS157" t="str">
        <f>CONCATENATE(" -q ",$AS$1," ")</f>
        <v xml:space="preserve"> -q qiime_table </v>
      </c>
      <c r="AT157" s="32" t="s">
        <v>4573</v>
      </c>
      <c r="AU157" t="str">
        <f>CONCATENATE(" -c ",$AU$1," ")</f>
        <v xml:space="preserve"> -c 10 </v>
      </c>
      <c r="AV157" t="str">
        <f>CONCATENATE("-o ", F156,"b")</f>
        <v>-o Analysis_27b</v>
      </c>
      <c r="AW157" s="10" t="s">
        <v>94</v>
      </c>
      <c r="BB157" s="10"/>
      <c r="BC157" s="10" t="s">
        <v>314</v>
      </c>
      <c r="BD157" s="10" t="s">
        <v>4572</v>
      </c>
      <c r="BE157" s="10">
        <v>27</v>
      </c>
      <c r="BF157">
        <v>3</v>
      </c>
      <c r="BG157" t="str">
        <f>CONCATENATE($BG$2,AL157,AM157,AN157,AO157,AP157,AQ157,AR157,AS157,AT157,AU157,AV157,AW157)</f>
        <v>~/EHFI/plot_pco_with_stats_all.3-4-13.pl -f 14.Qiime.100p.removed.norm  -g EHFI.groups -s gt -p 10000 -t rowwise_rand -m weighted_unifrac -z qiime_pipe  -q qiime_table  -a  -c 10 -o Analysis_27b -cleanup</v>
      </c>
    </row>
    <row r="158" spans="2:59" customFormat="1">
      <c r="BC158" s="10" t="s">
        <v>314</v>
      </c>
      <c r="BD158" s="10" t="s">
        <v>4572</v>
      </c>
      <c r="BE158" s="10">
        <v>27</v>
      </c>
      <c r="BF158">
        <v>4</v>
      </c>
      <c r="BG158" t="str">
        <f>CONCATENATE($BG$3,AY155,AZ155,BA155,BB155)</f>
        <v>~/EHFI/combine_summary_stats.pl -m pattern -w Analysis_27w -b Analysis_27b -o Analysis_27.P_VALUE_SUMMARY</v>
      </c>
    </row>
    <row r="159" spans="2:59" customFormat="1">
      <c r="BC159" s="10" t="s">
        <v>314</v>
      </c>
      <c r="BD159" s="10" t="s">
        <v>4572</v>
      </c>
      <c r="BE159" s="10">
        <v>27</v>
      </c>
      <c r="BF159">
        <v>5</v>
      </c>
    </row>
    <row r="160" spans="2:59" customFormat="1">
      <c r="AL160" t="str">
        <f>CONCATENATE(F161)</f>
        <v>Analysis_28</v>
      </c>
      <c r="AY160" t="str">
        <f>CONCATENATE("-m pattern")</f>
        <v>-m pattern</v>
      </c>
      <c r="AZ160" t="str">
        <f>CONCATENATE(" -w ",F161,"w")</f>
        <v xml:space="preserve"> -w Analysis_28w</v>
      </c>
      <c r="BA160" t="str">
        <f>CONCATENATE(" -b ",F161,"b")</f>
        <v xml:space="preserve"> -b Analysis_28b</v>
      </c>
      <c r="BB160" s="10" t="str">
        <f>CONCATENATE(" -o ",F161,".P_VALUE_SUMMARY")</f>
        <v xml:space="preserve"> -o Analysis_28.P_VALUE_SUMMARY</v>
      </c>
      <c r="BC160" s="10" t="s">
        <v>314</v>
      </c>
      <c r="BD160" s="10" t="s">
        <v>4572</v>
      </c>
      <c r="BE160" s="10">
        <v>28</v>
      </c>
      <c r="BF160">
        <v>1</v>
      </c>
      <c r="BG160" t="str">
        <f>CONCATENATE("# ",AL160)</f>
        <v># Analysis_28</v>
      </c>
    </row>
    <row r="161" spans="2:59" customFormat="1">
      <c r="B161">
        <v>13</v>
      </c>
      <c r="C161" t="str">
        <f>VLOOKUP(D161,'[2]datasets and notes'!$K$3:$L$18,2,FALSE)</f>
        <v>13.Qiime.100p.removed.raw</v>
      </c>
      <c r="D161" t="str">
        <f>CONCATENATE(G161,".",L161,".",M161,".",K161)</f>
        <v>Qiime.100p.removed.raw</v>
      </c>
      <c r="E161">
        <v>28</v>
      </c>
      <c r="F161" s="24" t="s">
        <v>498</v>
      </c>
      <c r="G161" s="20" t="s">
        <v>150</v>
      </c>
      <c r="H161" s="20" t="s">
        <v>151</v>
      </c>
      <c r="I161" s="20" t="s">
        <v>174</v>
      </c>
      <c r="J161" s="20" t="s">
        <v>153</v>
      </c>
      <c r="K161" s="20" t="s">
        <v>107</v>
      </c>
      <c r="L161" s="20" t="s">
        <v>314</v>
      </c>
      <c r="M161" s="20" t="s">
        <v>214</v>
      </c>
      <c r="N161" s="21" t="s">
        <v>499</v>
      </c>
      <c r="O161" s="21" t="s">
        <v>500</v>
      </c>
      <c r="P161" s="21" t="s">
        <v>501</v>
      </c>
      <c r="Q161" s="21" t="s">
        <v>502</v>
      </c>
      <c r="R161" s="21">
        <v>0.08</v>
      </c>
      <c r="S161" s="21">
        <v>0.08</v>
      </c>
      <c r="T161" s="21" t="s">
        <v>503</v>
      </c>
      <c r="U161" s="21" t="s">
        <v>504</v>
      </c>
      <c r="V161" s="21">
        <v>0.43</v>
      </c>
      <c r="W161" s="21" t="s">
        <v>505</v>
      </c>
      <c r="X161" s="21" t="s">
        <v>177</v>
      </c>
      <c r="Y161" s="21" t="s">
        <v>200</v>
      </c>
      <c r="Z161" s="21" t="s">
        <v>506</v>
      </c>
      <c r="AA161" s="21" t="s">
        <v>507</v>
      </c>
      <c r="AB161" s="21" t="s">
        <v>508</v>
      </c>
      <c r="AC161" s="21" t="s">
        <v>200</v>
      </c>
      <c r="AD161" s="21">
        <v>0.97</v>
      </c>
      <c r="AE161" s="21" t="s">
        <v>178</v>
      </c>
      <c r="AF161" s="21">
        <v>0.89</v>
      </c>
      <c r="AG161" s="22" t="s">
        <v>509</v>
      </c>
      <c r="AH161" s="23">
        <v>0.39315000000000005</v>
      </c>
      <c r="AI161" s="23">
        <v>0.43338536091177743</v>
      </c>
      <c r="AJ161" s="22">
        <v>47</v>
      </c>
      <c r="AK161" t="str">
        <f>L161</f>
        <v>100p</v>
      </c>
      <c r="AL161" t="str">
        <f>CONCATENATE(" -f ",C161)</f>
        <v xml:space="preserve"> -f 13.Qiime.100p.removed.raw</v>
      </c>
      <c r="AM161" t="str">
        <f>CONCATENATE(" ","-g ","EHFI.groups ")</f>
        <v xml:space="preserve"> -g EHFI.groups </v>
      </c>
      <c r="AN161" t="str">
        <f>CONCATENATE("-s ","lt"," ")</f>
        <v xml:space="preserve">-s lt </v>
      </c>
      <c r="AO161" t="str">
        <f>CONCATENATE("-p ",$AO$1 )</f>
        <v>-p 10000</v>
      </c>
      <c r="AP161" t="str">
        <f>CONCATENATE(" -t dataset_rand ")</f>
        <v xml:space="preserve"> -t dataset_rand </v>
      </c>
      <c r="AQ161" t="str">
        <f>CONCATENATE("-m ",I161," ")</f>
        <v xml:space="preserve">-m weighted_unifrac </v>
      </c>
      <c r="AR161" t="str">
        <f>CONCATENATE("-z ",H161," ")</f>
        <v xml:space="preserve">-z qiime_pipe </v>
      </c>
      <c r="AS161" t="str">
        <f>CONCATENATE(" -q ",$AS$1," ")</f>
        <v xml:space="preserve"> -q qiime_table </v>
      </c>
      <c r="AT161" s="32" t="s">
        <v>4573</v>
      </c>
      <c r="AU161" t="str">
        <f>CONCATENATE(" -c ",$AU$1," ")</f>
        <v xml:space="preserve"> -c 10 </v>
      </c>
      <c r="AV161" t="str">
        <f>CONCATENATE("-o ",F161,"w")</f>
        <v>-o Analysis_28w</v>
      </c>
      <c r="AW161" s="10" t="s">
        <v>94</v>
      </c>
      <c r="BC161" s="10" t="s">
        <v>314</v>
      </c>
      <c r="BD161" s="10" t="s">
        <v>4572</v>
      </c>
      <c r="BE161" s="10">
        <v>28</v>
      </c>
      <c r="BF161">
        <v>2</v>
      </c>
      <c r="BG161" t="str">
        <f>CONCATENATE($BG$2,AL161,AM161,AN161,AO161,AP161,AQ161,AR161,AS161,AT161,AU161,AV161,AW161)</f>
        <v>~/EHFI/plot_pco_with_stats_all.3-4-13.pl -f 13.Qiime.100p.removed.raw -g EHFI.groups -s lt -p 10000 -t dataset_rand -m weighted_unifrac -z qiime_pipe  -q qiime_table  -a  -c 10 -o Analysis_28w -cleanup</v>
      </c>
    </row>
    <row r="162" spans="2:59" customFormat="1">
      <c r="AL162" t="str">
        <f>CONCATENATE(" -f ",C161," ")</f>
        <v xml:space="preserve"> -f 13.Qiime.100p.removed.raw </v>
      </c>
      <c r="AM162" t="str">
        <f>CONCATENATE(" ","-g ","EHFI.groups ")</f>
        <v xml:space="preserve"> -g EHFI.groups </v>
      </c>
      <c r="AN162" t="str">
        <f>CONCATENATE("-s ","gt"," ")</f>
        <v xml:space="preserve">-s gt </v>
      </c>
      <c r="AO162" t="str">
        <f>CONCATENATE("-p ",$AO$1 )</f>
        <v>-p 10000</v>
      </c>
      <c r="AP162" t="str">
        <f>CONCATENATE(" -t rowwise_rand ")</f>
        <v xml:space="preserve"> -t rowwise_rand </v>
      </c>
      <c r="AQ162" t="str">
        <f>CONCATENATE("-m ",I161," ")</f>
        <v xml:space="preserve">-m weighted_unifrac </v>
      </c>
      <c r="AR162" t="str">
        <f>CONCATENATE("-z ",H161," ")</f>
        <v xml:space="preserve">-z qiime_pipe </v>
      </c>
      <c r="AS162" t="str">
        <f>CONCATENATE(" -q ",$AS$1," ")</f>
        <v xml:space="preserve"> -q qiime_table </v>
      </c>
      <c r="AT162" s="32" t="s">
        <v>4573</v>
      </c>
      <c r="AU162" t="str">
        <f>CONCATENATE(" -c ",$AU$1," ")</f>
        <v xml:space="preserve"> -c 10 </v>
      </c>
      <c r="AV162" t="str">
        <f>CONCATENATE("-o ", F161,"b")</f>
        <v>-o Analysis_28b</v>
      </c>
      <c r="AW162" s="10" t="s">
        <v>94</v>
      </c>
      <c r="BB162" s="10"/>
      <c r="BC162" s="10" t="s">
        <v>314</v>
      </c>
      <c r="BD162" s="10" t="s">
        <v>4572</v>
      </c>
      <c r="BE162" s="10">
        <v>28</v>
      </c>
      <c r="BF162">
        <v>3</v>
      </c>
      <c r="BG162" t="str">
        <f>CONCATENATE($BG$2,AL162,AM162,AN162,AO162,AP162,AQ162,AR162,AS162,AT162,AU162,AV162,AW162)</f>
        <v>~/EHFI/plot_pco_with_stats_all.3-4-13.pl -f 13.Qiime.100p.removed.raw  -g EHFI.groups -s gt -p 10000 -t rowwise_rand -m weighted_unifrac -z qiime_pipe  -q qiime_table  -a  -c 10 -o Analysis_28b -cleanup</v>
      </c>
    </row>
    <row r="163" spans="2:59" customFormat="1">
      <c r="BC163" s="10" t="s">
        <v>314</v>
      </c>
      <c r="BD163" s="10" t="s">
        <v>4572</v>
      </c>
      <c r="BE163" s="10">
        <v>28</v>
      </c>
      <c r="BF163">
        <v>4</v>
      </c>
      <c r="BG163" t="str">
        <f>CONCATENATE($BG$3,AY160,AZ160,BA160,BB160)</f>
        <v>~/EHFI/combine_summary_stats.pl -m pattern -w Analysis_28w -b Analysis_28b -o Analysis_28.P_VALUE_SUMMARY</v>
      </c>
    </row>
    <row r="164" spans="2:59" customFormat="1">
      <c r="BC164" s="10" t="s">
        <v>314</v>
      </c>
      <c r="BD164" s="10" t="s">
        <v>4572</v>
      </c>
      <c r="BE164" s="10">
        <v>28</v>
      </c>
      <c r="BF164">
        <v>5</v>
      </c>
    </row>
    <row r="165" spans="2:59" customFormat="1">
      <c r="AL165" t="str">
        <f>CONCATENATE(F166)</f>
        <v>Analysis_39</v>
      </c>
      <c r="AY165" t="str">
        <f>CONCATENATE("-m pattern")</f>
        <v>-m pattern</v>
      </c>
      <c r="AZ165" t="str">
        <f>CONCATENATE(" -w ",F166,"w")</f>
        <v xml:space="preserve"> -w Analysis_39w</v>
      </c>
      <c r="BA165" t="str">
        <f>CONCATENATE(" -b ",F166,"b")</f>
        <v xml:space="preserve"> -b Analysis_39b</v>
      </c>
      <c r="BB165" s="10" t="str">
        <f>CONCATENATE(" -o ",F166,".P_VALUE_SUMMARY")</f>
        <v xml:space="preserve"> -o Analysis_39.P_VALUE_SUMMARY</v>
      </c>
      <c r="BC165" s="10" t="s">
        <v>314</v>
      </c>
      <c r="BD165" s="10" t="s">
        <v>4572</v>
      </c>
      <c r="BE165" s="10">
        <v>39</v>
      </c>
      <c r="BF165">
        <v>1</v>
      </c>
      <c r="BG165" t="str">
        <f>CONCATENATE("# ",AL165)</f>
        <v># Analysis_39</v>
      </c>
    </row>
    <row r="166" spans="2:59" customFormat="1">
      <c r="B166">
        <v>15</v>
      </c>
      <c r="C166" t="str">
        <f>VLOOKUP(D166,'[2]datasets and notes'!$K$3:$L$18,2,FALSE)</f>
        <v>15.Qiime.100p.included.raw</v>
      </c>
      <c r="D166" t="str">
        <f>CONCATENATE(G166,".",L166,".",M166,".",K166)</f>
        <v>Qiime.100p.included.raw</v>
      </c>
      <c r="E166">
        <v>39</v>
      </c>
      <c r="F166" s="24" t="s">
        <v>624</v>
      </c>
      <c r="G166" s="20" t="s">
        <v>150</v>
      </c>
      <c r="H166" s="20" t="s">
        <v>151</v>
      </c>
      <c r="I166" s="20" t="s">
        <v>122</v>
      </c>
      <c r="J166" s="20" t="s">
        <v>153</v>
      </c>
      <c r="K166" s="20" t="s">
        <v>107</v>
      </c>
      <c r="L166" s="20" t="s">
        <v>314</v>
      </c>
      <c r="M166" s="20" t="s">
        <v>93</v>
      </c>
      <c r="N166" s="21">
        <v>0.32</v>
      </c>
      <c r="O166" s="21">
        <v>0.28000000000000003</v>
      </c>
      <c r="P166" s="21">
        <v>7.0000000000000007E-2</v>
      </c>
      <c r="Q166" s="21">
        <v>0.39</v>
      </c>
      <c r="R166" s="21">
        <v>0.35</v>
      </c>
      <c r="S166" s="21">
        <v>0</v>
      </c>
      <c r="T166" s="21">
        <v>0.1</v>
      </c>
      <c r="U166" s="21">
        <v>0.5</v>
      </c>
      <c r="V166" s="21">
        <v>0.61</v>
      </c>
      <c r="W166" s="21">
        <v>0.56000000000000005</v>
      </c>
      <c r="X166" s="21" t="s">
        <v>155</v>
      </c>
      <c r="Y166" s="21" t="s">
        <v>625</v>
      </c>
      <c r="Z166" s="21">
        <v>0.52</v>
      </c>
      <c r="AA166" s="21" t="s">
        <v>626</v>
      </c>
      <c r="AB166" s="21">
        <v>0.68</v>
      </c>
      <c r="AC166" s="21" t="s">
        <v>627</v>
      </c>
      <c r="AD166" s="21" t="s">
        <v>628</v>
      </c>
      <c r="AE166" s="21" t="s">
        <v>629</v>
      </c>
      <c r="AF166" s="21" t="s">
        <v>630</v>
      </c>
      <c r="AG166" s="22" t="s">
        <v>631</v>
      </c>
      <c r="AH166" s="23">
        <v>0.32424999999999998</v>
      </c>
      <c r="AI166" s="23">
        <v>0.44142960039542345</v>
      </c>
      <c r="AJ166" s="22">
        <v>36</v>
      </c>
      <c r="AK166" t="str">
        <f>L166</f>
        <v>100p</v>
      </c>
      <c r="AL166" t="str">
        <f>CONCATENATE(" -f ",C166)</f>
        <v xml:space="preserve"> -f 15.Qiime.100p.included.raw</v>
      </c>
      <c r="AM166" t="str">
        <f>CONCATENATE(" ","-g ","EHFI.groups ")</f>
        <v xml:space="preserve"> -g EHFI.groups </v>
      </c>
      <c r="AN166" t="str">
        <f>CONCATENATE("-s ","lt"," ")</f>
        <v xml:space="preserve">-s lt </v>
      </c>
      <c r="AO166" t="str">
        <f>CONCATENATE("-p ",$AO$1 )</f>
        <v>-p 10000</v>
      </c>
      <c r="AP166" t="str">
        <f>CONCATENATE(" -t dataset_rand ")</f>
        <v xml:space="preserve"> -t dataset_rand </v>
      </c>
      <c r="AQ166" t="str">
        <f>CONCATENATE("-m ",I166," ")</f>
        <v xml:space="preserve">-m euclidean </v>
      </c>
      <c r="AR166" t="str">
        <f>CONCATENATE("-z ",H166," ")</f>
        <v xml:space="preserve">-z qiime_pipe </v>
      </c>
      <c r="AS166" t="str">
        <f>CONCATENATE(" -q ",$AS$1," ")</f>
        <v xml:space="preserve"> -q qiime_table </v>
      </c>
      <c r="AT166" s="32"/>
      <c r="AU166" t="str">
        <f>CONCATENATE(" -c ",$AU$1," ")</f>
        <v xml:space="preserve"> -c 10 </v>
      </c>
      <c r="AV166" t="str">
        <f>CONCATENATE("-o ",F166,"w")</f>
        <v>-o Analysis_39w</v>
      </c>
      <c r="AW166" s="10" t="s">
        <v>94</v>
      </c>
      <c r="BC166" s="10" t="s">
        <v>314</v>
      </c>
      <c r="BD166" s="10" t="s">
        <v>4572</v>
      </c>
      <c r="BE166" s="10">
        <v>39</v>
      </c>
      <c r="BF166">
        <v>2</v>
      </c>
      <c r="BG166" t="str">
        <f>CONCATENATE($BG$2,AL166,AM166,AN166,AO166,AP166,AQ166,AR166,AS166,AT166,AU166,AV166,AW166)</f>
        <v>~/EHFI/plot_pco_with_stats_all.3-4-13.pl -f 15.Qiime.100p.included.raw -g EHFI.groups -s lt -p 10000 -t dataset_rand -m euclidean -z qiime_pipe  -q qiime_table  -c 10 -o Analysis_39w -cleanup</v>
      </c>
    </row>
    <row r="167" spans="2:59" customFormat="1"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  <c r="AA167" s="52"/>
      <c r="AB167" s="52"/>
      <c r="AC167" s="52"/>
      <c r="AD167" s="52"/>
      <c r="AE167" s="52"/>
      <c r="AF167" s="52"/>
      <c r="AG167" s="52"/>
      <c r="AH167" s="52"/>
      <c r="AI167" s="52"/>
      <c r="AJ167" s="52"/>
      <c r="AL167" t="str">
        <f>CONCATENATE(" -f ",C166," ")</f>
        <v xml:space="preserve"> -f 15.Qiime.100p.included.raw </v>
      </c>
      <c r="AM167" t="str">
        <f>CONCATENATE(" ","-g ","EHFI.groups ")</f>
        <v xml:space="preserve"> -g EHFI.groups </v>
      </c>
      <c r="AN167" t="str">
        <f>CONCATENATE("-s ","gt"," ")</f>
        <v xml:space="preserve">-s gt </v>
      </c>
      <c r="AO167" t="str">
        <f>CONCATENATE("-p ",$AO$1 )</f>
        <v>-p 10000</v>
      </c>
      <c r="AP167" t="str">
        <f>CONCATENATE(" -t rowwise_rand ")</f>
        <v xml:space="preserve"> -t rowwise_rand </v>
      </c>
      <c r="AQ167" t="str">
        <f>CONCATENATE("-m ",I166," ")</f>
        <v xml:space="preserve">-m euclidean </v>
      </c>
      <c r="AR167" t="str">
        <f>CONCATENATE("-z ",H166," ")</f>
        <v xml:space="preserve">-z qiime_pipe </v>
      </c>
      <c r="AS167" t="str">
        <f>CONCATENATE(" -q ",$AS$1," ")</f>
        <v xml:space="preserve"> -q qiime_table </v>
      </c>
      <c r="AT167" s="32"/>
      <c r="AU167" t="str">
        <f>CONCATENATE(" -c ",$AU$1," ")</f>
        <v xml:space="preserve"> -c 10 </v>
      </c>
      <c r="AV167" t="str">
        <f>CONCATENATE("-o ", F166,"b")</f>
        <v>-o Analysis_39b</v>
      </c>
      <c r="AW167" s="10" t="s">
        <v>94</v>
      </c>
      <c r="BB167" s="10"/>
      <c r="BC167" s="10" t="s">
        <v>314</v>
      </c>
      <c r="BD167" s="10" t="s">
        <v>4572</v>
      </c>
      <c r="BE167" s="10">
        <v>39</v>
      </c>
      <c r="BF167">
        <v>3</v>
      </c>
      <c r="BG167" t="str">
        <f>CONCATENATE($BG$2,AL167,AM167,AN167,AO167,AP167,AQ167,AR167,AS167,AT167,AU167,AV167,AW167)</f>
        <v>~/EHFI/plot_pco_with_stats_all.3-4-13.pl -f 15.Qiime.100p.included.raw  -g EHFI.groups -s gt -p 10000 -t rowwise_rand -m euclidean -z qiime_pipe  -q qiime_table  -c 10 -o Analysis_39b -cleanup</v>
      </c>
    </row>
    <row r="168" spans="2:59" customFormat="1">
      <c r="BC168" s="10" t="s">
        <v>314</v>
      </c>
      <c r="BD168" s="10" t="s">
        <v>4572</v>
      </c>
      <c r="BE168" s="10">
        <v>39</v>
      </c>
      <c r="BF168">
        <v>4</v>
      </c>
      <c r="BG168" t="str">
        <f>CONCATENATE($BG$3,AY165,AZ165,BA165,BB165)</f>
        <v>~/EHFI/combine_summary_stats.pl -m pattern -w Analysis_39w -b Analysis_39b -o Analysis_39.P_VALUE_SUMMARY</v>
      </c>
    </row>
    <row r="169" spans="2:59" customFormat="1">
      <c r="BC169" s="10" t="s">
        <v>314</v>
      </c>
      <c r="BD169" s="10" t="s">
        <v>4572</v>
      </c>
      <c r="BE169" s="10">
        <v>39</v>
      </c>
      <c r="BF169">
        <v>5</v>
      </c>
    </row>
    <row r="170" spans="2:59" customFormat="1">
      <c r="AL170" t="str">
        <f>CONCATENATE(F171)</f>
        <v>Analysis_40</v>
      </c>
      <c r="AY170" t="str">
        <f>CONCATENATE("-m pattern")</f>
        <v>-m pattern</v>
      </c>
      <c r="AZ170" t="str">
        <f>CONCATENATE(" -w ",F171,"w")</f>
        <v xml:space="preserve"> -w Analysis_40w</v>
      </c>
      <c r="BA170" t="str">
        <f>CONCATENATE(" -b ",F171,"b")</f>
        <v xml:space="preserve"> -b Analysis_40b</v>
      </c>
      <c r="BB170" s="10" t="str">
        <f>CONCATENATE(" -o ",F171,".P_VALUE_SUMMARY")</f>
        <v xml:space="preserve"> -o Analysis_40.P_VALUE_SUMMARY</v>
      </c>
      <c r="BC170" s="10" t="s">
        <v>314</v>
      </c>
      <c r="BD170" s="10" t="s">
        <v>4572</v>
      </c>
      <c r="BE170" s="10">
        <v>40</v>
      </c>
      <c r="BF170">
        <v>1</v>
      </c>
      <c r="BG170" t="str">
        <f>CONCATENATE("# ",AL170)</f>
        <v># Analysis_40</v>
      </c>
    </row>
    <row r="171" spans="2:59" customFormat="1">
      <c r="B171">
        <v>16</v>
      </c>
      <c r="C171" t="str">
        <f>VLOOKUP(D171,'[2]datasets and notes'!$K$3:$L$18,2,FALSE)</f>
        <v>16.Qiime.100p.included.norm</v>
      </c>
      <c r="D171" t="str">
        <f>CONCATENATE(G171,".",L171,".",M171,".",K171)</f>
        <v>Qiime.100p.included.norm</v>
      </c>
      <c r="E171">
        <v>40</v>
      </c>
      <c r="F171" s="24" t="s">
        <v>638</v>
      </c>
      <c r="G171" s="20" t="s">
        <v>150</v>
      </c>
      <c r="H171" s="20" t="s">
        <v>151</v>
      </c>
      <c r="I171" s="20" t="s">
        <v>122</v>
      </c>
      <c r="J171" s="20" t="s">
        <v>153</v>
      </c>
      <c r="K171" s="20" t="s">
        <v>91</v>
      </c>
      <c r="L171" s="20" t="s">
        <v>314</v>
      </c>
      <c r="M171" s="20" t="s">
        <v>93</v>
      </c>
      <c r="N171" s="21">
        <v>0.75</v>
      </c>
      <c r="O171" s="21">
        <v>0.99</v>
      </c>
      <c r="P171" s="21">
        <v>0.83</v>
      </c>
      <c r="Q171" s="21">
        <v>0.79</v>
      </c>
      <c r="R171" s="21">
        <v>0.87</v>
      </c>
      <c r="S171" s="21">
        <v>0.97</v>
      </c>
      <c r="T171" s="21">
        <v>1</v>
      </c>
      <c r="U171" s="21">
        <v>0.88</v>
      </c>
      <c r="V171" s="21">
        <v>0.83</v>
      </c>
      <c r="W171" s="21">
        <v>0.45</v>
      </c>
      <c r="X171" s="21" t="s">
        <v>639</v>
      </c>
      <c r="Y171" s="21" t="s">
        <v>589</v>
      </c>
      <c r="Z171" s="21">
        <v>0.61</v>
      </c>
      <c r="AA171" s="21" t="s">
        <v>640</v>
      </c>
      <c r="AB171" s="21">
        <v>0.56999999999999995</v>
      </c>
      <c r="AC171" s="21" t="s">
        <v>271</v>
      </c>
      <c r="AD171" s="21" t="s">
        <v>641</v>
      </c>
      <c r="AE171" s="21" t="s">
        <v>642</v>
      </c>
      <c r="AF171" s="21" t="s">
        <v>643</v>
      </c>
      <c r="AG171" s="22" t="s">
        <v>644</v>
      </c>
      <c r="AH171" s="23">
        <v>0.32784999999999992</v>
      </c>
      <c r="AI171" s="23">
        <v>0.44708474117271524</v>
      </c>
      <c r="AJ171" s="22">
        <v>37</v>
      </c>
      <c r="AK171" t="str">
        <f>L171</f>
        <v>100p</v>
      </c>
      <c r="AL171" t="str">
        <f>CONCATENATE(" -f ",C171)</f>
        <v xml:space="preserve"> -f 16.Qiime.100p.included.norm</v>
      </c>
      <c r="AM171" t="str">
        <f>CONCATENATE(" ","-g ","EHFI.groups ")</f>
        <v xml:space="preserve"> -g EHFI.groups </v>
      </c>
      <c r="AN171" t="str">
        <f>CONCATENATE("-s ","lt"," ")</f>
        <v xml:space="preserve">-s lt </v>
      </c>
      <c r="AO171" t="str">
        <f>CONCATENATE("-p ",$AO$1 )</f>
        <v>-p 10000</v>
      </c>
      <c r="AP171" t="str">
        <f>CONCATENATE(" -t dataset_rand ")</f>
        <v xml:space="preserve"> -t dataset_rand </v>
      </c>
      <c r="AQ171" t="str">
        <f>CONCATENATE("-m ",I171," ")</f>
        <v xml:space="preserve">-m euclidean </v>
      </c>
      <c r="AR171" t="str">
        <f>CONCATENATE("-z ",H171," ")</f>
        <v xml:space="preserve">-z qiime_pipe </v>
      </c>
      <c r="AS171" t="str">
        <f>CONCATENATE(" -q ",$AS$1," ")</f>
        <v xml:space="preserve"> -q qiime_table </v>
      </c>
      <c r="AT171" s="32"/>
      <c r="AU171" t="str">
        <f>CONCATENATE(" -c ",$AU$1," ")</f>
        <v xml:space="preserve"> -c 10 </v>
      </c>
      <c r="AV171" t="str">
        <f>CONCATENATE("-o ",F171,"w")</f>
        <v>-o Analysis_40w</v>
      </c>
      <c r="AW171" s="10" t="s">
        <v>94</v>
      </c>
      <c r="BC171" s="10" t="s">
        <v>314</v>
      </c>
      <c r="BD171" s="10" t="s">
        <v>4572</v>
      </c>
      <c r="BE171" s="10">
        <v>40</v>
      </c>
      <c r="BF171">
        <v>2</v>
      </c>
      <c r="BG171" t="str">
        <f>CONCATENATE($BG$2,AL171,AM171,AN171,AO171,AP171,AQ171,AR171,AS171,AT171,AU171,AV171,AW171)</f>
        <v>~/EHFI/plot_pco_with_stats_all.3-4-13.pl -f 16.Qiime.100p.included.norm -g EHFI.groups -s lt -p 10000 -t dataset_rand -m euclidean -z qiime_pipe  -q qiime_table  -c 10 -o Analysis_40w -cleanup</v>
      </c>
    </row>
    <row r="172" spans="2:59" customFormat="1">
      <c r="AL172" t="str">
        <f>CONCATENATE(" -f ",C171," ")</f>
        <v xml:space="preserve"> -f 16.Qiime.100p.included.norm </v>
      </c>
      <c r="AM172" t="str">
        <f>CONCATENATE(" ","-g ","EHFI.groups ")</f>
        <v xml:space="preserve"> -g EHFI.groups </v>
      </c>
      <c r="AN172" t="str">
        <f>CONCATENATE("-s ","gt"," ")</f>
        <v xml:space="preserve">-s gt </v>
      </c>
      <c r="AO172" t="str">
        <f>CONCATENATE("-p ",$AO$1 )</f>
        <v>-p 10000</v>
      </c>
      <c r="AP172" t="str">
        <f>CONCATENATE(" -t rowwise_rand ")</f>
        <v xml:space="preserve"> -t rowwise_rand </v>
      </c>
      <c r="AQ172" t="str">
        <f>CONCATENATE("-m ",I171," ")</f>
        <v xml:space="preserve">-m euclidean </v>
      </c>
      <c r="AR172" t="str">
        <f>CONCATENATE("-z ",H171," ")</f>
        <v xml:space="preserve">-z qiime_pipe </v>
      </c>
      <c r="AS172" t="str">
        <f>CONCATENATE(" -q ",$AS$1," ")</f>
        <v xml:space="preserve"> -q qiime_table </v>
      </c>
      <c r="AT172" s="32"/>
      <c r="AU172" t="str">
        <f>CONCATENATE(" -c ",$AU$1," ")</f>
        <v xml:space="preserve"> -c 10 </v>
      </c>
      <c r="AV172" t="str">
        <f>CONCATENATE("-o ", F171,"b")</f>
        <v>-o Analysis_40b</v>
      </c>
      <c r="AW172" s="10" t="s">
        <v>94</v>
      </c>
      <c r="BB172" s="10"/>
      <c r="BC172" s="10" t="s">
        <v>314</v>
      </c>
      <c r="BD172" s="10" t="s">
        <v>4572</v>
      </c>
      <c r="BE172" s="10">
        <v>40</v>
      </c>
      <c r="BF172">
        <v>3</v>
      </c>
      <c r="BG172" t="str">
        <f>CONCATENATE($BG$2,AL172,AM172,AN172,AO172,AP172,AQ172,AR172,AS172,AT172,AU172,AV172,AW172)</f>
        <v>~/EHFI/plot_pco_with_stats_all.3-4-13.pl -f 16.Qiime.100p.included.norm  -g EHFI.groups -s gt -p 10000 -t rowwise_rand -m euclidean -z qiime_pipe  -q qiime_table  -c 10 -o Analysis_40b -cleanup</v>
      </c>
    </row>
    <row r="173" spans="2:59" customFormat="1"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  <c r="AA173" s="52"/>
      <c r="AB173" s="52"/>
      <c r="AC173" s="52"/>
      <c r="AD173" s="52"/>
      <c r="AE173" s="52"/>
      <c r="AF173" s="52"/>
      <c r="AG173" s="52"/>
      <c r="AH173" s="52"/>
      <c r="AI173" s="52"/>
      <c r="AJ173" s="52"/>
      <c r="BC173" s="10" t="s">
        <v>314</v>
      </c>
      <c r="BD173" s="10" t="s">
        <v>4572</v>
      </c>
      <c r="BE173" s="10">
        <v>40</v>
      </c>
      <c r="BF173">
        <v>4</v>
      </c>
      <c r="BG173" t="str">
        <f>CONCATENATE($BG$3,AY170,AZ170,BA170,BB170)</f>
        <v>~/EHFI/combine_summary_stats.pl -m pattern -w Analysis_40w -b Analysis_40b -o Analysis_40.P_VALUE_SUMMARY</v>
      </c>
    </row>
    <row r="174" spans="2:59" customFormat="1">
      <c r="BC174" s="10" t="s">
        <v>314</v>
      </c>
      <c r="BD174" s="10" t="s">
        <v>4572</v>
      </c>
      <c r="BE174" s="10">
        <v>40</v>
      </c>
      <c r="BF174">
        <v>5</v>
      </c>
    </row>
    <row r="175" spans="2:59" customFormat="1">
      <c r="AL175" t="str">
        <f>CONCATENATE(F176)</f>
        <v>Analysis_41</v>
      </c>
      <c r="AY175" t="str">
        <f>CONCATENATE("-m pattern")</f>
        <v>-m pattern</v>
      </c>
      <c r="AZ175" t="str">
        <f>CONCATENATE(" -w ",F176,"w")</f>
        <v xml:space="preserve"> -w Analysis_41w</v>
      </c>
      <c r="BA175" t="str">
        <f>CONCATENATE(" -b ",F176,"b")</f>
        <v xml:space="preserve"> -b Analysis_41b</v>
      </c>
      <c r="BB175" s="10" t="str">
        <f>CONCATENATE(" -o ",F176,".P_VALUE_SUMMARY")</f>
        <v xml:space="preserve"> -o Analysis_41.P_VALUE_SUMMARY</v>
      </c>
      <c r="BC175" s="10" t="s">
        <v>314</v>
      </c>
      <c r="BD175" s="10" t="s">
        <v>4572</v>
      </c>
      <c r="BE175" s="10">
        <v>41</v>
      </c>
      <c r="BF175">
        <v>1</v>
      </c>
      <c r="BG175" t="str">
        <f>CONCATENATE("# ",AL175)</f>
        <v># Analysis_41</v>
      </c>
    </row>
    <row r="176" spans="2:59" customFormat="1">
      <c r="B176">
        <v>13</v>
      </c>
      <c r="C176" t="str">
        <f>VLOOKUP(D176,'[2]datasets and notes'!$K$3:$L$18,2,FALSE)</f>
        <v>13.Qiime.100p.removed.raw</v>
      </c>
      <c r="D176" t="str">
        <f>CONCATENATE(G176,".",L176,".",M176,".",K176)</f>
        <v>Qiime.100p.removed.raw</v>
      </c>
      <c r="E176">
        <v>41</v>
      </c>
      <c r="F176" s="24" t="s">
        <v>651</v>
      </c>
      <c r="G176" s="20" t="s">
        <v>150</v>
      </c>
      <c r="H176" s="20" t="s">
        <v>151</v>
      </c>
      <c r="I176" s="20" t="s">
        <v>122</v>
      </c>
      <c r="J176" s="20" t="s">
        <v>153</v>
      </c>
      <c r="K176" s="20" t="s">
        <v>107</v>
      </c>
      <c r="L176" s="20" t="s">
        <v>314</v>
      </c>
      <c r="M176" s="20" t="s">
        <v>214</v>
      </c>
      <c r="N176" s="21">
        <v>0.3</v>
      </c>
      <c r="O176" s="21">
        <v>0</v>
      </c>
      <c r="P176" s="21">
        <v>0.43</v>
      </c>
      <c r="Q176" s="21">
        <v>0.21</v>
      </c>
      <c r="R176" s="21">
        <v>0.16</v>
      </c>
      <c r="S176" s="21">
        <v>0.65</v>
      </c>
      <c r="T176" s="21">
        <v>0.52</v>
      </c>
      <c r="U176" s="21">
        <v>0.34</v>
      </c>
      <c r="V176" s="21">
        <v>0.33</v>
      </c>
      <c r="W176" s="21">
        <v>0.73</v>
      </c>
      <c r="X176" s="21" t="s">
        <v>179</v>
      </c>
      <c r="Y176" s="21" t="s">
        <v>160</v>
      </c>
      <c r="Z176" s="21">
        <v>0.33</v>
      </c>
      <c r="AA176" s="21" t="s">
        <v>652</v>
      </c>
      <c r="AB176" s="21">
        <v>0.48</v>
      </c>
      <c r="AC176" s="21" t="s">
        <v>653</v>
      </c>
      <c r="AD176" s="21" t="s">
        <v>654</v>
      </c>
      <c r="AE176" s="21" t="s">
        <v>200</v>
      </c>
      <c r="AF176" s="21" t="s">
        <v>655</v>
      </c>
      <c r="AG176" s="22" t="s">
        <v>180</v>
      </c>
      <c r="AH176" s="23">
        <v>0.39065</v>
      </c>
      <c r="AI176" s="23">
        <v>0.49069813584964417</v>
      </c>
      <c r="AJ176" s="22">
        <v>44</v>
      </c>
      <c r="AK176" t="str">
        <f>L176</f>
        <v>100p</v>
      </c>
      <c r="AL176" t="str">
        <f>CONCATENATE(" -f ",C176)</f>
        <v xml:space="preserve"> -f 13.Qiime.100p.removed.raw</v>
      </c>
      <c r="AM176" t="str">
        <f>CONCATENATE(" ","-g ","EHFI.groups ")</f>
        <v xml:space="preserve"> -g EHFI.groups </v>
      </c>
      <c r="AN176" t="str">
        <f>CONCATENATE("-s ","lt"," ")</f>
        <v xml:space="preserve">-s lt </v>
      </c>
      <c r="AO176" t="str">
        <f>CONCATENATE("-p ",$AO$1 )</f>
        <v>-p 10000</v>
      </c>
      <c r="AP176" t="str">
        <f>CONCATENATE(" -t dataset_rand ")</f>
        <v xml:space="preserve"> -t dataset_rand </v>
      </c>
      <c r="AQ176" t="str">
        <f>CONCATENATE("-m ",I176," ")</f>
        <v xml:space="preserve">-m euclidean </v>
      </c>
      <c r="AR176" t="str">
        <f>CONCATENATE("-z ",H176," ")</f>
        <v xml:space="preserve">-z qiime_pipe </v>
      </c>
      <c r="AS176" t="str">
        <f>CONCATENATE(" -q ",$AS$1," ")</f>
        <v xml:space="preserve"> -q qiime_table </v>
      </c>
      <c r="AT176" s="32"/>
      <c r="AU176" t="str">
        <f>CONCATENATE(" -c ",$AU$1," ")</f>
        <v xml:space="preserve"> -c 10 </v>
      </c>
      <c r="AV176" t="str">
        <f>CONCATENATE("-o ",F176,"w")</f>
        <v>-o Analysis_41w</v>
      </c>
      <c r="AW176" s="10" t="s">
        <v>94</v>
      </c>
      <c r="BC176" s="10" t="s">
        <v>314</v>
      </c>
      <c r="BD176" s="10" t="s">
        <v>4572</v>
      </c>
      <c r="BE176" s="10">
        <v>41</v>
      </c>
      <c r="BF176">
        <v>2</v>
      </c>
      <c r="BG176" t="str">
        <f>CONCATENATE($BG$2,AL176,AM176,AN176,AO176,AP176,AQ176,AR176,AS176,AT176,AU176,AV176,AW176)</f>
        <v>~/EHFI/plot_pco_with_stats_all.3-4-13.pl -f 13.Qiime.100p.removed.raw -g EHFI.groups -s lt -p 10000 -t dataset_rand -m euclidean -z qiime_pipe  -q qiime_table  -c 10 -o Analysis_41w -cleanup</v>
      </c>
    </row>
    <row r="177" spans="2:59" customFormat="1">
      <c r="AL177" t="str">
        <f>CONCATENATE(" -f ",C176," ")</f>
        <v xml:space="preserve"> -f 13.Qiime.100p.removed.raw </v>
      </c>
      <c r="AM177" t="str">
        <f>CONCATENATE(" ","-g ","EHFI.groups ")</f>
        <v xml:space="preserve"> -g EHFI.groups </v>
      </c>
      <c r="AN177" t="str">
        <f>CONCATENATE("-s ","gt"," ")</f>
        <v xml:space="preserve">-s gt </v>
      </c>
      <c r="AO177" t="str">
        <f>CONCATENATE("-p ",$AO$1 )</f>
        <v>-p 10000</v>
      </c>
      <c r="AP177" t="str">
        <f>CONCATENATE(" -t rowwise_rand ")</f>
        <v xml:space="preserve"> -t rowwise_rand </v>
      </c>
      <c r="AQ177" t="str">
        <f>CONCATENATE("-m ",I176," ")</f>
        <v xml:space="preserve">-m euclidean </v>
      </c>
      <c r="AR177" t="str">
        <f>CONCATENATE("-z ",H176," ")</f>
        <v xml:space="preserve">-z qiime_pipe </v>
      </c>
      <c r="AS177" t="str">
        <f>CONCATENATE(" -q ",$AS$1," ")</f>
        <v xml:space="preserve"> -q qiime_table </v>
      </c>
      <c r="AT177" s="32"/>
      <c r="AU177" t="str">
        <f>CONCATENATE(" -c ",$AU$1," ")</f>
        <v xml:space="preserve"> -c 10 </v>
      </c>
      <c r="AV177" t="str">
        <f>CONCATENATE("-o ", F176,"b")</f>
        <v>-o Analysis_41b</v>
      </c>
      <c r="AW177" s="10" t="s">
        <v>94</v>
      </c>
      <c r="BB177" s="10"/>
      <c r="BC177" s="10" t="s">
        <v>314</v>
      </c>
      <c r="BD177" s="10" t="s">
        <v>4572</v>
      </c>
      <c r="BE177" s="10">
        <v>41</v>
      </c>
      <c r="BF177">
        <v>3</v>
      </c>
      <c r="BG177" t="str">
        <f>CONCATENATE($BG$2,AL177,AM177,AN177,AO177,AP177,AQ177,AR177,AS177,AT177,AU177,AV177,AW177)</f>
        <v>~/EHFI/plot_pco_with_stats_all.3-4-13.pl -f 13.Qiime.100p.removed.raw  -g EHFI.groups -s gt -p 10000 -t rowwise_rand -m euclidean -z qiime_pipe  -q qiime_table  -c 10 -o Analysis_41b -cleanup</v>
      </c>
    </row>
    <row r="178" spans="2:59" customFormat="1">
      <c r="BC178" s="10" t="s">
        <v>314</v>
      </c>
      <c r="BD178" s="10" t="s">
        <v>4572</v>
      </c>
      <c r="BE178" s="10">
        <v>41</v>
      </c>
      <c r="BF178">
        <v>4</v>
      </c>
      <c r="BG178" t="str">
        <f>CONCATENATE($BG$3,AY175,AZ175,BA175,BB175)</f>
        <v>~/EHFI/combine_summary_stats.pl -m pattern -w Analysis_41w -b Analysis_41b -o Analysis_41.P_VALUE_SUMMARY</v>
      </c>
    </row>
    <row r="179" spans="2:59" customFormat="1"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  <c r="AA179" s="52"/>
      <c r="AB179" s="52"/>
      <c r="AC179" s="52"/>
      <c r="AD179" s="52"/>
      <c r="AE179" s="52"/>
      <c r="AF179" s="52"/>
      <c r="AG179" s="52"/>
      <c r="AH179" s="52"/>
      <c r="AI179" s="52"/>
      <c r="AJ179" s="52"/>
      <c r="BC179" s="10" t="s">
        <v>314</v>
      </c>
      <c r="BD179" s="10" t="s">
        <v>4572</v>
      </c>
      <c r="BE179" s="10">
        <v>41</v>
      </c>
      <c r="BF179">
        <v>5</v>
      </c>
    </row>
    <row r="180" spans="2:59" customFormat="1"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  <c r="AA180" s="52"/>
      <c r="AB180" s="52"/>
      <c r="AC180" s="52"/>
      <c r="AD180" s="52"/>
      <c r="AE180" s="52"/>
      <c r="AF180" s="52"/>
      <c r="AG180" s="52"/>
      <c r="AH180" s="52"/>
      <c r="AI180" s="52"/>
      <c r="AJ180" s="52"/>
      <c r="AL180" t="str">
        <f>CONCATENATE(F181)</f>
        <v>Analysis_42</v>
      </c>
      <c r="AY180" t="str">
        <f>CONCATENATE("-m pattern")</f>
        <v>-m pattern</v>
      </c>
      <c r="AZ180" t="str">
        <f>CONCATENATE(" -w ",F181,"w")</f>
        <v xml:space="preserve"> -w Analysis_42w</v>
      </c>
      <c r="BA180" t="str">
        <f>CONCATENATE(" -b ",F181,"b")</f>
        <v xml:space="preserve"> -b Analysis_42b</v>
      </c>
      <c r="BB180" s="10" t="str">
        <f>CONCATENATE(" -o ",F181,".P_VALUE_SUMMARY")</f>
        <v xml:space="preserve"> -o Analysis_42.P_VALUE_SUMMARY</v>
      </c>
      <c r="BC180" s="10" t="s">
        <v>314</v>
      </c>
      <c r="BD180" s="10" t="s">
        <v>4572</v>
      </c>
      <c r="BE180" s="10">
        <v>42</v>
      </c>
      <c r="BF180">
        <v>1</v>
      </c>
      <c r="BG180" t="str">
        <f>CONCATENATE("# ",AL180)</f>
        <v># Analysis_42</v>
      </c>
    </row>
    <row r="181" spans="2:59" customFormat="1">
      <c r="B181">
        <v>14</v>
      </c>
      <c r="C181" t="str">
        <f>VLOOKUP(D181,'[2]datasets and notes'!$K$3:$L$18,2,FALSE)</f>
        <v>14.Qiime.100p.removed.norm</v>
      </c>
      <c r="D181" t="str">
        <f>CONCATENATE(G181,".",L181,".",M181,".",K181)</f>
        <v>Qiime.100p.removed.norm</v>
      </c>
      <c r="E181">
        <v>42</v>
      </c>
      <c r="F181" s="24" t="s">
        <v>662</v>
      </c>
      <c r="G181" s="20" t="s">
        <v>150</v>
      </c>
      <c r="H181" s="20" t="s">
        <v>151</v>
      </c>
      <c r="I181" s="20" t="s">
        <v>122</v>
      </c>
      <c r="J181" s="20" t="s">
        <v>153</v>
      </c>
      <c r="K181" s="20" t="s">
        <v>91</v>
      </c>
      <c r="L181" s="20" t="s">
        <v>314</v>
      </c>
      <c r="M181" s="20" t="s">
        <v>214</v>
      </c>
      <c r="N181" s="21">
        <v>0</v>
      </c>
      <c r="O181" s="21">
        <v>0.02</v>
      </c>
      <c r="P181" s="21">
        <v>0.38</v>
      </c>
      <c r="Q181" s="21">
        <v>0.06</v>
      </c>
      <c r="R181" s="21">
        <v>0.12</v>
      </c>
      <c r="S181" s="21">
        <v>0.38</v>
      </c>
      <c r="T181" s="21">
        <v>0.39</v>
      </c>
      <c r="U181" s="21">
        <v>0.12</v>
      </c>
      <c r="V181" s="21" t="s">
        <v>663</v>
      </c>
      <c r="W181" s="21">
        <v>0.57999999999999996</v>
      </c>
      <c r="X181" s="21" t="s">
        <v>288</v>
      </c>
      <c r="Y181" s="21" t="s">
        <v>160</v>
      </c>
      <c r="Z181" s="21">
        <v>0.25</v>
      </c>
      <c r="AA181" s="21" t="s">
        <v>664</v>
      </c>
      <c r="AB181" s="21">
        <v>0.37</v>
      </c>
      <c r="AC181" s="21" t="s">
        <v>593</v>
      </c>
      <c r="AD181" s="21" t="s">
        <v>665</v>
      </c>
      <c r="AE181" s="21" t="s">
        <v>666</v>
      </c>
      <c r="AF181" s="21" t="s">
        <v>667</v>
      </c>
      <c r="AG181" s="22" t="s">
        <v>627</v>
      </c>
      <c r="AH181" s="23">
        <v>0.39115</v>
      </c>
      <c r="AI181" s="23">
        <v>0.49108240009616566</v>
      </c>
      <c r="AJ181" s="22">
        <v>46</v>
      </c>
      <c r="AK181" t="str">
        <f>L181</f>
        <v>100p</v>
      </c>
      <c r="AL181" t="str">
        <f>CONCATENATE(" -f ",C181)</f>
        <v xml:space="preserve"> -f 14.Qiime.100p.removed.norm</v>
      </c>
      <c r="AM181" t="str">
        <f>CONCATENATE(" ","-g ","EHFI.groups ")</f>
        <v xml:space="preserve"> -g EHFI.groups </v>
      </c>
      <c r="AN181" t="str">
        <f>CONCATENATE("-s ","lt"," ")</f>
        <v xml:space="preserve">-s lt </v>
      </c>
      <c r="AO181" t="str">
        <f>CONCATENATE("-p ",$AO$1 )</f>
        <v>-p 10000</v>
      </c>
      <c r="AP181" t="str">
        <f>CONCATENATE(" -t dataset_rand ")</f>
        <v xml:space="preserve"> -t dataset_rand </v>
      </c>
      <c r="AQ181" t="str">
        <f>CONCATENATE("-m ",I181," ")</f>
        <v xml:space="preserve">-m euclidean </v>
      </c>
      <c r="AR181" t="str">
        <f>CONCATENATE("-z ",H181," ")</f>
        <v xml:space="preserve">-z qiime_pipe </v>
      </c>
      <c r="AS181" t="str">
        <f>CONCATENATE(" -q ",$AS$1," ")</f>
        <v xml:space="preserve"> -q qiime_table </v>
      </c>
      <c r="AT181" s="32"/>
      <c r="AU181" t="str">
        <f>CONCATENATE(" -c ",$AU$1," ")</f>
        <v xml:space="preserve"> -c 10 </v>
      </c>
      <c r="AV181" t="str">
        <f>CONCATENATE("-o ",F181,"w")</f>
        <v>-o Analysis_42w</v>
      </c>
      <c r="AW181" s="10" t="s">
        <v>94</v>
      </c>
      <c r="BC181" s="10" t="s">
        <v>314</v>
      </c>
      <c r="BD181" s="10" t="s">
        <v>4572</v>
      </c>
      <c r="BE181" s="10">
        <v>42</v>
      </c>
      <c r="BF181">
        <v>2</v>
      </c>
      <c r="BG181" t="str">
        <f>CONCATENATE($BG$2,AL181,AM181,AN181,AO181,AP181,AQ181,AR181,AS181,AT181,AU181,AV181,AW181)</f>
        <v>~/EHFI/plot_pco_with_stats_all.3-4-13.pl -f 14.Qiime.100p.removed.norm -g EHFI.groups -s lt -p 10000 -t dataset_rand -m euclidean -z qiime_pipe  -q qiime_table  -c 10 -o Analysis_42w -cleanup</v>
      </c>
    </row>
    <row r="182" spans="2:59" customFormat="1">
      <c r="AL182" t="str">
        <f>CONCATENATE(" -f ",C181," ")</f>
        <v xml:space="preserve"> -f 14.Qiime.100p.removed.norm </v>
      </c>
      <c r="AM182" t="str">
        <f>CONCATENATE(" ","-g ","EHFI.groups ")</f>
        <v xml:space="preserve"> -g EHFI.groups </v>
      </c>
      <c r="AN182" t="str">
        <f>CONCATENATE("-s ","gt"," ")</f>
        <v xml:space="preserve">-s gt </v>
      </c>
      <c r="AO182" t="str">
        <f>CONCATENATE("-p ",$AO$1 )</f>
        <v>-p 10000</v>
      </c>
      <c r="AP182" t="str">
        <f>CONCATENATE(" -t rowwise_rand ")</f>
        <v xml:space="preserve"> -t rowwise_rand </v>
      </c>
      <c r="AQ182" t="str">
        <f>CONCATENATE("-m ",I181," ")</f>
        <v xml:space="preserve">-m euclidean </v>
      </c>
      <c r="AR182" t="str">
        <f>CONCATENATE("-z ",H181," ")</f>
        <v xml:space="preserve">-z qiime_pipe </v>
      </c>
      <c r="AS182" t="str">
        <f>CONCATENATE(" -q ",$AS$1," ")</f>
        <v xml:space="preserve"> -q qiime_table </v>
      </c>
      <c r="AT182" s="32"/>
      <c r="AU182" t="str">
        <f>CONCATENATE(" -c ",$AU$1," ")</f>
        <v xml:space="preserve"> -c 10 </v>
      </c>
      <c r="AV182" t="str">
        <f>CONCATENATE("-o ", F181,"b")</f>
        <v>-o Analysis_42b</v>
      </c>
      <c r="AW182" s="10" t="s">
        <v>94</v>
      </c>
      <c r="BB182" s="10"/>
      <c r="BC182" s="10" t="s">
        <v>314</v>
      </c>
      <c r="BD182" s="10" t="s">
        <v>4572</v>
      </c>
      <c r="BE182" s="10">
        <v>42</v>
      </c>
      <c r="BF182">
        <v>3</v>
      </c>
      <c r="BG182" t="str">
        <f>CONCATENATE($BG$2,AL182,AM182,AN182,AO182,AP182,AQ182,AR182,AS182,AT182,AU182,AV182,AW182)</f>
        <v>~/EHFI/plot_pco_with_stats_all.3-4-13.pl -f 14.Qiime.100p.removed.norm  -g EHFI.groups -s gt -p 10000 -t rowwise_rand -m euclidean -z qiime_pipe  -q qiime_table  -c 10 -o Analysis_42b -cleanup</v>
      </c>
    </row>
    <row r="183" spans="2:59" customFormat="1">
      <c r="BC183" s="10" t="s">
        <v>314</v>
      </c>
      <c r="BD183" s="10" t="s">
        <v>4572</v>
      </c>
      <c r="BE183" s="10">
        <v>42</v>
      </c>
      <c r="BF183">
        <v>4</v>
      </c>
      <c r="BG183" t="str">
        <f>CONCATENATE($BG$3,AY180,AZ180,BA180,BB180)</f>
        <v>~/EHFI/combine_summary_stats.pl -m pattern -w Analysis_42w -b Analysis_42b -o Analysis_42.P_VALUE_SUMMARY</v>
      </c>
    </row>
    <row r="184" spans="2:59" customFormat="1">
      <c r="BC184" s="10" t="s">
        <v>314</v>
      </c>
      <c r="BD184" s="10" t="s">
        <v>4572</v>
      </c>
      <c r="BE184" s="10">
        <v>42</v>
      </c>
      <c r="BF184">
        <v>5</v>
      </c>
    </row>
    <row r="185" spans="2:59" customFormat="1">
      <c r="AL185" t="str">
        <f>CONCATENATE(F186)</f>
        <v>Analysis_43</v>
      </c>
      <c r="AY185" t="str">
        <f>CONCATENATE("-m pattern")</f>
        <v>-m pattern</v>
      </c>
      <c r="AZ185" t="str">
        <f>CONCATENATE(" -w ",F186,"w")</f>
        <v xml:space="preserve"> -w Analysis_43w</v>
      </c>
      <c r="BA185" t="str">
        <f>CONCATENATE(" -b ",F186,"b")</f>
        <v xml:space="preserve"> -b Analysis_43b</v>
      </c>
      <c r="BB185" s="10" t="str">
        <f>CONCATENATE(" -o ",F186,".P_VALUE_SUMMARY")</f>
        <v xml:space="preserve"> -o Analysis_43.P_VALUE_SUMMARY</v>
      </c>
      <c r="BC185" s="10" t="s">
        <v>314</v>
      </c>
      <c r="BD185" s="10" t="s">
        <v>4572</v>
      </c>
      <c r="BE185" s="10">
        <v>43</v>
      </c>
      <c r="BF185">
        <v>1</v>
      </c>
      <c r="BG185" t="str">
        <f>CONCATENATE("# ",AL185)</f>
        <v># Analysis_43</v>
      </c>
    </row>
    <row r="186" spans="2:59" customFormat="1">
      <c r="B186">
        <v>15</v>
      </c>
      <c r="C186" t="str">
        <f>VLOOKUP(D186,'[2]datasets and notes'!$K$3:$L$18,2,FALSE)</f>
        <v>15.Qiime.100p.included.raw</v>
      </c>
      <c r="D186" t="str">
        <f>CONCATENATE(G186,".",L186,".",M186,".",K186)</f>
        <v>Qiime.100p.included.raw</v>
      </c>
      <c r="E186">
        <v>43</v>
      </c>
      <c r="F186" s="24" t="s">
        <v>674</v>
      </c>
      <c r="G186" s="20" t="s">
        <v>150</v>
      </c>
      <c r="H186" s="20" t="s">
        <v>151</v>
      </c>
      <c r="I186" s="20" t="s">
        <v>675</v>
      </c>
      <c r="J186" s="20" t="s">
        <v>153</v>
      </c>
      <c r="K186" s="20" t="s">
        <v>107</v>
      </c>
      <c r="L186" s="20" t="s">
        <v>314</v>
      </c>
      <c r="M186" s="20" t="s">
        <v>93</v>
      </c>
      <c r="N186" s="21">
        <v>1</v>
      </c>
      <c r="O186" s="21">
        <v>7.0000000000000007E-2</v>
      </c>
      <c r="P186" s="21">
        <v>0.44</v>
      </c>
      <c r="Q186" s="21">
        <v>0.19</v>
      </c>
      <c r="R186" s="21">
        <v>0.19</v>
      </c>
      <c r="S186" s="21">
        <v>0.13</v>
      </c>
      <c r="T186" s="21">
        <v>0.11</v>
      </c>
      <c r="U186" s="21">
        <v>0.04</v>
      </c>
      <c r="V186" s="21">
        <v>0</v>
      </c>
      <c r="W186" s="21">
        <v>0.18</v>
      </c>
      <c r="X186" s="21" t="s">
        <v>267</v>
      </c>
      <c r="Y186" s="21" t="s">
        <v>267</v>
      </c>
      <c r="Z186" s="21">
        <v>0.48</v>
      </c>
      <c r="AA186" s="21" t="s">
        <v>676</v>
      </c>
      <c r="AB186" s="21">
        <v>0.04</v>
      </c>
      <c r="AC186" s="21" t="s">
        <v>677</v>
      </c>
      <c r="AD186" s="21" t="s">
        <v>678</v>
      </c>
      <c r="AE186" s="21" t="s">
        <v>679</v>
      </c>
      <c r="AF186" s="21" t="s">
        <v>680</v>
      </c>
      <c r="AG186" s="22" t="s">
        <v>681</v>
      </c>
      <c r="AH186" s="23">
        <v>0.35394999999999999</v>
      </c>
      <c r="AI186" s="23">
        <v>0.45245627587530207</v>
      </c>
      <c r="AJ186" s="22">
        <v>41</v>
      </c>
      <c r="AK186" t="str">
        <f>L186</f>
        <v>100p</v>
      </c>
      <c r="AL186" t="str">
        <f>CONCATENATE(" -f ",C186)</f>
        <v xml:space="preserve"> -f 15.Qiime.100p.included.raw</v>
      </c>
      <c r="AM186" t="str">
        <f>CONCATENATE(" ","-g ","EHFI.groups ")</f>
        <v xml:space="preserve"> -g EHFI.groups </v>
      </c>
      <c r="AN186" t="str">
        <f>CONCATENATE("-s ","lt"," ")</f>
        <v xml:space="preserve">-s lt </v>
      </c>
      <c r="AO186" t="str">
        <f>CONCATENATE("-p ",$AO$1 )</f>
        <v>-p 10000</v>
      </c>
      <c r="AP186" t="str">
        <f>CONCATENATE(" -t dataset_rand ")</f>
        <v xml:space="preserve"> -t dataset_rand </v>
      </c>
      <c r="AQ186" t="str">
        <f>CONCATENATE("-m ",I186," ")</f>
        <v xml:space="preserve">-m bray_curtis </v>
      </c>
      <c r="AR186" t="str">
        <f>CONCATENATE("-z ",H186," ")</f>
        <v xml:space="preserve">-z qiime_pipe </v>
      </c>
      <c r="AS186" t="str">
        <f>CONCATENATE(" -q ",$AS$1," ")</f>
        <v xml:space="preserve"> -q qiime_table </v>
      </c>
      <c r="AT186" s="32"/>
      <c r="AU186" t="str">
        <f>CONCATENATE(" -c ",$AU$1," ")</f>
        <v xml:space="preserve"> -c 10 </v>
      </c>
      <c r="AV186" t="str">
        <f>CONCATENATE("-o ",F186,"w")</f>
        <v>-o Analysis_43w</v>
      </c>
      <c r="AW186" s="10" t="s">
        <v>94</v>
      </c>
      <c r="BC186" s="10" t="s">
        <v>314</v>
      </c>
      <c r="BD186" s="10" t="s">
        <v>4572</v>
      </c>
      <c r="BE186" s="10">
        <v>43</v>
      </c>
      <c r="BF186">
        <v>2</v>
      </c>
      <c r="BG186" t="str">
        <f>CONCATENATE($BG$2,AL186,AM186,AN186,AO186,AP186,AQ186,AR186,AS186,AT186,AU186,AV186,AW186)</f>
        <v>~/EHFI/plot_pco_with_stats_all.3-4-13.pl -f 15.Qiime.100p.included.raw -g EHFI.groups -s lt -p 10000 -t dataset_rand -m bray_curtis -z qiime_pipe  -q qiime_table  -c 10 -o Analysis_43w -cleanup</v>
      </c>
    </row>
    <row r="187" spans="2:59" customFormat="1">
      <c r="AL187" t="str">
        <f>CONCATENATE(" -f ",C186," ")</f>
        <v xml:space="preserve"> -f 15.Qiime.100p.included.raw </v>
      </c>
      <c r="AM187" t="str">
        <f>CONCATENATE(" ","-g ","EHFI.groups ")</f>
        <v xml:space="preserve"> -g EHFI.groups </v>
      </c>
      <c r="AN187" t="str">
        <f>CONCATENATE("-s ","gt"," ")</f>
        <v xml:space="preserve">-s gt </v>
      </c>
      <c r="AO187" t="str">
        <f>CONCATENATE("-p ",$AO$1 )</f>
        <v>-p 10000</v>
      </c>
      <c r="AP187" t="str">
        <f>CONCATENATE(" -t rowwise_rand ")</f>
        <v xml:space="preserve"> -t rowwise_rand </v>
      </c>
      <c r="AQ187" t="str">
        <f>CONCATENATE("-m ",I186," ")</f>
        <v xml:space="preserve">-m bray_curtis </v>
      </c>
      <c r="AR187" t="str">
        <f>CONCATENATE("-z ",H186," ")</f>
        <v xml:space="preserve">-z qiime_pipe </v>
      </c>
      <c r="AS187" t="str">
        <f>CONCATENATE(" -q ",$AS$1," ")</f>
        <v xml:space="preserve"> -q qiime_table </v>
      </c>
      <c r="AT187" s="32"/>
      <c r="AU187" t="str">
        <f>CONCATENATE(" -c ",$AU$1," ")</f>
        <v xml:space="preserve"> -c 10 </v>
      </c>
      <c r="AV187" t="str">
        <f>CONCATENATE("-o ", F186,"b")</f>
        <v>-o Analysis_43b</v>
      </c>
      <c r="AW187" s="10" t="s">
        <v>94</v>
      </c>
      <c r="BB187" s="10"/>
      <c r="BC187" s="10" t="s">
        <v>314</v>
      </c>
      <c r="BD187" s="10" t="s">
        <v>4572</v>
      </c>
      <c r="BE187" s="10">
        <v>43</v>
      </c>
      <c r="BF187">
        <v>3</v>
      </c>
      <c r="BG187" t="str">
        <f>CONCATENATE($BG$2,AL187,AM187,AN187,AO187,AP187,AQ187,AR187,AS187,AT187,AU187,AV187,AW187)</f>
        <v>~/EHFI/plot_pco_with_stats_all.3-4-13.pl -f 15.Qiime.100p.included.raw  -g EHFI.groups -s gt -p 10000 -t rowwise_rand -m bray_curtis -z qiime_pipe  -q qiime_table  -c 10 -o Analysis_43b -cleanup</v>
      </c>
    </row>
    <row r="188" spans="2:59" customFormat="1">
      <c r="BC188" s="10" t="s">
        <v>314</v>
      </c>
      <c r="BD188" s="10" t="s">
        <v>4572</v>
      </c>
      <c r="BE188" s="10">
        <v>43</v>
      </c>
      <c r="BF188">
        <v>4</v>
      </c>
      <c r="BG188" t="str">
        <f>CONCATENATE($BG$3,AY185,AZ185,BA185,BB185)</f>
        <v>~/EHFI/combine_summary_stats.pl -m pattern -w Analysis_43w -b Analysis_43b -o Analysis_43.P_VALUE_SUMMARY</v>
      </c>
    </row>
    <row r="189" spans="2:59" customFormat="1">
      <c r="BC189" s="10" t="s">
        <v>314</v>
      </c>
      <c r="BD189" s="10" t="s">
        <v>4572</v>
      </c>
      <c r="BE189" s="10">
        <v>43</v>
      </c>
      <c r="BF189">
        <v>5</v>
      </c>
    </row>
    <row r="190" spans="2:59" customFormat="1">
      <c r="AL190" t="str">
        <f>CONCATENATE(F191)</f>
        <v>Analysis_44</v>
      </c>
      <c r="AY190" t="str">
        <f>CONCATENATE("-m pattern")</f>
        <v>-m pattern</v>
      </c>
      <c r="AZ190" t="str">
        <f>CONCATENATE(" -w ",F191,"w")</f>
        <v xml:space="preserve"> -w Analysis_44w</v>
      </c>
      <c r="BA190" t="str">
        <f>CONCATENATE(" -b ",F191,"b")</f>
        <v xml:space="preserve"> -b Analysis_44b</v>
      </c>
      <c r="BB190" s="10" t="str">
        <f>CONCATENATE(" -o ",F191,".P_VALUE_SUMMARY")</f>
        <v xml:space="preserve"> -o Analysis_44.P_VALUE_SUMMARY</v>
      </c>
      <c r="BC190" s="10" t="s">
        <v>314</v>
      </c>
      <c r="BD190" s="10" t="s">
        <v>4572</v>
      </c>
      <c r="BE190" s="10">
        <v>44</v>
      </c>
      <c r="BF190">
        <v>1</v>
      </c>
      <c r="BG190" t="str">
        <f>CONCATENATE("# ",AL190)</f>
        <v># Analysis_44</v>
      </c>
    </row>
    <row r="191" spans="2:59" customFormat="1">
      <c r="B191">
        <v>16</v>
      </c>
      <c r="C191" t="str">
        <f>VLOOKUP(D191,'[2]datasets and notes'!$K$3:$L$18,2,FALSE)</f>
        <v>16.Qiime.100p.included.norm</v>
      </c>
      <c r="D191" t="str">
        <f>CONCATENATE(G191,".",L191,".",M191,".",K191)</f>
        <v>Qiime.100p.included.norm</v>
      </c>
      <c r="E191">
        <v>44</v>
      </c>
      <c r="F191" s="24" t="s">
        <v>688</v>
      </c>
      <c r="G191" s="20" t="s">
        <v>150</v>
      </c>
      <c r="H191" s="20" t="s">
        <v>151</v>
      </c>
      <c r="I191" s="20" t="s">
        <v>675</v>
      </c>
      <c r="J191" s="20" t="s">
        <v>153</v>
      </c>
      <c r="K191" s="20" t="s">
        <v>91</v>
      </c>
      <c r="L191" s="20" t="s">
        <v>314</v>
      </c>
      <c r="M191" s="20" t="s">
        <v>93</v>
      </c>
      <c r="N191" s="21">
        <v>0.14000000000000001</v>
      </c>
      <c r="O191" s="21">
        <v>0.18</v>
      </c>
      <c r="P191" s="21">
        <v>0.57999999999999996</v>
      </c>
      <c r="Q191" s="21">
        <v>0.01</v>
      </c>
      <c r="R191" s="21">
        <v>0</v>
      </c>
      <c r="S191" s="21">
        <v>0.45</v>
      </c>
      <c r="T191" s="21">
        <v>0.35</v>
      </c>
      <c r="U191" s="21">
        <v>0.1</v>
      </c>
      <c r="V191" s="21">
        <v>0.57999999999999996</v>
      </c>
      <c r="W191" s="21">
        <v>0.64</v>
      </c>
      <c r="X191" s="21" t="s">
        <v>155</v>
      </c>
      <c r="Y191" s="21" t="s">
        <v>200</v>
      </c>
      <c r="Z191" s="21">
        <v>0.36</v>
      </c>
      <c r="AA191" s="21" t="s">
        <v>689</v>
      </c>
      <c r="AB191" s="21">
        <v>0.45</v>
      </c>
      <c r="AC191" s="21" t="s">
        <v>180</v>
      </c>
      <c r="AD191" s="21" t="s">
        <v>690</v>
      </c>
      <c r="AE191" s="21" t="s">
        <v>691</v>
      </c>
      <c r="AF191" s="21" t="s">
        <v>692</v>
      </c>
      <c r="AG191" s="22" t="s">
        <v>693</v>
      </c>
      <c r="AH191" s="23">
        <v>0.35489999999999999</v>
      </c>
      <c r="AI191" s="23">
        <v>0.45464455752181898</v>
      </c>
      <c r="AJ191" s="22">
        <v>42</v>
      </c>
      <c r="AK191" t="str">
        <f>L191</f>
        <v>100p</v>
      </c>
      <c r="AL191" t="str">
        <f>CONCATENATE(" -f ",C191)</f>
        <v xml:space="preserve"> -f 16.Qiime.100p.included.norm</v>
      </c>
      <c r="AM191" t="str">
        <f>CONCATENATE(" ","-g ","EHFI.groups ")</f>
        <v xml:space="preserve"> -g EHFI.groups </v>
      </c>
      <c r="AN191" t="str">
        <f>CONCATENATE("-s ","lt"," ")</f>
        <v xml:space="preserve">-s lt </v>
      </c>
      <c r="AO191" t="str">
        <f>CONCATENATE("-p ",$AO$1 )</f>
        <v>-p 10000</v>
      </c>
      <c r="AP191" t="str">
        <f>CONCATENATE(" -t dataset_rand ")</f>
        <v xml:space="preserve"> -t dataset_rand </v>
      </c>
      <c r="AQ191" t="str">
        <f>CONCATENATE("-m ",I191," ")</f>
        <v xml:space="preserve">-m bray_curtis </v>
      </c>
      <c r="AR191" t="str">
        <f>CONCATENATE("-z ",H191," ")</f>
        <v xml:space="preserve">-z qiime_pipe </v>
      </c>
      <c r="AS191" t="str">
        <f>CONCATENATE(" -q ",$AS$1," ")</f>
        <v xml:space="preserve"> -q qiime_table </v>
      </c>
      <c r="AT191" s="32"/>
      <c r="AU191" t="str">
        <f>CONCATENATE(" -c ",$AU$1," ")</f>
        <v xml:space="preserve"> -c 10 </v>
      </c>
      <c r="AV191" t="str">
        <f>CONCATENATE("-o ",F191,"w")</f>
        <v>-o Analysis_44w</v>
      </c>
      <c r="AW191" s="10" t="s">
        <v>94</v>
      </c>
      <c r="BC191" s="10" t="s">
        <v>314</v>
      </c>
      <c r="BD191" s="10" t="s">
        <v>4572</v>
      </c>
      <c r="BE191" s="10">
        <v>44</v>
      </c>
      <c r="BF191">
        <v>2</v>
      </c>
      <c r="BG191" t="str">
        <f>CONCATENATE($BG$2,AL191,AM191,AN191,AO191,AP191,AQ191,AR191,AS191,AT191,AU191,AV191,AW191)</f>
        <v>~/EHFI/plot_pco_with_stats_all.3-4-13.pl -f 16.Qiime.100p.included.norm -g EHFI.groups -s lt -p 10000 -t dataset_rand -m bray_curtis -z qiime_pipe  -q qiime_table  -c 10 -o Analysis_44w -cleanup</v>
      </c>
    </row>
    <row r="192" spans="2:59" customFormat="1"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  <c r="AA192" s="52"/>
      <c r="AB192" s="52"/>
      <c r="AC192" s="52"/>
      <c r="AD192" s="52"/>
      <c r="AE192" s="52"/>
      <c r="AF192" s="52"/>
      <c r="AG192" s="52"/>
      <c r="AH192" s="52"/>
      <c r="AI192" s="52"/>
      <c r="AJ192" s="52"/>
      <c r="AL192" t="str">
        <f>CONCATENATE(" -f ",C191," ")</f>
        <v xml:space="preserve"> -f 16.Qiime.100p.included.norm </v>
      </c>
      <c r="AM192" t="str">
        <f>CONCATENATE(" ","-g ","EHFI.groups ")</f>
        <v xml:space="preserve"> -g EHFI.groups </v>
      </c>
      <c r="AN192" t="str">
        <f>CONCATENATE("-s ","gt"," ")</f>
        <v xml:space="preserve">-s gt </v>
      </c>
      <c r="AO192" t="str">
        <f>CONCATENATE("-p ",$AO$1 )</f>
        <v>-p 10000</v>
      </c>
      <c r="AP192" t="str">
        <f>CONCATENATE(" -t rowwise_rand ")</f>
        <v xml:space="preserve"> -t rowwise_rand </v>
      </c>
      <c r="AQ192" t="str">
        <f>CONCATENATE("-m ",I191," ")</f>
        <v xml:space="preserve">-m bray_curtis </v>
      </c>
      <c r="AR192" t="str">
        <f>CONCATENATE("-z ",H191," ")</f>
        <v xml:space="preserve">-z qiime_pipe </v>
      </c>
      <c r="AS192" t="str">
        <f>CONCATENATE(" -q ",$AS$1," ")</f>
        <v xml:space="preserve"> -q qiime_table </v>
      </c>
      <c r="AT192" s="32"/>
      <c r="AU192" t="str">
        <f>CONCATENATE(" -c ",$AU$1," ")</f>
        <v xml:space="preserve"> -c 10 </v>
      </c>
      <c r="AV192" t="str">
        <f>CONCATENATE("-o ", F191,"b")</f>
        <v>-o Analysis_44b</v>
      </c>
      <c r="AW192" s="10" t="s">
        <v>94</v>
      </c>
      <c r="BB192" s="10"/>
      <c r="BC192" s="10" t="s">
        <v>314</v>
      </c>
      <c r="BD192" s="10" t="s">
        <v>4572</v>
      </c>
      <c r="BE192" s="10">
        <v>44</v>
      </c>
      <c r="BF192">
        <v>3</v>
      </c>
      <c r="BG192" t="str">
        <f>CONCATENATE($BG$2,AL192,AM192,AN192,AO192,AP192,AQ192,AR192,AS192,AT192,AU192,AV192,AW192)</f>
        <v>~/EHFI/plot_pco_with_stats_all.3-4-13.pl -f 16.Qiime.100p.included.norm  -g EHFI.groups -s gt -p 10000 -t rowwise_rand -m bray_curtis -z qiime_pipe  -q qiime_table  -c 10 -o Analysis_44b -cleanup</v>
      </c>
    </row>
    <row r="193" spans="1:59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BC193" s="10" t="s">
        <v>314</v>
      </c>
      <c r="BD193" s="10" t="s">
        <v>4572</v>
      </c>
      <c r="BE193" s="10">
        <v>44</v>
      </c>
      <c r="BF193">
        <v>4</v>
      </c>
      <c r="BG193" t="str">
        <f>CONCATENATE($BG$3,AY190,AZ190,BA190,BB190)</f>
        <v>~/EHFI/combine_summary_stats.pl -m pattern -w Analysis_44w -b Analysis_44b -o Analysis_44.P_VALUE_SUMMARY</v>
      </c>
    </row>
    <row r="194" spans="1:59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BC194" s="10" t="s">
        <v>314</v>
      </c>
      <c r="BD194" s="10" t="s">
        <v>4572</v>
      </c>
      <c r="BE194">
        <v>44</v>
      </c>
      <c r="BF194">
        <v>5</v>
      </c>
    </row>
    <row r="195" spans="1:59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 t="str">
        <f>CONCATENATE(F196)</f>
        <v>Analysis_45</v>
      </c>
      <c r="AY195" t="str">
        <f>CONCATENATE("-m pattern")</f>
        <v>-m pattern</v>
      </c>
      <c r="AZ195" t="str">
        <f>CONCATENATE(" -w ",F196,"w")</f>
        <v xml:space="preserve"> -w Analysis_45w</v>
      </c>
      <c r="BA195" t="str">
        <f>CONCATENATE(" -b ",F196,"b")</f>
        <v xml:space="preserve"> -b Analysis_45b</v>
      </c>
      <c r="BB195" s="10" t="str">
        <f>CONCATENATE(" -o ",F196,".P_VALUE_SUMMARY")</f>
        <v xml:space="preserve"> -o Analysis_45.P_VALUE_SUMMARY</v>
      </c>
      <c r="BC195" s="10" t="s">
        <v>314</v>
      </c>
      <c r="BD195" s="10" t="s">
        <v>4572</v>
      </c>
      <c r="BE195" s="10">
        <v>45</v>
      </c>
      <c r="BF195">
        <v>1</v>
      </c>
      <c r="BG195" t="str">
        <f>CONCATENATE("# ",AL195)</f>
        <v># Analysis_45</v>
      </c>
    </row>
    <row r="196" spans="1:59">
      <c r="A196"/>
      <c r="B196">
        <v>13</v>
      </c>
      <c r="C196" t="str">
        <f>VLOOKUP(D196,'[2]datasets and notes'!$K$3:$L$18,2,FALSE)</f>
        <v>13.Qiime.100p.removed.raw</v>
      </c>
      <c r="D196" t="str">
        <f>CONCATENATE(G196,".",L196,".",M196,".",K196)</f>
        <v>Qiime.100p.removed.raw</v>
      </c>
      <c r="E196">
        <v>45</v>
      </c>
      <c r="F196" s="24" t="s">
        <v>700</v>
      </c>
      <c r="G196" s="20" t="s">
        <v>150</v>
      </c>
      <c r="H196" s="20" t="s">
        <v>151</v>
      </c>
      <c r="I196" s="20" t="s">
        <v>675</v>
      </c>
      <c r="J196" s="20" t="s">
        <v>153</v>
      </c>
      <c r="K196" s="20" t="s">
        <v>107</v>
      </c>
      <c r="L196" s="20" t="s">
        <v>314</v>
      </c>
      <c r="M196" s="20" t="s">
        <v>214</v>
      </c>
      <c r="N196" s="21">
        <v>0.35</v>
      </c>
      <c r="O196" s="21">
        <v>0.31</v>
      </c>
      <c r="P196" s="21">
        <v>0.68</v>
      </c>
      <c r="Q196" s="21">
        <v>0</v>
      </c>
      <c r="R196" s="21">
        <v>0.08</v>
      </c>
      <c r="S196" s="21">
        <v>0.48</v>
      </c>
      <c r="T196" s="21">
        <v>0.35</v>
      </c>
      <c r="U196" s="21">
        <v>0.16</v>
      </c>
      <c r="V196" s="21" t="s">
        <v>701</v>
      </c>
      <c r="W196" s="21">
        <v>0.62</v>
      </c>
      <c r="X196" s="21" t="s">
        <v>177</v>
      </c>
      <c r="Y196" s="21" t="s">
        <v>200</v>
      </c>
      <c r="Z196" s="21">
        <v>0.47</v>
      </c>
      <c r="AA196" s="21" t="s">
        <v>179</v>
      </c>
      <c r="AB196" s="21">
        <v>0.51</v>
      </c>
      <c r="AC196" s="21" t="s">
        <v>177</v>
      </c>
      <c r="AD196" s="21" t="s">
        <v>702</v>
      </c>
      <c r="AE196" s="21" t="s">
        <v>180</v>
      </c>
      <c r="AF196" s="21" t="s">
        <v>703</v>
      </c>
      <c r="AG196" s="22" t="s">
        <v>615</v>
      </c>
      <c r="AH196" s="23">
        <v>0.39069999999999999</v>
      </c>
      <c r="AI196" s="23">
        <v>0.49065960974139589</v>
      </c>
      <c r="AJ196" s="22">
        <v>45</v>
      </c>
      <c r="AK196" t="str">
        <f>L196</f>
        <v>100p</v>
      </c>
      <c r="AL196" t="str">
        <f>CONCATENATE(" -f ",C196)</f>
        <v xml:space="preserve"> -f 13.Qiime.100p.removed.raw</v>
      </c>
      <c r="AM196" t="str">
        <f>CONCATENATE(" ","-g ","EHFI.groups ")</f>
        <v xml:space="preserve"> -g EHFI.groups </v>
      </c>
      <c r="AN196" t="str">
        <f>CONCATENATE("-s ","lt"," ")</f>
        <v xml:space="preserve">-s lt </v>
      </c>
      <c r="AO196" t="str">
        <f>CONCATENATE("-p ",$AO$1 )</f>
        <v>-p 10000</v>
      </c>
      <c r="AP196" t="str">
        <f>CONCATENATE(" -t dataset_rand ")</f>
        <v xml:space="preserve"> -t dataset_rand </v>
      </c>
      <c r="AQ196" t="str">
        <f>CONCATENATE("-m ",I196," ")</f>
        <v xml:space="preserve">-m bray_curtis </v>
      </c>
      <c r="AR196" t="str">
        <f>CONCATENATE("-z ",H196," ")</f>
        <v xml:space="preserve">-z qiime_pipe </v>
      </c>
      <c r="AS196" t="str">
        <f>CONCATENATE(" -q ",$AS$1," ")</f>
        <v xml:space="preserve"> -q qiime_table </v>
      </c>
      <c r="AT196" s="32"/>
      <c r="AU196" t="str">
        <f>CONCATENATE(" -c ",$AU$1," ")</f>
        <v xml:space="preserve"> -c 10 </v>
      </c>
      <c r="AV196" t="str">
        <f>CONCATENATE("-o ",F196,"w")</f>
        <v>-o Analysis_45w</v>
      </c>
      <c r="AW196" s="10" t="s">
        <v>94</v>
      </c>
      <c r="BC196" s="10" t="s">
        <v>314</v>
      </c>
      <c r="BD196" s="10" t="s">
        <v>4572</v>
      </c>
      <c r="BE196" s="10">
        <v>45</v>
      </c>
      <c r="BF196">
        <v>2</v>
      </c>
      <c r="BG196" t="str">
        <f>CONCATENATE($BG$2,AL196,AM196,AN196,AO196,AP196,AQ196,AR196,AS196,AT196,AU196,AV196,AW196)</f>
        <v>~/EHFI/plot_pco_with_stats_all.3-4-13.pl -f 13.Qiime.100p.removed.raw -g EHFI.groups -s lt -p 10000 -t dataset_rand -m bray_curtis -z qiime_pipe  -q qiime_table  -c 10 -o Analysis_45w -cleanup</v>
      </c>
    </row>
    <row r="197" spans="1:59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 t="str">
        <f>CONCATENATE(" -f ",C196," ")</f>
        <v xml:space="preserve"> -f 13.Qiime.100p.removed.raw </v>
      </c>
      <c r="AM197" t="str">
        <f>CONCATENATE(" ","-g ","EHFI.groups ")</f>
        <v xml:space="preserve"> -g EHFI.groups </v>
      </c>
      <c r="AN197" t="str">
        <f>CONCATENATE("-s ","gt"," ")</f>
        <v xml:space="preserve">-s gt </v>
      </c>
      <c r="AO197" t="str">
        <f>CONCATENATE("-p ",$AO$1 )</f>
        <v>-p 10000</v>
      </c>
      <c r="AP197" t="str">
        <f>CONCATENATE(" -t rowwise_rand ")</f>
        <v xml:space="preserve"> -t rowwise_rand </v>
      </c>
      <c r="AQ197" t="str">
        <f>CONCATENATE("-m ",I196," ")</f>
        <v xml:space="preserve">-m bray_curtis </v>
      </c>
      <c r="AR197" t="str">
        <f>CONCATENATE("-z ",H196," ")</f>
        <v xml:space="preserve">-z qiime_pipe </v>
      </c>
      <c r="AS197" t="str">
        <f>CONCATENATE(" -q ",$AS$1," ")</f>
        <v xml:space="preserve"> -q qiime_table </v>
      </c>
      <c r="AT197" s="32"/>
      <c r="AU197" t="str">
        <f>CONCATENATE(" -c ",$AU$1," ")</f>
        <v xml:space="preserve"> -c 10 </v>
      </c>
      <c r="AV197" t="str">
        <f>CONCATENATE("-o ", F196,"b")</f>
        <v>-o Analysis_45b</v>
      </c>
      <c r="AW197" s="10" t="s">
        <v>94</v>
      </c>
      <c r="BB197" s="10"/>
      <c r="BC197" s="10" t="s">
        <v>314</v>
      </c>
      <c r="BD197" s="10" t="s">
        <v>4572</v>
      </c>
      <c r="BE197" s="10">
        <v>45</v>
      </c>
      <c r="BF197">
        <v>3</v>
      </c>
      <c r="BG197" t="str">
        <f>CONCATENATE($BG$2,AL197,AM197,AN197,AO197,AP197,AQ197,AR197,AS197,AT197,AU197,AV197,AW197)</f>
        <v>~/EHFI/plot_pco_with_stats_all.3-4-13.pl -f 13.Qiime.100p.removed.raw  -g EHFI.groups -s gt -p 10000 -t rowwise_rand -m bray_curtis -z qiime_pipe  -q qiime_table  -c 10 -o Analysis_45b -cleanup</v>
      </c>
    </row>
    <row r="198" spans="1:59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  <c r="AA198" s="52"/>
      <c r="AB198" s="52"/>
      <c r="AC198" s="52"/>
      <c r="AD198" s="52"/>
      <c r="AE198" s="52"/>
      <c r="AF198" s="52"/>
      <c r="AG198" s="52"/>
      <c r="AH198" s="52"/>
      <c r="AI198" s="52"/>
      <c r="AJ198" s="52"/>
      <c r="AK198"/>
      <c r="AL198"/>
      <c r="BC198" s="10" t="s">
        <v>314</v>
      </c>
      <c r="BD198" s="10" t="s">
        <v>4572</v>
      </c>
      <c r="BE198" s="10">
        <v>45</v>
      </c>
      <c r="BF198">
        <v>4</v>
      </c>
      <c r="BG198" t="str">
        <f>CONCATENATE($BG$3,AY195,AZ195,BA195,BB195)</f>
        <v>~/EHFI/combine_summary_stats.pl -m pattern -w Analysis_45w -b Analysis_45b -o Analysis_45.P_VALUE_SUMMARY</v>
      </c>
    </row>
    <row r="199" spans="1:5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BC199" s="10" t="s">
        <v>314</v>
      </c>
      <c r="BD199" s="10" t="s">
        <v>4572</v>
      </c>
      <c r="BE199" s="10">
        <v>45</v>
      </c>
      <c r="BF199">
        <v>5</v>
      </c>
    </row>
    <row r="200" spans="1:59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 t="str">
        <f>CONCATENATE(F201)</f>
        <v>Analysis_46</v>
      </c>
      <c r="AY200" t="str">
        <f>CONCATENATE("-m pattern")</f>
        <v>-m pattern</v>
      </c>
      <c r="AZ200" t="str">
        <f>CONCATENATE(" -w ",F201,"w")</f>
        <v xml:space="preserve"> -w Analysis_46w</v>
      </c>
      <c r="BA200" t="str">
        <f>CONCATENATE(" -b ",F201,"b")</f>
        <v xml:space="preserve"> -b Analysis_46b</v>
      </c>
      <c r="BB200" s="10" t="str">
        <f>CONCATENATE(" -o ",F201,".P_VALUE_SUMMARY")</f>
        <v xml:space="preserve"> -o Analysis_46.P_VALUE_SUMMARY</v>
      </c>
      <c r="BC200" s="10" t="s">
        <v>314</v>
      </c>
      <c r="BD200" s="10" t="s">
        <v>4572</v>
      </c>
      <c r="BE200" s="10">
        <v>46</v>
      </c>
      <c r="BF200">
        <v>1</v>
      </c>
      <c r="BG200" t="str">
        <f>CONCATENATE("# ",AL200)</f>
        <v># Analysis_46</v>
      </c>
    </row>
    <row r="201" spans="1:59">
      <c r="A201"/>
      <c r="B201">
        <v>14</v>
      </c>
      <c r="C201" t="str">
        <f>VLOOKUP(D201,'[2]datasets and notes'!$K$3:$L$18,2,FALSE)</f>
        <v>14.Qiime.100p.removed.norm</v>
      </c>
      <c r="D201" t="str">
        <f>CONCATENATE(G201,".",L201,".",M201,".",K201)</f>
        <v>Qiime.100p.removed.norm</v>
      </c>
      <c r="E201">
        <v>46</v>
      </c>
      <c r="F201" s="24" t="s">
        <v>710</v>
      </c>
      <c r="G201" s="20" t="s">
        <v>150</v>
      </c>
      <c r="H201" s="20" t="s">
        <v>151</v>
      </c>
      <c r="I201" s="20" t="s">
        <v>675</v>
      </c>
      <c r="J201" s="20" t="s">
        <v>153</v>
      </c>
      <c r="K201" s="20" t="s">
        <v>91</v>
      </c>
      <c r="L201" s="20" t="s">
        <v>314</v>
      </c>
      <c r="M201" s="20" t="s">
        <v>214</v>
      </c>
      <c r="N201" s="21">
        <v>0.96</v>
      </c>
      <c r="O201" s="21">
        <v>0.09</v>
      </c>
      <c r="P201" s="21">
        <v>0</v>
      </c>
      <c r="Q201" s="21">
        <v>0.39</v>
      </c>
      <c r="R201" s="21">
        <v>0.14000000000000001</v>
      </c>
      <c r="S201" s="21">
        <v>0.14000000000000001</v>
      </c>
      <c r="T201" s="21">
        <v>0.01</v>
      </c>
      <c r="U201" s="21">
        <v>0.01</v>
      </c>
      <c r="V201" s="21">
        <v>0.19</v>
      </c>
      <c r="W201" s="21">
        <v>0.4</v>
      </c>
      <c r="X201" s="21" t="s">
        <v>597</v>
      </c>
      <c r="Y201" s="21" t="s">
        <v>593</v>
      </c>
      <c r="Z201" s="21">
        <v>0.45</v>
      </c>
      <c r="AA201" s="21" t="s">
        <v>711</v>
      </c>
      <c r="AB201" s="21">
        <v>0.12</v>
      </c>
      <c r="AC201" s="21" t="s">
        <v>360</v>
      </c>
      <c r="AD201" s="21" t="s">
        <v>712</v>
      </c>
      <c r="AE201" s="21" t="s">
        <v>713</v>
      </c>
      <c r="AF201" s="21" t="s">
        <v>714</v>
      </c>
      <c r="AG201" s="22" t="s">
        <v>715</v>
      </c>
      <c r="AH201" s="23">
        <v>0.39319999999999994</v>
      </c>
      <c r="AI201" s="23">
        <v>0.49334237070906667</v>
      </c>
      <c r="AJ201" s="22">
        <v>48</v>
      </c>
      <c r="AK201" t="str">
        <f>L201</f>
        <v>100p</v>
      </c>
      <c r="AL201" t="str">
        <f>CONCATENATE(" -f ",C201)</f>
        <v xml:space="preserve"> -f 14.Qiime.100p.removed.norm</v>
      </c>
      <c r="AM201" t="str">
        <f>CONCATENATE(" ","-g ","EHFI.groups ")</f>
        <v xml:space="preserve"> -g EHFI.groups </v>
      </c>
      <c r="AN201" t="str">
        <f>CONCATENATE("-s ","lt"," ")</f>
        <v xml:space="preserve">-s lt </v>
      </c>
      <c r="AO201" t="str">
        <f>CONCATENATE("-p ",$AO$1 )</f>
        <v>-p 10000</v>
      </c>
      <c r="AP201" t="str">
        <f>CONCATENATE(" -t dataset_rand ")</f>
        <v xml:space="preserve"> -t dataset_rand </v>
      </c>
      <c r="AQ201" t="str">
        <f>CONCATENATE("-m ",I201," ")</f>
        <v xml:space="preserve">-m bray_curtis </v>
      </c>
      <c r="AR201" t="str">
        <f>CONCATENATE("-z ",H201," ")</f>
        <v xml:space="preserve">-z qiime_pipe </v>
      </c>
      <c r="AS201" t="str">
        <f>CONCATENATE(" -q ",$AS$1," ")</f>
        <v xml:space="preserve"> -q qiime_table </v>
      </c>
      <c r="AT201" s="32"/>
      <c r="AU201" t="str">
        <f>CONCATENATE(" -c ",$AU$1," ")</f>
        <v xml:space="preserve"> -c 10 </v>
      </c>
      <c r="AV201" t="str">
        <f>CONCATENATE("-o ",F201,"w")</f>
        <v>-o Analysis_46w</v>
      </c>
      <c r="AW201" s="10" t="s">
        <v>94</v>
      </c>
      <c r="BC201" s="10" t="s">
        <v>314</v>
      </c>
      <c r="BD201" s="10" t="s">
        <v>4572</v>
      </c>
      <c r="BE201" s="10">
        <v>46</v>
      </c>
      <c r="BF201">
        <v>2</v>
      </c>
      <c r="BG201" t="str">
        <f>CONCATENATE($BG$2,AL201,AM201,AN201,AO201,AP201,AQ201,AR201,AS201,AT201,AU201,AV201,AW201)</f>
        <v>~/EHFI/plot_pco_with_stats_all.3-4-13.pl -f 14.Qiime.100p.removed.norm -g EHFI.groups -s lt -p 10000 -t dataset_rand -m bray_curtis -z qiime_pipe  -q qiime_table  -c 10 -o Analysis_46w -cleanup</v>
      </c>
    </row>
    <row r="202" spans="1:59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 t="str">
        <f>CONCATENATE(" -f ",C201," ")</f>
        <v xml:space="preserve"> -f 14.Qiime.100p.removed.norm </v>
      </c>
      <c r="AM202" t="str">
        <f>CONCATENATE(" ","-g ","EHFI.groups ")</f>
        <v xml:space="preserve"> -g EHFI.groups </v>
      </c>
      <c r="AN202" t="str">
        <f>CONCATENATE("-s ","gt"," ")</f>
        <v xml:space="preserve">-s gt </v>
      </c>
      <c r="AO202" t="str">
        <f>CONCATENATE("-p ",$AO$1 )</f>
        <v>-p 10000</v>
      </c>
      <c r="AP202" t="str">
        <f>CONCATENATE(" -t rowwise_rand ")</f>
        <v xml:space="preserve"> -t rowwise_rand </v>
      </c>
      <c r="AQ202" t="str">
        <f>CONCATENATE("-m ",I201," ")</f>
        <v xml:space="preserve">-m bray_curtis </v>
      </c>
      <c r="AR202" t="str">
        <f>CONCATENATE("-z ",H201," ")</f>
        <v xml:space="preserve">-z qiime_pipe </v>
      </c>
      <c r="AS202" t="str">
        <f>CONCATENATE(" -q ",$AS$1," ")</f>
        <v xml:space="preserve"> -q qiime_table </v>
      </c>
      <c r="AT202" s="32"/>
      <c r="AU202" t="str">
        <f>CONCATENATE(" -c ",$AU$1," ")</f>
        <v xml:space="preserve"> -c 10 </v>
      </c>
      <c r="AV202" t="str">
        <f>CONCATENATE("-o ", F201,"b")</f>
        <v>-o Analysis_46b</v>
      </c>
      <c r="AW202" s="10" t="s">
        <v>94</v>
      </c>
      <c r="BB202" s="10"/>
      <c r="BC202" s="10" t="s">
        <v>314</v>
      </c>
      <c r="BD202" s="10" t="s">
        <v>4572</v>
      </c>
      <c r="BE202" s="10">
        <v>46</v>
      </c>
      <c r="BF202">
        <v>3</v>
      </c>
      <c r="BG202" t="str">
        <f>CONCATENATE($BG$2,AL202,AM202,AN202,AO202,AP202,AQ202,AR202,AS202,AT202,AU202,AV202,AW202)</f>
        <v>~/EHFI/plot_pco_with_stats_all.3-4-13.pl -f 14.Qiime.100p.removed.norm  -g EHFI.groups -s gt -p 10000 -t rowwise_rand -m bray_curtis -z qiime_pipe  -q qiime_table  -c 10 -o Analysis_46b -cleanup</v>
      </c>
    </row>
    <row r="203" spans="1:59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T203" s="10"/>
      <c r="BC203" s="10" t="s">
        <v>314</v>
      </c>
      <c r="BD203" s="10" t="s">
        <v>4572</v>
      </c>
      <c r="BE203" s="10">
        <v>46</v>
      </c>
      <c r="BF203">
        <v>4</v>
      </c>
      <c r="BG203" t="str">
        <f>CONCATENATE($BG$3,AY200,AZ200,BA200,BB200)</f>
        <v>~/EHFI/combine_summary_stats.pl -m pattern -w Analysis_46w -b Analysis_46b -o Analysis_46.P_VALUE_SUMMARY</v>
      </c>
    </row>
    <row r="204" spans="1:59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  <c r="AA204" s="52"/>
      <c r="AB204" s="52"/>
      <c r="AC204" s="52"/>
      <c r="AD204" s="52"/>
      <c r="AE204" s="52"/>
      <c r="AF204" s="52"/>
      <c r="AG204" s="52"/>
      <c r="AH204" s="52"/>
      <c r="AI204" s="52"/>
      <c r="AJ204" s="52"/>
      <c r="AK204"/>
      <c r="AL204"/>
      <c r="BC204" s="10" t="s">
        <v>314</v>
      </c>
      <c r="BD204" s="10" t="s">
        <v>4572</v>
      </c>
      <c r="BE204" s="10">
        <v>46</v>
      </c>
      <c r="BF204">
        <v>5</v>
      </c>
    </row>
    <row r="205" spans="1:59" s="18" customFormat="1">
      <c r="AL205" s="18" t="str">
        <f>CONCATENATE(F206)</f>
        <v>Analysis_5_openOTU</v>
      </c>
      <c r="AY205" s="18" t="str">
        <f>CONCATENATE("-m pattern")</f>
        <v>-m pattern</v>
      </c>
      <c r="AZ205" s="18" t="str">
        <f>CONCATENATE(" -w ",F206,"w")</f>
        <v xml:space="preserve"> -w Analysis_5_openOTUw</v>
      </c>
      <c r="BA205" s="18" t="str">
        <f>CONCATENATE(" -b ",F206,"b")</f>
        <v xml:space="preserve"> -b Analysis_5_openOTUb</v>
      </c>
      <c r="BB205" s="53" t="str">
        <f>CONCATENATE(" -o ",F206,".P_VALUE_SUMMARY")</f>
        <v xml:space="preserve"> -o Analysis_5_openOTU.P_VALUE_SUMMARY</v>
      </c>
      <c r="BC205" s="53" t="s">
        <v>4570</v>
      </c>
      <c r="BD205" s="53" t="s">
        <v>4572</v>
      </c>
      <c r="BE205" s="53">
        <v>5</v>
      </c>
      <c r="BF205" s="18">
        <v>1</v>
      </c>
      <c r="BG205" s="18" t="str">
        <f>CONCATENATE("# ",AL205)</f>
        <v># Analysis_5_openOTU</v>
      </c>
    </row>
    <row r="206" spans="1:59" s="18" customFormat="1">
      <c r="B206" s="18">
        <v>11</v>
      </c>
      <c r="C206" s="18" t="s">
        <v>4574</v>
      </c>
      <c r="E206" s="18">
        <v>5</v>
      </c>
      <c r="F206" s="54" t="s">
        <v>4575</v>
      </c>
      <c r="G206" s="55" t="s">
        <v>150</v>
      </c>
      <c r="H206" s="55" t="s">
        <v>151</v>
      </c>
      <c r="I206" s="55" t="s">
        <v>152</v>
      </c>
      <c r="J206" s="55" t="s">
        <v>153</v>
      </c>
      <c r="K206" s="55" t="s">
        <v>107</v>
      </c>
      <c r="L206" s="55" t="s">
        <v>154</v>
      </c>
      <c r="M206" s="55" t="s">
        <v>93</v>
      </c>
      <c r="N206" s="56">
        <v>0.09</v>
      </c>
      <c r="O206" s="56">
        <v>0.2</v>
      </c>
      <c r="P206" s="56">
        <v>0.04</v>
      </c>
      <c r="Q206" s="56">
        <v>0.23</v>
      </c>
      <c r="R206" s="56">
        <v>0.32</v>
      </c>
      <c r="S206" s="56">
        <v>0.03</v>
      </c>
      <c r="T206" s="56">
        <v>0</v>
      </c>
      <c r="U206" s="56">
        <v>0.28999999999999998</v>
      </c>
      <c r="V206" s="56">
        <v>0.31</v>
      </c>
      <c r="W206" s="56">
        <v>0.59</v>
      </c>
      <c r="X206" s="56" t="s">
        <v>155</v>
      </c>
      <c r="Y206" s="56" t="s">
        <v>156</v>
      </c>
      <c r="Z206" s="56">
        <v>0.42</v>
      </c>
      <c r="AA206" s="56" t="s">
        <v>157</v>
      </c>
      <c r="AB206" s="56">
        <v>0.45</v>
      </c>
      <c r="AC206" s="56" t="s">
        <v>158</v>
      </c>
      <c r="AD206" s="56" t="s">
        <v>159</v>
      </c>
      <c r="AE206" s="56" t="s">
        <v>160</v>
      </c>
      <c r="AF206" s="56">
        <v>0.87</v>
      </c>
      <c r="AG206" s="57">
        <v>0.79</v>
      </c>
      <c r="AH206" s="58">
        <v>0.23295000000000005</v>
      </c>
      <c r="AI206" s="58">
        <v>0.4151098110899788</v>
      </c>
      <c r="AJ206" s="57">
        <v>34</v>
      </c>
      <c r="AK206" s="18" t="str">
        <f>L206</f>
        <v>Qiime_default</v>
      </c>
      <c r="AL206" s="18" t="str">
        <f>CONCATENATE(" -f ",C206)</f>
        <v xml:space="preserve"> -f 3.otu_table_mc2_w_tax.R_table.raw.percent_default.included.txt.qiime_index.Qiime_table</v>
      </c>
      <c r="AM206" s="18" t="str">
        <f>CONCATENATE(" ","-g ","EHFI.groups ")</f>
        <v xml:space="preserve"> -g EHFI.groups </v>
      </c>
      <c r="AN206" s="18" t="str">
        <f>CONCATENATE("-s ","lt"," ")</f>
        <v xml:space="preserve">-s lt </v>
      </c>
      <c r="AO206" s="18" t="str">
        <f>CONCATENATE("-p ",$AO$1 )</f>
        <v>-p 10000</v>
      </c>
      <c r="AP206" s="18" t="str">
        <f>CONCATENATE(" -t dataset_rand ")</f>
        <v xml:space="preserve"> -t dataset_rand </v>
      </c>
      <c r="AQ206" s="18" t="str">
        <f>CONCATENATE("-m ",I206," ")</f>
        <v xml:space="preserve">-m unifrac </v>
      </c>
      <c r="AR206" s="18" t="str">
        <f>CONCATENATE("-z ",H206," ")</f>
        <v xml:space="preserve">-z qiime_pipe </v>
      </c>
      <c r="AS206" s="18" t="str">
        <f>CONCATENATE(" -q ",$AS$1," ")</f>
        <v xml:space="preserve"> -q qiime_table </v>
      </c>
      <c r="AT206" s="53" t="s">
        <v>4576</v>
      </c>
      <c r="AU206" s="18" t="str">
        <f>CONCATENATE(" -c ",$AU$1," ")</f>
        <v xml:space="preserve"> -c 10 </v>
      </c>
      <c r="AV206" s="18" t="str">
        <f>CONCATENATE("-o ",F206,"w")</f>
        <v>-o Analysis_5_openOTUw</v>
      </c>
      <c r="AW206" s="53" t="s">
        <v>94</v>
      </c>
      <c r="BC206" s="53" t="s">
        <v>4570</v>
      </c>
      <c r="BD206" s="53" t="s">
        <v>4572</v>
      </c>
      <c r="BE206" s="53">
        <v>5</v>
      </c>
      <c r="BF206" s="18">
        <v>2</v>
      </c>
      <c r="BG206" s="18" t="str">
        <f>CONCATENATE($BG$2,AL206,AM206,AN206,AO206,AP206,AQ206,AR206,AS206,AT206,AU206,AV206,AW206)</f>
        <v>~/EHFI/plot_pco_with_stats_all.3-4-13.pl -f 3.otu_table_mc2_w_tax.R_table.raw.percent_default.included.txt.qiime_index.Qiime_table -g EHFI.groups -s lt -p 10000 -t dataset_rand -m unifrac -z qiime_pipe  -q qiime_table  -a /mnt/default_EHFI/EHFI.default.rep_set.tre -c 10 -o Analysis_5_openOTUw -cleanup</v>
      </c>
    </row>
    <row r="207" spans="1:59" s="18" customFormat="1">
      <c r="AL207" s="18" t="str">
        <f>CONCATENATE(" -f ",C206," ")</f>
        <v xml:space="preserve"> -f 3.otu_table_mc2_w_tax.R_table.raw.percent_default.included.txt.qiime_index.Qiime_table </v>
      </c>
      <c r="AM207" s="18" t="str">
        <f>CONCATENATE(" ","-g ","EHFI.groups ")</f>
        <v xml:space="preserve"> -g EHFI.groups </v>
      </c>
      <c r="AN207" s="18" t="str">
        <f>CONCATENATE("-s ","gt"," ")</f>
        <v xml:space="preserve">-s gt </v>
      </c>
      <c r="AO207" s="18" t="str">
        <f>CONCATENATE("-p ",$AO$1 )</f>
        <v>-p 10000</v>
      </c>
      <c r="AP207" s="18" t="str">
        <f>CONCATENATE(" -t rowwise_rand ")</f>
        <v xml:space="preserve"> -t rowwise_rand </v>
      </c>
      <c r="AQ207" s="18" t="str">
        <f>CONCATENATE("-m ",I206," ")</f>
        <v xml:space="preserve">-m unifrac </v>
      </c>
      <c r="AR207" s="18" t="str">
        <f>CONCATENATE("-z ",H206," ")</f>
        <v xml:space="preserve">-z qiime_pipe </v>
      </c>
      <c r="AS207" s="18" t="str">
        <f>CONCATENATE(" -q ",$AS$1," ")</f>
        <v xml:space="preserve"> -q qiime_table </v>
      </c>
      <c r="AT207" s="53" t="s">
        <v>4576</v>
      </c>
      <c r="AU207" s="18" t="str">
        <f>CONCATENATE(" -c ",$AU$1," ")</f>
        <v xml:space="preserve"> -c 10 </v>
      </c>
      <c r="AV207" s="18" t="str">
        <f>CONCATENATE("-o ", F206,"b")</f>
        <v>-o Analysis_5_openOTUb</v>
      </c>
      <c r="AW207" s="53" t="s">
        <v>94</v>
      </c>
      <c r="BB207" s="53"/>
      <c r="BC207" s="53" t="s">
        <v>4570</v>
      </c>
      <c r="BD207" s="53" t="s">
        <v>4572</v>
      </c>
      <c r="BE207" s="53">
        <v>5</v>
      </c>
      <c r="BF207" s="18">
        <v>3</v>
      </c>
      <c r="BG207" s="18" t="str">
        <f>CONCATENATE($BG$2,AL207,AM207,AN207,AO207,AP207,AQ207,AR207,AS207,AT207,AU207,AV207,AW207)</f>
        <v>~/EHFI/plot_pco_with_stats_all.3-4-13.pl -f 3.otu_table_mc2_w_tax.R_table.raw.percent_default.included.txt.qiime_index.Qiime_table  -g EHFI.groups -s gt -p 10000 -t rowwise_rand -m unifrac -z qiime_pipe  -q qiime_table  -a /mnt/default_EHFI/EHFI.default.rep_set.tre -c 10 -o Analysis_5_openOTUb -cleanup</v>
      </c>
    </row>
    <row r="208" spans="1:59" s="18" customFormat="1">
      <c r="BC208" s="53" t="s">
        <v>4570</v>
      </c>
      <c r="BD208" s="53" t="s">
        <v>4572</v>
      </c>
      <c r="BE208" s="53">
        <v>5</v>
      </c>
      <c r="BF208" s="18">
        <v>4</v>
      </c>
      <c r="BG208" s="18" t="str">
        <f>CONCATENATE($BG$3,AY205,AZ205,BA205,BB205)</f>
        <v>~/EHFI/combine_summary_stats.pl -m pattern -w Analysis_5_openOTUw -b Analysis_5_openOTUb -o Analysis_5_openOTU.P_VALUE_SUMMARY</v>
      </c>
    </row>
    <row r="209" spans="2:59" s="18" customFormat="1"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  <c r="AA209" s="59"/>
      <c r="AB209" s="59"/>
      <c r="AC209" s="59"/>
      <c r="AD209" s="59"/>
      <c r="AE209" s="59"/>
      <c r="AF209" s="59"/>
      <c r="AG209" s="59"/>
      <c r="AH209" s="59"/>
      <c r="AI209" s="59"/>
      <c r="AJ209" s="59"/>
      <c r="BC209" s="53" t="s">
        <v>4570</v>
      </c>
      <c r="BD209" s="53" t="s">
        <v>4572</v>
      </c>
      <c r="BE209" s="53">
        <v>5</v>
      </c>
      <c r="BF209" s="18">
        <v>5</v>
      </c>
    </row>
    <row r="210" spans="2:59" s="18" customFormat="1"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  <c r="AA210" s="59"/>
      <c r="AB210" s="59"/>
      <c r="AC210" s="59"/>
      <c r="AD210" s="59"/>
      <c r="AE210" s="59"/>
      <c r="AF210" s="59"/>
      <c r="AG210" s="59"/>
      <c r="AH210" s="59"/>
      <c r="AI210" s="59"/>
      <c r="AJ210" s="59"/>
      <c r="AL210" s="18" t="str">
        <f>CONCATENATE(F211)</f>
        <v>Analysis_6_openOTU</v>
      </c>
      <c r="AY210" s="18" t="str">
        <f>CONCATENATE("-m pattern")</f>
        <v>-m pattern</v>
      </c>
      <c r="AZ210" s="18" t="str">
        <f>CONCATENATE(" -w ",F211,"w")</f>
        <v xml:space="preserve"> -w Analysis_6_openOTUw</v>
      </c>
      <c r="BA210" s="18" t="str">
        <f>CONCATENATE(" -b ",F211,"b")</f>
        <v xml:space="preserve"> -b Analysis_6_openOTUb</v>
      </c>
      <c r="BB210" s="53" t="str">
        <f>CONCATENATE(" -o ",F211,".P_VALUE_SUMMARY")</f>
        <v xml:space="preserve"> -o Analysis_6_openOTU.P_VALUE_SUMMARY</v>
      </c>
      <c r="BC210" s="53" t="s">
        <v>4570</v>
      </c>
      <c r="BD210" s="53" t="s">
        <v>4572</v>
      </c>
      <c r="BE210" s="53">
        <v>6</v>
      </c>
      <c r="BF210" s="18">
        <v>1</v>
      </c>
      <c r="BG210" s="18" t="str">
        <f>CONCATENATE("# ",AL210)</f>
        <v># Analysis_6_openOTU</v>
      </c>
    </row>
    <row r="211" spans="2:59" s="18" customFormat="1">
      <c r="B211" s="18">
        <v>12</v>
      </c>
      <c r="C211" s="18" t="s">
        <v>4574</v>
      </c>
      <c r="E211" s="18">
        <v>6</v>
      </c>
      <c r="F211" s="54" t="s">
        <v>4577</v>
      </c>
      <c r="G211" s="55" t="s">
        <v>150</v>
      </c>
      <c r="H211" s="55" t="s">
        <v>151</v>
      </c>
      <c r="I211" s="55" t="s">
        <v>174</v>
      </c>
      <c r="J211" s="55" t="s">
        <v>153</v>
      </c>
      <c r="K211" s="55" t="s">
        <v>91</v>
      </c>
      <c r="L211" s="55" t="s">
        <v>154</v>
      </c>
      <c r="M211" s="55" t="s">
        <v>93</v>
      </c>
      <c r="N211" s="56" t="s">
        <v>175</v>
      </c>
      <c r="O211" s="56">
        <v>0.19</v>
      </c>
      <c r="P211" s="56">
        <v>0.62</v>
      </c>
      <c r="Q211" s="56">
        <v>0.06</v>
      </c>
      <c r="R211" s="56">
        <v>0</v>
      </c>
      <c r="S211" s="56">
        <v>0.55000000000000004</v>
      </c>
      <c r="T211" s="56">
        <v>0.43</v>
      </c>
      <c r="U211" s="56">
        <v>0.21</v>
      </c>
      <c r="V211" s="56">
        <v>0.69</v>
      </c>
      <c r="W211" s="56" t="s">
        <v>176</v>
      </c>
      <c r="X211" s="56" t="s">
        <v>177</v>
      </c>
      <c r="Y211" s="56" t="s">
        <v>178</v>
      </c>
      <c r="Z211" s="56">
        <v>0.38</v>
      </c>
      <c r="AA211" s="56" t="s">
        <v>179</v>
      </c>
      <c r="AB211" s="56">
        <v>0.53</v>
      </c>
      <c r="AC211" s="56" t="s">
        <v>178</v>
      </c>
      <c r="AD211" s="56" t="s">
        <v>180</v>
      </c>
      <c r="AE211" s="56" t="s">
        <v>178</v>
      </c>
      <c r="AF211" s="56" t="s">
        <v>181</v>
      </c>
      <c r="AG211" s="57" t="s">
        <v>182</v>
      </c>
      <c r="AH211" s="58">
        <v>0.35244999999999999</v>
      </c>
      <c r="AI211" s="58">
        <v>0.48609588343734905</v>
      </c>
      <c r="AJ211" s="57">
        <v>40</v>
      </c>
      <c r="AK211" s="18" t="str">
        <f>L211</f>
        <v>Qiime_default</v>
      </c>
      <c r="AL211" s="18" t="str">
        <f>CONCATENATE(" -f ",C211)</f>
        <v xml:space="preserve"> -f 3.otu_table_mc2_w_tax.R_table.raw.percent_default.included.txt.qiime_index.Qiime_table</v>
      </c>
      <c r="AM211" s="18" t="str">
        <f>CONCATENATE(" ","-g ","EHFI.groups ")</f>
        <v xml:space="preserve"> -g EHFI.groups </v>
      </c>
      <c r="AN211" s="18" t="str">
        <f>CONCATENATE("-s ","lt"," ")</f>
        <v xml:space="preserve">-s lt </v>
      </c>
      <c r="AO211" s="18" t="str">
        <f>CONCATENATE("-p ",$AO$1 )</f>
        <v>-p 10000</v>
      </c>
      <c r="AP211" s="18" t="str">
        <f>CONCATENATE(" -t dataset_rand ")</f>
        <v xml:space="preserve"> -t dataset_rand </v>
      </c>
      <c r="AQ211" s="18" t="str">
        <f>CONCATENATE("-m ",I211," ")</f>
        <v xml:space="preserve">-m weighted_unifrac </v>
      </c>
      <c r="AR211" s="18" t="str">
        <f>CONCATENATE("-z ",H211," ")</f>
        <v xml:space="preserve">-z qiime_pipe </v>
      </c>
      <c r="AS211" s="18" t="str">
        <f>CONCATENATE(" -q ",$AS$1," ")</f>
        <v xml:space="preserve"> -q qiime_table </v>
      </c>
      <c r="AT211" s="53" t="s">
        <v>4576</v>
      </c>
      <c r="AU211" s="18" t="str">
        <f>CONCATENATE(" -c ",$AU$1," ")</f>
        <v xml:space="preserve"> -c 10 </v>
      </c>
      <c r="AV211" s="18" t="str">
        <f>CONCATENATE("-o ",F211,"w")</f>
        <v>-o Analysis_6_openOTUw</v>
      </c>
      <c r="AW211" s="53" t="s">
        <v>94</v>
      </c>
      <c r="BC211" s="53" t="s">
        <v>4570</v>
      </c>
      <c r="BD211" s="53" t="s">
        <v>4572</v>
      </c>
      <c r="BE211" s="53">
        <v>6</v>
      </c>
      <c r="BF211" s="18">
        <v>2</v>
      </c>
      <c r="BG211" s="18" t="str">
        <f>CONCATENATE($BG$2,AL211,AM211,AN211,AO211,AP211,AQ211,AR211,AS211,AT211,AU211,AV211,AW211)</f>
        <v>~/EHFI/plot_pco_with_stats_all.3-4-13.pl -f 3.otu_table_mc2_w_tax.R_table.raw.percent_default.included.txt.qiime_index.Qiime_table -g EHFI.groups -s lt -p 10000 -t dataset_rand -m weighted_unifrac -z qiime_pipe  -q qiime_table  -a /mnt/default_EHFI/EHFI.default.rep_set.tre -c 10 -o Analysis_6_openOTUw -cleanup</v>
      </c>
    </row>
    <row r="212" spans="2:59" s="18" customFormat="1">
      <c r="AL212" s="18" t="str">
        <f>CONCATENATE(" -f ",C211," ")</f>
        <v xml:space="preserve"> -f 3.otu_table_mc2_w_tax.R_table.raw.percent_default.included.txt.qiime_index.Qiime_table </v>
      </c>
      <c r="AM212" s="18" t="str">
        <f>CONCATENATE(" ","-g ","EHFI.groups ")</f>
        <v xml:space="preserve"> -g EHFI.groups </v>
      </c>
      <c r="AN212" s="18" t="str">
        <f>CONCATENATE("-s ","gt"," ")</f>
        <v xml:space="preserve">-s gt </v>
      </c>
      <c r="AO212" s="18" t="str">
        <f>CONCATENATE("-p ",$AO$1 )</f>
        <v>-p 10000</v>
      </c>
      <c r="AP212" s="18" t="str">
        <f>CONCATENATE(" -t rowwise_rand ")</f>
        <v xml:space="preserve"> -t rowwise_rand </v>
      </c>
      <c r="AQ212" s="18" t="str">
        <f>CONCATENATE("-m ",I211," ")</f>
        <v xml:space="preserve">-m weighted_unifrac </v>
      </c>
      <c r="AR212" s="18" t="str">
        <f>CONCATENATE("-z ",H211," ")</f>
        <v xml:space="preserve">-z qiime_pipe </v>
      </c>
      <c r="AS212" s="18" t="str">
        <f>CONCATENATE(" -q ",$AS$1," ")</f>
        <v xml:space="preserve"> -q qiime_table </v>
      </c>
      <c r="AT212" s="53" t="s">
        <v>4576</v>
      </c>
      <c r="AU212" s="18" t="str">
        <f>CONCATENATE(" -c ",$AU$1," ")</f>
        <v xml:space="preserve"> -c 10 </v>
      </c>
      <c r="AV212" s="18" t="str">
        <f>CONCATENATE("-o ", F211,"b")</f>
        <v>-o Analysis_6_openOTUb</v>
      </c>
      <c r="AW212" s="53" t="s">
        <v>94</v>
      </c>
      <c r="BB212" s="53"/>
      <c r="BC212" s="53" t="s">
        <v>4570</v>
      </c>
      <c r="BD212" s="53" t="s">
        <v>4572</v>
      </c>
      <c r="BE212" s="53">
        <v>6</v>
      </c>
      <c r="BF212" s="18">
        <v>3</v>
      </c>
      <c r="BG212" s="18" t="str">
        <f>CONCATENATE($BG$2,AL212,AM212,AN212,AO212,AP212,AQ212,AR212,AS212,AT212,AU212,AV212,AW212)</f>
        <v>~/EHFI/plot_pco_with_stats_all.3-4-13.pl -f 3.otu_table_mc2_w_tax.R_table.raw.percent_default.included.txt.qiime_index.Qiime_table  -g EHFI.groups -s gt -p 10000 -t rowwise_rand -m weighted_unifrac -z qiime_pipe  -q qiime_table  -a /mnt/default_EHFI/EHFI.default.rep_set.tre -c 10 -o Analysis_6_openOTUb -cleanup</v>
      </c>
    </row>
    <row r="213" spans="2:59" s="18" customFormat="1">
      <c r="BC213" s="53" t="s">
        <v>4570</v>
      </c>
      <c r="BD213" s="53" t="s">
        <v>4572</v>
      </c>
      <c r="BE213" s="53">
        <v>6</v>
      </c>
      <c r="BF213" s="18">
        <v>4</v>
      </c>
      <c r="BG213" s="18" t="str">
        <f>CONCATENATE($BG$3,AY210,AZ210,BA210,BB210)</f>
        <v>~/EHFI/combine_summary_stats.pl -m pattern -w Analysis_6_openOTUw -b Analysis_6_openOTUb -o Analysis_6_openOTU.P_VALUE_SUMMARY</v>
      </c>
    </row>
    <row r="214" spans="2:59" s="18" customFormat="1">
      <c r="BC214" s="53" t="s">
        <v>4570</v>
      </c>
      <c r="BD214" s="53" t="s">
        <v>4572</v>
      </c>
      <c r="BE214" s="53">
        <v>6</v>
      </c>
      <c r="BF214" s="18">
        <v>5</v>
      </c>
    </row>
    <row r="215" spans="2:59" s="18" customFormat="1">
      <c r="AL215" s="18" t="str">
        <f>CONCATENATE(F216)</f>
        <v>Analysis_7_openOTU</v>
      </c>
      <c r="AY215" s="18" t="str">
        <f>CONCATENATE("-m pattern")</f>
        <v>-m pattern</v>
      </c>
      <c r="AZ215" s="18" t="str">
        <f>CONCATENATE(" -w ",F216,"w")</f>
        <v xml:space="preserve"> -w Analysis_7_openOTUw</v>
      </c>
      <c r="BA215" s="18" t="str">
        <f>CONCATENATE(" -b ",F216,"b")</f>
        <v xml:space="preserve"> -b Analysis_7_openOTUb</v>
      </c>
      <c r="BB215" s="53" t="str">
        <f>CONCATENATE(" -o ",F216,".P_VALUE_SUMMARY")</f>
        <v xml:space="preserve"> -o Analysis_7_openOTU.P_VALUE_SUMMARY</v>
      </c>
      <c r="BC215" s="53" t="s">
        <v>4570</v>
      </c>
      <c r="BD215" s="53" t="s">
        <v>4572</v>
      </c>
      <c r="BE215" s="53">
        <v>7</v>
      </c>
      <c r="BF215" s="18">
        <v>1</v>
      </c>
      <c r="BG215" s="18" t="str">
        <f>CONCATENATE("# ",AL215)</f>
        <v># Analysis_7_openOTU</v>
      </c>
    </row>
    <row r="216" spans="2:59" s="18" customFormat="1">
      <c r="B216" s="18">
        <v>11</v>
      </c>
      <c r="C216" s="18" t="s">
        <v>4574</v>
      </c>
      <c r="E216" s="18">
        <v>7</v>
      </c>
      <c r="F216" s="54" t="s">
        <v>4578</v>
      </c>
      <c r="G216" s="55" t="s">
        <v>150</v>
      </c>
      <c r="H216" s="55" t="s">
        <v>151</v>
      </c>
      <c r="I216" s="55" t="s">
        <v>174</v>
      </c>
      <c r="J216" s="55" t="s">
        <v>153</v>
      </c>
      <c r="K216" s="55" t="s">
        <v>107</v>
      </c>
      <c r="L216" s="55" t="s">
        <v>154</v>
      </c>
      <c r="M216" s="55" t="s">
        <v>93</v>
      </c>
      <c r="N216" s="56">
        <v>0.27</v>
      </c>
      <c r="O216" s="56">
        <v>0.09</v>
      </c>
      <c r="P216" s="56">
        <v>7.0000000000000007E-2</v>
      </c>
      <c r="Q216" s="56">
        <v>0.12</v>
      </c>
      <c r="R216" s="56">
        <v>0.22</v>
      </c>
      <c r="S216" s="56">
        <v>0.06</v>
      </c>
      <c r="T216" s="56">
        <v>0</v>
      </c>
      <c r="U216" s="56">
        <v>0.14000000000000001</v>
      </c>
      <c r="V216" s="56">
        <v>0.25</v>
      </c>
      <c r="W216" s="56" t="s">
        <v>195</v>
      </c>
      <c r="X216" s="56" t="s">
        <v>196</v>
      </c>
      <c r="Y216" s="56" t="s">
        <v>197</v>
      </c>
      <c r="Z216" s="56">
        <v>0.38</v>
      </c>
      <c r="AA216" s="56" t="s">
        <v>198</v>
      </c>
      <c r="AB216" s="56">
        <v>0.26</v>
      </c>
      <c r="AC216" s="56" t="s">
        <v>199</v>
      </c>
      <c r="AD216" s="56" t="s">
        <v>178</v>
      </c>
      <c r="AE216" s="56" t="s">
        <v>200</v>
      </c>
      <c r="AF216" s="56" t="s">
        <v>201</v>
      </c>
      <c r="AG216" s="57">
        <v>0.86</v>
      </c>
      <c r="AH216" s="58">
        <v>0.18770000000000001</v>
      </c>
      <c r="AI216" s="58">
        <v>0.35427332594154509</v>
      </c>
      <c r="AJ216" s="57">
        <v>33</v>
      </c>
      <c r="AK216" s="18" t="str">
        <f>L216</f>
        <v>Qiime_default</v>
      </c>
      <c r="AL216" s="18" t="str">
        <f>CONCATENATE(" -f ",C216)</f>
        <v xml:space="preserve"> -f 3.otu_table_mc2_w_tax.R_table.raw.percent_default.included.txt.qiime_index.Qiime_table</v>
      </c>
      <c r="AM216" s="18" t="str">
        <f>CONCATENATE(" ","-g ","EHFI.groups ")</f>
        <v xml:space="preserve"> -g EHFI.groups </v>
      </c>
      <c r="AN216" s="18" t="str">
        <f>CONCATENATE("-s ","lt"," ")</f>
        <v xml:space="preserve">-s lt </v>
      </c>
      <c r="AO216" s="18" t="str">
        <f>CONCATENATE("-p ",$AO$1 )</f>
        <v>-p 10000</v>
      </c>
      <c r="AP216" s="18" t="str">
        <f>CONCATENATE(" -t dataset_rand ")</f>
        <v xml:space="preserve"> -t dataset_rand </v>
      </c>
      <c r="AQ216" s="18" t="str">
        <f>CONCATENATE("-m ",I216," ")</f>
        <v xml:space="preserve">-m weighted_unifrac </v>
      </c>
      <c r="AR216" s="18" t="str">
        <f>CONCATENATE("-z ",H216," ")</f>
        <v xml:space="preserve">-z qiime_pipe </v>
      </c>
      <c r="AS216" s="18" t="str">
        <f>CONCATENATE(" -q ",$AS$1," ")</f>
        <v xml:space="preserve"> -q qiime_table </v>
      </c>
      <c r="AT216" s="53" t="s">
        <v>4576</v>
      </c>
      <c r="AU216" s="18" t="str">
        <f>CONCATENATE(" -c ",$AU$1," ")</f>
        <v xml:space="preserve"> -c 10 </v>
      </c>
      <c r="AV216" s="18" t="str">
        <f>CONCATENATE("-o ",F216,"w")</f>
        <v>-o Analysis_7_openOTUw</v>
      </c>
      <c r="AW216" s="53" t="s">
        <v>94</v>
      </c>
      <c r="BC216" s="53" t="s">
        <v>4570</v>
      </c>
      <c r="BD216" s="53" t="s">
        <v>4572</v>
      </c>
      <c r="BE216" s="53">
        <v>7</v>
      </c>
      <c r="BF216" s="18">
        <v>2</v>
      </c>
      <c r="BG216" s="18" t="str">
        <f>CONCATENATE($BG$2,AL216,AM216,AN216,AO216,AP216,AQ216,AR216,AS216,AT216,AU216,AV216,AW216)</f>
        <v>~/EHFI/plot_pco_with_stats_all.3-4-13.pl -f 3.otu_table_mc2_w_tax.R_table.raw.percent_default.included.txt.qiime_index.Qiime_table -g EHFI.groups -s lt -p 10000 -t dataset_rand -m weighted_unifrac -z qiime_pipe  -q qiime_table  -a /mnt/default_EHFI/EHFI.default.rep_set.tre -c 10 -o Analysis_7_openOTUw -cleanup</v>
      </c>
    </row>
    <row r="217" spans="2:59" s="18" customFormat="1">
      <c r="AL217" s="18" t="str">
        <f>CONCATENATE(" -f ",C216," ")</f>
        <v xml:space="preserve"> -f 3.otu_table_mc2_w_tax.R_table.raw.percent_default.included.txt.qiime_index.Qiime_table </v>
      </c>
      <c r="AM217" s="18" t="str">
        <f>CONCATENATE(" ","-g ","EHFI.groups ")</f>
        <v xml:space="preserve"> -g EHFI.groups </v>
      </c>
      <c r="AN217" s="18" t="str">
        <f>CONCATENATE("-s ","gt"," ")</f>
        <v xml:space="preserve">-s gt </v>
      </c>
      <c r="AO217" s="18" t="str">
        <f>CONCATENATE("-p ",$AO$1 )</f>
        <v>-p 10000</v>
      </c>
      <c r="AP217" s="18" t="str">
        <f>CONCATENATE(" -t rowwise_rand ")</f>
        <v xml:space="preserve"> -t rowwise_rand </v>
      </c>
      <c r="AQ217" s="18" t="str">
        <f>CONCATENATE("-m ",I216," ")</f>
        <v xml:space="preserve">-m weighted_unifrac </v>
      </c>
      <c r="AR217" s="18" t="str">
        <f>CONCATENATE("-z ",H216," ")</f>
        <v xml:space="preserve">-z qiime_pipe </v>
      </c>
      <c r="AS217" s="18" t="str">
        <f>CONCATENATE(" -q ",$AS$1," ")</f>
        <v xml:space="preserve"> -q qiime_table </v>
      </c>
      <c r="AT217" s="53" t="s">
        <v>4576</v>
      </c>
      <c r="AU217" s="18" t="str">
        <f>CONCATENATE(" -c ",$AU$1," ")</f>
        <v xml:space="preserve"> -c 10 </v>
      </c>
      <c r="AV217" s="18" t="str">
        <f>CONCATENATE("-o ", F216,"b")</f>
        <v>-o Analysis_7_openOTUb</v>
      </c>
      <c r="AW217" s="53" t="s">
        <v>94</v>
      </c>
      <c r="BB217" s="53"/>
      <c r="BC217" s="53" t="s">
        <v>4570</v>
      </c>
      <c r="BD217" s="53" t="s">
        <v>4572</v>
      </c>
      <c r="BE217" s="53">
        <v>7</v>
      </c>
      <c r="BF217" s="18">
        <v>3</v>
      </c>
      <c r="BG217" s="18" t="str">
        <f>CONCATENATE($BG$2,AL217,AM217,AN217,AO217,AP217,AQ217,AR217,AS217,AT217,AU217,AV217,AW217)</f>
        <v>~/EHFI/plot_pco_with_stats_all.3-4-13.pl -f 3.otu_table_mc2_w_tax.R_table.raw.percent_default.included.txt.qiime_index.Qiime_table  -g EHFI.groups -s gt -p 10000 -t rowwise_rand -m weighted_unifrac -z qiime_pipe  -q qiime_table  -a /mnt/default_EHFI/EHFI.default.rep_set.tre -c 10 -o Analysis_7_openOTUb -cleanup</v>
      </c>
    </row>
    <row r="218" spans="2:59" s="18" customFormat="1">
      <c r="BC218" s="53" t="s">
        <v>4570</v>
      </c>
      <c r="BD218" s="53" t="s">
        <v>4572</v>
      </c>
      <c r="BE218" s="53">
        <v>7</v>
      </c>
      <c r="BF218" s="18">
        <v>4</v>
      </c>
      <c r="BG218" s="18" t="str">
        <f>CONCATENATE($BG$3,AY215,AZ215,BA215,BB215)</f>
        <v>~/EHFI/combine_summary_stats.pl -m pattern -w Analysis_7_openOTUw -b Analysis_7_openOTUb -o Analysis_7_openOTU.P_VALUE_SUMMARY</v>
      </c>
    </row>
    <row r="219" spans="2:59" s="18" customFormat="1">
      <c r="BC219" s="53" t="s">
        <v>4570</v>
      </c>
      <c r="BD219" s="53" t="s">
        <v>4572</v>
      </c>
      <c r="BE219" s="53">
        <v>7</v>
      </c>
      <c r="BF219" s="18">
        <v>5</v>
      </c>
    </row>
    <row r="220" spans="2:59" s="18" customFormat="1"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  <c r="AA220" s="59"/>
      <c r="AB220" s="59"/>
      <c r="AC220" s="59"/>
      <c r="AD220" s="59"/>
      <c r="AE220" s="59"/>
      <c r="AF220" s="59"/>
      <c r="AG220" s="59"/>
      <c r="AH220" s="59"/>
      <c r="AI220" s="59"/>
      <c r="AJ220" s="59"/>
      <c r="BC220" s="53" t="s">
        <v>4570</v>
      </c>
      <c r="BD220" s="53" t="s">
        <v>4572</v>
      </c>
      <c r="BE220" s="53">
        <v>14</v>
      </c>
      <c r="BF220" s="18">
        <v>5</v>
      </c>
    </row>
    <row r="221" spans="2:59" s="18" customFormat="1"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  <c r="AA221" s="59"/>
      <c r="AB221" s="59"/>
      <c r="AC221" s="59"/>
      <c r="AD221" s="59"/>
      <c r="AE221" s="59"/>
      <c r="AF221" s="59"/>
      <c r="AG221" s="59"/>
      <c r="AH221" s="59"/>
      <c r="AI221" s="59"/>
      <c r="AJ221" s="59"/>
      <c r="AL221" s="18" t="str">
        <f>CONCATENATE(F222)</f>
        <v>Analysis_47_openOTU</v>
      </c>
      <c r="AY221" s="18" t="str">
        <f>CONCATENATE("-m pattern")</f>
        <v>-m pattern</v>
      </c>
      <c r="AZ221" s="18" t="str">
        <f>CONCATENATE(" -w ",F222,"w")</f>
        <v xml:space="preserve"> -w Analysis_47_openOTUw</v>
      </c>
      <c r="BA221" s="18" t="str">
        <f>CONCATENATE(" -b ",F222,"b")</f>
        <v xml:space="preserve"> -b Analysis_47_openOTUb</v>
      </c>
      <c r="BB221" s="53" t="str">
        <f>CONCATENATE(" -o ",F222,".P_VALUE_SUMMARY")</f>
        <v xml:space="preserve"> -o Analysis_47_openOTU.P_VALUE_SUMMARY</v>
      </c>
      <c r="BC221" s="53" t="s">
        <v>4570</v>
      </c>
      <c r="BD221" s="53" t="s">
        <v>4572</v>
      </c>
      <c r="BE221" s="53">
        <v>47</v>
      </c>
      <c r="BF221" s="18">
        <v>1</v>
      </c>
      <c r="BG221" s="18" t="str">
        <f>CONCATENATE("# ",AL221)</f>
        <v># Analysis_47_openOTU</v>
      </c>
    </row>
    <row r="222" spans="2:59" s="18" customFormat="1">
      <c r="B222" s="18">
        <v>11</v>
      </c>
      <c r="C222" s="18" t="s">
        <v>4574</v>
      </c>
      <c r="E222" s="18">
        <v>47</v>
      </c>
      <c r="F222" s="54" t="s">
        <v>4581</v>
      </c>
      <c r="G222" s="55" t="s">
        <v>150</v>
      </c>
      <c r="H222" s="55" t="s">
        <v>151</v>
      </c>
      <c r="I222" s="55" t="s">
        <v>675</v>
      </c>
      <c r="J222" s="55" t="s">
        <v>153</v>
      </c>
      <c r="K222" s="55" t="s">
        <v>107</v>
      </c>
      <c r="L222" s="55" t="s">
        <v>154</v>
      </c>
      <c r="M222" s="55" t="s">
        <v>93</v>
      </c>
      <c r="N222" s="56">
        <v>0.61</v>
      </c>
      <c r="O222" s="56">
        <v>0.96</v>
      </c>
      <c r="P222" s="56">
        <v>0.84</v>
      </c>
      <c r="Q222" s="56">
        <v>0.46</v>
      </c>
      <c r="R222" s="56">
        <v>0.33</v>
      </c>
      <c r="S222" s="56">
        <v>0</v>
      </c>
      <c r="T222" s="56">
        <v>0.71</v>
      </c>
      <c r="U222" s="56">
        <v>0.89</v>
      </c>
      <c r="V222" s="56">
        <v>0</v>
      </c>
      <c r="W222" s="56">
        <v>0.39</v>
      </c>
      <c r="X222" s="56" t="s">
        <v>723</v>
      </c>
      <c r="Y222" s="56">
        <v>0.85</v>
      </c>
      <c r="Z222" s="56">
        <v>0.7</v>
      </c>
      <c r="AA222" s="56">
        <v>0.96</v>
      </c>
      <c r="AB222" s="56">
        <v>0.83</v>
      </c>
      <c r="AC222" s="56">
        <v>0.64</v>
      </c>
      <c r="AD222" s="56" t="s">
        <v>724</v>
      </c>
      <c r="AE222" s="56" t="s">
        <v>725</v>
      </c>
      <c r="AF222" s="56">
        <v>0.39</v>
      </c>
      <c r="AG222" s="57">
        <v>0.97</v>
      </c>
      <c r="AH222" s="58">
        <v>5.7149999999999992E-2</v>
      </c>
      <c r="AI222" s="58">
        <v>0.211515900858043</v>
      </c>
      <c r="AJ222" s="57">
        <v>27</v>
      </c>
      <c r="AK222" s="18" t="str">
        <f>L222</f>
        <v>Qiime_default</v>
      </c>
      <c r="AL222" s="18" t="str">
        <f>CONCATENATE(" -f ",C222)</f>
        <v xml:space="preserve"> -f 3.otu_table_mc2_w_tax.R_table.raw.percent_default.included.txt.qiime_index.Qiime_table</v>
      </c>
      <c r="AM222" s="18" t="str">
        <f>CONCATENATE(" ","-g ","EHFI.groups ")</f>
        <v xml:space="preserve"> -g EHFI.groups </v>
      </c>
      <c r="AN222" s="18" t="str">
        <f>CONCATENATE("-s ","lt"," ")</f>
        <v xml:space="preserve">-s lt </v>
      </c>
      <c r="AO222" s="18" t="str">
        <f>CONCATENATE("-p ",$AO$1 )</f>
        <v>-p 10000</v>
      </c>
      <c r="AP222" s="18" t="str">
        <f>CONCATENATE(" -t dataset_rand ")</f>
        <v xml:space="preserve"> -t dataset_rand </v>
      </c>
      <c r="AQ222" s="18" t="str">
        <f>CONCATENATE("-m ",I222," ")</f>
        <v xml:space="preserve">-m bray_curtis </v>
      </c>
      <c r="AR222" s="18" t="str">
        <f>CONCATENATE("-z ",H222," ")</f>
        <v xml:space="preserve">-z qiime_pipe </v>
      </c>
      <c r="AS222" s="18" t="str">
        <f>CONCATENATE(" -q ",$AS$1," ")</f>
        <v xml:space="preserve"> -q qiime_table </v>
      </c>
      <c r="AT222" s="53"/>
      <c r="AU222" s="18" t="str">
        <f>CONCATENATE(" -c ",$AU$1," ")</f>
        <v xml:space="preserve"> -c 10 </v>
      </c>
      <c r="AV222" s="18" t="str">
        <f>CONCATENATE("-o ",F222,"w")</f>
        <v>-o Analysis_47_openOTUw</v>
      </c>
      <c r="AW222" s="53" t="s">
        <v>94</v>
      </c>
      <c r="BC222" s="53" t="s">
        <v>4570</v>
      </c>
      <c r="BD222" s="53" t="s">
        <v>4572</v>
      </c>
      <c r="BE222" s="53">
        <v>47</v>
      </c>
      <c r="BF222" s="18">
        <v>2</v>
      </c>
      <c r="BG222" s="18" t="str">
        <f>CONCATENATE($BG$2,AL222,AM222,AN222,AO222,AP222,AQ222,AR222,AS222,AT222,AU222,AV222,AW222)</f>
        <v>~/EHFI/plot_pco_with_stats_all.3-4-13.pl -f 3.otu_table_mc2_w_tax.R_table.raw.percent_default.included.txt.qiime_index.Qiime_table -g EHFI.groups -s lt -p 10000 -t dataset_rand -m bray_curtis -z qiime_pipe  -q qiime_table  -c 10 -o Analysis_47_openOTUw -cleanup</v>
      </c>
    </row>
    <row r="223" spans="2:59" s="18" customFormat="1">
      <c r="AL223" s="18" t="str">
        <f>CONCATENATE(" -f ",C222," ")</f>
        <v xml:space="preserve"> -f 3.otu_table_mc2_w_tax.R_table.raw.percent_default.included.txt.qiime_index.Qiime_table </v>
      </c>
      <c r="AM223" s="18" t="str">
        <f>CONCATENATE(" ","-g ","EHFI.groups ")</f>
        <v xml:space="preserve"> -g EHFI.groups </v>
      </c>
      <c r="AN223" s="18" t="str">
        <f>CONCATENATE("-s ","gt"," ")</f>
        <v xml:space="preserve">-s gt </v>
      </c>
      <c r="AO223" s="18" t="str">
        <f>CONCATENATE("-p ",$AO$1 )</f>
        <v>-p 10000</v>
      </c>
      <c r="AP223" s="18" t="str">
        <f>CONCATENATE(" -t rowwise_rand ")</f>
        <v xml:space="preserve"> -t rowwise_rand </v>
      </c>
      <c r="AQ223" s="18" t="str">
        <f>CONCATENATE("-m ",I222," ")</f>
        <v xml:space="preserve">-m bray_curtis </v>
      </c>
      <c r="AR223" s="18" t="str">
        <f>CONCATENATE("-z ",H222," ")</f>
        <v xml:space="preserve">-z qiime_pipe </v>
      </c>
      <c r="AS223" s="18" t="str">
        <f>CONCATENATE(" -q ",$AS$1," ")</f>
        <v xml:space="preserve"> -q qiime_table </v>
      </c>
      <c r="AT223" s="53"/>
      <c r="AU223" s="18" t="str">
        <f>CONCATENATE(" -c ",$AU$1," ")</f>
        <v xml:space="preserve"> -c 10 </v>
      </c>
      <c r="AV223" s="18" t="str">
        <f>CONCATENATE("-o ", F222,"b")</f>
        <v>-o Analysis_47_openOTUb</v>
      </c>
      <c r="AW223" s="53" t="s">
        <v>94</v>
      </c>
      <c r="BB223" s="53"/>
      <c r="BC223" s="53" t="s">
        <v>4570</v>
      </c>
      <c r="BD223" s="53" t="s">
        <v>4572</v>
      </c>
      <c r="BE223" s="53">
        <v>47</v>
      </c>
      <c r="BF223" s="18">
        <v>3</v>
      </c>
      <c r="BG223" s="18" t="str">
        <f>CONCATENATE($BG$2,AL223,AM223,AN223,AO223,AP223,AQ223,AR223,AS223,AT223,AU223,AV223,AW223)</f>
        <v>~/EHFI/plot_pco_with_stats_all.3-4-13.pl -f 3.otu_table_mc2_w_tax.R_table.raw.percent_default.included.txt.qiime_index.Qiime_table  -g EHFI.groups -s gt -p 10000 -t rowwise_rand -m bray_curtis -z qiime_pipe  -q qiime_table  -c 10 -o Analysis_47_openOTUb -cleanup</v>
      </c>
    </row>
    <row r="224" spans="2:59" s="18" customFormat="1">
      <c r="BC224" s="53" t="s">
        <v>4570</v>
      </c>
      <c r="BD224" s="53" t="s">
        <v>4572</v>
      </c>
      <c r="BE224" s="53">
        <v>47</v>
      </c>
      <c r="BF224" s="18">
        <v>4</v>
      </c>
      <c r="BG224" s="18" t="str">
        <f>CONCATENATE($BG$3,AY221,AZ221,BA221,BB221)</f>
        <v>~/EHFI/combine_summary_stats.pl -m pattern -w Analysis_47_openOTUw -b Analysis_47_openOTUb -o Analysis_47_openOTU.P_VALUE_SUMMARY</v>
      </c>
    </row>
    <row r="225" spans="2:59" s="18" customFormat="1">
      <c r="BC225" s="53" t="s">
        <v>4570</v>
      </c>
      <c r="BD225" s="53" t="s">
        <v>4572</v>
      </c>
      <c r="BE225" s="53">
        <v>47</v>
      </c>
      <c r="BF225" s="18">
        <v>5</v>
      </c>
    </row>
    <row r="226" spans="2:59" s="18" customFormat="1">
      <c r="AL226" s="18" t="str">
        <f>CONCATENATE(F227)</f>
        <v>Analysis_48_openOTU</v>
      </c>
      <c r="AY226" s="18" t="str">
        <f>CONCATENATE("-m pattern")</f>
        <v>-m pattern</v>
      </c>
      <c r="AZ226" s="18" t="str">
        <f>CONCATENATE(" -w ",F227,"w")</f>
        <v xml:space="preserve"> -w Analysis_48_openOTUw</v>
      </c>
      <c r="BA226" s="18" t="str">
        <f>CONCATENATE(" -b ",F227,"b")</f>
        <v xml:space="preserve"> -b Analysis_48_openOTUb</v>
      </c>
      <c r="BB226" s="53" t="str">
        <f>CONCATENATE(" -o ",F227,".P_VALUE_SUMMARY")</f>
        <v xml:space="preserve"> -o Analysis_48_openOTU.P_VALUE_SUMMARY</v>
      </c>
      <c r="BC226" s="53" t="s">
        <v>4570</v>
      </c>
      <c r="BD226" s="53" t="s">
        <v>4572</v>
      </c>
      <c r="BE226" s="53">
        <v>48</v>
      </c>
      <c r="BF226" s="18">
        <v>1</v>
      </c>
      <c r="BG226" s="18" t="str">
        <f>CONCATENATE("# ",AL226)</f>
        <v># Analysis_48_openOTU</v>
      </c>
    </row>
    <row r="227" spans="2:59" s="18" customFormat="1">
      <c r="B227" s="18">
        <v>11</v>
      </c>
      <c r="C227" s="18" t="s">
        <v>4574</v>
      </c>
      <c r="E227" s="18">
        <v>48</v>
      </c>
      <c r="F227" s="54" t="s">
        <v>4582</v>
      </c>
      <c r="G227" s="55" t="s">
        <v>150</v>
      </c>
      <c r="H227" s="55" t="s">
        <v>151</v>
      </c>
      <c r="I227" s="55" t="s">
        <v>122</v>
      </c>
      <c r="J227" s="55" t="s">
        <v>153</v>
      </c>
      <c r="K227" s="55" t="s">
        <v>107</v>
      </c>
      <c r="L227" s="55" t="s">
        <v>154</v>
      </c>
      <c r="M227" s="55" t="s">
        <v>93</v>
      </c>
      <c r="N227" s="56">
        <v>0.45</v>
      </c>
      <c r="O227" s="56">
        <v>0.67</v>
      </c>
      <c r="P227" s="56">
        <v>0.69</v>
      </c>
      <c r="Q227" s="56">
        <v>0.54</v>
      </c>
      <c r="R227" s="56">
        <v>0.21</v>
      </c>
      <c r="S227" s="56">
        <v>0</v>
      </c>
      <c r="T227" s="56">
        <v>0.66</v>
      </c>
      <c r="U227" s="56">
        <v>0.53</v>
      </c>
      <c r="V227" s="56">
        <v>0</v>
      </c>
      <c r="W227" s="56">
        <v>0.4</v>
      </c>
      <c r="X227" s="56" t="s">
        <v>733</v>
      </c>
      <c r="Y227" s="56" t="s">
        <v>734</v>
      </c>
      <c r="Z227" s="56">
        <v>0.51</v>
      </c>
      <c r="AA227" s="56">
        <v>0.62</v>
      </c>
      <c r="AB227" s="56">
        <v>1</v>
      </c>
      <c r="AC227" s="56" t="s">
        <v>735</v>
      </c>
      <c r="AD227" s="56" t="s">
        <v>736</v>
      </c>
      <c r="AE227" s="56" t="s">
        <v>737</v>
      </c>
      <c r="AF227" s="56">
        <v>0.4</v>
      </c>
      <c r="AG227" s="57">
        <v>0.85</v>
      </c>
      <c r="AH227" s="58">
        <v>5.8849999999999958E-2</v>
      </c>
      <c r="AI227" s="58">
        <v>0.22262034592788821</v>
      </c>
      <c r="AJ227" s="57">
        <v>28</v>
      </c>
      <c r="AK227" s="18" t="str">
        <f>L227</f>
        <v>Qiime_default</v>
      </c>
      <c r="AL227" s="18" t="str">
        <f>CONCATENATE(" -f ",C227)</f>
        <v xml:space="preserve"> -f 3.otu_table_mc2_w_tax.R_table.raw.percent_default.included.txt.qiime_index.Qiime_table</v>
      </c>
      <c r="AM227" s="18" t="str">
        <f>CONCATENATE(" ","-g ","EHFI.groups ")</f>
        <v xml:space="preserve"> -g EHFI.groups </v>
      </c>
      <c r="AN227" s="18" t="str">
        <f>CONCATENATE("-s ","lt"," ")</f>
        <v xml:space="preserve">-s lt </v>
      </c>
      <c r="AO227" s="18" t="str">
        <f>CONCATENATE("-p ",$AO$1 )</f>
        <v>-p 10000</v>
      </c>
      <c r="AP227" s="18" t="str">
        <f>CONCATENATE(" -t dataset_rand ")</f>
        <v xml:space="preserve"> -t dataset_rand </v>
      </c>
      <c r="AQ227" s="18" t="str">
        <f>CONCATENATE("-m ",I227," ")</f>
        <v xml:space="preserve">-m euclidean </v>
      </c>
      <c r="AR227" s="18" t="str">
        <f>CONCATENATE("-z ",H227," ")</f>
        <v xml:space="preserve">-z qiime_pipe </v>
      </c>
      <c r="AS227" s="18" t="str">
        <f>CONCATENATE(" -q ",$AS$1," ")</f>
        <v xml:space="preserve"> -q qiime_table </v>
      </c>
      <c r="AT227" s="53"/>
      <c r="AU227" s="18" t="str">
        <f>CONCATENATE(" -c ",$AU$1," ")</f>
        <v xml:space="preserve"> -c 10 </v>
      </c>
      <c r="AV227" s="18" t="str">
        <f>CONCATENATE("-o ",F227,"w")</f>
        <v>-o Analysis_48_openOTUw</v>
      </c>
      <c r="AW227" s="53" t="s">
        <v>94</v>
      </c>
      <c r="BC227" s="53" t="s">
        <v>4570</v>
      </c>
      <c r="BD227" s="53" t="s">
        <v>4572</v>
      </c>
      <c r="BE227" s="53">
        <v>48</v>
      </c>
      <c r="BF227" s="18">
        <v>2</v>
      </c>
      <c r="BG227" s="18" t="str">
        <f>CONCATENATE($BG$2,AL227,AM227,AN227,AO227,AP227,AQ227,AR227,AS227,AT227,AU227,AV227,AW227)</f>
        <v>~/EHFI/plot_pco_with_stats_all.3-4-13.pl -f 3.otu_table_mc2_w_tax.R_table.raw.percent_default.included.txt.qiime_index.Qiime_table -g EHFI.groups -s lt -p 10000 -t dataset_rand -m euclidean -z qiime_pipe  -q qiime_table  -c 10 -o Analysis_48_openOTUw -cleanup</v>
      </c>
    </row>
    <row r="228" spans="2:59" s="18" customFormat="1">
      <c r="AL228" s="18" t="str">
        <f>CONCATENATE(" -f ",C227," ")</f>
        <v xml:space="preserve"> -f 3.otu_table_mc2_w_tax.R_table.raw.percent_default.included.txt.qiime_index.Qiime_table </v>
      </c>
      <c r="AM228" s="18" t="str">
        <f>CONCATENATE(" ","-g ","EHFI.groups ")</f>
        <v xml:space="preserve"> -g EHFI.groups </v>
      </c>
      <c r="AN228" s="18" t="str">
        <f>CONCATENATE("-s ","gt"," ")</f>
        <v xml:space="preserve">-s gt </v>
      </c>
      <c r="AO228" s="18" t="str">
        <f>CONCATENATE("-p ",$AO$1 )</f>
        <v>-p 10000</v>
      </c>
      <c r="AP228" s="18" t="str">
        <f>CONCATENATE(" -t rowwise_rand ")</f>
        <v xml:space="preserve"> -t rowwise_rand </v>
      </c>
      <c r="AQ228" s="18" t="str">
        <f>CONCATENATE("-m ",I227," ")</f>
        <v xml:space="preserve">-m euclidean </v>
      </c>
      <c r="AR228" s="18" t="str">
        <f>CONCATENATE("-z ",H227," ")</f>
        <v xml:space="preserve">-z qiime_pipe </v>
      </c>
      <c r="AS228" s="18" t="str">
        <f>CONCATENATE(" -q ",$AS$1," ")</f>
        <v xml:space="preserve"> -q qiime_table </v>
      </c>
      <c r="AT228" s="53"/>
      <c r="AU228" s="18" t="str">
        <f>CONCATENATE(" -c ",$AU$1," ")</f>
        <v xml:space="preserve"> -c 10 </v>
      </c>
      <c r="AV228" s="18" t="str">
        <f>CONCATENATE("-o ", F227,"b")</f>
        <v>-o Analysis_48_openOTUb</v>
      </c>
      <c r="AW228" s="53" t="s">
        <v>94</v>
      </c>
      <c r="BB228" s="53"/>
      <c r="BC228" s="53" t="s">
        <v>4570</v>
      </c>
      <c r="BD228" s="53" t="s">
        <v>4572</v>
      </c>
      <c r="BE228" s="53">
        <v>48</v>
      </c>
      <c r="BF228" s="18">
        <v>3</v>
      </c>
      <c r="BG228" s="18" t="str">
        <f>CONCATENATE($BG$2,AL228,AM228,AN228,AO228,AP228,AQ228,AR228,AS228,AT228,AU228,AV228,AW228)</f>
        <v>~/EHFI/plot_pco_with_stats_all.3-4-13.pl -f 3.otu_table_mc2_w_tax.R_table.raw.percent_default.included.txt.qiime_index.Qiime_table  -g EHFI.groups -s gt -p 10000 -t rowwise_rand -m euclidean -z qiime_pipe  -q qiime_table  -c 10 -o Analysis_48_openOTUb -cleanup</v>
      </c>
    </row>
    <row r="229" spans="2:59" s="18" customFormat="1">
      <c r="BC229" s="53" t="s">
        <v>4570</v>
      </c>
      <c r="BD229" s="53" t="s">
        <v>4572</v>
      </c>
      <c r="BE229" s="53">
        <v>48</v>
      </c>
      <c r="BF229" s="18">
        <v>4</v>
      </c>
      <c r="BG229" s="18" t="str">
        <f>CONCATENATE($BG$3,AY226,AZ226,BA226,BB226)</f>
        <v>~/EHFI/combine_summary_stats.pl -m pattern -w Analysis_48_openOTUw -b Analysis_48_openOTUb -o Analysis_48_openOTU.P_VALUE_SUMMARY</v>
      </c>
    </row>
    <row r="230" spans="2:59" s="18" customFormat="1">
      <c r="BC230" s="53" t="s">
        <v>4570</v>
      </c>
      <c r="BD230" s="53" t="s">
        <v>4572</v>
      </c>
      <c r="BE230" s="53">
        <v>48</v>
      </c>
      <c r="BF230" s="18">
        <v>5</v>
      </c>
    </row>
    <row r="231" spans="2:59" s="18" customFormat="1">
      <c r="AL231" s="18" t="str">
        <f>CONCATENATE(F232)</f>
        <v>Analysis_49_openOTU</v>
      </c>
      <c r="AY231" s="18" t="str">
        <f>CONCATENATE("-m pattern")</f>
        <v>-m pattern</v>
      </c>
      <c r="AZ231" s="18" t="str">
        <f>CONCATENATE(" -w ",F232,"w")</f>
        <v xml:space="preserve"> -w Analysis_49_openOTUw</v>
      </c>
      <c r="BA231" s="18" t="str">
        <f>CONCATENATE(" -b ",F232,"b")</f>
        <v xml:space="preserve"> -b Analysis_49_openOTUb</v>
      </c>
      <c r="BB231" s="53" t="str">
        <f>CONCATENATE(" -o ",F232,".P_VALUE_SUMMARY")</f>
        <v xml:space="preserve"> -o Analysis_49_openOTU.P_VALUE_SUMMARY</v>
      </c>
      <c r="BC231" s="53" t="s">
        <v>4570</v>
      </c>
      <c r="BD231" s="53" t="s">
        <v>4572</v>
      </c>
      <c r="BE231" s="53">
        <v>49</v>
      </c>
      <c r="BF231" s="18">
        <v>1</v>
      </c>
      <c r="BG231" s="28" t="str">
        <f>CONCATENATE("# ",AL231)</f>
        <v># Analysis_49_openOTU</v>
      </c>
    </row>
    <row r="232" spans="2:59" s="18" customFormat="1">
      <c r="B232" s="18">
        <v>9</v>
      </c>
      <c r="C232" s="18" t="s">
        <v>4579</v>
      </c>
      <c r="E232" s="18">
        <v>49</v>
      </c>
      <c r="F232" s="54" t="s">
        <v>4583</v>
      </c>
      <c r="G232" s="55" t="s">
        <v>150</v>
      </c>
      <c r="H232" s="55" t="s">
        <v>151</v>
      </c>
      <c r="I232" s="55" t="s">
        <v>675</v>
      </c>
      <c r="J232" s="55" t="s">
        <v>153</v>
      </c>
      <c r="K232" s="55" t="s">
        <v>107</v>
      </c>
      <c r="L232" s="55" t="s">
        <v>154</v>
      </c>
      <c r="M232" s="55" t="s">
        <v>214</v>
      </c>
      <c r="N232" s="56">
        <v>0.25</v>
      </c>
      <c r="O232" s="56">
        <v>0.09</v>
      </c>
      <c r="P232" s="56">
        <v>0</v>
      </c>
      <c r="Q232" s="56">
        <v>0.32</v>
      </c>
      <c r="R232" s="56">
        <v>0.28999999999999998</v>
      </c>
      <c r="S232" s="56">
        <v>0.12</v>
      </c>
      <c r="T232" s="56">
        <v>0.1</v>
      </c>
      <c r="U232" s="56">
        <v>0.47</v>
      </c>
      <c r="V232" s="56">
        <v>0.59</v>
      </c>
      <c r="W232" s="56">
        <v>0.59</v>
      </c>
      <c r="X232" s="56" t="s">
        <v>159</v>
      </c>
      <c r="Y232" s="56" t="s">
        <v>745</v>
      </c>
      <c r="Z232" s="56">
        <v>0.44</v>
      </c>
      <c r="AA232" s="56">
        <v>0.8</v>
      </c>
      <c r="AB232" s="56">
        <v>0.72</v>
      </c>
      <c r="AC232" s="56">
        <v>0.91</v>
      </c>
      <c r="AD232" s="56" t="s">
        <v>200</v>
      </c>
      <c r="AE232" s="56" t="s">
        <v>615</v>
      </c>
      <c r="AF232" s="56">
        <v>0.95</v>
      </c>
      <c r="AG232" s="57">
        <v>0.87</v>
      </c>
      <c r="AH232" s="58">
        <v>0.16569999999999996</v>
      </c>
      <c r="AI232" s="58">
        <v>0.36560621611668193</v>
      </c>
      <c r="AJ232" s="57">
        <v>32</v>
      </c>
      <c r="AK232" s="18" t="str">
        <f>L232</f>
        <v>Qiime_default</v>
      </c>
      <c r="AL232" s="18" t="str">
        <f>CONCATENATE(" -f ",C232)</f>
        <v xml:space="preserve"> -f 1.otu_table_mc2_w_tax.R_table.raw.percent_default.removed.txt.qiime_index.Qiime_table</v>
      </c>
      <c r="AM232" s="18" t="str">
        <f>CONCATENATE(" ","-g ","EHFI.groups ")</f>
        <v xml:space="preserve"> -g EHFI.groups </v>
      </c>
      <c r="AN232" s="18" t="str">
        <f>CONCATENATE("-s ","lt"," ")</f>
        <v xml:space="preserve">-s lt </v>
      </c>
      <c r="AO232" s="18" t="str">
        <f>CONCATENATE("-p ",$AO$1 )</f>
        <v>-p 10000</v>
      </c>
      <c r="AP232" s="18" t="str">
        <f>CONCATENATE(" -t dataset_rand ")</f>
        <v xml:space="preserve"> -t dataset_rand </v>
      </c>
      <c r="AQ232" s="18" t="str">
        <f>CONCATENATE("-m ",I232," ")</f>
        <v xml:space="preserve">-m bray_curtis </v>
      </c>
      <c r="AR232" s="18" t="str">
        <f>CONCATENATE("-z ",H232," ")</f>
        <v xml:space="preserve">-z qiime_pipe </v>
      </c>
      <c r="AS232" s="18" t="str">
        <f>CONCATENATE(" -q ",$AS$1," ")</f>
        <v xml:space="preserve"> -q qiime_table </v>
      </c>
      <c r="AT232" s="53"/>
      <c r="AU232" s="18" t="str">
        <f>CONCATENATE(" -c ",$AU$1," ")</f>
        <v xml:space="preserve"> -c 10 </v>
      </c>
      <c r="AV232" s="18" t="str">
        <f>CONCATENATE("-o ",F232,"w")</f>
        <v>-o Analysis_49_openOTUw</v>
      </c>
      <c r="AW232" s="53" t="s">
        <v>94</v>
      </c>
      <c r="BC232" s="53" t="s">
        <v>4570</v>
      </c>
      <c r="BD232" s="53" t="s">
        <v>4572</v>
      </c>
      <c r="BE232" s="53">
        <v>49</v>
      </c>
      <c r="BF232" s="18">
        <v>2</v>
      </c>
      <c r="BG232" s="28" t="str">
        <f>CONCATENATE($BG$2,AL232,AM232,AN232,AO232,AP232,AQ232,AR232,AS232,AT232,AU232,AV232,AW232)</f>
        <v>~/EHFI/plot_pco_with_stats_all.3-4-13.pl -f 1.otu_table_mc2_w_tax.R_table.raw.percent_default.removed.txt.qiime_index.Qiime_table -g EHFI.groups -s lt -p 10000 -t dataset_rand -m bray_curtis -z qiime_pipe  -q qiime_table  -c 10 -o Analysis_49_openOTUw -cleanup</v>
      </c>
    </row>
    <row r="233" spans="2:59" s="18" customFormat="1">
      <c r="N233" s="59"/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  <c r="Z233" s="59"/>
      <c r="AA233" s="59"/>
      <c r="AB233" s="59"/>
      <c r="AC233" s="59"/>
      <c r="AD233" s="59"/>
      <c r="AE233" s="59"/>
      <c r="AF233" s="59"/>
      <c r="AG233" s="59"/>
      <c r="AH233" s="59"/>
      <c r="AI233" s="59"/>
      <c r="AJ233" s="59"/>
      <c r="AL233" s="18" t="str">
        <f>CONCATENATE(" -f ",C232," ")</f>
        <v xml:space="preserve"> -f 1.otu_table_mc2_w_tax.R_table.raw.percent_default.removed.txt.qiime_index.Qiime_table </v>
      </c>
      <c r="AM233" s="18" t="str">
        <f>CONCATENATE(" ","-g ","EHFI.groups ")</f>
        <v xml:space="preserve"> -g EHFI.groups </v>
      </c>
      <c r="AN233" s="18" t="str">
        <f>CONCATENATE("-s ","gt"," ")</f>
        <v xml:space="preserve">-s gt </v>
      </c>
      <c r="AO233" s="18" t="str">
        <f>CONCATENATE("-p ",$AO$1 )</f>
        <v>-p 10000</v>
      </c>
      <c r="AP233" s="18" t="str">
        <f>CONCATENATE(" -t rowwise_rand ")</f>
        <v xml:space="preserve"> -t rowwise_rand </v>
      </c>
      <c r="AQ233" s="18" t="str">
        <f>CONCATENATE("-m ",I232," ")</f>
        <v xml:space="preserve">-m bray_curtis </v>
      </c>
      <c r="AR233" s="18" t="str">
        <f>CONCATENATE("-z ",H232," ")</f>
        <v xml:space="preserve">-z qiime_pipe </v>
      </c>
      <c r="AS233" s="18" t="str">
        <f>CONCATENATE(" -q ",$AS$1," ")</f>
        <v xml:space="preserve"> -q qiime_table </v>
      </c>
      <c r="AT233" s="53"/>
      <c r="AU233" s="18" t="str">
        <f>CONCATENATE(" -c ",$AU$1," ")</f>
        <v xml:space="preserve"> -c 10 </v>
      </c>
      <c r="AV233" s="18" t="str">
        <f>CONCATENATE("-o ", F232,"b")</f>
        <v>-o Analysis_49_openOTUb</v>
      </c>
      <c r="AW233" s="53" t="s">
        <v>94</v>
      </c>
      <c r="BB233" s="53"/>
      <c r="BC233" s="53" t="s">
        <v>4570</v>
      </c>
      <c r="BD233" s="53" t="s">
        <v>4572</v>
      </c>
      <c r="BE233" s="53">
        <v>49</v>
      </c>
      <c r="BF233" s="18">
        <v>3</v>
      </c>
      <c r="BG233" s="28" t="str">
        <f>CONCATENATE($BG$2,AL233,AM233,AN233,AO233,AP233,AQ233,AR233,AS233,AT233,AU233,AV233,AW233)</f>
        <v>~/EHFI/plot_pco_with_stats_all.3-4-13.pl -f 1.otu_table_mc2_w_tax.R_table.raw.percent_default.removed.txt.qiime_index.Qiime_table  -g EHFI.groups -s gt -p 10000 -t rowwise_rand -m bray_curtis -z qiime_pipe  -q qiime_table  -c 10 -o Analysis_49_openOTUb -cleanup</v>
      </c>
    </row>
    <row r="234" spans="2:59" s="18" customFormat="1">
      <c r="BC234" s="53" t="s">
        <v>4570</v>
      </c>
      <c r="BD234" s="53" t="s">
        <v>4572</v>
      </c>
      <c r="BE234" s="53">
        <v>49</v>
      </c>
      <c r="BF234" s="18">
        <v>4</v>
      </c>
      <c r="BG234" s="28" t="str">
        <f>CONCATENATE($BG$3,AY231,AZ231,BA231,BB231)</f>
        <v>~/EHFI/combine_summary_stats.pl -m pattern -w Analysis_49_openOTUw -b Analysis_49_openOTUb -o Analysis_49_openOTU.P_VALUE_SUMMARY</v>
      </c>
    </row>
    <row r="235" spans="2:59" s="18" customFormat="1">
      <c r="BC235" s="53" t="s">
        <v>4570</v>
      </c>
      <c r="BD235" s="53" t="s">
        <v>4572</v>
      </c>
      <c r="BE235" s="53">
        <v>49</v>
      </c>
      <c r="BF235" s="18">
        <v>5</v>
      </c>
      <c r="BG235" s="28"/>
    </row>
    <row r="236" spans="2:59" s="18" customFormat="1">
      <c r="AL236" s="18" t="str">
        <f>CONCATENATE(F237)</f>
        <v>Analysis_50_openOTU</v>
      </c>
      <c r="AY236" s="18" t="str">
        <f>CONCATENATE("-m pattern")</f>
        <v>-m pattern</v>
      </c>
      <c r="AZ236" s="18" t="str">
        <f>CONCATENATE(" -w ",F237,"w")</f>
        <v xml:space="preserve"> -w Analysis_50_openOTUw</v>
      </c>
      <c r="BA236" s="18" t="str">
        <f>CONCATENATE(" -b ",F237,"b")</f>
        <v xml:space="preserve"> -b Analysis_50_openOTUb</v>
      </c>
      <c r="BB236" s="53" t="str">
        <f>CONCATENATE(" -o ",F237,".P_VALUE_SUMMARY")</f>
        <v xml:space="preserve"> -o Analysis_50_openOTU.P_VALUE_SUMMARY</v>
      </c>
      <c r="BC236" s="53" t="s">
        <v>4570</v>
      </c>
      <c r="BD236" s="53" t="s">
        <v>4572</v>
      </c>
      <c r="BE236" s="53">
        <v>50</v>
      </c>
      <c r="BF236" s="18">
        <v>1</v>
      </c>
      <c r="BG236" s="28" t="str">
        <f>CONCATENATE("# ",AL236)</f>
        <v># Analysis_50_openOTU</v>
      </c>
    </row>
    <row r="237" spans="2:59" s="18" customFormat="1">
      <c r="B237" s="18">
        <v>9</v>
      </c>
      <c r="C237" s="18" t="s">
        <v>4579</v>
      </c>
      <c r="E237" s="18">
        <v>50</v>
      </c>
      <c r="F237" s="54" t="s">
        <v>4584</v>
      </c>
      <c r="G237" s="55" t="s">
        <v>150</v>
      </c>
      <c r="H237" s="55" t="s">
        <v>151</v>
      </c>
      <c r="I237" s="55" t="s">
        <v>122</v>
      </c>
      <c r="J237" s="55" t="s">
        <v>153</v>
      </c>
      <c r="K237" s="55" t="s">
        <v>107</v>
      </c>
      <c r="L237" s="55" t="s">
        <v>154</v>
      </c>
      <c r="M237" s="55" t="s">
        <v>214</v>
      </c>
      <c r="N237" s="56">
        <v>0.09</v>
      </c>
      <c r="O237" s="56">
        <v>0.09</v>
      </c>
      <c r="P237" s="56">
        <v>0.01</v>
      </c>
      <c r="Q237" s="56">
        <v>0.18</v>
      </c>
      <c r="R237" s="56">
        <v>0.2</v>
      </c>
      <c r="S237" s="56">
        <v>0</v>
      </c>
      <c r="T237" s="56">
        <v>0.05</v>
      </c>
      <c r="U237" s="56">
        <v>0.27</v>
      </c>
      <c r="V237" s="56">
        <v>0.33</v>
      </c>
      <c r="W237" s="56">
        <v>0.61</v>
      </c>
      <c r="X237" s="56" t="s">
        <v>180</v>
      </c>
      <c r="Y237" s="56" t="s">
        <v>753</v>
      </c>
      <c r="Z237" s="56">
        <v>0.38</v>
      </c>
      <c r="AA237" s="56">
        <v>0.81</v>
      </c>
      <c r="AB237" s="56">
        <v>0.5</v>
      </c>
      <c r="AC237" s="56" t="s">
        <v>754</v>
      </c>
      <c r="AD237" s="56" t="s">
        <v>755</v>
      </c>
      <c r="AE237" s="56" t="s">
        <v>756</v>
      </c>
      <c r="AF237" s="56">
        <v>0.87</v>
      </c>
      <c r="AG237" s="57">
        <v>0.8</v>
      </c>
      <c r="AH237" s="58">
        <v>0.12269999999999999</v>
      </c>
      <c r="AI237" s="58">
        <v>0.30415648673183454</v>
      </c>
      <c r="AJ237" s="57">
        <v>30</v>
      </c>
      <c r="AK237" s="18" t="str">
        <f>L237</f>
        <v>Qiime_default</v>
      </c>
      <c r="AL237" s="18" t="str">
        <f>CONCATENATE(" -f ",C237)</f>
        <v xml:space="preserve"> -f 1.otu_table_mc2_w_tax.R_table.raw.percent_default.removed.txt.qiime_index.Qiime_table</v>
      </c>
      <c r="AM237" s="18" t="str">
        <f>CONCATENATE(" ","-g ","EHFI.groups ")</f>
        <v xml:space="preserve"> -g EHFI.groups </v>
      </c>
      <c r="AN237" s="18" t="str">
        <f>CONCATENATE("-s ","lt"," ")</f>
        <v xml:space="preserve">-s lt </v>
      </c>
      <c r="AO237" s="18" t="str">
        <f>CONCATENATE("-p ",$AO$1 )</f>
        <v>-p 10000</v>
      </c>
      <c r="AP237" s="18" t="str">
        <f>CONCATENATE(" -t dataset_rand ")</f>
        <v xml:space="preserve"> -t dataset_rand </v>
      </c>
      <c r="AQ237" s="18" t="str">
        <f>CONCATENATE("-m ",I237," ")</f>
        <v xml:space="preserve">-m euclidean </v>
      </c>
      <c r="AR237" s="18" t="str">
        <f>CONCATENATE("-z ",H237," ")</f>
        <v xml:space="preserve">-z qiime_pipe </v>
      </c>
      <c r="AS237" s="18" t="str">
        <f>CONCATENATE(" -q ",$AS$1," ")</f>
        <v xml:space="preserve"> -q qiime_table </v>
      </c>
      <c r="AT237" s="53"/>
      <c r="AU237" s="18" t="str">
        <f>CONCATENATE(" -c ",$AU$1," ")</f>
        <v xml:space="preserve"> -c 10 </v>
      </c>
      <c r="AV237" s="18" t="str">
        <f>CONCATENATE("-o ",F237,"w")</f>
        <v>-o Analysis_50_openOTUw</v>
      </c>
      <c r="AW237" s="53" t="s">
        <v>94</v>
      </c>
      <c r="BC237" s="53" t="s">
        <v>4570</v>
      </c>
      <c r="BD237" s="53" t="s">
        <v>4572</v>
      </c>
      <c r="BE237" s="53">
        <v>50</v>
      </c>
      <c r="BF237" s="18">
        <v>2</v>
      </c>
      <c r="BG237" s="28" t="str">
        <f>CONCATENATE($BG$2,AL237,AM237,AN237,AO237,AP237,AQ237,AR237,AS237,AT237,AU237,AV237,AW237)</f>
        <v>~/EHFI/plot_pco_with_stats_all.3-4-13.pl -f 1.otu_table_mc2_w_tax.R_table.raw.percent_default.removed.txt.qiime_index.Qiime_table -g EHFI.groups -s lt -p 10000 -t dataset_rand -m euclidean -z qiime_pipe  -q qiime_table  -c 10 -o Analysis_50_openOTUw -cleanup</v>
      </c>
    </row>
    <row r="238" spans="2:59" s="18" customFormat="1">
      <c r="AL238" s="18" t="str">
        <f>CONCATENATE(" -f ",C237," ")</f>
        <v xml:space="preserve"> -f 1.otu_table_mc2_w_tax.R_table.raw.percent_default.removed.txt.qiime_index.Qiime_table </v>
      </c>
      <c r="AM238" s="18" t="str">
        <f>CONCATENATE(" ","-g ","EHFI.groups ")</f>
        <v xml:space="preserve"> -g EHFI.groups </v>
      </c>
      <c r="AN238" s="18" t="str">
        <f>CONCATENATE("-s ","gt"," ")</f>
        <v xml:space="preserve">-s gt </v>
      </c>
      <c r="AO238" s="18" t="str">
        <f>CONCATENATE("-p ",$AO$1 )</f>
        <v>-p 10000</v>
      </c>
      <c r="AP238" s="18" t="str">
        <f>CONCATENATE(" -t rowwise_rand ")</f>
        <v xml:space="preserve"> -t rowwise_rand </v>
      </c>
      <c r="AQ238" s="18" t="str">
        <f>CONCATENATE("-m ",I237," ")</f>
        <v xml:space="preserve">-m euclidean </v>
      </c>
      <c r="AR238" s="18" t="str">
        <f>CONCATENATE("-z ",H237," ")</f>
        <v xml:space="preserve">-z qiime_pipe </v>
      </c>
      <c r="AS238" s="18" t="str">
        <f>CONCATENATE(" -q ",$AS$1," ")</f>
        <v xml:space="preserve"> -q qiime_table </v>
      </c>
      <c r="AT238" s="53"/>
      <c r="AU238" s="18" t="str">
        <f>CONCATENATE(" -c ",$AU$1," ")</f>
        <v xml:space="preserve"> -c 10 </v>
      </c>
      <c r="AV238" s="18" t="str">
        <f>CONCATENATE("-o ", F237,"b")</f>
        <v>-o Analysis_50_openOTUb</v>
      </c>
      <c r="AW238" s="53" t="s">
        <v>94</v>
      </c>
      <c r="BB238" s="53"/>
      <c r="BC238" s="53" t="s">
        <v>4570</v>
      </c>
      <c r="BD238" s="53" t="s">
        <v>4572</v>
      </c>
      <c r="BE238" s="53">
        <v>50</v>
      </c>
      <c r="BF238" s="18">
        <v>3</v>
      </c>
      <c r="BG238" s="28" t="str">
        <f>CONCATENATE($BG$2,AL238,AM238,AN238,AO238,AP238,AQ238,AR238,AS238,AT238,AU238,AV238,AW238)</f>
        <v>~/EHFI/plot_pco_with_stats_all.3-4-13.pl -f 1.otu_table_mc2_w_tax.R_table.raw.percent_default.removed.txt.qiime_index.Qiime_table  -g EHFI.groups -s gt -p 10000 -t rowwise_rand -m euclidean -z qiime_pipe  -q qiime_table  -c 10 -o Analysis_50_openOTUb -cleanup</v>
      </c>
    </row>
    <row r="239" spans="2:59" s="18" customFormat="1">
      <c r="N239" s="59"/>
      <c r="O239" s="59"/>
      <c r="P239" s="59"/>
      <c r="Q239" s="59"/>
      <c r="R239" s="59"/>
      <c r="S239" s="59"/>
      <c r="T239" s="59"/>
      <c r="U239" s="59"/>
      <c r="V239" s="59"/>
      <c r="W239" s="59"/>
      <c r="X239" s="59"/>
      <c r="Y239" s="59"/>
      <c r="Z239" s="59"/>
      <c r="AA239" s="59"/>
      <c r="AB239" s="59"/>
      <c r="AC239" s="59"/>
      <c r="AD239" s="59"/>
      <c r="AE239" s="59"/>
      <c r="AF239" s="59"/>
      <c r="AG239" s="59"/>
      <c r="AH239" s="59"/>
      <c r="AI239" s="59"/>
      <c r="AJ239" s="59"/>
      <c r="BC239" s="53" t="s">
        <v>4570</v>
      </c>
      <c r="BD239" s="53" t="s">
        <v>4572</v>
      </c>
      <c r="BE239" s="53">
        <v>50</v>
      </c>
      <c r="BF239" s="18">
        <v>4</v>
      </c>
      <c r="BG239" s="28" t="str">
        <f>CONCATENATE($BG$3,AY236,AZ236,BA236,BB236)</f>
        <v>~/EHFI/combine_summary_stats.pl -m pattern -w Analysis_50_openOTUw -b Analysis_50_openOTUb -o Analysis_50_openOTU.P_VALUE_SUMMARY</v>
      </c>
    </row>
    <row r="240" spans="2:59" s="18" customFormat="1">
      <c r="BC240" s="53" t="s">
        <v>4570</v>
      </c>
      <c r="BD240" s="53" t="s">
        <v>4572</v>
      </c>
      <c r="BE240" s="53">
        <v>50</v>
      </c>
      <c r="BF240" s="18">
        <v>5</v>
      </c>
    </row>
    <row r="241" spans="2:59" s="18" customFormat="1">
      <c r="AL241" s="18" t="str">
        <f>CONCATENATE(F242)</f>
        <v>Analysis_51_openOTU</v>
      </c>
      <c r="AY241" s="18" t="str">
        <f>CONCATENATE("-m pattern")</f>
        <v>-m pattern</v>
      </c>
      <c r="AZ241" s="18" t="str">
        <f>CONCATENATE(" -w ",F242,"w")</f>
        <v xml:space="preserve"> -w Analysis_51_openOTUw</v>
      </c>
      <c r="BA241" s="18" t="str">
        <f>CONCATENATE(" -b ",F242,"b")</f>
        <v xml:space="preserve"> -b Analysis_51_openOTUb</v>
      </c>
      <c r="BB241" s="53" t="str">
        <f>CONCATENATE(" -o ",F242,".P_VALUE_SUMMARY")</f>
        <v xml:space="preserve"> -o Analysis_51_openOTU.P_VALUE_SUMMARY</v>
      </c>
      <c r="BC241" s="53" t="s">
        <v>4570</v>
      </c>
      <c r="BD241" s="53" t="s">
        <v>4572</v>
      </c>
      <c r="BE241" s="53">
        <v>51</v>
      </c>
      <c r="BF241" s="18">
        <v>1</v>
      </c>
      <c r="BG241" s="18" t="str">
        <f>CONCATENATE("# ",AL241)</f>
        <v># Analysis_51_openOTU</v>
      </c>
    </row>
    <row r="242" spans="2:59" s="18" customFormat="1">
      <c r="B242" s="18">
        <v>12</v>
      </c>
      <c r="C242" s="18" t="s">
        <v>4585</v>
      </c>
      <c r="E242" s="18">
        <v>51</v>
      </c>
      <c r="F242" s="54" t="s">
        <v>4586</v>
      </c>
      <c r="G242" s="55" t="s">
        <v>150</v>
      </c>
      <c r="H242" s="55" t="s">
        <v>151</v>
      </c>
      <c r="I242" s="55" t="s">
        <v>675</v>
      </c>
      <c r="J242" s="55" t="s">
        <v>153</v>
      </c>
      <c r="K242" s="55" t="s">
        <v>91</v>
      </c>
      <c r="L242" s="55" t="s">
        <v>154</v>
      </c>
      <c r="M242" s="55" t="s">
        <v>93</v>
      </c>
      <c r="N242" s="56">
        <v>0.27</v>
      </c>
      <c r="O242" s="56">
        <v>0.6</v>
      </c>
      <c r="P242" s="56">
        <v>0.65</v>
      </c>
      <c r="Q242" s="56">
        <v>0.62</v>
      </c>
      <c r="R242" s="56">
        <v>0.22</v>
      </c>
      <c r="S242" s="56">
        <v>0</v>
      </c>
      <c r="T242" s="56">
        <v>0.64</v>
      </c>
      <c r="U242" s="56">
        <v>0.52</v>
      </c>
      <c r="V242" s="56">
        <v>0</v>
      </c>
      <c r="W242" s="56">
        <v>0.4</v>
      </c>
      <c r="X242" s="56" t="s">
        <v>764</v>
      </c>
      <c r="Y242" s="56">
        <v>0.82</v>
      </c>
      <c r="Z242" s="56">
        <v>0.51</v>
      </c>
      <c r="AA242" s="56">
        <v>0.68</v>
      </c>
      <c r="AB242" s="56">
        <v>1</v>
      </c>
      <c r="AC242" s="56">
        <v>0.92</v>
      </c>
      <c r="AD242" s="56">
        <v>0</v>
      </c>
      <c r="AE242" s="56">
        <v>1</v>
      </c>
      <c r="AF242" s="56">
        <v>0.4</v>
      </c>
      <c r="AG242" s="57">
        <v>0.85</v>
      </c>
      <c r="AH242" s="58">
        <v>5.0449999999999953E-2</v>
      </c>
      <c r="AI242" s="58">
        <v>0.22114712297472924</v>
      </c>
      <c r="AJ242" s="57">
        <v>26</v>
      </c>
      <c r="AK242" s="18" t="str">
        <f>L242</f>
        <v>Qiime_default</v>
      </c>
      <c r="AL242" s="18" t="str">
        <f>CONCATENATE(" -f ",C242)</f>
        <v xml:space="preserve"> -f 4.otu_table_mc2_w_tax.R_table.norm.percent_default.included.txt.qiime_index.Qiime_table</v>
      </c>
      <c r="AM242" s="18" t="str">
        <f>CONCATENATE(" ","-g ","EHFI.groups ")</f>
        <v xml:space="preserve"> -g EHFI.groups </v>
      </c>
      <c r="AN242" s="18" t="str">
        <f>CONCATENATE("-s ","lt"," ")</f>
        <v xml:space="preserve">-s lt </v>
      </c>
      <c r="AO242" s="18" t="str">
        <f>CONCATENATE("-p ",$AO$1 )</f>
        <v>-p 10000</v>
      </c>
      <c r="AP242" s="18" t="str">
        <f>CONCATENATE(" -t dataset_rand ")</f>
        <v xml:space="preserve"> -t dataset_rand </v>
      </c>
      <c r="AQ242" s="18" t="str">
        <f>CONCATENATE("-m ",I242," ")</f>
        <v xml:space="preserve">-m bray_curtis </v>
      </c>
      <c r="AR242" s="18" t="str">
        <f>CONCATENATE("-z ",H242," ")</f>
        <v xml:space="preserve">-z qiime_pipe </v>
      </c>
      <c r="AS242" s="18" t="str">
        <f>CONCATENATE(" -q ",$AS$1," ")</f>
        <v xml:space="preserve"> -q qiime_table </v>
      </c>
      <c r="AT242" s="53"/>
      <c r="AU242" s="18" t="str">
        <f>CONCATENATE(" -c ",$AU$1," ")</f>
        <v xml:space="preserve"> -c 10 </v>
      </c>
      <c r="AV242" s="18" t="str">
        <f>CONCATENATE("-o ",F242,"w")</f>
        <v>-o Analysis_51_openOTUw</v>
      </c>
      <c r="AW242" s="53" t="s">
        <v>94</v>
      </c>
      <c r="BC242" s="53" t="s">
        <v>4570</v>
      </c>
      <c r="BD242" s="53" t="s">
        <v>4572</v>
      </c>
      <c r="BE242" s="53">
        <v>51</v>
      </c>
      <c r="BF242" s="18">
        <v>2</v>
      </c>
      <c r="BG242" s="18" t="str">
        <f>CONCATENATE($BG$2,AL242,AM242,AN242,AO242,AP242,AQ242,AR242,AS242,AT242,AU242,AV242,AW242)</f>
        <v>~/EHFI/plot_pco_with_stats_all.3-4-13.pl -f 4.otu_table_mc2_w_tax.R_table.norm.percent_default.included.txt.qiime_index.Qiime_table -g EHFI.groups -s lt -p 10000 -t dataset_rand -m bray_curtis -z qiime_pipe  -q qiime_table  -c 10 -o Analysis_51_openOTUw -cleanup</v>
      </c>
    </row>
    <row r="243" spans="2:59" s="18" customFormat="1">
      <c r="AL243" s="18" t="str">
        <f>CONCATENATE(" -f ",C242," ")</f>
        <v xml:space="preserve"> -f 4.otu_table_mc2_w_tax.R_table.norm.percent_default.included.txt.qiime_index.Qiime_table </v>
      </c>
      <c r="AM243" s="18" t="str">
        <f>CONCATENATE(" ","-g ","EHFI.groups ")</f>
        <v xml:space="preserve"> -g EHFI.groups </v>
      </c>
      <c r="AN243" s="18" t="str">
        <f>CONCATENATE("-s ","gt"," ")</f>
        <v xml:space="preserve">-s gt </v>
      </c>
      <c r="AO243" s="18" t="str">
        <f>CONCATENATE("-p ",$AO$1 )</f>
        <v>-p 10000</v>
      </c>
      <c r="AP243" s="18" t="str">
        <f>CONCATENATE(" -t rowwise_rand ")</f>
        <v xml:space="preserve"> -t rowwise_rand </v>
      </c>
      <c r="AQ243" s="18" t="str">
        <f>CONCATENATE("-m ",I242," ")</f>
        <v xml:space="preserve">-m bray_curtis </v>
      </c>
      <c r="AR243" s="18" t="str">
        <f>CONCATENATE("-z ",H242," ")</f>
        <v xml:space="preserve">-z qiime_pipe </v>
      </c>
      <c r="AS243" s="18" t="str">
        <f>CONCATENATE(" -q ",$AS$1," ")</f>
        <v xml:space="preserve"> -q qiime_table </v>
      </c>
      <c r="AT243" s="53"/>
      <c r="AU243" s="18" t="str">
        <f>CONCATENATE(" -c ",$AU$1," ")</f>
        <v xml:space="preserve"> -c 10 </v>
      </c>
      <c r="AV243" s="18" t="str">
        <f>CONCATENATE("-o ", F242,"b")</f>
        <v>-o Analysis_51_openOTUb</v>
      </c>
      <c r="AW243" s="53" t="s">
        <v>94</v>
      </c>
      <c r="BB243" s="53"/>
      <c r="BC243" s="53" t="s">
        <v>4570</v>
      </c>
      <c r="BD243" s="53" t="s">
        <v>4572</v>
      </c>
      <c r="BE243" s="53">
        <v>51</v>
      </c>
      <c r="BF243" s="18">
        <v>3</v>
      </c>
      <c r="BG243" s="18" t="str">
        <f>CONCATENATE($BG$2,AL243,AM243,AN243,AO243,AP243,AQ243,AR243,AS243,AT243,AU243,AV243,AW243)</f>
        <v>~/EHFI/plot_pco_with_stats_all.3-4-13.pl -f 4.otu_table_mc2_w_tax.R_table.norm.percent_default.included.txt.qiime_index.Qiime_table  -g EHFI.groups -s gt -p 10000 -t rowwise_rand -m bray_curtis -z qiime_pipe  -q qiime_table  -c 10 -o Analysis_51_openOTUb -cleanup</v>
      </c>
    </row>
    <row r="244" spans="2:59" s="18" customFormat="1">
      <c r="BC244" s="53" t="s">
        <v>4570</v>
      </c>
      <c r="BD244" s="53" t="s">
        <v>4572</v>
      </c>
      <c r="BE244" s="53">
        <v>51</v>
      </c>
      <c r="BF244" s="18">
        <v>4</v>
      </c>
      <c r="BG244" s="18" t="str">
        <f>CONCATENATE($BG$3,AY241,AZ241,BA241,BB241)</f>
        <v>~/EHFI/combine_summary_stats.pl -m pattern -w Analysis_51_openOTUw -b Analysis_51_openOTUb -o Analysis_51_openOTU.P_VALUE_SUMMARY</v>
      </c>
    </row>
    <row r="245" spans="2:59" s="18" customFormat="1">
      <c r="N245" s="59"/>
      <c r="O245" s="59"/>
      <c r="P245" s="59"/>
      <c r="Q245" s="59"/>
      <c r="R245" s="59"/>
      <c r="S245" s="59"/>
      <c r="T245" s="59"/>
      <c r="U245" s="59"/>
      <c r="V245" s="59"/>
      <c r="W245" s="59"/>
      <c r="X245" s="59"/>
      <c r="Y245" s="59"/>
      <c r="Z245" s="59"/>
      <c r="AA245" s="59"/>
      <c r="AB245" s="59"/>
      <c r="AC245" s="59"/>
      <c r="AD245" s="59"/>
      <c r="AE245" s="59"/>
      <c r="AF245" s="59"/>
      <c r="AG245" s="59"/>
      <c r="AH245" s="59"/>
      <c r="AI245" s="59"/>
      <c r="AJ245" s="59"/>
      <c r="BC245" s="53" t="s">
        <v>4570</v>
      </c>
      <c r="BD245" s="53" t="s">
        <v>4572</v>
      </c>
      <c r="BE245" s="53">
        <v>51</v>
      </c>
      <c r="BF245" s="18">
        <v>5</v>
      </c>
    </row>
    <row r="246" spans="2:59" s="18" customFormat="1">
      <c r="N246" s="59"/>
      <c r="O246" s="59"/>
      <c r="P246" s="59"/>
      <c r="Q246" s="59"/>
      <c r="R246" s="59"/>
      <c r="S246" s="59"/>
      <c r="T246" s="59"/>
      <c r="U246" s="59"/>
      <c r="V246" s="59"/>
      <c r="W246" s="59"/>
      <c r="X246" s="59"/>
      <c r="Y246" s="59"/>
      <c r="Z246" s="59"/>
      <c r="AA246" s="59"/>
      <c r="AB246" s="59"/>
      <c r="AC246" s="59"/>
      <c r="AD246" s="59"/>
      <c r="AE246" s="59"/>
      <c r="AF246" s="59"/>
      <c r="AG246" s="59"/>
      <c r="AH246" s="59"/>
      <c r="AI246" s="59"/>
      <c r="AJ246" s="59"/>
      <c r="AL246" s="18" t="str">
        <f>CONCATENATE(F247)</f>
        <v>Analysis_52_openOTU</v>
      </c>
      <c r="AY246" s="18" t="str">
        <f>CONCATENATE("-m pattern")</f>
        <v>-m pattern</v>
      </c>
      <c r="AZ246" s="18" t="str">
        <f>CONCATENATE(" -w ",F247,"w")</f>
        <v xml:space="preserve"> -w Analysis_52_openOTUw</v>
      </c>
      <c r="BA246" s="18" t="str">
        <f>CONCATENATE(" -b ",F247,"b")</f>
        <v xml:space="preserve"> -b Analysis_52_openOTUb</v>
      </c>
      <c r="BB246" s="53" t="str">
        <f>CONCATENATE(" -o ",F247,".P_VALUE_SUMMARY")</f>
        <v xml:space="preserve"> -o Analysis_52_openOTU.P_VALUE_SUMMARY</v>
      </c>
      <c r="BC246" s="53" t="s">
        <v>4570</v>
      </c>
      <c r="BD246" s="53" t="s">
        <v>4572</v>
      </c>
      <c r="BE246" s="53">
        <v>52</v>
      </c>
      <c r="BF246" s="18">
        <v>1</v>
      </c>
      <c r="BG246" s="18" t="str">
        <f>CONCATENATE("# ",AL246)</f>
        <v># Analysis_52_openOTU</v>
      </c>
    </row>
    <row r="247" spans="2:59" s="18" customFormat="1">
      <c r="B247" s="18">
        <v>12</v>
      </c>
      <c r="C247" s="18" t="s">
        <v>4585</v>
      </c>
      <c r="E247" s="18">
        <v>52</v>
      </c>
      <c r="F247" s="54" t="s">
        <v>4587</v>
      </c>
      <c r="G247" s="55" t="s">
        <v>150</v>
      </c>
      <c r="H247" s="55" t="s">
        <v>151</v>
      </c>
      <c r="I247" s="55" t="s">
        <v>122</v>
      </c>
      <c r="J247" s="55" t="s">
        <v>153</v>
      </c>
      <c r="K247" s="55" t="s">
        <v>91</v>
      </c>
      <c r="L247" s="55" t="s">
        <v>154</v>
      </c>
      <c r="M247" s="55" t="s">
        <v>93</v>
      </c>
      <c r="N247" s="56">
        <v>0.41</v>
      </c>
      <c r="O247" s="56">
        <v>0.06</v>
      </c>
      <c r="P247" s="56">
        <v>0</v>
      </c>
      <c r="Q247" s="56">
        <v>0.22</v>
      </c>
      <c r="R247" s="56">
        <v>0.05</v>
      </c>
      <c r="S247" s="56">
        <v>0.64</v>
      </c>
      <c r="T247" s="56">
        <v>0.28000000000000003</v>
      </c>
      <c r="U247" s="56">
        <v>0.17</v>
      </c>
      <c r="V247" s="56">
        <v>0.08</v>
      </c>
      <c r="W247" s="56">
        <v>0.84</v>
      </c>
      <c r="X247" s="56" t="s">
        <v>772</v>
      </c>
      <c r="Y247" s="56">
        <v>0.46</v>
      </c>
      <c r="Z247" s="56">
        <v>0.22</v>
      </c>
      <c r="AA247" s="56">
        <v>0.28000000000000003</v>
      </c>
      <c r="AB247" s="56">
        <v>0.13</v>
      </c>
      <c r="AC247" s="56">
        <v>0.25</v>
      </c>
      <c r="AD247" s="56">
        <v>0.86</v>
      </c>
      <c r="AE247" s="56">
        <v>0.88</v>
      </c>
      <c r="AF247" s="56">
        <v>0.39</v>
      </c>
      <c r="AG247" s="57">
        <v>0.42</v>
      </c>
      <c r="AH247" s="58">
        <v>4.4600000000000001E-2</v>
      </c>
      <c r="AI247" s="58">
        <v>0.19498512763798168</v>
      </c>
      <c r="AJ247" s="57">
        <v>25</v>
      </c>
      <c r="AK247" s="18" t="str">
        <f>L247</f>
        <v>Qiime_default</v>
      </c>
      <c r="AL247" s="18" t="str">
        <f>CONCATENATE(" -f ",C247)</f>
        <v xml:space="preserve"> -f 4.otu_table_mc2_w_tax.R_table.norm.percent_default.included.txt.qiime_index.Qiime_table</v>
      </c>
      <c r="AM247" s="18" t="str">
        <f>CONCATENATE(" ","-g ","EHFI.groups ")</f>
        <v xml:space="preserve"> -g EHFI.groups </v>
      </c>
      <c r="AN247" s="18" t="str">
        <f>CONCATENATE("-s ","lt"," ")</f>
        <v xml:space="preserve">-s lt </v>
      </c>
      <c r="AO247" s="18" t="str">
        <f>CONCATENATE("-p ",$AO$1 )</f>
        <v>-p 10000</v>
      </c>
      <c r="AP247" s="18" t="str">
        <f>CONCATENATE(" -t dataset_rand ")</f>
        <v xml:space="preserve"> -t dataset_rand </v>
      </c>
      <c r="AQ247" s="18" t="str">
        <f>CONCATENATE("-m ",I247," ")</f>
        <v xml:space="preserve">-m euclidean </v>
      </c>
      <c r="AR247" s="18" t="str">
        <f>CONCATENATE("-z ",H247," ")</f>
        <v xml:space="preserve">-z qiime_pipe </v>
      </c>
      <c r="AS247" s="18" t="str">
        <f>CONCATENATE(" -q ",$AS$1," ")</f>
        <v xml:space="preserve"> -q qiime_table </v>
      </c>
      <c r="AT247" s="53"/>
      <c r="AU247" s="18" t="str">
        <f>CONCATENATE(" -c ",$AU$1," ")</f>
        <v xml:space="preserve"> -c 10 </v>
      </c>
      <c r="AV247" s="18" t="str">
        <f>CONCATENATE("-o ",F247,"w")</f>
        <v>-o Analysis_52_openOTUw</v>
      </c>
      <c r="AW247" s="53" t="s">
        <v>94</v>
      </c>
      <c r="BC247" s="53" t="s">
        <v>4570</v>
      </c>
      <c r="BD247" s="53" t="s">
        <v>4572</v>
      </c>
      <c r="BE247" s="53">
        <v>52</v>
      </c>
      <c r="BF247" s="18">
        <v>2</v>
      </c>
      <c r="BG247" s="18" t="str">
        <f>CONCATENATE($BG$2,AL247,AM247,AN247,AO247,AP247,AQ247,AR247,AS247,AT247,AU247,AV247,AW247)</f>
        <v>~/EHFI/plot_pco_with_stats_all.3-4-13.pl -f 4.otu_table_mc2_w_tax.R_table.norm.percent_default.included.txt.qiime_index.Qiime_table -g EHFI.groups -s lt -p 10000 -t dataset_rand -m euclidean -z qiime_pipe  -q qiime_table  -c 10 -o Analysis_52_openOTUw -cleanup</v>
      </c>
    </row>
    <row r="248" spans="2:59" s="18" customFormat="1">
      <c r="AL248" s="18" t="str">
        <f>CONCATENATE(" -f ",C247," ")</f>
        <v xml:space="preserve"> -f 4.otu_table_mc2_w_tax.R_table.norm.percent_default.included.txt.qiime_index.Qiime_table </v>
      </c>
      <c r="AM248" s="18" t="str">
        <f>CONCATENATE(" ","-g ","EHFI.groups ")</f>
        <v xml:space="preserve"> -g EHFI.groups </v>
      </c>
      <c r="AN248" s="18" t="str">
        <f>CONCATENATE("-s ","gt"," ")</f>
        <v xml:space="preserve">-s gt </v>
      </c>
      <c r="AO248" s="18" t="str">
        <f>CONCATENATE("-p ",$AO$1 )</f>
        <v>-p 10000</v>
      </c>
      <c r="AP248" s="18" t="str">
        <f>CONCATENATE(" -t rowwise_rand ")</f>
        <v xml:space="preserve"> -t rowwise_rand </v>
      </c>
      <c r="AQ248" s="18" t="str">
        <f>CONCATENATE("-m ",I247," ")</f>
        <v xml:space="preserve">-m euclidean </v>
      </c>
      <c r="AR248" s="18" t="str">
        <f>CONCATENATE("-z ",H247," ")</f>
        <v xml:space="preserve">-z qiime_pipe </v>
      </c>
      <c r="AS248" s="18" t="str">
        <f>CONCATENATE(" -q ",$AS$1," ")</f>
        <v xml:space="preserve"> -q qiime_table </v>
      </c>
      <c r="AT248" s="53"/>
      <c r="AU248" s="18" t="str">
        <f>CONCATENATE(" -c ",$AU$1," ")</f>
        <v xml:space="preserve"> -c 10 </v>
      </c>
      <c r="AV248" s="18" t="str">
        <f>CONCATENATE("-o ", F247,"b")</f>
        <v>-o Analysis_52_openOTUb</v>
      </c>
      <c r="AW248" s="53" t="s">
        <v>94</v>
      </c>
      <c r="BB248" s="53"/>
      <c r="BC248" s="53" t="s">
        <v>4570</v>
      </c>
      <c r="BD248" s="53" t="s">
        <v>4572</v>
      </c>
      <c r="BE248" s="53">
        <v>52</v>
      </c>
      <c r="BF248" s="18">
        <v>3</v>
      </c>
      <c r="BG248" s="18" t="str">
        <f>CONCATENATE($BG$2,AL248,AM248,AN248,AO248,AP248,AQ248,AR248,AS248,AT248,AU248,AV248,AW248)</f>
        <v>~/EHFI/plot_pco_with_stats_all.3-4-13.pl -f 4.otu_table_mc2_w_tax.R_table.norm.percent_default.included.txt.qiime_index.Qiime_table  -g EHFI.groups -s gt -p 10000 -t rowwise_rand -m euclidean -z qiime_pipe  -q qiime_table  -c 10 -o Analysis_52_openOTUb -cleanup</v>
      </c>
    </row>
    <row r="249" spans="2:59" s="18" customFormat="1">
      <c r="BC249" s="53" t="s">
        <v>4570</v>
      </c>
      <c r="BD249" s="53" t="s">
        <v>4572</v>
      </c>
      <c r="BE249" s="53">
        <v>52</v>
      </c>
      <c r="BF249" s="18">
        <v>4</v>
      </c>
      <c r="BG249" s="18" t="str">
        <f>CONCATENATE($BG$3,AY246,AZ246,BA246,BB246)</f>
        <v>~/EHFI/combine_summary_stats.pl -m pattern -w Analysis_52_openOTUw -b Analysis_52_openOTUb -o Analysis_52_openOTU.P_VALUE_SUMMARY</v>
      </c>
    </row>
    <row r="250" spans="2:59" s="18" customFormat="1">
      <c r="BC250" s="53" t="s">
        <v>4570</v>
      </c>
      <c r="BD250" s="53" t="s">
        <v>4572</v>
      </c>
      <c r="BE250" s="53">
        <v>52</v>
      </c>
      <c r="BF250" s="18">
        <v>5</v>
      </c>
    </row>
    <row r="251" spans="2:59" s="18" customFormat="1">
      <c r="AL251" s="18" t="str">
        <f>CONCATENATE(F252)</f>
        <v>Analysis_53_openOTU</v>
      </c>
      <c r="AY251" s="18" t="str">
        <f>CONCATENATE("-m pattern")</f>
        <v>-m pattern</v>
      </c>
      <c r="AZ251" s="18" t="str">
        <f>CONCATENATE(" -w ",F252,"w")</f>
        <v xml:space="preserve"> -w Analysis_53_openOTUw</v>
      </c>
      <c r="BA251" s="18" t="str">
        <f>CONCATENATE(" -b ",F252,"b")</f>
        <v xml:space="preserve"> -b Analysis_53_openOTUb</v>
      </c>
      <c r="BB251" s="53" t="str">
        <f>CONCATENATE(" -o ",F252,".P_VALUE_SUMMARY")</f>
        <v xml:space="preserve"> -o Analysis_53_openOTU.P_VALUE_SUMMARY</v>
      </c>
      <c r="BC251" s="53" t="s">
        <v>4570</v>
      </c>
      <c r="BD251" s="53" t="s">
        <v>4572</v>
      </c>
      <c r="BE251" s="53">
        <v>53</v>
      </c>
      <c r="BF251" s="18">
        <v>1</v>
      </c>
      <c r="BG251" s="28" t="str">
        <f>CONCATENATE("# ",AL251)</f>
        <v># Analysis_53_openOTU</v>
      </c>
    </row>
    <row r="252" spans="2:59" s="18" customFormat="1">
      <c r="B252" s="18">
        <v>10</v>
      </c>
      <c r="C252" s="18" t="s">
        <v>4580</v>
      </c>
      <c r="E252" s="18">
        <v>53</v>
      </c>
      <c r="F252" s="54" t="s">
        <v>4588</v>
      </c>
      <c r="G252" s="55" t="s">
        <v>150</v>
      </c>
      <c r="H252" s="55" t="s">
        <v>151</v>
      </c>
      <c r="I252" s="55" t="s">
        <v>675</v>
      </c>
      <c r="J252" s="55" t="s">
        <v>153</v>
      </c>
      <c r="K252" s="55" t="s">
        <v>91</v>
      </c>
      <c r="L252" s="55" t="s">
        <v>154</v>
      </c>
      <c r="M252" s="55" t="s">
        <v>214</v>
      </c>
      <c r="N252" s="56">
        <v>0.45</v>
      </c>
      <c r="O252" s="56">
        <v>0.21</v>
      </c>
      <c r="P252" s="56">
        <v>0</v>
      </c>
      <c r="Q252" s="56">
        <v>0.35</v>
      </c>
      <c r="R252" s="56">
        <v>0.22</v>
      </c>
      <c r="S252" s="56">
        <v>0.2</v>
      </c>
      <c r="T252" s="56">
        <v>0.12</v>
      </c>
      <c r="U252" s="56">
        <v>0.46</v>
      </c>
      <c r="V252" s="56">
        <v>0.61</v>
      </c>
      <c r="W252" s="56">
        <v>0.69</v>
      </c>
      <c r="X252" s="56" t="s">
        <v>159</v>
      </c>
      <c r="Y252" s="56">
        <v>0.87</v>
      </c>
      <c r="Z252" s="56">
        <v>0.51</v>
      </c>
      <c r="AA252" s="56">
        <v>0.85</v>
      </c>
      <c r="AB252" s="56">
        <v>0.7</v>
      </c>
      <c r="AC252" s="56">
        <v>0.93</v>
      </c>
      <c r="AD252" s="56" t="s">
        <v>178</v>
      </c>
      <c r="AE252" s="56" t="s">
        <v>200</v>
      </c>
      <c r="AF252" s="56">
        <v>0.95</v>
      </c>
      <c r="AG252" s="57">
        <v>0.91</v>
      </c>
      <c r="AH252" s="58">
        <v>0.15084999999999998</v>
      </c>
      <c r="AI252" s="58">
        <v>0.36598120098399067</v>
      </c>
      <c r="AJ252" s="57">
        <v>31</v>
      </c>
      <c r="AK252" s="18" t="str">
        <f>L252</f>
        <v>Qiime_default</v>
      </c>
      <c r="AL252" s="18" t="str">
        <f>CONCATENATE(" -f ",C252)</f>
        <v xml:space="preserve"> -f 2.otu_table_mc2_w_tax.R_table.norm.percent_default.removed.txt.qiime_index.Qiime_table</v>
      </c>
      <c r="AM252" s="18" t="str">
        <f>CONCATENATE(" ","-g ","EHFI.groups ")</f>
        <v xml:space="preserve"> -g EHFI.groups </v>
      </c>
      <c r="AN252" s="18" t="str">
        <f>CONCATENATE("-s ","lt"," ")</f>
        <v xml:space="preserve">-s lt </v>
      </c>
      <c r="AO252" s="18" t="str">
        <f>CONCATENATE("-p ",$AO$1 )</f>
        <v>-p 10000</v>
      </c>
      <c r="AP252" s="18" t="str">
        <f>CONCATENATE(" -t dataset_rand ")</f>
        <v xml:space="preserve"> -t dataset_rand </v>
      </c>
      <c r="AQ252" s="18" t="str">
        <f>CONCATENATE("-m ",I252," ")</f>
        <v xml:space="preserve">-m bray_curtis </v>
      </c>
      <c r="AR252" s="18" t="str">
        <f>CONCATENATE("-z ",H252," ")</f>
        <v xml:space="preserve">-z qiime_pipe </v>
      </c>
      <c r="AS252" s="18" t="str">
        <f>CONCATENATE(" -q ",$AS$1," ")</f>
        <v xml:space="preserve"> -q qiime_table </v>
      </c>
      <c r="AT252" s="53" t="s">
        <v>4576</v>
      </c>
      <c r="AU252" s="18" t="str">
        <f>CONCATENATE(" -c ",$AU$1," ")</f>
        <v xml:space="preserve"> -c 10 </v>
      </c>
      <c r="AV252" s="18" t="str">
        <f>CONCATENATE("-o ",F252,"w")</f>
        <v>-o Analysis_53_openOTUw</v>
      </c>
      <c r="AW252" s="53" t="s">
        <v>94</v>
      </c>
      <c r="BC252" s="53" t="s">
        <v>4570</v>
      </c>
      <c r="BD252" s="53" t="s">
        <v>4572</v>
      </c>
      <c r="BE252" s="53">
        <v>53</v>
      </c>
      <c r="BF252" s="18">
        <v>2</v>
      </c>
      <c r="BG252" s="28" t="str">
        <f>CONCATENATE($BG$2,AL252,AM252,AN252,AO252,AP252,AQ252,AR252,AS252,AT252,AU252,AV252,AW252)</f>
        <v>~/EHFI/plot_pco_with_stats_all.3-4-13.pl -f 2.otu_table_mc2_w_tax.R_table.norm.percent_default.removed.txt.qiime_index.Qiime_table -g EHFI.groups -s lt -p 10000 -t dataset_rand -m bray_curtis -z qiime_pipe  -q qiime_table  -a /mnt/default_EHFI/EHFI.default.rep_set.tre -c 10 -o Analysis_53_openOTUw -cleanup</v>
      </c>
    </row>
    <row r="253" spans="2:59" s="18" customFormat="1">
      <c r="AL253" s="18" t="str">
        <f>CONCATENATE(" -f ",C252," ")</f>
        <v xml:space="preserve"> -f 2.otu_table_mc2_w_tax.R_table.norm.percent_default.removed.txt.qiime_index.Qiime_table </v>
      </c>
      <c r="AM253" s="18" t="str">
        <f>CONCATENATE(" ","-g ","EHFI.groups ")</f>
        <v xml:space="preserve"> -g EHFI.groups </v>
      </c>
      <c r="AN253" s="18" t="str">
        <f>CONCATENATE("-s ","gt"," ")</f>
        <v xml:space="preserve">-s gt </v>
      </c>
      <c r="AO253" s="18" t="str">
        <f>CONCATENATE("-p ",$AO$1 )</f>
        <v>-p 10000</v>
      </c>
      <c r="AP253" s="18" t="str">
        <f>CONCATENATE(" -t rowwise_rand ")</f>
        <v xml:space="preserve"> -t rowwise_rand </v>
      </c>
      <c r="AQ253" s="18" t="str">
        <f>CONCATENATE("-m ",I252," ")</f>
        <v xml:space="preserve">-m bray_curtis </v>
      </c>
      <c r="AR253" s="18" t="str">
        <f>CONCATENATE("-z ",H252," ")</f>
        <v xml:space="preserve">-z qiime_pipe </v>
      </c>
      <c r="AS253" s="18" t="str">
        <f>CONCATENATE(" -q ",$AS$1," ")</f>
        <v xml:space="preserve"> -q qiime_table </v>
      </c>
      <c r="AT253" s="53" t="s">
        <v>4576</v>
      </c>
      <c r="AU253" s="18" t="str">
        <f>CONCATENATE(" -c ",$AU$1," ")</f>
        <v xml:space="preserve"> -c 10 </v>
      </c>
      <c r="AV253" s="18" t="str">
        <f>CONCATENATE("-o ", F252,"b")</f>
        <v>-o Analysis_53_openOTUb</v>
      </c>
      <c r="AW253" s="53" t="s">
        <v>94</v>
      </c>
      <c r="BB253" s="53"/>
      <c r="BC253" s="53" t="s">
        <v>4570</v>
      </c>
      <c r="BD253" s="53" t="s">
        <v>4572</v>
      </c>
      <c r="BE253" s="53">
        <v>53</v>
      </c>
      <c r="BF253" s="18">
        <v>3</v>
      </c>
      <c r="BG253" s="28" t="str">
        <f>CONCATENATE($BG$2,AL253,AM253,AN253,AO253,AP253,AQ253,AR253,AS253,AT253,AU253,AV253,AW253)</f>
        <v>~/EHFI/plot_pco_with_stats_all.3-4-13.pl -f 2.otu_table_mc2_w_tax.R_table.norm.percent_default.removed.txt.qiime_index.Qiime_table  -g EHFI.groups -s gt -p 10000 -t rowwise_rand -m bray_curtis -z qiime_pipe  -q qiime_table  -a /mnt/default_EHFI/EHFI.default.rep_set.tre -c 10 -o Analysis_53_openOTUb -cleanup</v>
      </c>
    </row>
    <row r="254" spans="2:59" s="18" customFormat="1">
      <c r="BC254" s="53" t="s">
        <v>4570</v>
      </c>
      <c r="BD254" s="53" t="s">
        <v>4572</v>
      </c>
      <c r="BE254" s="53">
        <v>53</v>
      </c>
      <c r="BF254" s="18">
        <v>4</v>
      </c>
      <c r="BG254" s="28" t="str">
        <f>CONCATENATE($BG$3,AY251,AZ251,BA251,BB251)</f>
        <v>~/EHFI/combine_summary_stats.pl -m pattern -w Analysis_53_openOTUw -b Analysis_53_openOTUb -o Analysis_53_openOTU.P_VALUE_SUMMARY</v>
      </c>
    </row>
    <row r="255" spans="2:59" s="18" customFormat="1">
      <c r="BC255" s="53" t="s">
        <v>4570</v>
      </c>
      <c r="BD255" s="53" t="s">
        <v>4572</v>
      </c>
      <c r="BE255" s="53">
        <v>53</v>
      </c>
      <c r="BF255" s="18">
        <v>5</v>
      </c>
      <c r="BG255" s="28"/>
    </row>
    <row r="256" spans="2:59" s="18" customFormat="1">
      <c r="AL256" s="18" t="str">
        <f>CONCATENATE(F257)</f>
        <v>Analysis_54_openOTU</v>
      </c>
      <c r="AY256" s="18" t="str">
        <f>CONCATENATE("-m pattern")</f>
        <v>-m pattern</v>
      </c>
      <c r="AZ256" s="18" t="str">
        <f>CONCATENATE(" -w ",F257,"w")</f>
        <v xml:space="preserve"> -w Analysis_54_openOTUw</v>
      </c>
      <c r="BA256" s="18" t="str">
        <f>CONCATENATE(" -b ",F257,"b")</f>
        <v xml:space="preserve"> -b Analysis_54_openOTUb</v>
      </c>
      <c r="BB256" s="53" t="str">
        <f>CONCATENATE(" -o ",F257,".P_VALUE_SUMMARY")</f>
        <v xml:space="preserve"> -o Analysis_54_openOTU.P_VALUE_SUMMARY</v>
      </c>
      <c r="BC256" s="53" t="s">
        <v>4570</v>
      </c>
      <c r="BD256" s="53" t="s">
        <v>4572</v>
      </c>
      <c r="BE256" s="53">
        <v>54</v>
      </c>
      <c r="BF256" s="18">
        <v>1</v>
      </c>
      <c r="BG256" s="28" t="str">
        <f>CONCATENATE("# ",AL256)</f>
        <v># Analysis_54_openOTU</v>
      </c>
    </row>
    <row r="257" spans="2:59" s="18" customFormat="1">
      <c r="B257" s="18">
        <v>10</v>
      </c>
      <c r="C257" s="18" t="s">
        <v>4580</v>
      </c>
      <c r="E257" s="18">
        <v>54</v>
      </c>
      <c r="F257" s="54" t="s">
        <v>4589</v>
      </c>
      <c r="G257" s="55" t="s">
        <v>150</v>
      </c>
      <c r="H257" s="55" t="s">
        <v>151</v>
      </c>
      <c r="I257" s="55" t="s">
        <v>122</v>
      </c>
      <c r="J257" s="55" t="s">
        <v>153</v>
      </c>
      <c r="K257" s="55" t="s">
        <v>91</v>
      </c>
      <c r="L257" s="55" t="s">
        <v>154</v>
      </c>
      <c r="M257" s="55" t="s">
        <v>214</v>
      </c>
      <c r="N257" s="56">
        <v>0.27</v>
      </c>
      <c r="O257" s="56">
        <v>0.1</v>
      </c>
      <c r="P257" s="56">
        <v>0.03</v>
      </c>
      <c r="Q257" s="56">
        <v>0.1</v>
      </c>
      <c r="R257" s="56">
        <v>0.2</v>
      </c>
      <c r="S257" s="56">
        <v>0.08</v>
      </c>
      <c r="T257" s="56">
        <v>0</v>
      </c>
      <c r="U257" s="56">
        <v>0.14000000000000001</v>
      </c>
      <c r="V257" s="56">
        <v>0.25</v>
      </c>
      <c r="W257" s="56">
        <v>0.73</v>
      </c>
      <c r="X257" s="56" t="s">
        <v>615</v>
      </c>
      <c r="Y257" s="56">
        <v>0.86</v>
      </c>
      <c r="Z257" s="56">
        <v>0.4</v>
      </c>
      <c r="AA257" s="56">
        <v>0.87</v>
      </c>
      <c r="AB257" s="56">
        <v>0.28999999999999998</v>
      </c>
      <c r="AC257" s="56">
        <v>0.94</v>
      </c>
      <c r="AD257" s="56" t="s">
        <v>782</v>
      </c>
      <c r="AE257" s="56" t="s">
        <v>783</v>
      </c>
      <c r="AF257" s="56">
        <v>0.9</v>
      </c>
      <c r="AG257" s="57">
        <v>0.85</v>
      </c>
      <c r="AH257" s="58">
        <v>0.11189999999999996</v>
      </c>
      <c r="AI257" s="58">
        <v>0.28893359280746772</v>
      </c>
      <c r="AJ257" s="57">
        <v>29</v>
      </c>
      <c r="AK257" s="18" t="str">
        <f>L257</f>
        <v>Qiime_default</v>
      </c>
      <c r="AL257" s="18" t="str">
        <f>CONCATENATE(" -f ",C257)</f>
        <v xml:space="preserve"> -f 2.otu_table_mc2_w_tax.R_table.norm.percent_default.removed.txt.qiime_index.Qiime_table</v>
      </c>
      <c r="AM257" s="18" t="str">
        <f>CONCATENATE(" ","-g ","EHFI.groups ")</f>
        <v xml:space="preserve"> -g EHFI.groups </v>
      </c>
      <c r="AN257" s="18" t="str">
        <f>CONCATENATE("-s ","lt"," ")</f>
        <v xml:space="preserve">-s lt </v>
      </c>
      <c r="AO257" s="18" t="str">
        <f>CONCATENATE("-p ",$AO$1 )</f>
        <v>-p 10000</v>
      </c>
      <c r="AP257" s="18" t="str">
        <f>CONCATENATE(" -t dataset_rand ")</f>
        <v xml:space="preserve"> -t dataset_rand </v>
      </c>
      <c r="AQ257" s="18" t="str">
        <f>CONCATENATE("-m ",I257," ")</f>
        <v xml:space="preserve">-m euclidean </v>
      </c>
      <c r="AR257" s="18" t="str">
        <f>CONCATENATE("-z ",H257," ")</f>
        <v xml:space="preserve">-z qiime_pipe </v>
      </c>
      <c r="AS257" s="18" t="str">
        <f>CONCATENATE(" -q ",$AS$1," ")</f>
        <v xml:space="preserve"> -q qiime_table </v>
      </c>
      <c r="AT257" s="53" t="s">
        <v>4576</v>
      </c>
      <c r="AU257" s="18" t="str">
        <f>CONCATENATE(" -c ",$AU$1," ")</f>
        <v xml:space="preserve"> -c 10 </v>
      </c>
      <c r="AV257" s="18" t="str">
        <f>CONCATENATE("-o ",F257,"w")</f>
        <v>-o Analysis_54_openOTUw</v>
      </c>
      <c r="AW257" s="53" t="s">
        <v>94</v>
      </c>
      <c r="BC257" s="53" t="s">
        <v>4570</v>
      </c>
      <c r="BD257" s="53" t="s">
        <v>4572</v>
      </c>
      <c r="BE257" s="53">
        <v>54</v>
      </c>
      <c r="BF257" s="18">
        <v>2</v>
      </c>
      <c r="BG257" s="28" t="str">
        <f>CONCATENATE($BG$2,AL257,AM257,AN257,AO257,AP257,AQ257,AR257,AS257,AT257,AU257,AV257,AW257)</f>
        <v>~/EHFI/plot_pco_with_stats_all.3-4-13.pl -f 2.otu_table_mc2_w_tax.R_table.norm.percent_default.removed.txt.qiime_index.Qiime_table -g EHFI.groups -s lt -p 10000 -t dataset_rand -m euclidean -z qiime_pipe  -q qiime_table  -a /mnt/default_EHFI/EHFI.default.rep_set.tre -c 10 -o Analysis_54_openOTUw -cleanup</v>
      </c>
    </row>
    <row r="258" spans="2:59" s="18" customFormat="1">
      <c r="N258" s="59"/>
      <c r="O258" s="59"/>
      <c r="P258" s="59"/>
      <c r="Q258" s="59"/>
      <c r="R258" s="59"/>
      <c r="S258" s="59"/>
      <c r="T258" s="59"/>
      <c r="U258" s="59"/>
      <c r="V258" s="59"/>
      <c r="W258" s="59"/>
      <c r="X258" s="59"/>
      <c r="Y258" s="59"/>
      <c r="Z258" s="59"/>
      <c r="AA258" s="59"/>
      <c r="AB258" s="59"/>
      <c r="AC258" s="59"/>
      <c r="AD258" s="59"/>
      <c r="AE258" s="59"/>
      <c r="AF258" s="59"/>
      <c r="AG258" s="59"/>
      <c r="AH258" s="59"/>
      <c r="AI258" s="59"/>
      <c r="AJ258" s="59"/>
      <c r="AL258" s="18" t="str">
        <f>CONCATENATE(" -f ",C257," ")</f>
        <v xml:space="preserve"> -f 2.otu_table_mc2_w_tax.R_table.norm.percent_default.removed.txt.qiime_index.Qiime_table </v>
      </c>
      <c r="AM258" s="18" t="str">
        <f>CONCATENATE(" ","-g ","EHFI.groups ")</f>
        <v xml:space="preserve"> -g EHFI.groups </v>
      </c>
      <c r="AN258" s="18" t="str">
        <f>CONCATENATE("-s ","gt"," ")</f>
        <v xml:space="preserve">-s gt </v>
      </c>
      <c r="AO258" s="18" t="str">
        <f>CONCATENATE("-p ",$AO$1 )</f>
        <v>-p 10000</v>
      </c>
      <c r="AP258" s="18" t="str">
        <f>CONCATENATE(" -t rowwise_rand ")</f>
        <v xml:space="preserve"> -t rowwise_rand </v>
      </c>
      <c r="AQ258" s="18" t="str">
        <f>CONCATENATE("-m ",I257," ")</f>
        <v xml:space="preserve">-m euclidean </v>
      </c>
      <c r="AR258" s="18" t="str">
        <f>CONCATENATE("-z ",H257," ")</f>
        <v xml:space="preserve">-z qiime_pipe </v>
      </c>
      <c r="AS258" s="18" t="str">
        <f>CONCATENATE(" -q ",$AS$1," ")</f>
        <v xml:space="preserve"> -q qiime_table </v>
      </c>
      <c r="AT258" s="53" t="s">
        <v>4576</v>
      </c>
      <c r="AU258" s="18" t="str">
        <f>CONCATENATE(" -c ",$AU$1," ")</f>
        <v xml:space="preserve"> -c 10 </v>
      </c>
      <c r="AV258" s="18" t="str">
        <f>CONCATENATE("-o ", F257,"b")</f>
        <v>-o Analysis_54_openOTUb</v>
      </c>
      <c r="AW258" s="53" t="s">
        <v>94</v>
      </c>
      <c r="BB258" s="53"/>
      <c r="BC258" s="53" t="s">
        <v>4570</v>
      </c>
      <c r="BD258" s="53" t="s">
        <v>4572</v>
      </c>
      <c r="BE258" s="53">
        <v>54</v>
      </c>
      <c r="BF258" s="18">
        <v>3</v>
      </c>
      <c r="BG258" s="28" t="str">
        <f>CONCATENATE($BG$2,AL258,AM258,AN258,AO258,AP258,AQ258,AR258,AS258,AT258,AU258,AV258,AW258)</f>
        <v>~/EHFI/plot_pco_with_stats_all.3-4-13.pl -f 2.otu_table_mc2_w_tax.R_table.norm.percent_default.removed.txt.qiime_index.Qiime_table  -g EHFI.groups -s gt -p 10000 -t rowwise_rand -m euclidean -z qiime_pipe  -q qiime_table  -a /mnt/default_EHFI/EHFI.default.rep_set.tre -c 10 -o Analysis_54_openOTUb -cleanup</v>
      </c>
    </row>
    <row r="259" spans="2:59" s="18" customFormat="1">
      <c r="BC259" s="53" t="s">
        <v>4570</v>
      </c>
      <c r="BD259" s="53" t="s">
        <v>4572</v>
      </c>
      <c r="BE259" s="53">
        <v>54</v>
      </c>
      <c r="BF259" s="18">
        <v>4</v>
      </c>
      <c r="BG259" s="28" t="str">
        <f>CONCATENATE($BG$3,AY256,AZ256,BA256,BB256)</f>
        <v>~/EHFI/combine_summary_stats.pl -m pattern -w Analysis_54_openOTUw -b Analysis_54_openOTUb -o Analysis_54_openOTU.P_VALUE_SUMMARY</v>
      </c>
    </row>
    <row r="260" spans="2:59" s="18" customFormat="1">
      <c r="B260" s="18" t="s">
        <v>4590</v>
      </c>
      <c r="BC260" s="53" t="s">
        <v>4570</v>
      </c>
      <c r="BD260" s="53" t="s">
        <v>4572</v>
      </c>
      <c r="BE260" s="53">
        <v>54</v>
      </c>
      <c r="BF260" s="18">
        <v>5</v>
      </c>
    </row>
    <row r="261" spans="2:59">
      <c r="AT261" s="10"/>
    </row>
    <row r="262" spans="2:59">
      <c r="AT262" s="10"/>
      <c r="AW262" s="10"/>
      <c r="BG262" t="s">
        <v>4591</v>
      </c>
    </row>
    <row r="263" spans="2:59">
      <c r="AW263" s="10"/>
    </row>
    <row r="264" spans="2:59">
      <c r="C264" s="18" t="s">
        <v>4592</v>
      </c>
      <c r="D264" s="18" t="s">
        <v>4592</v>
      </c>
      <c r="E264" s="18" t="s">
        <v>4592</v>
      </c>
      <c r="F264" s="18" t="s">
        <v>4592</v>
      </c>
      <c r="G264" s="18" t="s">
        <v>4592</v>
      </c>
      <c r="H264" s="18" t="s">
        <v>4592</v>
      </c>
      <c r="I264" s="18" t="s">
        <v>4592</v>
      </c>
      <c r="J264" s="18" t="s">
        <v>4592</v>
      </c>
      <c r="N264" s="18" t="s">
        <v>4592</v>
      </c>
      <c r="R264" s="18" t="s">
        <v>4592</v>
      </c>
      <c r="X264" s="18" t="s">
        <v>4592</v>
      </c>
      <c r="AC264" s="18" t="s">
        <v>4592</v>
      </c>
      <c r="AH264" s="18" t="s">
        <v>4592</v>
      </c>
      <c r="AL264" s="18" t="s">
        <v>4592</v>
      </c>
      <c r="AR264" s="18" t="s">
        <v>4592</v>
      </c>
      <c r="AT264" s="18" t="s">
        <v>4592</v>
      </c>
      <c r="AU264" s="18" t="s">
        <v>4592</v>
      </c>
      <c r="AY264" s="18" t="s">
        <v>4592</v>
      </c>
      <c r="BB264" s="18" t="s">
        <v>4592</v>
      </c>
      <c r="BD264" s="18" t="s">
        <v>4592</v>
      </c>
      <c r="BG264" s="18" t="s">
        <v>4593</v>
      </c>
    </row>
    <row r="266" spans="2:59" s="18" customFormat="1">
      <c r="AL266" s="18" t="str">
        <f>CONCATENATE(F267)</f>
        <v>Analysis_5_openOTU</v>
      </c>
      <c r="AY266" s="18" t="str">
        <f>CONCATENATE("-m pattern")</f>
        <v>-m pattern</v>
      </c>
      <c r="AZ266" s="18" t="str">
        <f>CONCATENATE(" -w ",F267,"w")</f>
        <v xml:space="preserve"> -w Analysis_5_openOTUw</v>
      </c>
      <c r="BA266" s="18" t="str">
        <f>CONCATENATE(" -b ",F267,"b")</f>
        <v xml:space="preserve"> -b Analysis_5_openOTUb</v>
      </c>
      <c r="BB266" s="53" t="str">
        <f>CONCATENATE(" -o ",F267,".P_VALUE_SUMMARY")</f>
        <v xml:space="preserve"> -o Analysis_5_openOTU.P_VALUE_SUMMARY</v>
      </c>
      <c r="BC266" s="53" t="s">
        <v>4570</v>
      </c>
      <c r="BD266" s="53" t="s">
        <v>4572</v>
      </c>
      <c r="BE266" s="53">
        <v>5</v>
      </c>
      <c r="BF266" s="18">
        <v>1</v>
      </c>
      <c r="BG266" s="18" t="str">
        <f>CONCATENATE("# ",AL266)</f>
        <v># Analysis_5_openOTU</v>
      </c>
    </row>
    <row r="267" spans="2:59" s="18" customFormat="1">
      <c r="B267" s="18">
        <v>11</v>
      </c>
      <c r="C267" s="18" t="s">
        <v>4574</v>
      </c>
      <c r="E267" s="18">
        <v>5</v>
      </c>
      <c r="F267" s="54" t="s">
        <v>4575</v>
      </c>
      <c r="G267" s="55" t="s">
        <v>150</v>
      </c>
      <c r="H267" s="55" t="s">
        <v>151</v>
      </c>
      <c r="I267" s="55" t="s">
        <v>152</v>
      </c>
      <c r="J267" s="55" t="s">
        <v>153</v>
      </c>
      <c r="K267" s="55" t="s">
        <v>107</v>
      </c>
      <c r="L267" s="55" t="s">
        <v>154</v>
      </c>
      <c r="M267" s="55" t="s">
        <v>93</v>
      </c>
      <c r="N267" s="56">
        <v>0.09</v>
      </c>
      <c r="O267" s="56">
        <v>0.2</v>
      </c>
      <c r="P267" s="56">
        <v>0.04</v>
      </c>
      <c r="Q267" s="56">
        <v>0.23</v>
      </c>
      <c r="R267" s="56">
        <v>0.32</v>
      </c>
      <c r="S267" s="56">
        <v>0.03</v>
      </c>
      <c r="T267" s="56">
        <v>0</v>
      </c>
      <c r="U267" s="56">
        <v>0.28999999999999998</v>
      </c>
      <c r="V267" s="56">
        <v>0.31</v>
      </c>
      <c r="W267" s="56">
        <v>0.59</v>
      </c>
      <c r="X267" s="56" t="s">
        <v>155</v>
      </c>
      <c r="Y267" s="56" t="s">
        <v>156</v>
      </c>
      <c r="Z267" s="56">
        <v>0.42</v>
      </c>
      <c r="AA267" s="56" t="s">
        <v>157</v>
      </c>
      <c r="AB267" s="56">
        <v>0.45</v>
      </c>
      <c r="AC267" s="56" t="s">
        <v>158</v>
      </c>
      <c r="AD267" s="56" t="s">
        <v>159</v>
      </c>
      <c r="AE267" s="56" t="s">
        <v>160</v>
      </c>
      <c r="AF267" s="56">
        <v>0.87</v>
      </c>
      <c r="AG267" s="57">
        <v>0.79</v>
      </c>
      <c r="AH267" s="58">
        <v>0.23295000000000005</v>
      </c>
      <c r="AI267" s="58">
        <v>0.4151098110899788</v>
      </c>
      <c r="AJ267" s="57">
        <v>34</v>
      </c>
      <c r="AK267" s="18" t="str">
        <f>L267</f>
        <v>Qiime_default</v>
      </c>
      <c r="AL267" s="18" t="str">
        <f>CONCATENATE(" -f ",C267)</f>
        <v xml:space="preserve"> -f 3.otu_table_mc2_w_tax.R_table.raw.percent_default.included.txt.qiime_index.Qiime_table</v>
      </c>
      <c r="AM267" s="18" t="str">
        <f>CONCATENATE(" ","-g ","EHFI.groups ")</f>
        <v xml:space="preserve"> -g EHFI.groups </v>
      </c>
      <c r="AN267" s="18" t="str">
        <f>CONCATENATE("-s ","lt"," ")</f>
        <v xml:space="preserve">-s lt </v>
      </c>
      <c r="AO267" s="18" t="str">
        <f>CONCATENATE("-p ",$AO$1 )</f>
        <v>-p 10000</v>
      </c>
      <c r="AP267" s="18" t="str">
        <f>CONCATENATE(" -t dataset_rand ")</f>
        <v xml:space="preserve"> -t dataset_rand </v>
      </c>
      <c r="AQ267" s="18" t="str">
        <f>CONCATENATE("-m ",I267," ")</f>
        <v xml:space="preserve">-m unifrac </v>
      </c>
      <c r="AR267" s="18" t="str">
        <f>CONCATENATE("-z ",H267," ")</f>
        <v xml:space="preserve">-z qiime_pipe </v>
      </c>
      <c r="AS267" s="18" t="str">
        <f>CONCATENATE(" -q ",$AS$1," ")</f>
        <v xml:space="preserve"> -q qiime_table </v>
      </c>
      <c r="AT267" s="53" t="s">
        <v>4576</v>
      </c>
      <c r="AU267" s="18" t="str">
        <f>CONCATENATE(" -c ",$AU$1," ")</f>
        <v xml:space="preserve"> -c 10 </v>
      </c>
      <c r="AV267" s="18" t="str">
        <f>CONCATENATE("-o ",F267,"w")</f>
        <v>-o Analysis_5_openOTUw</v>
      </c>
      <c r="AW267" s="53" t="s">
        <v>94</v>
      </c>
      <c r="BC267" s="53" t="s">
        <v>4570</v>
      </c>
      <c r="BD267" s="53" t="s">
        <v>4572</v>
      </c>
      <c r="BE267" s="53">
        <v>5</v>
      </c>
      <c r="BF267" s="18">
        <v>2</v>
      </c>
      <c r="BG267" s="18" t="str">
        <f>CONCATENATE($BG$2,AL267,AM267,AN267,AO267,AP267,AQ267,AR267,AS267,AT267,AU267,AV267,AW267)</f>
        <v>~/EHFI/plot_pco_with_stats_all.3-4-13.pl -f 3.otu_table_mc2_w_tax.R_table.raw.percent_default.included.txt.qiime_index.Qiime_table -g EHFI.groups -s lt -p 10000 -t dataset_rand -m unifrac -z qiime_pipe  -q qiime_table  -a /mnt/default_EHFI/EHFI.default.rep_set.tre -c 10 -o Analysis_5_openOTUw -cleanup</v>
      </c>
    </row>
    <row r="268" spans="2:59" s="18" customFormat="1">
      <c r="AL268" s="18" t="str">
        <f>CONCATENATE(" -f ",C267," ")</f>
        <v xml:space="preserve"> -f 3.otu_table_mc2_w_tax.R_table.raw.percent_default.included.txt.qiime_index.Qiime_table </v>
      </c>
      <c r="AM268" s="18" t="str">
        <f>CONCATENATE(" ","-g ","EHFI.groups ")</f>
        <v xml:space="preserve"> -g EHFI.groups </v>
      </c>
      <c r="AN268" s="18" t="str">
        <f>CONCATENATE("-s ","gt"," ")</f>
        <v xml:space="preserve">-s gt </v>
      </c>
      <c r="AO268" s="18" t="str">
        <f>CONCATENATE("-p ",$AO$1 )</f>
        <v>-p 10000</v>
      </c>
      <c r="AP268" s="18" t="str">
        <f>CONCATENATE(" -t rowwise_rand ")</f>
        <v xml:space="preserve"> -t rowwise_rand </v>
      </c>
      <c r="AQ268" s="18" t="str">
        <f>CONCATENATE("-m ",I267," ")</f>
        <v xml:space="preserve">-m unifrac </v>
      </c>
      <c r="AR268" s="18" t="str">
        <f>CONCATENATE("-z ",H267," ")</f>
        <v xml:space="preserve">-z qiime_pipe </v>
      </c>
      <c r="AS268" s="18" t="str">
        <f>CONCATENATE(" -q ",$AS$1," ")</f>
        <v xml:space="preserve"> -q qiime_table </v>
      </c>
      <c r="AT268" s="53" t="s">
        <v>4576</v>
      </c>
      <c r="AU268" s="18" t="str">
        <f>CONCATENATE(" -c ",$AU$1," ")</f>
        <v xml:space="preserve"> -c 10 </v>
      </c>
      <c r="AV268" s="18" t="str">
        <f>CONCATENATE("-o ", F267,"b")</f>
        <v>-o Analysis_5_openOTUb</v>
      </c>
      <c r="AW268" s="53" t="s">
        <v>94</v>
      </c>
      <c r="BB268" s="53"/>
      <c r="BC268" s="53" t="s">
        <v>4570</v>
      </c>
      <c r="BD268" s="53" t="s">
        <v>4572</v>
      </c>
      <c r="BE268" s="53">
        <v>5</v>
      </c>
      <c r="BF268" s="18">
        <v>3</v>
      </c>
      <c r="BG268" s="18" t="str">
        <f>CONCATENATE($BG$2,AL268,AM268,AN268,AO268,AP268,AQ268,AR268,AS268,AT268,AU268,AV268,AW268)</f>
        <v>~/EHFI/plot_pco_with_stats_all.3-4-13.pl -f 3.otu_table_mc2_w_tax.R_table.raw.percent_default.included.txt.qiime_index.Qiime_table  -g EHFI.groups -s gt -p 10000 -t rowwise_rand -m unifrac -z qiime_pipe  -q qiime_table  -a /mnt/default_EHFI/EHFI.default.rep_set.tre -c 10 -o Analysis_5_openOTUb -cleanup</v>
      </c>
    </row>
    <row r="269" spans="2:59" s="18" customFormat="1">
      <c r="BC269" s="53" t="s">
        <v>4570</v>
      </c>
      <c r="BD269" s="53" t="s">
        <v>4572</v>
      </c>
      <c r="BE269" s="53">
        <v>5</v>
      </c>
      <c r="BF269" s="18">
        <v>4</v>
      </c>
      <c r="BG269" s="18" t="str">
        <f>CONCATENATE($BG$3,AY266,AZ266,BA266,BB266)</f>
        <v>~/EHFI/combine_summary_stats.pl -m pattern -w Analysis_5_openOTUw -b Analysis_5_openOTUb -o Analysis_5_openOTU.P_VALUE_SUMMARY</v>
      </c>
    </row>
    <row r="270" spans="2:59" s="18" customFormat="1"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  <c r="AA270" s="59"/>
      <c r="AB270" s="59"/>
      <c r="AC270" s="59"/>
      <c r="AD270" s="59"/>
      <c r="AE270" s="59"/>
      <c r="AF270" s="59"/>
      <c r="AG270" s="59"/>
      <c r="AH270" s="59"/>
      <c r="AI270" s="59"/>
      <c r="AJ270" s="59"/>
      <c r="BC270" s="53" t="s">
        <v>4570</v>
      </c>
      <c r="BD270" s="53" t="s">
        <v>4572</v>
      </c>
      <c r="BE270" s="53">
        <v>5</v>
      </c>
      <c r="BF270" s="18">
        <v>5</v>
      </c>
    </row>
    <row r="271" spans="2:59" s="18" customFormat="1">
      <c r="N271" s="59"/>
      <c r="O271" s="59"/>
      <c r="P271" s="59"/>
      <c r="Q271" s="59"/>
      <c r="R271" s="59"/>
      <c r="S271" s="59"/>
      <c r="T271" s="59"/>
      <c r="U271" s="59"/>
      <c r="V271" s="59"/>
      <c r="W271" s="59"/>
      <c r="X271" s="59"/>
      <c r="Y271" s="59"/>
      <c r="Z271" s="59"/>
      <c r="AA271" s="59"/>
      <c r="AB271" s="59"/>
      <c r="AC271" s="59"/>
      <c r="AD271" s="59"/>
      <c r="AE271" s="59"/>
      <c r="AF271" s="59"/>
      <c r="AG271" s="59"/>
      <c r="AH271" s="59"/>
      <c r="AI271" s="59"/>
      <c r="AJ271" s="59"/>
      <c r="AL271" s="18" t="str">
        <f>CONCATENATE(F272)</f>
        <v>Analysis_6_openOTU</v>
      </c>
      <c r="AY271" s="18" t="str">
        <f>CONCATENATE("-m pattern")</f>
        <v>-m pattern</v>
      </c>
      <c r="AZ271" s="18" t="str">
        <f>CONCATENATE(" -w ",F272,"w")</f>
        <v xml:space="preserve"> -w Analysis_6_openOTUw</v>
      </c>
      <c r="BA271" s="18" t="str">
        <f>CONCATENATE(" -b ",F272,"b")</f>
        <v xml:space="preserve"> -b Analysis_6_openOTUb</v>
      </c>
      <c r="BB271" s="53" t="str">
        <f>CONCATENATE(" -o ",F272,".P_VALUE_SUMMARY")</f>
        <v xml:space="preserve"> -o Analysis_6_openOTU.P_VALUE_SUMMARY</v>
      </c>
      <c r="BC271" s="53" t="s">
        <v>4570</v>
      </c>
      <c r="BD271" s="53" t="s">
        <v>4572</v>
      </c>
      <c r="BE271" s="53">
        <v>6</v>
      </c>
      <c r="BF271" s="18">
        <v>1</v>
      </c>
      <c r="BG271" s="18" t="str">
        <f>CONCATENATE("# ",AL271)</f>
        <v># Analysis_6_openOTU</v>
      </c>
    </row>
    <row r="272" spans="2:59" s="18" customFormat="1">
      <c r="B272" s="18">
        <v>12</v>
      </c>
      <c r="C272" s="18" t="s">
        <v>4574</v>
      </c>
      <c r="E272" s="18">
        <v>6</v>
      </c>
      <c r="F272" s="54" t="s">
        <v>4577</v>
      </c>
      <c r="G272" s="55" t="s">
        <v>150</v>
      </c>
      <c r="H272" s="55" t="s">
        <v>151</v>
      </c>
      <c r="I272" s="55" t="s">
        <v>174</v>
      </c>
      <c r="J272" s="55" t="s">
        <v>153</v>
      </c>
      <c r="K272" s="55" t="s">
        <v>91</v>
      </c>
      <c r="L272" s="55" t="s">
        <v>154</v>
      </c>
      <c r="M272" s="55" t="s">
        <v>93</v>
      </c>
      <c r="N272" s="56" t="s">
        <v>175</v>
      </c>
      <c r="O272" s="56">
        <v>0.19</v>
      </c>
      <c r="P272" s="56">
        <v>0.62</v>
      </c>
      <c r="Q272" s="56">
        <v>0.06</v>
      </c>
      <c r="R272" s="56">
        <v>0</v>
      </c>
      <c r="S272" s="56">
        <v>0.55000000000000004</v>
      </c>
      <c r="T272" s="56">
        <v>0.43</v>
      </c>
      <c r="U272" s="56">
        <v>0.21</v>
      </c>
      <c r="V272" s="56">
        <v>0.69</v>
      </c>
      <c r="W272" s="56" t="s">
        <v>176</v>
      </c>
      <c r="X272" s="56" t="s">
        <v>177</v>
      </c>
      <c r="Y272" s="56" t="s">
        <v>178</v>
      </c>
      <c r="Z272" s="56">
        <v>0.38</v>
      </c>
      <c r="AA272" s="56" t="s">
        <v>179</v>
      </c>
      <c r="AB272" s="56">
        <v>0.53</v>
      </c>
      <c r="AC272" s="56" t="s">
        <v>178</v>
      </c>
      <c r="AD272" s="56" t="s">
        <v>180</v>
      </c>
      <c r="AE272" s="56" t="s">
        <v>178</v>
      </c>
      <c r="AF272" s="56" t="s">
        <v>181</v>
      </c>
      <c r="AG272" s="57" t="s">
        <v>182</v>
      </c>
      <c r="AH272" s="58">
        <v>0.35244999999999999</v>
      </c>
      <c r="AI272" s="58">
        <v>0.48609588343734905</v>
      </c>
      <c r="AJ272" s="57">
        <v>40</v>
      </c>
      <c r="AK272" s="18" t="str">
        <f>L272</f>
        <v>Qiime_default</v>
      </c>
      <c r="AL272" s="18" t="str">
        <f>CONCATENATE(" -f ",C272)</f>
        <v xml:space="preserve"> -f 3.otu_table_mc2_w_tax.R_table.raw.percent_default.included.txt.qiime_index.Qiime_table</v>
      </c>
      <c r="AM272" s="18" t="str">
        <f>CONCATENATE(" ","-g ","EHFI.groups ")</f>
        <v xml:space="preserve"> -g EHFI.groups </v>
      </c>
      <c r="AN272" s="18" t="str">
        <f>CONCATENATE("-s ","lt"," ")</f>
        <v xml:space="preserve">-s lt </v>
      </c>
      <c r="AO272" s="18" t="str">
        <f>CONCATENATE("-p ",$AO$1 )</f>
        <v>-p 10000</v>
      </c>
      <c r="AP272" s="18" t="str">
        <f>CONCATENATE(" -t dataset_rand ")</f>
        <v xml:space="preserve"> -t dataset_rand </v>
      </c>
      <c r="AQ272" s="18" t="str">
        <f>CONCATENATE("-m ",I272," ")</f>
        <v xml:space="preserve">-m weighted_unifrac </v>
      </c>
      <c r="AR272" s="18" t="str">
        <f>CONCATENATE("-z ",H272," ")</f>
        <v xml:space="preserve">-z qiime_pipe </v>
      </c>
      <c r="AS272" s="18" t="str">
        <f>CONCATENATE(" -q ",$AS$1," ")</f>
        <v xml:space="preserve"> -q qiime_table </v>
      </c>
      <c r="AT272" s="53" t="s">
        <v>4576</v>
      </c>
      <c r="AU272" s="18" t="str">
        <f>CONCATENATE(" -c ",$AU$1," ")</f>
        <v xml:space="preserve"> -c 10 </v>
      </c>
      <c r="AV272" s="18" t="str">
        <f>CONCATENATE("-o ",F272,"w")</f>
        <v>-o Analysis_6_openOTUw</v>
      </c>
      <c r="AW272" s="53" t="s">
        <v>94</v>
      </c>
      <c r="BC272" s="53" t="s">
        <v>4570</v>
      </c>
      <c r="BD272" s="53" t="s">
        <v>4572</v>
      </c>
      <c r="BE272" s="53">
        <v>6</v>
      </c>
      <c r="BF272" s="18">
        <v>2</v>
      </c>
      <c r="BG272" s="18" t="str">
        <f>CONCATENATE($BG$2,AL272,AM272,AN272,AO272,AP272,AQ272,AR272,AS272,AT272,AU272,AV272,AW272)</f>
        <v>~/EHFI/plot_pco_with_stats_all.3-4-13.pl -f 3.otu_table_mc2_w_tax.R_table.raw.percent_default.included.txt.qiime_index.Qiime_table -g EHFI.groups -s lt -p 10000 -t dataset_rand -m weighted_unifrac -z qiime_pipe  -q qiime_table  -a /mnt/default_EHFI/EHFI.default.rep_set.tre -c 10 -o Analysis_6_openOTUw -cleanup</v>
      </c>
    </row>
    <row r="273" spans="2:59" s="18" customFormat="1">
      <c r="AL273" s="18" t="str">
        <f>CONCATENATE(" -f ",C272," ")</f>
        <v xml:space="preserve"> -f 3.otu_table_mc2_w_tax.R_table.raw.percent_default.included.txt.qiime_index.Qiime_table </v>
      </c>
      <c r="AM273" s="18" t="str">
        <f>CONCATENATE(" ","-g ","EHFI.groups ")</f>
        <v xml:space="preserve"> -g EHFI.groups </v>
      </c>
      <c r="AN273" s="18" t="str">
        <f>CONCATENATE("-s ","gt"," ")</f>
        <v xml:space="preserve">-s gt </v>
      </c>
      <c r="AO273" s="18" t="str">
        <f>CONCATENATE("-p ",$AO$1 )</f>
        <v>-p 10000</v>
      </c>
      <c r="AP273" s="18" t="str">
        <f>CONCATENATE(" -t rowwise_rand ")</f>
        <v xml:space="preserve"> -t rowwise_rand </v>
      </c>
      <c r="AQ273" s="18" t="str">
        <f>CONCATENATE("-m ",I272," ")</f>
        <v xml:space="preserve">-m weighted_unifrac </v>
      </c>
      <c r="AR273" s="18" t="str">
        <f>CONCATENATE("-z ",H272," ")</f>
        <v xml:space="preserve">-z qiime_pipe </v>
      </c>
      <c r="AS273" s="18" t="str">
        <f>CONCATENATE(" -q ",$AS$1," ")</f>
        <v xml:space="preserve"> -q qiime_table </v>
      </c>
      <c r="AT273" s="53" t="s">
        <v>4576</v>
      </c>
      <c r="AU273" s="18" t="str">
        <f>CONCATENATE(" -c ",$AU$1," ")</f>
        <v xml:space="preserve"> -c 10 </v>
      </c>
      <c r="AV273" s="18" t="str">
        <f>CONCATENATE("-o ", F272,"b")</f>
        <v>-o Analysis_6_openOTUb</v>
      </c>
      <c r="AW273" s="53" t="s">
        <v>94</v>
      </c>
      <c r="BB273" s="53"/>
      <c r="BC273" s="53" t="s">
        <v>4570</v>
      </c>
      <c r="BD273" s="53" t="s">
        <v>4572</v>
      </c>
      <c r="BE273" s="53">
        <v>6</v>
      </c>
      <c r="BF273" s="18">
        <v>3</v>
      </c>
      <c r="BG273" s="18" t="str">
        <f>CONCATENATE($BG$2,AL273,AM273,AN273,AO273,AP273,AQ273,AR273,AS273,AT273,AU273,AV273,AW273)</f>
        <v>~/EHFI/plot_pco_with_stats_all.3-4-13.pl -f 3.otu_table_mc2_w_tax.R_table.raw.percent_default.included.txt.qiime_index.Qiime_table  -g EHFI.groups -s gt -p 10000 -t rowwise_rand -m weighted_unifrac -z qiime_pipe  -q qiime_table  -a /mnt/default_EHFI/EHFI.default.rep_set.tre -c 10 -o Analysis_6_openOTUb -cleanup</v>
      </c>
    </row>
    <row r="274" spans="2:59" s="18" customFormat="1">
      <c r="BC274" s="53" t="s">
        <v>4570</v>
      </c>
      <c r="BD274" s="53" t="s">
        <v>4572</v>
      </c>
      <c r="BE274" s="53">
        <v>6</v>
      </c>
      <c r="BF274" s="18">
        <v>4</v>
      </c>
      <c r="BG274" s="18" t="str">
        <f>CONCATENATE($BG$3,AY271,AZ271,BA271,BB271)</f>
        <v>~/EHFI/combine_summary_stats.pl -m pattern -w Analysis_6_openOTUw -b Analysis_6_openOTUb -o Analysis_6_openOTU.P_VALUE_SUMMARY</v>
      </c>
    </row>
    <row r="275" spans="2:59" s="18" customFormat="1">
      <c r="BC275" s="53" t="s">
        <v>4570</v>
      </c>
      <c r="BD275" s="53" t="s">
        <v>4572</v>
      </c>
      <c r="BE275" s="53">
        <v>6</v>
      </c>
      <c r="BF275" s="18">
        <v>5</v>
      </c>
    </row>
    <row r="276" spans="2:59" s="18" customFormat="1">
      <c r="AL276" s="18" t="str">
        <f>CONCATENATE(F277)</f>
        <v>Analysis_7_openOTU</v>
      </c>
      <c r="AY276" s="18" t="str">
        <f>CONCATENATE("-m pattern")</f>
        <v>-m pattern</v>
      </c>
      <c r="AZ276" s="18" t="str">
        <f>CONCATENATE(" -w ",F277,"w")</f>
        <v xml:space="preserve"> -w Analysis_7_openOTUw</v>
      </c>
      <c r="BA276" s="18" t="str">
        <f>CONCATENATE(" -b ",F277,"b")</f>
        <v xml:space="preserve"> -b Analysis_7_openOTUb</v>
      </c>
      <c r="BB276" s="53" t="str">
        <f>CONCATENATE(" -o ",F277,".P_VALUE_SUMMARY")</f>
        <v xml:space="preserve"> -o Analysis_7_openOTU.P_VALUE_SUMMARY</v>
      </c>
      <c r="BC276" s="53" t="s">
        <v>4570</v>
      </c>
      <c r="BD276" s="53" t="s">
        <v>4572</v>
      </c>
      <c r="BE276" s="53">
        <v>7</v>
      </c>
      <c r="BF276" s="18">
        <v>1</v>
      </c>
      <c r="BG276" s="18" t="str">
        <f>CONCATENATE("# ",AL276)</f>
        <v># Analysis_7_openOTU</v>
      </c>
    </row>
    <row r="277" spans="2:59" s="18" customFormat="1">
      <c r="B277" s="18">
        <v>11</v>
      </c>
      <c r="C277" s="18" t="s">
        <v>4574</v>
      </c>
      <c r="E277" s="18">
        <v>7</v>
      </c>
      <c r="F277" s="54" t="s">
        <v>4578</v>
      </c>
      <c r="G277" s="55" t="s">
        <v>150</v>
      </c>
      <c r="H277" s="55" t="s">
        <v>151</v>
      </c>
      <c r="I277" s="55" t="s">
        <v>174</v>
      </c>
      <c r="J277" s="55" t="s">
        <v>153</v>
      </c>
      <c r="K277" s="55" t="s">
        <v>107</v>
      </c>
      <c r="L277" s="55" t="s">
        <v>154</v>
      </c>
      <c r="M277" s="55" t="s">
        <v>93</v>
      </c>
      <c r="N277" s="56">
        <v>0.27</v>
      </c>
      <c r="O277" s="56">
        <v>0.09</v>
      </c>
      <c r="P277" s="56">
        <v>7.0000000000000007E-2</v>
      </c>
      <c r="Q277" s="56">
        <v>0.12</v>
      </c>
      <c r="R277" s="56">
        <v>0.22</v>
      </c>
      <c r="S277" s="56">
        <v>0.06</v>
      </c>
      <c r="T277" s="56">
        <v>0</v>
      </c>
      <c r="U277" s="56">
        <v>0.14000000000000001</v>
      </c>
      <c r="V277" s="56">
        <v>0.25</v>
      </c>
      <c r="W277" s="56" t="s">
        <v>195</v>
      </c>
      <c r="X277" s="56" t="s">
        <v>196</v>
      </c>
      <c r="Y277" s="56" t="s">
        <v>197</v>
      </c>
      <c r="Z277" s="56">
        <v>0.38</v>
      </c>
      <c r="AA277" s="56" t="s">
        <v>198</v>
      </c>
      <c r="AB277" s="56">
        <v>0.26</v>
      </c>
      <c r="AC277" s="56" t="s">
        <v>199</v>
      </c>
      <c r="AD277" s="56" t="s">
        <v>178</v>
      </c>
      <c r="AE277" s="56" t="s">
        <v>200</v>
      </c>
      <c r="AF277" s="56" t="s">
        <v>201</v>
      </c>
      <c r="AG277" s="57">
        <v>0.86</v>
      </c>
      <c r="AH277" s="58">
        <v>0.18770000000000001</v>
      </c>
      <c r="AI277" s="58">
        <v>0.35427332594154509</v>
      </c>
      <c r="AJ277" s="57">
        <v>33</v>
      </c>
      <c r="AK277" s="18" t="str">
        <f>L277</f>
        <v>Qiime_default</v>
      </c>
      <c r="AL277" s="18" t="str">
        <f>CONCATENATE(" -f ",C277)</f>
        <v xml:space="preserve"> -f 3.otu_table_mc2_w_tax.R_table.raw.percent_default.included.txt.qiime_index.Qiime_table</v>
      </c>
      <c r="AM277" s="18" t="str">
        <f>CONCATENATE(" ","-g ","EHFI.groups ")</f>
        <v xml:space="preserve"> -g EHFI.groups </v>
      </c>
      <c r="AN277" s="18" t="str">
        <f>CONCATENATE("-s ","lt"," ")</f>
        <v xml:space="preserve">-s lt </v>
      </c>
      <c r="AO277" s="18" t="str">
        <f>CONCATENATE("-p ",$AO$1 )</f>
        <v>-p 10000</v>
      </c>
      <c r="AP277" s="18" t="str">
        <f>CONCATENATE(" -t dataset_rand ")</f>
        <v xml:space="preserve"> -t dataset_rand </v>
      </c>
      <c r="AQ277" s="18" t="str">
        <f>CONCATENATE("-m ",I277," ")</f>
        <v xml:space="preserve">-m weighted_unifrac </v>
      </c>
      <c r="AR277" s="18" t="str">
        <f>CONCATENATE("-z ",H277," ")</f>
        <v xml:space="preserve">-z qiime_pipe </v>
      </c>
      <c r="AS277" s="18" t="str">
        <f>CONCATENATE(" -q ",$AS$1," ")</f>
        <v xml:space="preserve"> -q qiime_table </v>
      </c>
      <c r="AT277" s="53" t="s">
        <v>4576</v>
      </c>
      <c r="AU277" s="18" t="str">
        <f>CONCATENATE(" -c ",$AU$1," ")</f>
        <v xml:space="preserve"> -c 10 </v>
      </c>
      <c r="AV277" s="18" t="str">
        <f>CONCATENATE("-o ",F277,"w")</f>
        <v>-o Analysis_7_openOTUw</v>
      </c>
      <c r="AW277" s="53" t="s">
        <v>94</v>
      </c>
      <c r="BC277" s="53" t="s">
        <v>4570</v>
      </c>
      <c r="BD277" s="53" t="s">
        <v>4572</v>
      </c>
      <c r="BE277" s="53">
        <v>7</v>
      </c>
      <c r="BF277" s="18">
        <v>2</v>
      </c>
      <c r="BG277" s="18" t="str">
        <f>CONCATENATE($BG$2,AL277,AM277,AN277,AO277,AP277,AQ277,AR277,AS277,AT277,AU277,AV277,AW277)</f>
        <v>~/EHFI/plot_pco_with_stats_all.3-4-13.pl -f 3.otu_table_mc2_w_tax.R_table.raw.percent_default.included.txt.qiime_index.Qiime_table -g EHFI.groups -s lt -p 10000 -t dataset_rand -m weighted_unifrac -z qiime_pipe  -q qiime_table  -a /mnt/default_EHFI/EHFI.default.rep_set.tre -c 10 -o Analysis_7_openOTUw -cleanup</v>
      </c>
    </row>
    <row r="278" spans="2:59" s="18" customFormat="1">
      <c r="AL278" s="18" t="str">
        <f>CONCATENATE(" -f ",C277," ")</f>
        <v xml:space="preserve"> -f 3.otu_table_mc2_w_tax.R_table.raw.percent_default.included.txt.qiime_index.Qiime_table </v>
      </c>
      <c r="AM278" s="18" t="str">
        <f>CONCATENATE(" ","-g ","EHFI.groups ")</f>
        <v xml:space="preserve"> -g EHFI.groups </v>
      </c>
      <c r="AN278" s="18" t="str">
        <f>CONCATENATE("-s ","gt"," ")</f>
        <v xml:space="preserve">-s gt </v>
      </c>
      <c r="AO278" s="18" t="str">
        <f>CONCATENATE("-p ",$AO$1 )</f>
        <v>-p 10000</v>
      </c>
      <c r="AP278" s="18" t="str">
        <f>CONCATENATE(" -t rowwise_rand ")</f>
        <v xml:space="preserve"> -t rowwise_rand </v>
      </c>
      <c r="AQ278" s="18" t="str">
        <f>CONCATENATE("-m ",I277," ")</f>
        <v xml:space="preserve">-m weighted_unifrac </v>
      </c>
      <c r="AR278" s="18" t="str">
        <f>CONCATENATE("-z ",H277," ")</f>
        <v xml:space="preserve">-z qiime_pipe </v>
      </c>
      <c r="AS278" s="18" t="str">
        <f>CONCATENATE(" -q ",$AS$1," ")</f>
        <v xml:space="preserve"> -q qiime_table </v>
      </c>
      <c r="AT278" s="53" t="s">
        <v>4576</v>
      </c>
      <c r="AU278" s="18" t="str">
        <f>CONCATENATE(" -c ",$AU$1," ")</f>
        <v xml:space="preserve"> -c 10 </v>
      </c>
      <c r="AV278" s="18" t="str">
        <f>CONCATENATE("-o ", F277,"b")</f>
        <v>-o Analysis_7_openOTUb</v>
      </c>
      <c r="AW278" s="53" t="s">
        <v>94</v>
      </c>
      <c r="BB278" s="53"/>
      <c r="BC278" s="53" t="s">
        <v>4570</v>
      </c>
      <c r="BD278" s="53" t="s">
        <v>4572</v>
      </c>
      <c r="BE278" s="53">
        <v>7</v>
      </c>
      <c r="BF278" s="18">
        <v>3</v>
      </c>
      <c r="BG278" s="18" t="str">
        <f>CONCATENATE($BG$2,AL278,AM278,AN278,AO278,AP278,AQ278,AR278,AS278,AT278,AU278,AV278,AW278)</f>
        <v>~/EHFI/plot_pco_with_stats_all.3-4-13.pl -f 3.otu_table_mc2_w_tax.R_table.raw.percent_default.included.txt.qiime_index.Qiime_table  -g EHFI.groups -s gt -p 10000 -t rowwise_rand -m weighted_unifrac -z qiime_pipe  -q qiime_table  -a /mnt/default_EHFI/EHFI.default.rep_set.tre -c 10 -o Analysis_7_openOTUb -cleanup</v>
      </c>
    </row>
    <row r="279" spans="2:59" s="18" customFormat="1">
      <c r="BC279" s="53" t="s">
        <v>4570</v>
      </c>
      <c r="BD279" s="53" t="s">
        <v>4572</v>
      </c>
      <c r="BE279" s="53">
        <v>7</v>
      </c>
      <c r="BF279" s="18">
        <v>4</v>
      </c>
      <c r="BG279" s="18" t="str">
        <f>CONCATENATE($BG$3,AY276,AZ276,BA276,BB276)</f>
        <v>~/EHFI/combine_summary_stats.pl -m pattern -w Analysis_7_openOTUw -b Analysis_7_openOTUb -o Analysis_7_openOTU.P_VALUE_SUMMARY</v>
      </c>
    </row>
    <row r="280" spans="2:59" s="18" customFormat="1">
      <c r="BC280" s="53" t="s">
        <v>4570</v>
      </c>
      <c r="BD280" s="53" t="s">
        <v>4572</v>
      </c>
      <c r="BE280" s="53">
        <v>7</v>
      </c>
      <c r="BF280" s="18">
        <v>5</v>
      </c>
    </row>
    <row r="281" spans="2:59" s="18" customFormat="1">
      <c r="N281" s="59"/>
      <c r="O281" s="59"/>
      <c r="P281" s="59"/>
      <c r="Q281" s="59"/>
      <c r="R281" s="59"/>
      <c r="S281" s="59"/>
      <c r="T281" s="59"/>
      <c r="U281" s="59"/>
      <c r="V281" s="59"/>
      <c r="W281" s="59"/>
      <c r="X281" s="59"/>
      <c r="Y281" s="59"/>
      <c r="Z281" s="59"/>
      <c r="AA281" s="59"/>
      <c r="AB281" s="59"/>
      <c r="AC281" s="59"/>
      <c r="AD281" s="59"/>
      <c r="AE281" s="59"/>
      <c r="AF281" s="59"/>
      <c r="AG281" s="59"/>
      <c r="AH281" s="59"/>
      <c r="AI281" s="59"/>
      <c r="AJ281" s="59"/>
      <c r="BC281" s="53" t="s">
        <v>4570</v>
      </c>
      <c r="BD281" s="53" t="s">
        <v>4572</v>
      </c>
      <c r="BE281" s="53">
        <v>14</v>
      </c>
      <c r="BF281" s="18">
        <v>5</v>
      </c>
    </row>
    <row r="282" spans="2:59" s="18" customFormat="1">
      <c r="N282" s="59"/>
      <c r="O282" s="59"/>
      <c r="P282" s="59"/>
      <c r="Q282" s="59"/>
      <c r="R282" s="59"/>
      <c r="S282" s="59"/>
      <c r="T282" s="59"/>
      <c r="U282" s="59"/>
      <c r="V282" s="59"/>
      <c r="W282" s="59"/>
      <c r="X282" s="59"/>
      <c r="Y282" s="59"/>
      <c r="Z282" s="59"/>
      <c r="AA282" s="59"/>
      <c r="AB282" s="59"/>
      <c r="AC282" s="59"/>
      <c r="AD282" s="59"/>
      <c r="AE282" s="59"/>
      <c r="AF282" s="59"/>
      <c r="AG282" s="59"/>
      <c r="AH282" s="59"/>
      <c r="AI282" s="59"/>
      <c r="AJ282" s="59"/>
      <c r="AL282" s="18" t="str">
        <f>CONCATENATE(F283)</f>
        <v>Analysis_47_openOTU</v>
      </c>
      <c r="AY282" s="18" t="str">
        <f>CONCATENATE("-m pattern")</f>
        <v>-m pattern</v>
      </c>
      <c r="AZ282" s="18" t="str">
        <f>CONCATENATE(" -w ",F283,"w")</f>
        <v xml:space="preserve"> -w Analysis_47_openOTUw</v>
      </c>
      <c r="BA282" s="18" t="str">
        <f>CONCATENATE(" -b ",F283,"b")</f>
        <v xml:space="preserve"> -b Analysis_47_openOTUb</v>
      </c>
      <c r="BB282" s="53" t="str">
        <f>CONCATENATE(" -o ",F283,".P_VALUE_SUMMARY")</f>
        <v xml:space="preserve"> -o Analysis_47_openOTU.P_VALUE_SUMMARY</v>
      </c>
      <c r="BC282" s="53" t="s">
        <v>4570</v>
      </c>
      <c r="BD282" s="53" t="s">
        <v>4572</v>
      </c>
      <c r="BE282" s="53">
        <v>47</v>
      </c>
      <c r="BF282" s="18">
        <v>1</v>
      </c>
      <c r="BG282" s="18" t="str">
        <f>CONCATENATE("# ",AL282)</f>
        <v># Analysis_47_openOTU</v>
      </c>
    </row>
    <row r="283" spans="2:59" s="18" customFormat="1">
      <c r="B283" s="18">
        <v>11</v>
      </c>
      <c r="C283" s="18" t="s">
        <v>4574</v>
      </c>
      <c r="E283" s="18">
        <v>47</v>
      </c>
      <c r="F283" s="54" t="s">
        <v>4581</v>
      </c>
      <c r="G283" s="55" t="s">
        <v>150</v>
      </c>
      <c r="H283" s="55" t="s">
        <v>151</v>
      </c>
      <c r="I283" s="55" t="s">
        <v>675</v>
      </c>
      <c r="J283" s="55" t="s">
        <v>153</v>
      </c>
      <c r="K283" s="55" t="s">
        <v>107</v>
      </c>
      <c r="L283" s="55" t="s">
        <v>154</v>
      </c>
      <c r="M283" s="55" t="s">
        <v>93</v>
      </c>
      <c r="N283" s="56">
        <v>0.61</v>
      </c>
      <c r="O283" s="56">
        <v>0.96</v>
      </c>
      <c r="P283" s="56">
        <v>0.84</v>
      </c>
      <c r="Q283" s="56">
        <v>0.46</v>
      </c>
      <c r="R283" s="56">
        <v>0.33</v>
      </c>
      <c r="S283" s="56">
        <v>0</v>
      </c>
      <c r="T283" s="56">
        <v>0.71</v>
      </c>
      <c r="U283" s="56">
        <v>0.89</v>
      </c>
      <c r="V283" s="56">
        <v>0</v>
      </c>
      <c r="W283" s="56">
        <v>0.39</v>
      </c>
      <c r="X283" s="56" t="s">
        <v>723</v>
      </c>
      <c r="Y283" s="56">
        <v>0.85</v>
      </c>
      <c r="Z283" s="56">
        <v>0.7</v>
      </c>
      <c r="AA283" s="56">
        <v>0.96</v>
      </c>
      <c r="AB283" s="56">
        <v>0.83</v>
      </c>
      <c r="AC283" s="56">
        <v>0.64</v>
      </c>
      <c r="AD283" s="56" t="s">
        <v>724</v>
      </c>
      <c r="AE283" s="56" t="s">
        <v>725</v>
      </c>
      <c r="AF283" s="56">
        <v>0.39</v>
      </c>
      <c r="AG283" s="57">
        <v>0.97</v>
      </c>
      <c r="AH283" s="58">
        <v>5.7149999999999992E-2</v>
      </c>
      <c r="AI283" s="58">
        <v>0.211515900858043</v>
      </c>
      <c r="AJ283" s="57">
        <v>27</v>
      </c>
      <c r="AK283" s="18" t="str">
        <f>L283</f>
        <v>Qiime_default</v>
      </c>
      <c r="AL283" s="18" t="str">
        <f>CONCATENATE(" -f ",C283)</f>
        <v xml:space="preserve"> -f 3.otu_table_mc2_w_tax.R_table.raw.percent_default.included.txt.qiime_index.Qiime_table</v>
      </c>
      <c r="AM283" s="18" t="str">
        <f>CONCATENATE(" ","-g ","EHFI.groups ")</f>
        <v xml:space="preserve"> -g EHFI.groups </v>
      </c>
      <c r="AN283" s="18" t="str">
        <f>CONCATENATE("-s ","lt"," ")</f>
        <v xml:space="preserve">-s lt </v>
      </c>
      <c r="AO283" s="18" t="str">
        <f>CONCATENATE("-p ",$AO$1 )</f>
        <v>-p 10000</v>
      </c>
      <c r="AP283" s="18" t="str">
        <f>CONCATENATE(" -t dataset_rand ")</f>
        <v xml:space="preserve"> -t dataset_rand </v>
      </c>
      <c r="AQ283" s="18" t="str">
        <f>CONCATENATE("-m ",I283," ")</f>
        <v xml:space="preserve">-m bray_curtis </v>
      </c>
      <c r="AR283" s="18" t="str">
        <f>CONCATENATE("-z ",H283," ")</f>
        <v xml:space="preserve">-z qiime_pipe </v>
      </c>
      <c r="AS283" s="18" t="str">
        <f>CONCATENATE(" -q ",$AS$1," ")</f>
        <v xml:space="preserve"> -q qiime_table </v>
      </c>
      <c r="AT283" s="53"/>
      <c r="AU283" s="18" t="str">
        <f>CONCATENATE(" -c ",$AU$1," ")</f>
        <v xml:space="preserve"> -c 10 </v>
      </c>
      <c r="AV283" s="18" t="str">
        <f>CONCATENATE("-o ",F283,"w")</f>
        <v>-o Analysis_47_openOTUw</v>
      </c>
      <c r="AW283" s="53" t="s">
        <v>94</v>
      </c>
      <c r="BC283" s="53" t="s">
        <v>4570</v>
      </c>
      <c r="BD283" s="53" t="s">
        <v>4572</v>
      </c>
      <c r="BE283" s="53">
        <v>47</v>
      </c>
      <c r="BF283" s="18">
        <v>2</v>
      </c>
      <c r="BG283" s="18" t="str">
        <f>CONCATENATE($BG$2,AL283,AM283,AN283,AO283,AP283,AQ283,AR283,AS283,AT283,AU283,AV283,AW283)</f>
        <v>~/EHFI/plot_pco_with_stats_all.3-4-13.pl -f 3.otu_table_mc2_w_tax.R_table.raw.percent_default.included.txt.qiime_index.Qiime_table -g EHFI.groups -s lt -p 10000 -t dataset_rand -m bray_curtis -z qiime_pipe  -q qiime_table  -c 10 -o Analysis_47_openOTUw -cleanup</v>
      </c>
    </row>
    <row r="284" spans="2:59" s="18" customFormat="1">
      <c r="AL284" s="18" t="str">
        <f>CONCATENATE(" -f ",C283," ")</f>
        <v xml:space="preserve"> -f 3.otu_table_mc2_w_tax.R_table.raw.percent_default.included.txt.qiime_index.Qiime_table </v>
      </c>
      <c r="AM284" s="18" t="str">
        <f>CONCATENATE(" ","-g ","EHFI.groups ")</f>
        <v xml:space="preserve"> -g EHFI.groups </v>
      </c>
      <c r="AN284" s="18" t="str">
        <f>CONCATENATE("-s ","gt"," ")</f>
        <v xml:space="preserve">-s gt </v>
      </c>
      <c r="AO284" s="18" t="str">
        <f>CONCATENATE("-p ",$AO$1 )</f>
        <v>-p 10000</v>
      </c>
      <c r="AP284" s="18" t="str">
        <f>CONCATENATE(" -t rowwise_rand ")</f>
        <v xml:space="preserve"> -t rowwise_rand </v>
      </c>
      <c r="AQ284" s="18" t="str">
        <f>CONCATENATE("-m ",I283," ")</f>
        <v xml:space="preserve">-m bray_curtis </v>
      </c>
      <c r="AR284" s="18" t="str">
        <f>CONCATENATE("-z ",H283," ")</f>
        <v xml:space="preserve">-z qiime_pipe </v>
      </c>
      <c r="AS284" s="18" t="str">
        <f>CONCATENATE(" -q ",$AS$1," ")</f>
        <v xml:space="preserve"> -q qiime_table </v>
      </c>
      <c r="AT284" s="53"/>
      <c r="AU284" s="18" t="str">
        <f>CONCATENATE(" -c ",$AU$1," ")</f>
        <v xml:space="preserve"> -c 10 </v>
      </c>
      <c r="AV284" s="18" t="str">
        <f>CONCATENATE("-o ", F283,"b")</f>
        <v>-o Analysis_47_openOTUb</v>
      </c>
      <c r="AW284" s="53" t="s">
        <v>94</v>
      </c>
      <c r="BB284" s="53"/>
      <c r="BC284" s="53" t="s">
        <v>4570</v>
      </c>
      <c r="BD284" s="53" t="s">
        <v>4572</v>
      </c>
      <c r="BE284" s="53">
        <v>47</v>
      </c>
      <c r="BF284" s="18">
        <v>3</v>
      </c>
      <c r="BG284" s="18" t="str">
        <f>CONCATENATE($BG$2,AL284,AM284,AN284,AO284,AP284,AQ284,AR284,AS284,AT284,AU284,AV284,AW284)</f>
        <v>~/EHFI/plot_pco_with_stats_all.3-4-13.pl -f 3.otu_table_mc2_w_tax.R_table.raw.percent_default.included.txt.qiime_index.Qiime_table  -g EHFI.groups -s gt -p 10000 -t rowwise_rand -m bray_curtis -z qiime_pipe  -q qiime_table  -c 10 -o Analysis_47_openOTUb -cleanup</v>
      </c>
    </row>
    <row r="285" spans="2:59" s="18" customFormat="1">
      <c r="BC285" s="53" t="s">
        <v>4570</v>
      </c>
      <c r="BD285" s="53" t="s">
        <v>4572</v>
      </c>
      <c r="BE285" s="53">
        <v>47</v>
      </c>
      <c r="BF285" s="18">
        <v>4</v>
      </c>
      <c r="BG285" s="18" t="str">
        <f>CONCATENATE($BG$3,AY282,AZ282,BA282,BB282)</f>
        <v>~/EHFI/combine_summary_stats.pl -m pattern -w Analysis_47_openOTUw -b Analysis_47_openOTUb -o Analysis_47_openOTU.P_VALUE_SUMMARY</v>
      </c>
    </row>
    <row r="286" spans="2:59" s="18" customFormat="1">
      <c r="BC286" s="53" t="s">
        <v>4570</v>
      </c>
      <c r="BD286" s="53" t="s">
        <v>4572</v>
      </c>
      <c r="BE286" s="53">
        <v>47</v>
      </c>
      <c r="BF286" s="18">
        <v>5</v>
      </c>
    </row>
    <row r="287" spans="2:59" s="18" customFormat="1">
      <c r="AL287" s="18" t="str">
        <f>CONCATENATE(F288)</f>
        <v>Analysis_48_openOTU</v>
      </c>
      <c r="AY287" s="18" t="str">
        <f>CONCATENATE("-m pattern")</f>
        <v>-m pattern</v>
      </c>
      <c r="AZ287" s="18" t="str">
        <f>CONCATENATE(" -w ",F288,"w")</f>
        <v xml:space="preserve"> -w Analysis_48_openOTUw</v>
      </c>
      <c r="BA287" s="18" t="str">
        <f>CONCATENATE(" -b ",F288,"b")</f>
        <v xml:space="preserve"> -b Analysis_48_openOTUb</v>
      </c>
      <c r="BB287" s="53" t="str">
        <f>CONCATENATE(" -o ",F288,".P_VALUE_SUMMARY")</f>
        <v xml:space="preserve"> -o Analysis_48_openOTU.P_VALUE_SUMMARY</v>
      </c>
      <c r="BC287" s="53" t="s">
        <v>4570</v>
      </c>
      <c r="BD287" s="53" t="s">
        <v>4572</v>
      </c>
      <c r="BE287" s="53">
        <v>48</v>
      </c>
      <c r="BF287" s="18">
        <v>1</v>
      </c>
      <c r="BG287" s="18" t="str">
        <f>CONCATENATE("# ",AL287)</f>
        <v># Analysis_48_openOTU</v>
      </c>
    </row>
    <row r="288" spans="2:59" s="18" customFormat="1">
      <c r="B288" s="18">
        <v>11</v>
      </c>
      <c r="C288" s="18" t="s">
        <v>4574</v>
      </c>
      <c r="E288" s="18">
        <v>48</v>
      </c>
      <c r="F288" s="54" t="s">
        <v>4582</v>
      </c>
      <c r="G288" s="55" t="s">
        <v>150</v>
      </c>
      <c r="H288" s="55" t="s">
        <v>151</v>
      </c>
      <c r="I288" s="55" t="s">
        <v>122</v>
      </c>
      <c r="J288" s="55" t="s">
        <v>153</v>
      </c>
      <c r="K288" s="55" t="s">
        <v>107</v>
      </c>
      <c r="L288" s="55" t="s">
        <v>154</v>
      </c>
      <c r="M288" s="55" t="s">
        <v>93</v>
      </c>
      <c r="N288" s="56">
        <v>0.45</v>
      </c>
      <c r="O288" s="56">
        <v>0.67</v>
      </c>
      <c r="P288" s="56">
        <v>0.69</v>
      </c>
      <c r="Q288" s="56">
        <v>0.54</v>
      </c>
      <c r="R288" s="56">
        <v>0.21</v>
      </c>
      <c r="S288" s="56">
        <v>0</v>
      </c>
      <c r="T288" s="56">
        <v>0.66</v>
      </c>
      <c r="U288" s="56">
        <v>0.53</v>
      </c>
      <c r="V288" s="56">
        <v>0</v>
      </c>
      <c r="W288" s="56">
        <v>0.4</v>
      </c>
      <c r="X288" s="56" t="s">
        <v>733</v>
      </c>
      <c r="Y288" s="56" t="s">
        <v>734</v>
      </c>
      <c r="Z288" s="56">
        <v>0.51</v>
      </c>
      <c r="AA288" s="56">
        <v>0.62</v>
      </c>
      <c r="AB288" s="56">
        <v>1</v>
      </c>
      <c r="AC288" s="56" t="s">
        <v>735</v>
      </c>
      <c r="AD288" s="56" t="s">
        <v>736</v>
      </c>
      <c r="AE288" s="56" t="s">
        <v>737</v>
      </c>
      <c r="AF288" s="56">
        <v>0.4</v>
      </c>
      <c r="AG288" s="57">
        <v>0.85</v>
      </c>
      <c r="AH288" s="58">
        <v>5.8849999999999958E-2</v>
      </c>
      <c r="AI288" s="58">
        <v>0.22262034592788821</v>
      </c>
      <c r="AJ288" s="57">
        <v>28</v>
      </c>
      <c r="AK288" s="18" t="str">
        <f>L288</f>
        <v>Qiime_default</v>
      </c>
      <c r="AL288" s="18" t="str">
        <f>CONCATENATE(" -f ",C288)</f>
        <v xml:space="preserve"> -f 3.otu_table_mc2_w_tax.R_table.raw.percent_default.included.txt.qiime_index.Qiime_table</v>
      </c>
      <c r="AM288" s="18" t="str">
        <f>CONCATENATE(" ","-g ","EHFI.groups ")</f>
        <v xml:space="preserve"> -g EHFI.groups </v>
      </c>
      <c r="AN288" s="18" t="str">
        <f>CONCATENATE("-s ","lt"," ")</f>
        <v xml:space="preserve">-s lt </v>
      </c>
      <c r="AO288" s="18" t="str">
        <f>CONCATENATE("-p ",$AO$1 )</f>
        <v>-p 10000</v>
      </c>
      <c r="AP288" s="18" t="str">
        <f>CONCATENATE(" -t dataset_rand ")</f>
        <v xml:space="preserve"> -t dataset_rand </v>
      </c>
      <c r="AQ288" s="18" t="str">
        <f>CONCATENATE("-m ",I288," ")</f>
        <v xml:space="preserve">-m euclidean </v>
      </c>
      <c r="AR288" s="18" t="str">
        <f>CONCATENATE("-z ",H288," ")</f>
        <v xml:space="preserve">-z qiime_pipe </v>
      </c>
      <c r="AS288" s="18" t="str">
        <f>CONCATENATE(" -q ",$AS$1," ")</f>
        <v xml:space="preserve"> -q qiime_table </v>
      </c>
      <c r="AT288" s="53"/>
      <c r="AU288" s="18" t="str">
        <f>CONCATENATE(" -c ",$AU$1," ")</f>
        <v xml:space="preserve"> -c 10 </v>
      </c>
      <c r="AV288" s="18" t="str">
        <f>CONCATENATE("-o ",F288,"w")</f>
        <v>-o Analysis_48_openOTUw</v>
      </c>
      <c r="AW288" s="53" t="s">
        <v>94</v>
      </c>
      <c r="BC288" s="53" t="s">
        <v>4570</v>
      </c>
      <c r="BD288" s="53" t="s">
        <v>4572</v>
      </c>
      <c r="BE288" s="53">
        <v>48</v>
      </c>
      <c r="BF288" s="18">
        <v>2</v>
      </c>
      <c r="BG288" s="18" t="str">
        <f>CONCATENATE($BG$2,AL288,AM288,AN288,AO288,AP288,AQ288,AR288,AS288,AT288,AU288,AV288,AW288)</f>
        <v>~/EHFI/plot_pco_with_stats_all.3-4-13.pl -f 3.otu_table_mc2_w_tax.R_table.raw.percent_default.included.txt.qiime_index.Qiime_table -g EHFI.groups -s lt -p 10000 -t dataset_rand -m euclidean -z qiime_pipe  -q qiime_table  -c 10 -o Analysis_48_openOTUw -cleanup</v>
      </c>
    </row>
    <row r="289" spans="2:59" s="18" customFormat="1">
      <c r="AL289" s="18" t="str">
        <f>CONCATENATE(" -f ",C288," ")</f>
        <v xml:space="preserve"> -f 3.otu_table_mc2_w_tax.R_table.raw.percent_default.included.txt.qiime_index.Qiime_table </v>
      </c>
      <c r="AM289" s="18" t="str">
        <f>CONCATENATE(" ","-g ","EHFI.groups ")</f>
        <v xml:space="preserve"> -g EHFI.groups </v>
      </c>
      <c r="AN289" s="18" t="str">
        <f>CONCATENATE("-s ","gt"," ")</f>
        <v xml:space="preserve">-s gt </v>
      </c>
      <c r="AO289" s="18" t="str">
        <f>CONCATENATE("-p ",$AO$1 )</f>
        <v>-p 10000</v>
      </c>
      <c r="AP289" s="18" t="str">
        <f>CONCATENATE(" -t rowwise_rand ")</f>
        <v xml:space="preserve"> -t rowwise_rand </v>
      </c>
      <c r="AQ289" s="18" t="str">
        <f>CONCATENATE("-m ",I288," ")</f>
        <v xml:space="preserve">-m euclidean </v>
      </c>
      <c r="AR289" s="18" t="str">
        <f>CONCATENATE("-z ",H288," ")</f>
        <v xml:space="preserve">-z qiime_pipe </v>
      </c>
      <c r="AS289" s="18" t="str">
        <f>CONCATENATE(" -q ",$AS$1," ")</f>
        <v xml:space="preserve"> -q qiime_table </v>
      </c>
      <c r="AT289" s="53"/>
      <c r="AU289" s="18" t="str">
        <f>CONCATENATE(" -c ",$AU$1," ")</f>
        <v xml:space="preserve"> -c 10 </v>
      </c>
      <c r="AV289" s="18" t="str">
        <f>CONCATENATE("-o ", F288,"b")</f>
        <v>-o Analysis_48_openOTUb</v>
      </c>
      <c r="AW289" s="53" t="s">
        <v>94</v>
      </c>
      <c r="BB289" s="53"/>
      <c r="BC289" s="53" t="s">
        <v>4570</v>
      </c>
      <c r="BD289" s="53" t="s">
        <v>4572</v>
      </c>
      <c r="BE289" s="53">
        <v>48</v>
      </c>
      <c r="BF289" s="18">
        <v>3</v>
      </c>
      <c r="BG289" s="18" t="str">
        <f>CONCATENATE($BG$2,AL289,AM289,AN289,AO289,AP289,AQ289,AR289,AS289,AT289,AU289,AV289,AW289)</f>
        <v>~/EHFI/plot_pco_with_stats_all.3-4-13.pl -f 3.otu_table_mc2_w_tax.R_table.raw.percent_default.included.txt.qiime_index.Qiime_table  -g EHFI.groups -s gt -p 10000 -t rowwise_rand -m euclidean -z qiime_pipe  -q qiime_table  -c 10 -o Analysis_48_openOTUb -cleanup</v>
      </c>
    </row>
    <row r="290" spans="2:59" s="18" customFormat="1">
      <c r="BC290" s="53" t="s">
        <v>4570</v>
      </c>
      <c r="BD290" s="53" t="s">
        <v>4572</v>
      </c>
      <c r="BE290" s="53">
        <v>48</v>
      </c>
      <c r="BF290" s="18">
        <v>4</v>
      </c>
      <c r="BG290" s="18" t="str">
        <f>CONCATENATE($BG$3,AY287,AZ287,BA287,BB287)</f>
        <v>~/EHFI/combine_summary_stats.pl -m pattern -w Analysis_48_openOTUw -b Analysis_48_openOTUb -o Analysis_48_openOTU.P_VALUE_SUMMARY</v>
      </c>
    </row>
    <row r="291" spans="2:59" s="18" customFormat="1">
      <c r="BC291" s="53" t="s">
        <v>4570</v>
      </c>
      <c r="BD291" s="53" t="s">
        <v>4572</v>
      </c>
      <c r="BE291" s="53">
        <v>48</v>
      </c>
      <c r="BF291" s="18">
        <v>5</v>
      </c>
    </row>
    <row r="292" spans="2:59" s="18" customFormat="1">
      <c r="AL292" s="18" t="str">
        <f>CONCATENATE(F293)</f>
        <v>Analysis_49_openOTU</v>
      </c>
      <c r="AY292" s="18" t="str">
        <f>CONCATENATE("-m pattern")</f>
        <v>-m pattern</v>
      </c>
      <c r="AZ292" s="18" t="str">
        <f>CONCATENATE(" -w ",F293,"w")</f>
        <v xml:space="preserve"> -w Analysis_49_openOTUw</v>
      </c>
      <c r="BA292" s="18" t="str">
        <f>CONCATENATE(" -b ",F293,"b")</f>
        <v xml:space="preserve"> -b Analysis_49_openOTUb</v>
      </c>
      <c r="BB292" s="53" t="str">
        <f>CONCATENATE(" -o ",F293,".P_VALUE_SUMMARY")</f>
        <v xml:space="preserve"> -o Analysis_49_openOTU.P_VALUE_SUMMARY</v>
      </c>
      <c r="BC292" s="53" t="s">
        <v>4570</v>
      </c>
      <c r="BD292" s="53" t="s">
        <v>4572</v>
      </c>
      <c r="BE292" s="53">
        <v>49</v>
      </c>
      <c r="BF292" s="18">
        <v>1</v>
      </c>
      <c r="BG292" s="28" t="str">
        <f>CONCATENATE("# ",AL292)</f>
        <v># Analysis_49_openOTU</v>
      </c>
    </row>
    <row r="293" spans="2:59" s="18" customFormat="1">
      <c r="B293" s="18">
        <v>9</v>
      </c>
      <c r="C293" s="18" t="s">
        <v>4579</v>
      </c>
      <c r="E293" s="18">
        <v>49</v>
      </c>
      <c r="F293" s="54" t="s">
        <v>4583</v>
      </c>
      <c r="G293" s="55" t="s">
        <v>150</v>
      </c>
      <c r="H293" s="55" t="s">
        <v>151</v>
      </c>
      <c r="I293" s="55" t="s">
        <v>675</v>
      </c>
      <c r="J293" s="55" t="s">
        <v>153</v>
      </c>
      <c r="K293" s="55" t="s">
        <v>107</v>
      </c>
      <c r="L293" s="55" t="s">
        <v>154</v>
      </c>
      <c r="M293" s="55" t="s">
        <v>214</v>
      </c>
      <c r="N293" s="56">
        <v>0.25</v>
      </c>
      <c r="O293" s="56">
        <v>0.09</v>
      </c>
      <c r="P293" s="56">
        <v>0</v>
      </c>
      <c r="Q293" s="56">
        <v>0.32</v>
      </c>
      <c r="R293" s="56">
        <v>0.28999999999999998</v>
      </c>
      <c r="S293" s="56">
        <v>0.12</v>
      </c>
      <c r="T293" s="56">
        <v>0.1</v>
      </c>
      <c r="U293" s="56">
        <v>0.47</v>
      </c>
      <c r="V293" s="56">
        <v>0.59</v>
      </c>
      <c r="W293" s="56">
        <v>0.59</v>
      </c>
      <c r="X293" s="56" t="s">
        <v>159</v>
      </c>
      <c r="Y293" s="56" t="s">
        <v>745</v>
      </c>
      <c r="Z293" s="56">
        <v>0.44</v>
      </c>
      <c r="AA293" s="56">
        <v>0.8</v>
      </c>
      <c r="AB293" s="56">
        <v>0.72</v>
      </c>
      <c r="AC293" s="56">
        <v>0.91</v>
      </c>
      <c r="AD293" s="56" t="s">
        <v>200</v>
      </c>
      <c r="AE293" s="56" t="s">
        <v>615</v>
      </c>
      <c r="AF293" s="56">
        <v>0.95</v>
      </c>
      <c r="AG293" s="57">
        <v>0.87</v>
      </c>
      <c r="AH293" s="58">
        <v>0.16569999999999996</v>
      </c>
      <c r="AI293" s="58">
        <v>0.36560621611668193</v>
      </c>
      <c r="AJ293" s="57">
        <v>32</v>
      </c>
      <c r="AK293" s="18" t="str">
        <f>L293</f>
        <v>Qiime_default</v>
      </c>
      <c r="AL293" s="18" t="str">
        <f>CONCATENATE(" -f ",C293)</f>
        <v xml:space="preserve"> -f 1.otu_table_mc2_w_tax.R_table.raw.percent_default.removed.txt.qiime_index.Qiime_table</v>
      </c>
      <c r="AM293" s="18" t="str">
        <f>CONCATENATE(" ","-g ","EHFI.groups ")</f>
        <v xml:space="preserve"> -g EHFI.groups </v>
      </c>
      <c r="AN293" s="18" t="str">
        <f>CONCATENATE("-s ","lt"," ")</f>
        <v xml:space="preserve">-s lt </v>
      </c>
      <c r="AO293" s="18" t="str">
        <f>CONCATENATE("-p ",$AO$1 )</f>
        <v>-p 10000</v>
      </c>
      <c r="AP293" s="18" t="str">
        <f>CONCATENATE(" -t dataset_rand ")</f>
        <v xml:space="preserve"> -t dataset_rand </v>
      </c>
      <c r="AQ293" s="18" t="str">
        <f>CONCATENATE("-m ",I293," ")</f>
        <v xml:space="preserve">-m bray_curtis </v>
      </c>
      <c r="AR293" s="18" t="str">
        <f>CONCATENATE("-z ",H293," ")</f>
        <v xml:space="preserve">-z qiime_pipe </v>
      </c>
      <c r="AS293" s="18" t="str">
        <f>CONCATENATE(" -q ",$AS$1," ")</f>
        <v xml:space="preserve"> -q qiime_table </v>
      </c>
      <c r="AT293" s="53"/>
      <c r="AU293" s="18" t="str">
        <f>CONCATENATE(" -c ",$AU$1," ")</f>
        <v xml:space="preserve"> -c 10 </v>
      </c>
      <c r="AV293" s="18" t="str">
        <f>CONCATENATE("-o ",F293,"w")</f>
        <v>-o Analysis_49_openOTUw</v>
      </c>
      <c r="AW293" s="53" t="s">
        <v>94</v>
      </c>
      <c r="BC293" s="53" t="s">
        <v>4570</v>
      </c>
      <c r="BD293" s="53" t="s">
        <v>4572</v>
      </c>
      <c r="BE293" s="53">
        <v>49</v>
      </c>
      <c r="BF293" s="18">
        <v>2</v>
      </c>
      <c r="BG293" s="28" t="str">
        <f>CONCATENATE($BG$2,AL293,AM293,AN293,AO293,AP293,AQ293,AR293,AS293,AT293,AU293,AV293,AW293)</f>
        <v>~/EHFI/plot_pco_with_stats_all.3-4-13.pl -f 1.otu_table_mc2_w_tax.R_table.raw.percent_default.removed.txt.qiime_index.Qiime_table -g EHFI.groups -s lt -p 10000 -t dataset_rand -m bray_curtis -z qiime_pipe  -q qiime_table  -c 10 -o Analysis_49_openOTUw -cleanup</v>
      </c>
    </row>
    <row r="294" spans="2:59" s="18" customFormat="1"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  <c r="AA294" s="59"/>
      <c r="AB294" s="59"/>
      <c r="AC294" s="59"/>
      <c r="AD294" s="59"/>
      <c r="AE294" s="59"/>
      <c r="AF294" s="59"/>
      <c r="AG294" s="59"/>
      <c r="AH294" s="59"/>
      <c r="AI294" s="59"/>
      <c r="AJ294" s="59"/>
      <c r="AL294" s="18" t="str">
        <f>CONCATENATE(" -f ",C293," ")</f>
        <v xml:space="preserve"> -f 1.otu_table_mc2_w_tax.R_table.raw.percent_default.removed.txt.qiime_index.Qiime_table </v>
      </c>
      <c r="AM294" s="18" t="str">
        <f>CONCATENATE(" ","-g ","EHFI.groups ")</f>
        <v xml:space="preserve"> -g EHFI.groups </v>
      </c>
      <c r="AN294" s="18" t="str">
        <f>CONCATENATE("-s ","gt"," ")</f>
        <v xml:space="preserve">-s gt </v>
      </c>
      <c r="AO294" s="18" t="str">
        <f>CONCATENATE("-p ",$AO$1 )</f>
        <v>-p 10000</v>
      </c>
      <c r="AP294" s="18" t="str">
        <f>CONCATENATE(" -t rowwise_rand ")</f>
        <v xml:space="preserve"> -t rowwise_rand </v>
      </c>
      <c r="AQ294" s="18" t="str">
        <f>CONCATENATE("-m ",I293," ")</f>
        <v xml:space="preserve">-m bray_curtis </v>
      </c>
      <c r="AR294" s="18" t="str">
        <f>CONCATENATE("-z ",H293," ")</f>
        <v xml:space="preserve">-z qiime_pipe </v>
      </c>
      <c r="AS294" s="18" t="str">
        <f>CONCATENATE(" -q ",$AS$1," ")</f>
        <v xml:space="preserve"> -q qiime_table </v>
      </c>
      <c r="AT294" s="53"/>
      <c r="AU294" s="18" t="str">
        <f>CONCATENATE(" -c ",$AU$1," ")</f>
        <v xml:space="preserve"> -c 10 </v>
      </c>
      <c r="AV294" s="18" t="str">
        <f>CONCATENATE("-o ", F293,"b")</f>
        <v>-o Analysis_49_openOTUb</v>
      </c>
      <c r="AW294" s="53" t="s">
        <v>94</v>
      </c>
      <c r="BB294" s="53"/>
      <c r="BC294" s="53" t="s">
        <v>4570</v>
      </c>
      <c r="BD294" s="53" t="s">
        <v>4572</v>
      </c>
      <c r="BE294" s="53">
        <v>49</v>
      </c>
      <c r="BF294" s="18">
        <v>3</v>
      </c>
      <c r="BG294" s="28" t="str">
        <f>CONCATENATE($BG$2,AL294,AM294,AN294,AO294,AP294,AQ294,AR294,AS294,AT294,AU294,AV294,AW294)</f>
        <v>~/EHFI/plot_pco_with_stats_all.3-4-13.pl -f 1.otu_table_mc2_w_tax.R_table.raw.percent_default.removed.txt.qiime_index.Qiime_table  -g EHFI.groups -s gt -p 10000 -t rowwise_rand -m bray_curtis -z qiime_pipe  -q qiime_table  -c 10 -o Analysis_49_openOTUb -cleanup</v>
      </c>
    </row>
    <row r="295" spans="2:59" s="18" customFormat="1">
      <c r="BC295" s="53" t="s">
        <v>4570</v>
      </c>
      <c r="BD295" s="53" t="s">
        <v>4572</v>
      </c>
      <c r="BE295" s="53">
        <v>49</v>
      </c>
      <c r="BF295" s="18">
        <v>4</v>
      </c>
      <c r="BG295" s="28" t="str">
        <f>CONCATENATE($BG$3,AY292,AZ292,BA292,BB292)</f>
        <v>~/EHFI/combine_summary_stats.pl -m pattern -w Analysis_49_openOTUw -b Analysis_49_openOTUb -o Analysis_49_openOTU.P_VALUE_SUMMARY</v>
      </c>
    </row>
    <row r="296" spans="2:59" s="18" customFormat="1">
      <c r="BC296" s="53" t="s">
        <v>4570</v>
      </c>
      <c r="BD296" s="53" t="s">
        <v>4572</v>
      </c>
      <c r="BE296" s="53">
        <v>49</v>
      </c>
      <c r="BF296" s="18">
        <v>5</v>
      </c>
      <c r="BG296" s="28"/>
    </row>
    <row r="297" spans="2:59" s="18" customFormat="1">
      <c r="AL297" s="18" t="str">
        <f>CONCATENATE(F298)</f>
        <v>Analysis_50_openOTU</v>
      </c>
      <c r="AY297" s="18" t="str">
        <f>CONCATENATE("-m pattern")</f>
        <v>-m pattern</v>
      </c>
      <c r="AZ297" s="18" t="str">
        <f>CONCATENATE(" -w ",F298,"w")</f>
        <v xml:space="preserve"> -w Analysis_50_openOTUw</v>
      </c>
      <c r="BA297" s="18" t="str">
        <f>CONCATENATE(" -b ",F298,"b")</f>
        <v xml:space="preserve"> -b Analysis_50_openOTUb</v>
      </c>
      <c r="BB297" s="53" t="str">
        <f>CONCATENATE(" -o ",F298,".P_VALUE_SUMMARY")</f>
        <v xml:space="preserve"> -o Analysis_50_openOTU.P_VALUE_SUMMARY</v>
      </c>
      <c r="BC297" s="53" t="s">
        <v>4570</v>
      </c>
      <c r="BD297" s="53" t="s">
        <v>4572</v>
      </c>
      <c r="BE297" s="53">
        <v>50</v>
      </c>
      <c r="BF297" s="18">
        <v>1</v>
      </c>
      <c r="BG297" s="28" t="str">
        <f>CONCATENATE("# ",AL297)</f>
        <v># Analysis_50_openOTU</v>
      </c>
    </row>
    <row r="298" spans="2:59" s="18" customFormat="1">
      <c r="B298" s="18">
        <v>9</v>
      </c>
      <c r="C298" s="18" t="s">
        <v>4579</v>
      </c>
      <c r="E298" s="18">
        <v>50</v>
      </c>
      <c r="F298" s="54" t="s">
        <v>4584</v>
      </c>
      <c r="G298" s="55" t="s">
        <v>150</v>
      </c>
      <c r="H298" s="55" t="s">
        <v>151</v>
      </c>
      <c r="I298" s="55" t="s">
        <v>122</v>
      </c>
      <c r="J298" s="55" t="s">
        <v>153</v>
      </c>
      <c r="K298" s="55" t="s">
        <v>107</v>
      </c>
      <c r="L298" s="55" t="s">
        <v>154</v>
      </c>
      <c r="M298" s="55" t="s">
        <v>214</v>
      </c>
      <c r="N298" s="56">
        <v>0.09</v>
      </c>
      <c r="O298" s="56">
        <v>0.09</v>
      </c>
      <c r="P298" s="56">
        <v>0.01</v>
      </c>
      <c r="Q298" s="56">
        <v>0.18</v>
      </c>
      <c r="R298" s="56">
        <v>0.2</v>
      </c>
      <c r="S298" s="56">
        <v>0</v>
      </c>
      <c r="T298" s="56">
        <v>0.05</v>
      </c>
      <c r="U298" s="56">
        <v>0.27</v>
      </c>
      <c r="V298" s="56">
        <v>0.33</v>
      </c>
      <c r="W298" s="56">
        <v>0.61</v>
      </c>
      <c r="X298" s="56" t="s">
        <v>180</v>
      </c>
      <c r="Y298" s="56" t="s">
        <v>753</v>
      </c>
      <c r="Z298" s="56">
        <v>0.38</v>
      </c>
      <c r="AA298" s="56">
        <v>0.81</v>
      </c>
      <c r="AB298" s="56">
        <v>0.5</v>
      </c>
      <c r="AC298" s="56" t="s">
        <v>754</v>
      </c>
      <c r="AD298" s="56" t="s">
        <v>755</v>
      </c>
      <c r="AE298" s="56" t="s">
        <v>756</v>
      </c>
      <c r="AF298" s="56">
        <v>0.87</v>
      </c>
      <c r="AG298" s="57">
        <v>0.8</v>
      </c>
      <c r="AH298" s="58">
        <v>0.12269999999999999</v>
      </c>
      <c r="AI298" s="58">
        <v>0.30415648673183454</v>
      </c>
      <c r="AJ298" s="57">
        <v>30</v>
      </c>
      <c r="AK298" s="18" t="str">
        <f>L298</f>
        <v>Qiime_default</v>
      </c>
      <c r="AL298" s="18" t="str">
        <f>CONCATENATE(" -f ",C298)</f>
        <v xml:space="preserve"> -f 1.otu_table_mc2_w_tax.R_table.raw.percent_default.removed.txt.qiime_index.Qiime_table</v>
      </c>
      <c r="AM298" s="18" t="str">
        <f>CONCATENATE(" ","-g ","EHFI.groups ")</f>
        <v xml:space="preserve"> -g EHFI.groups </v>
      </c>
      <c r="AN298" s="18" t="str">
        <f>CONCATENATE("-s ","lt"," ")</f>
        <v xml:space="preserve">-s lt </v>
      </c>
      <c r="AO298" s="18" t="str">
        <f>CONCATENATE("-p ",$AO$1 )</f>
        <v>-p 10000</v>
      </c>
      <c r="AP298" s="18" t="str">
        <f>CONCATENATE(" -t dataset_rand ")</f>
        <v xml:space="preserve"> -t dataset_rand </v>
      </c>
      <c r="AQ298" s="18" t="str">
        <f>CONCATENATE("-m ",I298," ")</f>
        <v xml:space="preserve">-m euclidean </v>
      </c>
      <c r="AR298" s="18" t="str">
        <f>CONCATENATE("-z ",H298," ")</f>
        <v xml:space="preserve">-z qiime_pipe </v>
      </c>
      <c r="AS298" s="18" t="str">
        <f>CONCATENATE(" -q ",$AS$1," ")</f>
        <v xml:space="preserve"> -q qiime_table </v>
      </c>
      <c r="AT298" s="53"/>
      <c r="AU298" s="18" t="str">
        <f>CONCATENATE(" -c ",$AU$1," ")</f>
        <v xml:space="preserve"> -c 10 </v>
      </c>
      <c r="AV298" s="18" t="str">
        <f>CONCATENATE("-o ",F298,"w")</f>
        <v>-o Analysis_50_openOTUw</v>
      </c>
      <c r="AW298" s="53" t="s">
        <v>94</v>
      </c>
      <c r="BC298" s="53" t="s">
        <v>4570</v>
      </c>
      <c r="BD298" s="53" t="s">
        <v>4572</v>
      </c>
      <c r="BE298" s="53">
        <v>50</v>
      </c>
      <c r="BF298" s="18">
        <v>2</v>
      </c>
      <c r="BG298" s="28" t="str">
        <f>CONCATENATE($BG$2,AL298,AM298,AN298,AO298,AP298,AQ298,AR298,AS298,AT298,AU298,AV298,AW298)</f>
        <v>~/EHFI/plot_pco_with_stats_all.3-4-13.pl -f 1.otu_table_mc2_w_tax.R_table.raw.percent_default.removed.txt.qiime_index.Qiime_table -g EHFI.groups -s lt -p 10000 -t dataset_rand -m euclidean -z qiime_pipe  -q qiime_table  -c 10 -o Analysis_50_openOTUw -cleanup</v>
      </c>
    </row>
    <row r="299" spans="2:59" s="18" customFormat="1">
      <c r="AL299" s="18" t="str">
        <f>CONCATENATE(" -f ",C298," ")</f>
        <v xml:space="preserve"> -f 1.otu_table_mc2_w_tax.R_table.raw.percent_default.removed.txt.qiime_index.Qiime_table </v>
      </c>
      <c r="AM299" s="18" t="str">
        <f>CONCATENATE(" ","-g ","EHFI.groups ")</f>
        <v xml:space="preserve"> -g EHFI.groups </v>
      </c>
      <c r="AN299" s="18" t="str">
        <f>CONCATENATE("-s ","gt"," ")</f>
        <v xml:space="preserve">-s gt </v>
      </c>
      <c r="AO299" s="18" t="str">
        <f>CONCATENATE("-p ",$AO$1 )</f>
        <v>-p 10000</v>
      </c>
      <c r="AP299" s="18" t="str">
        <f>CONCATENATE(" -t rowwise_rand ")</f>
        <v xml:space="preserve"> -t rowwise_rand </v>
      </c>
      <c r="AQ299" s="18" t="str">
        <f>CONCATENATE("-m ",I298," ")</f>
        <v xml:space="preserve">-m euclidean </v>
      </c>
      <c r="AR299" s="18" t="str">
        <f>CONCATENATE("-z ",H298," ")</f>
        <v xml:space="preserve">-z qiime_pipe </v>
      </c>
      <c r="AS299" s="18" t="str">
        <f>CONCATENATE(" -q ",$AS$1," ")</f>
        <v xml:space="preserve"> -q qiime_table </v>
      </c>
      <c r="AT299" s="53"/>
      <c r="AU299" s="18" t="str">
        <f>CONCATENATE(" -c ",$AU$1," ")</f>
        <v xml:space="preserve"> -c 10 </v>
      </c>
      <c r="AV299" s="18" t="str">
        <f>CONCATENATE("-o ", F298,"b")</f>
        <v>-o Analysis_50_openOTUb</v>
      </c>
      <c r="AW299" s="53" t="s">
        <v>94</v>
      </c>
      <c r="BB299" s="53"/>
      <c r="BC299" s="53" t="s">
        <v>4570</v>
      </c>
      <c r="BD299" s="53" t="s">
        <v>4572</v>
      </c>
      <c r="BE299" s="53">
        <v>50</v>
      </c>
      <c r="BF299" s="18">
        <v>3</v>
      </c>
      <c r="BG299" s="28" t="str">
        <f>CONCATENATE($BG$2,AL299,AM299,AN299,AO299,AP299,AQ299,AR299,AS299,AT299,AU299,AV299,AW299)</f>
        <v>~/EHFI/plot_pco_with_stats_all.3-4-13.pl -f 1.otu_table_mc2_w_tax.R_table.raw.percent_default.removed.txt.qiime_index.Qiime_table  -g EHFI.groups -s gt -p 10000 -t rowwise_rand -m euclidean -z qiime_pipe  -q qiime_table  -c 10 -o Analysis_50_openOTUb -cleanup</v>
      </c>
    </row>
    <row r="300" spans="2:59" s="18" customFormat="1">
      <c r="N300" s="59"/>
      <c r="O300" s="59"/>
      <c r="P300" s="59"/>
      <c r="Q300" s="59"/>
      <c r="R300" s="59"/>
      <c r="S300" s="59"/>
      <c r="T300" s="59"/>
      <c r="U300" s="59"/>
      <c r="V300" s="59"/>
      <c r="W300" s="59"/>
      <c r="X300" s="59"/>
      <c r="Y300" s="59"/>
      <c r="Z300" s="59"/>
      <c r="AA300" s="59"/>
      <c r="AB300" s="59"/>
      <c r="AC300" s="59"/>
      <c r="AD300" s="59"/>
      <c r="AE300" s="59"/>
      <c r="AF300" s="59"/>
      <c r="AG300" s="59"/>
      <c r="AH300" s="59"/>
      <c r="AI300" s="59"/>
      <c r="AJ300" s="59"/>
      <c r="BC300" s="53" t="s">
        <v>4570</v>
      </c>
      <c r="BD300" s="53" t="s">
        <v>4572</v>
      </c>
      <c r="BE300" s="53">
        <v>50</v>
      </c>
      <c r="BF300" s="18">
        <v>4</v>
      </c>
      <c r="BG300" s="28" t="str">
        <f>CONCATENATE($BG$3,AY297,AZ297,BA297,BB297)</f>
        <v>~/EHFI/combine_summary_stats.pl -m pattern -w Analysis_50_openOTUw -b Analysis_50_openOTUb -o Analysis_50_openOTU.P_VALUE_SUMMARY</v>
      </c>
    </row>
    <row r="301" spans="2:59" s="18" customFormat="1">
      <c r="BC301" s="53" t="s">
        <v>4570</v>
      </c>
      <c r="BD301" s="53" t="s">
        <v>4572</v>
      </c>
      <c r="BE301" s="53">
        <v>50</v>
      </c>
      <c r="BF301" s="18">
        <v>5</v>
      </c>
    </row>
    <row r="302" spans="2:59" s="18" customFormat="1">
      <c r="AL302" s="18" t="str">
        <f>CONCATENATE(F303)</f>
        <v>Analysis_51_openOTU</v>
      </c>
      <c r="AY302" s="18" t="str">
        <f>CONCATENATE("-m pattern")</f>
        <v>-m pattern</v>
      </c>
      <c r="AZ302" s="18" t="str">
        <f>CONCATENATE(" -w ",F303,"w")</f>
        <v xml:space="preserve"> -w Analysis_51_openOTUw</v>
      </c>
      <c r="BA302" s="18" t="str">
        <f>CONCATENATE(" -b ",F303,"b")</f>
        <v xml:space="preserve"> -b Analysis_51_openOTUb</v>
      </c>
      <c r="BB302" s="53" t="str">
        <f>CONCATENATE(" -o ",F303,".P_VALUE_SUMMARY")</f>
        <v xml:space="preserve"> -o Analysis_51_openOTU.P_VALUE_SUMMARY</v>
      </c>
      <c r="BC302" s="53" t="s">
        <v>4570</v>
      </c>
      <c r="BD302" s="53" t="s">
        <v>4572</v>
      </c>
      <c r="BE302" s="53">
        <v>51</v>
      </c>
      <c r="BF302" s="18">
        <v>1</v>
      </c>
      <c r="BG302" s="18" t="str">
        <f>CONCATENATE("# ",AL302)</f>
        <v># Analysis_51_openOTU</v>
      </c>
    </row>
    <row r="303" spans="2:59" s="18" customFormat="1">
      <c r="B303" s="18">
        <v>12</v>
      </c>
      <c r="C303" s="18" t="s">
        <v>4585</v>
      </c>
      <c r="E303" s="18">
        <v>51</v>
      </c>
      <c r="F303" s="54" t="s">
        <v>4586</v>
      </c>
      <c r="G303" s="55" t="s">
        <v>150</v>
      </c>
      <c r="H303" s="55" t="s">
        <v>151</v>
      </c>
      <c r="I303" s="55" t="s">
        <v>675</v>
      </c>
      <c r="J303" s="55" t="s">
        <v>153</v>
      </c>
      <c r="K303" s="55" t="s">
        <v>91</v>
      </c>
      <c r="L303" s="55" t="s">
        <v>154</v>
      </c>
      <c r="M303" s="55" t="s">
        <v>93</v>
      </c>
      <c r="N303" s="56">
        <v>0.27</v>
      </c>
      <c r="O303" s="56">
        <v>0.6</v>
      </c>
      <c r="P303" s="56">
        <v>0.65</v>
      </c>
      <c r="Q303" s="56">
        <v>0.62</v>
      </c>
      <c r="R303" s="56">
        <v>0.22</v>
      </c>
      <c r="S303" s="56">
        <v>0</v>
      </c>
      <c r="T303" s="56">
        <v>0.64</v>
      </c>
      <c r="U303" s="56">
        <v>0.52</v>
      </c>
      <c r="V303" s="56">
        <v>0</v>
      </c>
      <c r="W303" s="56">
        <v>0.4</v>
      </c>
      <c r="X303" s="56" t="s">
        <v>764</v>
      </c>
      <c r="Y303" s="56">
        <v>0.82</v>
      </c>
      <c r="Z303" s="56">
        <v>0.51</v>
      </c>
      <c r="AA303" s="56">
        <v>0.68</v>
      </c>
      <c r="AB303" s="56">
        <v>1</v>
      </c>
      <c r="AC303" s="56">
        <v>0.92</v>
      </c>
      <c r="AD303" s="56">
        <v>0</v>
      </c>
      <c r="AE303" s="56">
        <v>1</v>
      </c>
      <c r="AF303" s="56">
        <v>0.4</v>
      </c>
      <c r="AG303" s="57">
        <v>0.85</v>
      </c>
      <c r="AH303" s="58">
        <v>5.0449999999999953E-2</v>
      </c>
      <c r="AI303" s="58">
        <v>0.22114712297472924</v>
      </c>
      <c r="AJ303" s="57">
        <v>26</v>
      </c>
      <c r="AK303" s="18" t="str">
        <f>L303</f>
        <v>Qiime_default</v>
      </c>
      <c r="AL303" s="18" t="str">
        <f>CONCATENATE(" -f ",C303)</f>
        <v xml:space="preserve"> -f 4.otu_table_mc2_w_tax.R_table.norm.percent_default.included.txt.qiime_index.Qiime_table</v>
      </c>
      <c r="AM303" s="18" t="str">
        <f>CONCATENATE(" ","-g ","EHFI.groups ")</f>
        <v xml:space="preserve"> -g EHFI.groups </v>
      </c>
      <c r="AN303" s="18" t="str">
        <f>CONCATENATE("-s ","lt"," ")</f>
        <v xml:space="preserve">-s lt </v>
      </c>
      <c r="AO303" s="18" t="str">
        <f>CONCATENATE("-p ",$AO$1 )</f>
        <v>-p 10000</v>
      </c>
      <c r="AP303" s="18" t="str">
        <f>CONCATENATE(" -t dataset_rand ")</f>
        <v xml:space="preserve"> -t dataset_rand </v>
      </c>
      <c r="AQ303" s="18" t="str">
        <f>CONCATENATE("-m ",I303," ")</f>
        <v xml:space="preserve">-m bray_curtis </v>
      </c>
      <c r="AR303" s="18" t="str">
        <f>CONCATENATE("-z ",H303," ")</f>
        <v xml:space="preserve">-z qiime_pipe </v>
      </c>
      <c r="AS303" s="18" t="str">
        <f>CONCATENATE(" -q ",$AS$1," ")</f>
        <v xml:space="preserve"> -q qiime_table </v>
      </c>
      <c r="AT303" s="53"/>
      <c r="AU303" s="18" t="str">
        <f>CONCATENATE(" -c ",$AU$1," ")</f>
        <v xml:space="preserve"> -c 10 </v>
      </c>
      <c r="AV303" s="18" t="str">
        <f>CONCATENATE("-o ",F303,"w")</f>
        <v>-o Analysis_51_openOTUw</v>
      </c>
      <c r="AW303" s="53" t="s">
        <v>94</v>
      </c>
      <c r="BC303" s="53" t="s">
        <v>4570</v>
      </c>
      <c r="BD303" s="53" t="s">
        <v>4572</v>
      </c>
      <c r="BE303" s="53">
        <v>51</v>
      </c>
      <c r="BF303" s="18">
        <v>2</v>
      </c>
      <c r="BG303" s="18" t="str">
        <f>CONCATENATE($BG$2,AL303,AM303,AN303,AO303,AP303,AQ303,AR303,AS303,AT303,AU303,AV303,AW303)</f>
        <v>~/EHFI/plot_pco_with_stats_all.3-4-13.pl -f 4.otu_table_mc2_w_tax.R_table.norm.percent_default.included.txt.qiime_index.Qiime_table -g EHFI.groups -s lt -p 10000 -t dataset_rand -m bray_curtis -z qiime_pipe  -q qiime_table  -c 10 -o Analysis_51_openOTUw -cleanup</v>
      </c>
    </row>
    <row r="304" spans="2:59" s="18" customFormat="1">
      <c r="AL304" s="18" t="str">
        <f>CONCATENATE(" -f ",C303," ")</f>
        <v xml:space="preserve"> -f 4.otu_table_mc2_w_tax.R_table.norm.percent_default.included.txt.qiime_index.Qiime_table </v>
      </c>
      <c r="AM304" s="18" t="str">
        <f>CONCATENATE(" ","-g ","EHFI.groups ")</f>
        <v xml:space="preserve"> -g EHFI.groups </v>
      </c>
      <c r="AN304" s="18" t="str">
        <f>CONCATENATE("-s ","gt"," ")</f>
        <v xml:space="preserve">-s gt </v>
      </c>
      <c r="AO304" s="18" t="str">
        <f>CONCATENATE("-p ",$AO$1 )</f>
        <v>-p 10000</v>
      </c>
      <c r="AP304" s="18" t="str">
        <f>CONCATENATE(" -t rowwise_rand ")</f>
        <v xml:space="preserve"> -t rowwise_rand </v>
      </c>
      <c r="AQ304" s="18" t="str">
        <f>CONCATENATE("-m ",I303," ")</f>
        <v xml:space="preserve">-m bray_curtis </v>
      </c>
      <c r="AR304" s="18" t="str">
        <f>CONCATENATE("-z ",H303," ")</f>
        <v xml:space="preserve">-z qiime_pipe </v>
      </c>
      <c r="AS304" s="18" t="str">
        <f>CONCATENATE(" -q ",$AS$1," ")</f>
        <v xml:space="preserve"> -q qiime_table </v>
      </c>
      <c r="AT304" s="53"/>
      <c r="AU304" s="18" t="str">
        <f>CONCATENATE(" -c ",$AU$1," ")</f>
        <v xml:space="preserve"> -c 10 </v>
      </c>
      <c r="AV304" s="18" t="str">
        <f>CONCATENATE("-o ", F303,"b")</f>
        <v>-o Analysis_51_openOTUb</v>
      </c>
      <c r="AW304" s="53" t="s">
        <v>94</v>
      </c>
      <c r="BB304" s="53"/>
      <c r="BC304" s="53" t="s">
        <v>4570</v>
      </c>
      <c r="BD304" s="53" t="s">
        <v>4572</v>
      </c>
      <c r="BE304" s="53">
        <v>51</v>
      </c>
      <c r="BF304" s="18">
        <v>3</v>
      </c>
      <c r="BG304" s="18" t="str">
        <f>CONCATENATE($BG$2,AL304,AM304,AN304,AO304,AP304,AQ304,AR304,AS304,AT304,AU304,AV304,AW304)</f>
        <v>~/EHFI/plot_pco_with_stats_all.3-4-13.pl -f 4.otu_table_mc2_w_tax.R_table.norm.percent_default.included.txt.qiime_index.Qiime_table  -g EHFI.groups -s gt -p 10000 -t rowwise_rand -m bray_curtis -z qiime_pipe  -q qiime_table  -c 10 -o Analysis_51_openOTUb -cleanup</v>
      </c>
    </row>
    <row r="305" spans="2:59" s="18" customFormat="1">
      <c r="BC305" s="53" t="s">
        <v>4570</v>
      </c>
      <c r="BD305" s="53" t="s">
        <v>4572</v>
      </c>
      <c r="BE305" s="53">
        <v>51</v>
      </c>
      <c r="BF305" s="18">
        <v>4</v>
      </c>
      <c r="BG305" s="18" t="str">
        <f>CONCATENATE($BG$3,AY302,AZ302,BA302,BB302)</f>
        <v>~/EHFI/combine_summary_stats.pl -m pattern -w Analysis_51_openOTUw -b Analysis_51_openOTUb -o Analysis_51_openOTU.P_VALUE_SUMMARY</v>
      </c>
    </row>
    <row r="306" spans="2:59" s="18" customFormat="1"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  <c r="AA306" s="59"/>
      <c r="AB306" s="59"/>
      <c r="AC306" s="59"/>
      <c r="AD306" s="59"/>
      <c r="AE306" s="59"/>
      <c r="AF306" s="59"/>
      <c r="AG306" s="59"/>
      <c r="AH306" s="59"/>
      <c r="AI306" s="59"/>
      <c r="AJ306" s="59"/>
      <c r="BC306" s="53" t="s">
        <v>4570</v>
      </c>
      <c r="BD306" s="53" t="s">
        <v>4572</v>
      </c>
      <c r="BE306" s="53">
        <v>51</v>
      </c>
      <c r="BF306" s="18">
        <v>5</v>
      </c>
    </row>
    <row r="307" spans="2:59" s="18" customFormat="1">
      <c r="N307" s="59"/>
      <c r="O307" s="59"/>
      <c r="P307" s="59"/>
      <c r="Q307" s="59"/>
      <c r="R307" s="59"/>
      <c r="S307" s="59"/>
      <c r="T307" s="59"/>
      <c r="U307" s="59"/>
      <c r="V307" s="59"/>
      <c r="W307" s="59"/>
      <c r="X307" s="59"/>
      <c r="Y307" s="59"/>
      <c r="Z307" s="59"/>
      <c r="AA307" s="59"/>
      <c r="AB307" s="59"/>
      <c r="AC307" s="59"/>
      <c r="AD307" s="59"/>
      <c r="AE307" s="59"/>
      <c r="AF307" s="59"/>
      <c r="AG307" s="59"/>
      <c r="AH307" s="59"/>
      <c r="AI307" s="59"/>
      <c r="AJ307" s="59"/>
      <c r="AL307" s="18" t="str">
        <f>CONCATENATE(F308)</f>
        <v>Analysis_52_openOTU</v>
      </c>
      <c r="AY307" s="18" t="str">
        <f>CONCATENATE("-m pattern")</f>
        <v>-m pattern</v>
      </c>
      <c r="AZ307" s="18" t="str">
        <f>CONCATENATE(" -w ",F308,"w")</f>
        <v xml:space="preserve"> -w Analysis_52_openOTUw</v>
      </c>
      <c r="BA307" s="18" t="str">
        <f>CONCATENATE(" -b ",F308,"b")</f>
        <v xml:space="preserve"> -b Analysis_52_openOTUb</v>
      </c>
      <c r="BB307" s="53" t="str">
        <f>CONCATENATE(" -o ",F308,".P_VALUE_SUMMARY")</f>
        <v xml:space="preserve"> -o Analysis_52_openOTU.P_VALUE_SUMMARY</v>
      </c>
      <c r="BC307" s="53" t="s">
        <v>4570</v>
      </c>
      <c r="BD307" s="53" t="s">
        <v>4572</v>
      </c>
      <c r="BE307" s="53">
        <v>52</v>
      </c>
      <c r="BF307" s="18">
        <v>1</v>
      </c>
      <c r="BG307" s="18" t="str">
        <f>CONCATENATE("# ",AL307)</f>
        <v># Analysis_52_openOTU</v>
      </c>
    </row>
    <row r="308" spans="2:59" s="18" customFormat="1">
      <c r="B308" s="18">
        <v>12</v>
      </c>
      <c r="C308" s="18" t="s">
        <v>4585</v>
      </c>
      <c r="E308" s="18">
        <v>52</v>
      </c>
      <c r="F308" s="54" t="s">
        <v>4587</v>
      </c>
      <c r="G308" s="55" t="s">
        <v>150</v>
      </c>
      <c r="H308" s="55" t="s">
        <v>151</v>
      </c>
      <c r="I308" s="55" t="s">
        <v>122</v>
      </c>
      <c r="J308" s="55" t="s">
        <v>153</v>
      </c>
      <c r="K308" s="55" t="s">
        <v>91</v>
      </c>
      <c r="L308" s="55" t="s">
        <v>154</v>
      </c>
      <c r="M308" s="55" t="s">
        <v>93</v>
      </c>
      <c r="N308" s="56">
        <v>0.41</v>
      </c>
      <c r="O308" s="56">
        <v>0.06</v>
      </c>
      <c r="P308" s="56">
        <v>0</v>
      </c>
      <c r="Q308" s="56">
        <v>0.22</v>
      </c>
      <c r="R308" s="56">
        <v>0.05</v>
      </c>
      <c r="S308" s="56">
        <v>0.64</v>
      </c>
      <c r="T308" s="56">
        <v>0.28000000000000003</v>
      </c>
      <c r="U308" s="56">
        <v>0.17</v>
      </c>
      <c r="V308" s="56">
        <v>0.08</v>
      </c>
      <c r="W308" s="56">
        <v>0.84</v>
      </c>
      <c r="X308" s="56" t="s">
        <v>772</v>
      </c>
      <c r="Y308" s="56">
        <v>0.46</v>
      </c>
      <c r="Z308" s="56">
        <v>0.22</v>
      </c>
      <c r="AA308" s="56">
        <v>0.28000000000000003</v>
      </c>
      <c r="AB308" s="56">
        <v>0.13</v>
      </c>
      <c r="AC308" s="56">
        <v>0.25</v>
      </c>
      <c r="AD308" s="56">
        <v>0.86</v>
      </c>
      <c r="AE308" s="56">
        <v>0.88</v>
      </c>
      <c r="AF308" s="56">
        <v>0.39</v>
      </c>
      <c r="AG308" s="57">
        <v>0.42</v>
      </c>
      <c r="AH308" s="58">
        <v>4.4600000000000001E-2</v>
      </c>
      <c r="AI308" s="58">
        <v>0.19498512763798168</v>
      </c>
      <c r="AJ308" s="57">
        <v>25</v>
      </c>
      <c r="AK308" s="18" t="str">
        <f>L308</f>
        <v>Qiime_default</v>
      </c>
      <c r="AL308" s="18" t="str">
        <f>CONCATENATE(" -f ",C308)</f>
        <v xml:space="preserve"> -f 4.otu_table_mc2_w_tax.R_table.norm.percent_default.included.txt.qiime_index.Qiime_table</v>
      </c>
      <c r="AM308" s="18" t="str">
        <f>CONCATENATE(" ","-g ","EHFI.groups ")</f>
        <v xml:space="preserve"> -g EHFI.groups </v>
      </c>
      <c r="AN308" s="18" t="str">
        <f>CONCATENATE("-s ","lt"," ")</f>
        <v xml:space="preserve">-s lt </v>
      </c>
      <c r="AO308" s="18" t="str">
        <f>CONCATENATE("-p ",$AO$1 )</f>
        <v>-p 10000</v>
      </c>
      <c r="AP308" s="18" t="str">
        <f>CONCATENATE(" -t dataset_rand ")</f>
        <v xml:space="preserve"> -t dataset_rand </v>
      </c>
      <c r="AQ308" s="18" t="str">
        <f>CONCATENATE("-m ",I308," ")</f>
        <v xml:space="preserve">-m euclidean </v>
      </c>
      <c r="AR308" s="18" t="str">
        <f>CONCATENATE("-z ",H308," ")</f>
        <v xml:space="preserve">-z qiime_pipe </v>
      </c>
      <c r="AS308" s="18" t="str">
        <f>CONCATENATE(" -q ",$AS$1," ")</f>
        <v xml:space="preserve"> -q qiime_table </v>
      </c>
      <c r="AT308" s="53"/>
      <c r="AU308" s="18" t="str">
        <f>CONCATENATE(" -c ",$AU$1," ")</f>
        <v xml:space="preserve"> -c 10 </v>
      </c>
      <c r="AV308" s="18" t="str">
        <f>CONCATENATE("-o ",F308,"w")</f>
        <v>-o Analysis_52_openOTUw</v>
      </c>
      <c r="AW308" s="53" t="s">
        <v>94</v>
      </c>
      <c r="BC308" s="53" t="s">
        <v>4570</v>
      </c>
      <c r="BD308" s="53" t="s">
        <v>4572</v>
      </c>
      <c r="BE308" s="53">
        <v>52</v>
      </c>
      <c r="BF308" s="18">
        <v>2</v>
      </c>
      <c r="BG308" s="18" t="str">
        <f>CONCATENATE($BG$2,AL308,AM308,AN308,AO308,AP308,AQ308,AR308,AS308,AT308,AU308,AV308,AW308)</f>
        <v>~/EHFI/plot_pco_with_stats_all.3-4-13.pl -f 4.otu_table_mc2_w_tax.R_table.norm.percent_default.included.txt.qiime_index.Qiime_table -g EHFI.groups -s lt -p 10000 -t dataset_rand -m euclidean -z qiime_pipe  -q qiime_table  -c 10 -o Analysis_52_openOTUw -cleanup</v>
      </c>
    </row>
    <row r="309" spans="2:59" s="18" customFormat="1">
      <c r="AL309" s="18" t="str">
        <f>CONCATENATE(" -f ",C308," ")</f>
        <v xml:space="preserve"> -f 4.otu_table_mc2_w_tax.R_table.norm.percent_default.included.txt.qiime_index.Qiime_table </v>
      </c>
      <c r="AM309" s="18" t="str">
        <f>CONCATENATE(" ","-g ","EHFI.groups ")</f>
        <v xml:space="preserve"> -g EHFI.groups </v>
      </c>
      <c r="AN309" s="18" t="str">
        <f>CONCATENATE("-s ","gt"," ")</f>
        <v xml:space="preserve">-s gt </v>
      </c>
      <c r="AO309" s="18" t="str">
        <f>CONCATENATE("-p ",$AO$1 )</f>
        <v>-p 10000</v>
      </c>
      <c r="AP309" s="18" t="str">
        <f>CONCATENATE(" -t rowwise_rand ")</f>
        <v xml:space="preserve"> -t rowwise_rand </v>
      </c>
      <c r="AQ309" s="18" t="str">
        <f>CONCATENATE("-m ",I308," ")</f>
        <v xml:space="preserve">-m euclidean </v>
      </c>
      <c r="AR309" s="18" t="str">
        <f>CONCATENATE("-z ",H308," ")</f>
        <v xml:space="preserve">-z qiime_pipe </v>
      </c>
      <c r="AS309" s="18" t="str">
        <f>CONCATENATE(" -q ",$AS$1," ")</f>
        <v xml:space="preserve"> -q qiime_table </v>
      </c>
      <c r="AT309" s="53"/>
      <c r="AU309" s="18" t="str">
        <f>CONCATENATE(" -c ",$AU$1," ")</f>
        <v xml:space="preserve"> -c 10 </v>
      </c>
      <c r="AV309" s="18" t="str">
        <f>CONCATENATE("-o ", F308,"b")</f>
        <v>-o Analysis_52_openOTUb</v>
      </c>
      <c r="AW309" s="53" t="s">
        <v>94</v>
      </c>
      <c r="BB309" s="53"/>
      <c r="BC309" s="53" t="s">
        <v>4570</v>
      </c>
      <c r="BD309" s="53" t="s">
        <v>4572</v>
      </c>
      <c r="BE309" s="53">
        <v>52</v>
      </c>
      <c r="BF309" s="18">
        <v>3</v>
      </c>
      <c r="BG309" s="18" t="str">
        <f>CONCATENATE($BG$2,AL309,AM309,AN309,AO309,AP309,AQ309,AR309,AS309,AT309,AU309,AV309,AW309)</f>
        <v>~/EHFI/plot_pco_with_stats_all.3-4-13.pl -f 4.otu_table_mc2_w_tax.R_table.norm.percent_default.included.txt.qiime_index.Qiime_table  -g EHFI.groups -s gt -p 10000 -t rowwise_rand -m euclidean -z qiime_pipe  -q qiime_table  -c 10 -o Analysis_52_openOTUb -cleanup</v>
      </c>
    </row>
    <row r="310" spans="2:59" s="18" customFormat="1">
      <c r="BC310" s="53" t="s">
        <v>4570</v>
      </c>
      <c r="BD310" s="53" t="s">
        <v>4572</v>
      </c>
      <c r="BE310" s="53">
        <v>52</v>
      </c>
      <c r="BF310" s="18">
        <v>4</v>
      </c>
      <c r="BG310" s="18" t="str">
        <f>CONCATENATE($BG$3,AY307,AZ307,BA307,BB307)</f>
        <v>~/EHFI/combine_summary_stats.pl -m pattern -w Analysis_52_openOTUw -b Analysis_52_openOTUb -o Analysis_52_openOTU.P_VALUE_SUMMARY</v>
      </c>
    </row>
    <row r="311" spans="2:59" s="18" customFormat="1">
      <c r="BC311" s="53" t="s">
        <v>4570</v>
      </c>
      <c r="BD311" s="53" t="s">
        <v>4572</v>
      </c>
      <c r="BE311" s="53">
        <v>52</v>
      </c>
      <c r="BF311" s="18">
        <v>5</v>
      </c>
    </row>
  </sheetData>
  <mergeCells count="8">
    <mergeCell ref="G2:M2"/>
    <mergeCell ref="N2:V2"/>
    <mergeCell ref="W2:AG2"/>
    <mergeCell ref="AH2:AH4"/>
    <mergeCell ref="AI2:AI4"/>
    <mergeCell ref="AJ2:AJ4"/>
    <mergeCell ref="N3:R3"/>
    <mergeCell ref="S3:V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R287"/>
  <sheetViews>
    <sheetView topLeftCell="AM1" workbookViewId="0">
      <selection activeCell="AS51" sqref="A1:XFD1048576"/>
    </sheetView>
  </sheetViews>
  <sheetFormatPr baseColWidth="10" defaultRowHeight="15" x14ac:dyDescent="0"/>
  <cols>
    <col min="2" max="2" width="13.5" customWidth="1"/>
    <col min="3" max="3" width="52.5" customWidth="1"/>
    <col min="4" max="4" width="61" customWidth="1"/>
    <col min="5" max="5" width="14.1640625" customWidth="1"/>
    <col min="7" max="7" width="11" customWidth="1"/>
    <col min="8" max="8" width="18.1640625" customWidth="1"/>
    <col min="9" max="9" width="16" customWidth="1"/>
    <col min="10" max="11" width="12.83203125" customWidth="1"/>
    <col min="12" max="12" width="16.5" customWidth="1"/>
    <col min="13" max="13" width="12.83203125" customWidth="1"/>
    <col min="14" max="33" width="13.33203125" customWidth="1"/>
    <col min="38" max="38" width="39.5" customWidth="1"/>
    <col min="39" max="40" width="16.6640625" customWidth="1"/>
    <col min="42" max="42" width="17.5" customWidth="1"/>
    <col min="43" max="43" width="21.33203125" customWidth="1"/>
    <col min="44" max="44" width="18" customWidth="1"/>
    <col min="45" max="45" width="21" customWidth="1"/>
    <col min="46" max="46" width="60.83203125" customWidth="1"/>
    <col min="47" max="47" width="13.6640625" customWidth="1"/>
    <col min="48" max="49" width="12.83203125" customWidth="1"/>
    <col min="52" max="53" width="16.1640625" customWidth="1"/>
    <col min="54" max="55" width="29" customWidth="1"/>
    <col min="59" max="59" width="187.1640625" customWidth="1"/>
    <col min="60" max="60" width="211" style="1" customWidth="1"/>
    <col min="65" max="65" width="74" customWidth="1"/>
  </cols>
  <sheetData>
    <row r="1" spans="2:70">
      <c r="F1" t="s">
        <v>0</v>
      </c>
      <c r="AL1" t="s">
        <v>1</v>
      </c>
      <c r="AO1">
        <v>10000</v>
      </c>
      <c r="AS1" t="s">
        <v>2</v>
      </c>
      <c r="AU1">
        <v>10</v>
      </c>
      <c r="AY1" t="s">
        <v>3</v>
      </c>
      <c r="BE1" t="s">
        <v>4</v>
      </c>
    </row>
    <row r="2" spans="2:70" ht="18">
      <c r="F2" s="2"/>
      <c r="G2" s="40" t="s">
        <v>5</v>
      </c>
      <c r="H2" s="40"/>
      <c r="I2" s="40"/>
      <c r="J2" s="40"/>
      <c r="K2" s="40"/>
      <c r="L2" s="40"/>
      <c r="M2" s="41"/>
      <c r="N2" s="42" t="s">
        <v>6</v>
      </c>
      <c r="O2" s="40"/>
      <c r="P2" s="40"/>
      <c r="Q2" s="40"/>
      <c r="R2" s="40"/>
      <c r="S2" s="40"/>
      <c r="T2" s="40"/>
      <c r="U2" s="40"/>
      <c r="V2" s="43"/>
      <c r="W2" s="44" t="s">
        <v>7</v>
      </c>
      <c r="X2" s="45"/>
      <c r="Y2" s="45"/>
      <c r="Z2" s="45"/>
      <c r="AA2" s="45"/>
      <c r="AB2" s="45"/>
      <c r="AC2" s="45"/>
      <c r="AD2" s="45"/>
      <c r="AE2" s="45"/>
      <c r="AF2" s="45"/>
      <c r="AG2" s="46"/>
      <c r="AH2" s="47" t="s">
        <v>8</v>
      </c>
      <c r="AI2" s="49" t="s">
        <v>9</v>
      </c>
      <c r="AJ2" s="33" t="s">
        <v>10</v>
      </c>
      <c r="AL2" t="s">
        <v>11</v>
      </c>
      <c r="AM2" t="s">
        <v>12</v>
      </c>
      <c r="AN2" t="s">
        <v>13</v>
      </c>
      <c r="AO2" t="s">
        <v>14</v>
      </c>
      <c r="AP2" t="s">
        <v>15</v>
      </c>
      <c r="AQ2" t="s">
        <v>16</v>
      </c>
      <c r="AR2" t="s">
        <v>17</v>
      </c>
      <c r="AS2" t="s">
        <v>18</v>
      </c>
      <c r="AT2" t="s">
        <v>19</v>
      </c>
      <c r="AU2" t="s">
        <v>20</v>
      </c>
      <c r="AV2" t="s">
        <v>21</v>
      </c>
      <c r="AY2" t="s">
        <v>22</v>
      </c>
      <c r="AZ2" t="s">
        <v>23</v>
      </c>
      <c r="BA2" t="s">
        <v>24</v>
      </c>
      <c r="BB2" t="s">
        <v>25</v>
      </c>
      <c r="BE2" t="s">
        <v>26</v>
      </c>
      <c r="BR2" t="s">
        <v>27</v>
      </c>
    </row>
    <row r="3" spans="2:70" ht="23">
      <c r="F3" s="3" t="s">
        <v>28</v>
      </c>
      <c r="G3" s="3" t="s">
        <v>28</v>
      </c>
      <c r="H3" s="3"/>
      <c r="I3" s="4"/>
      <c r="J3" s="4"/>
      <c r="K3" s="4"/>
      <c r="L3" s="4"/>
      <c r="M3" s="5"/>
      <c r="N3" s="35" t="s">
        <v>29</v>
      </c>
      <c r="O3" s="36"/>
      <c r="P3" s="36"/>
      <c r="Q3" s="36"/>
      <c r="R3" s="37"/>
      <c r="S3" s="38" t="s">
        <v>30</v>
      </c>
      <c r="T3" s="36"/>
      <c r="U3" s="36"/>
      <c r="V3" s="39"/>
      <c r="W3" s="6"/>
      <c r="X3" s="7"/>
      <c r="Y3" s="7"/>
      <c r="Z3" s="7"/>
      <c r="AA3" s="7"/>
      <c r="AB3" s="7"/>
      <c r="AC3" s="7"/>
      <c r="AD3" s="8"/>
      <c r="AE3" s="8"/>
      <c r="AF3" s="8"/>
      <c r="AG3" s="9"/>
      <c r="AH3" s="47"/>
      <c r="AI3" s="49"/>
      <c r="AJ3" s="33"/>
      <c r="AL3" s="10" t="s">
        <v>31</v>
      </c>
      <c r="AM3" s="10" t="s">
        <v>32</v>
      </c>
      <c r="AN3" s="10" t="s">
        <v>33</v>
      </c>
      <c r="AO3" s="10" t="s">
        <v>34</v>
      </c>
      <c r="AP3" s="10" t="s">
        <v>35</v>
      </c>
      <c r="AQ3" s="10" t="s">
        <v>36</v>
      </c>
      <c r="AR3" s="10" t="s">
        <v>37</v>
      </c>
      <c r="AS3" s="10" t="s">
        <v>38</v>
      </c>
      <c r="AT3" s="10" t="s">
        <v>39</v>
      </c>
      <c r="AU3" s="10" t="s">
        <v>40</v>
      </c>
      <c r="AV3" s="10" t="s">
        <v>41</v>
      </c>
      <c r="AW3" s="10"/>
      <c r="AY3" s="10" t="s">
        <v>36</v>
      </c>
      <c r="AZ3" s="10" t="s">
        <v>42</v>
      </c>
      <c r="BA3" s="10" t="s">
        <v>43</v>
      </c>
      <c r="BB3" s="10" t="s">
        <v>41</v>
      </c>
      <c r="BC3" s="10"/>
      <c r="BE3" s="10" t="s">
        <v>44</v>
      </c>
      <c r="BR3" t="s">
        <v>45</v>
      </c>
    </row>
    <row r="4" spans="2:70" ht="16" thickBot="1">
      <c r="B4" t="s">
        <v>46</v>
      </c>
      <c r="C4" t="s">
        <v>47</v>
      </c>
      <c r="D4" t="s">
        <v>48</v>
      </c>
      <c r="E4" t="s">
        <v>49</v>
      </c>
      <c r="F4" s="11" t="s">
        <v>50</v>
      </c>
      <c r="G4" s="12" t="s">
        <v>51</v>
      </c>
      <c r="H4" s="12" t="s">
        <v>52</v>
      </c>
      <c r="I4" s="12" t="s">
        <v>53</v>
      </c>
      <c r="J4" s="12" t="s">
        <v>54</v>
      </c>
      <c r="K4" s="12" t="s">
        <v>55</v>
      </c>
      <c r="L4" s="12" t="s">
        <v>56</v>
      </c>
      <c r="M4" s="13" t="s">
        <v>57</v>
      </c>
      <c r="N4" s="11" t="s">
        <v>58</v>
      </c>
      <c r="O4" s="11" t="s">
        <v>59</v>
      </c>
      <c r="P4" s="11" t="s">
        <v>60</v>
      </c>
      <c r="Q4" s="11" t="s">
        <v>61</v>
      </c>
      <c r="R4" s="14" t="s">
        <v>62</v>
      </c>
      <c r="S4" s="11" t="s">
        <v>63</v>
      </c>
      <c r="T4" s="11" t="s">
        <v>64</v>
      </c>
      <c r="U4" s="11" t="s">
        <v>65</v>
      </c>
      <c r="V4" s="11" t="s">
        <v>66</v>
      </c>
      <c r="W4" s="15" t="s">
        <v>67</v>
      </c>
      <c r="X4" s="16" t="s">
        <v>68</v>
      </c>
      <c r="Y4" s="16" t="s">
        <v>69</v>
      </c>
      <c r="Z4" s="16" t="s">
        <v>70</v>
      </c>
      <c r="AA4" s="16" t="s">
        <v>71</v>
      </c>
      <c r="AB4" s="16" t="s">
        <v>72</v>
      </c>
      <c r="AC4" s="16" t="s">
        <v>73</v>
      </c>
      <c r="AD4" s="16" t="s">
        <v>74</v>
      </c>
      <c r="AE4" s="16" t="s">
        <v>75</v>
      </c>
      <c r="AF4" s="16" t="s">
        <v>76</v>
      </c>
      <c r="AG4" s="17" t="s">
        <v>77</v>
      </c>
      <c r="AH4" s="48"/>
      <c r="AI4" s="50"/>
      <c r="AJ4" s="34"/>
      <c r="BC4" t="s">
        <v>78</v>
      </c>
      <c r="BD4" t="s">
        <v>79</v>
      </c>
      <c r="BE4" s="18" t="s">
        <v>80</v>
      </c>
      <c r="BH4" s="19" t="s">
        <v>81</v>
      </c>
      <c r="BI4" s="18" t="s">
        <v>82</v>
      </c>
      <c r="BR4" t="s">
        <v>83</v>
      </c>
    </row>
    <row r="5" spans="2:70" ht="16" thickTop="1">
      <c r="AL5" t="str">
        <f>CONCATENATE(F6)</f>
        <v>Analysis_1</v>
      </c>
      <c r="AY5" t="str">
        <f>CONCATENATE("-m pattern")</f>
        <v>-m pattern</v>
      </c>
      <c r="AZ5" t="str">
        <f>CONCATENATE(" -w ",F6,"w")</f>
        <v xml:space="preserve"> -w Analysis_1w</v>
      </c>
      <c r="BA5" t="str">
        <f>CONCATENATE(" -b ",F6,"b")</f>
        <v xml:space="preserve"> -b Analysis_1b</v>
      </c>
      <c r="BB5" s="10" t="str">
        <f>CONCATENATE(" -o ",F6,".P_VALUE_SUMMARY")</f>
        <v xml:space="preserve"> -o Analysis_1.P_VALUE_SUMMARY</v>
      </c>
      <c r="BC5" s="10">
        <v>1</v>
      </c>
      <c r="BD5">
        <v>1</v>
      </c>
      <c r="BE5" t="str">
        <f>CONCATENATE("# ",AL5)</f>
        <v># Analysis_1</v>
      </c>
      <c r="BH5" s="1" t="s">
        <v>84</v>
      </c>
      <c r="BI5" t="s">
        <v>84</v>
      </c>
      <c r="BR5" t="s">
        <v>85</v>
      </c>
    </row>
    <row r="6" spans="2:70">
      <c r="B6">
        <v>4</v>
      </c>
      <c r="C6" t="str">
        <f>VLOOKUP(D6,'[1]datasets and notes'!$K$3:$L$18,2,FALSE)</f>
        <v>4.MG-RAST.MG-RAST_default.included.norm</v>
      </c>
      <c r="D6" t="str">
        <f>CONCATENATE(G6,".",L6,".",M6,".",K6)</f>
        <v>MG-RAST.MG-RAST_default.included.norm</v>
      </c>
      <c r="E6">
        <v>1</v>
      </c>
      <c r="F6" s="20" t="s">
        <v>86</v>
      </c>
      <c r="G6" s="20" t="s">
        <v>87</v>
      </c>
      <c r="H6" s="20" t="s">
        <v>88</v>
      </c>
      <c r="I6" s="20" t="s">
        <v>89</v>
      </c>
      <c r="J6" s="20" t="s">
        <v>90</v>
      </c>
      <c r="K6" s="20" t="s">
        <v>91</v>
      </c>
      <c r="L6" s="20" t="s">
        <v>92</v>
      </c>
      <c r="M6" s="20" t="s">
        <v>93</v>
      </c>
      <c r="N6" s="21">
        <v>0.76</v>
      </c>
      <c r="O6" s="21">
        <v>0.27</v>
      </c>
      <c r="P6" s="21">
        <v>0.4</v>
      </c>
      <c r="Q6" s="21">
        <v>0.41</v>
      </c>
      <c r="R6" s="21">
        <v>0.13</v>
      </c>
      <c r="S6" s="21">
        <v>0</v>
      </c>
      <c r="T6" s="21">
        <v>0.1</v>
      </c>
      <c r="U6" s="21">
        <v>0.3</v>
      </c>
      <c r="V6" s="21">
        <v>0.36</v>
      </c>
      <c r="W6" s="21">
        <v>0.4</v>
      </c>
      <c r="X6" s="21">
        <v>0.9</v>
      </c>
      <c r="Y6" s="21">
        <v>0.82</v>
      </c>
      <c r="Z6" s="21">
        <v>0.52</v>
      </c>
      <c r="AA6" s="21">
        <v>0.77</v>
      </c>
      <c r="AB6" s="21">
        <v>0.51</v>
      </c>
      <c r="AC6" s="21">
        <v>0.83</v>
      </c>
      <c r="AD6" s="21">
        <v>0.88</v>
      </c>
      <c r="AE6" s="21">
        <v>0.86</v>
      </c>
      <c r="AF6" s="21">
        <v>0.75</v>
      </c>
      <c r="AG6" s="22">
        <v>0.66</v>
      </c>
      <c r="AH6" s="23">
        <v>1.0000000000000005E-3</v>
      </c>
      <c r="AI6" s="23">
        <v>4.4494718330152868E-19</v>
      </c>
      <c r="AJ6" s="22">
        <v>5</v>
      </c>
      <c r="AL6" t="str">
        <f>CONCATENATE(" -f ",C6)</f>
        <v xml:space="preserve"> -f 4.MG-RAST.MG-RAST_default.included.norm</v>
      </c>
      <c r="AM6" t="str">
        <f>CONCATENATE(" ","-g ","EHFI.groups ")</f>
        <v xml:space="preserve"> -g EHFI.groups </v>
      </c>
      <c r="AN6" t="str">
        <f>CONCATENATE("-s ","lt"," ")</f>
        <v xml:space="preserve">-s lt </v>
      </c>
      <c r="AO6" t="str">
        <f>CONCATENATE("-p ",$AO$1 )</f>
        <v>-p 10000</v>
      </c>
      <c r="AP6" t="str">
        <f>CONCATENATE(" -t dataset_rand ")</f>
        <v xml:space="preserve"> -t dataset_rand </v>
      </c>
      <c r="AQ6" t="str">
        <f>CONCATENATE("-m ",I6," ")</f>
        <v xml:space="preserve">-m bray-curtis </v>
      </c>
      <c r="AR6" t="str">
        <f>CONCATENATE("-z ",H6," ")</f>
        <v xml:space="preserve">-z MG-RAST_pipe </v>
      </c>
      <c r="AU6" t="str">
        <f>CONCATENATE("-c ",$AU$1," ")</f>
        <v xml:space="preserve">-c 10 </v>
      </c>
      <c r="AV6" t="str">
        <f>CONCATENATE("-o ",F6,"w")</f>
        <v>-o Analysis_1w</v>
      </c>
      <c r="AW6" s="10" t="s">
        <v>94</v>
      </c>
      <c r="BC6" s="10">
        <v>1</v>
      </c>
      <c r="BD6">
        <v>2</v>
      </c>
      <c r="BE6" t="str">
        <f>CONCATENATE($BE$2,AL6,AM6,AN6,AO6,AP6,AQ6,AR6,AS6,AT6,AU6,AV6,AW6)</f>
        <v>~/EHFI/plot_pco_with_stats_all.3-4-13.pl -f 4.MG-RAST.MG-RAST_default.included.norm -g EHFI.groups -s lt -p 10000 -t dataset_rand -m bray-curtis -z MG-RAST_pipe -c 10 -o Analysis_1w -cleanup</v>
      </c>
      <c r="BH6" s="1" t="s">
        <v>95</v>
      </c>
      <c r="BI6" t="s">
        <v>96</v>
      </c>
      <c r="BR6" t="s">
        <v>97</v>
      </c>
    </row>
    <row r="7" spans="2:70">
      <c r="AL7" t="str">
        <f>CONCATENATE(" -f ",C6)</f>
        <v xml:space="preserve"> -f 4.MG-RAST.MG-RAST_default.included.norm</v>
      </c>
      <c r="AM7" t="str">
        <f>CONCATENATE(" ","-g ","EHFI.groups ")</f>
        <v xml:space="preserve"> -g EHFI.groups </v>
      </c>
      <c r="AN7" t="str">
        <f>CONCATENATE("-s ","gt"," ")</f>
        <v xml:space="preserve">-s gt </v>
      </c>
      <c r="AO7" t="str">
        <f>CONCATENATE("-p ",$AO$1 )</f>
        <v>-p 10000</v>
      </c>
      <c r="AP7" t="str">
        <f>CONCATENATE(" -t rowwise_rand ")</f>
        <v xml:space="preserve"> -t rowwise_rand </v>
      </c>
      <c r="AQ7" t="str">
        <f>CONCATENATE("-m ",I6," ")</f>
        <v xml:space="preserve">-m bray-curtis </v>
      </c>
      <c r="AR7" t="str">
        <f>CONCATENATE("-z ",H6," ")</f>
        <v xml:space="preserve">-z MG-RAST_pipe </v>
      </c>
      <c r="AU7" t="str">
        <f>CONCATENATE("-c ",$AU$1," ")</f>
        <v xml:space="preserve">-c 10 </v>
      </c>
      <c r="AV7" t="str">
        <f>CONCATENATE("-o ", F6,"b")</f>
        <v>-o Analysis_1b</v>
      </c>
      <c r="AW7" s="10" t="s">
        <v>94</v>
      </c>
      <c r="BB7" s="10"/>
      <c r="BC7" s="10">
        <v>1</v>
      </c>
      <c r="BD7">
        <v>3</v>
      </c>
      <c r="BE7" t="str">
        <f>CONCATENATE($BE$2,AL7,AM7,AN7,AO7,AP7,AQ7,AR7,AS7,AT7,AU7,AV7,AW7)</f>
        <v>~/EHFI/plot_pco_with_stats_all.3-4-13.pl -f 4.MG-RAST.MG-RAST_default.included.norm -g EHFI.groups -s gt -p 10000 -t rowwise_rand -m bray-curtis -z MG-RAST_pipe -c 10 -o Analysis_1b -cleanup</v>
      </c>
      <c r="BH7" s="1" t="s">
        <v>98</v>
      </c>
      <c r="BI7" t="s">
        <v>99</v>
      </c>
      <c r="BR7" t="s">
        <v>100</v>
      </c>
    </row>
    <row r="8" spans="2:70">
      <c r="BC8" s="10">
        <v>1</v>
      </c>
      <c r="BD8">
        <v>4</v>
      </c>
      <c r="BE8" t="str">
        <f>CONCATENATE($BE$3,AY5,AZ5,BA5,BB5)</f>
        <v>~/EHFI/combine_summary_stats.pl -m pattern -w Analysis_1w -b Analysis_1b -o Analysis_1.P_VALUE_SUMMARY</v>
      </c>
      <c r="BH8" s="1" t="s">
        <v>101</v>
      </c>
      <c r="BI8" t="s">
        <v>101</v>
      </c>
      <c r="BR8" t="s">
        <v>102</v>
      </c>
    </row>
    <row r="9" spans="2:70">
      <c r="BC9" s="10">
        <v>1</v>
      </c>
      <c r="BD9">
        <v>5</v>
      </c>
      <c r="BR9" t="s">
        <v>103</v>
      </c>
    </row>
    <row r="10" spans="2:70">
      <c r="AL10" t="str">
        <f>CONCATENATE(F11)</f>
        <v>Analysis_2</v>
      </c>
      <c r="AY10" t="str">
        <f>CONCATENATE("-m pattern")</f>
        <v>-m pattern</v>
      </c>
      <c r="AZ10" t="str">
        <f>CONCATENATE(" -w ",F11,"w")</f>
        <v xml:space="preserve"> -w Analysis_2w</v>
      </c>
      <c r="BA10" t="str">
        <f>CONCATENATE(" -b ",F11,"b")</f>
        <v xml:space="preserve"> -b Analysis_2b</v>
      </c>
      <c r="BB10" s="10" t="str">
        <f>CONCATENATE(" -o ",F11,".P_VALUE_SUMMARY")</f>
        <v xml:space="preserve"> -o Analysis_2.P_VALUE_SUMMARY</v>
      </c>
      <c r="BC10" s="10">
        <v>2</v>
      </c>
      <c r="BD10">
        <v>1</v>
      </c>
      <c r="BE10" t="str">
        <f>CONCATENATE("# ",AL10)</f>
        <v># Analysis_2</v>
      </c>
      <c r="BH10" s="1" t="s">
        <v>104</v>
      </c>
      <c r="BI10" t="s">
        <v>104</v>
      </c>
      <c r="BR10" t="s">
        <v>105</v>
      </c>
    </row>
    <row r="11" spans="2:70">
      <c r="B11">
        <v>3</v>
      </c>
      <c r="C11" t="str">
        <f>VLOOKUP(D11,'[1]datasets and notes'!$K$3:$L$18,2,FALSE)</f>
        <v>3.MG-RAST.MG-RAST_default.included.raw</v>
      </c>
      <c r="D11" t="str">
        <f>CONCATENATE(G11,".",L11,".",M11,".",K11)</f>
        <v>MG-RAST.MG-RAST_default.included.raw</v>
      </c>
      <c r="E11">
        <v>2</v>
      </c>
      <c r="F11" s="20" t="s">
        <v>106</v>
      </c>
      <c r="G11" s="20" t="s">
        <v>87</v>
      </c>
      <c r="H11" s="20" t="s">
        <v>88</v>
      </c>
      <c r="I11" s="20" t="s">
        <v>89</v>
      </c>
      <c r="J11" s="20" t="s">
        <v>90</v>
      </c>
      <c r="K11" s="20" t="s">
        <v>107</v>
      </c>
      <c r="L11" s="20" t="s">
        <v>92</v>
      </c>
      <c r="M11" s="20" t="s">
        <v>93</v>
      </c>
      <c r="N11" s="21">
        <v>0.26</v>
      </c>
      <c r="O11" s="21">
        <v>0</v>
      </c>
      <c r="P11" s="21">
        <v>0.19</v>
      </c>
      <c r="Q11" s="21">
        <v>0.02</v>
      </c>
      <c r="R11" s="21">
        <v>0.08</v>
      </c>
      <c r="S11" s="21">
        <v>0.11</v>
      </c>
      <c r="T11" s="21">
        <v>0.04</v>
      </c>
      <c r="U11" s="21">
        <v>0.01</v>
      </c>
      <c r="V11" s="21">
        <v>0.14000000000000001</v>
      </c>
      <c r="W11" s="21">
        <v>0.59</v>
      </c>
      <c r="X11" s="21">
        <v>0.72</v>
      </c>
      <c r="Y11" s="21">
        <v>0.7</v>
      </c>
      <c r="Z11" s="21">
        <v>0.21</v>
      </c>
      <c r="AA11" s="21">
        <v>0.7</v>
      </c>
      <c r="AB11" s="21">
        <v>0.19</v>
      </c>
      <c r="AC11" s="21">
        <v>0.7</v>
      </c>
      <c r="AD11" s="21" t="s">
        <v>108</v>
      </c>
      <c r="AE11" s="21" t="s">
        <v>109</v>
      </c>
      <c r="AF11" s="21">
        <v>0.65</v>
      </c>
      <c r="AG11" s="22">
        <v>0.56000000000000005</v>
      </c>
      <c r="AH11" s="23">
        <v>1.2500000000000005E-3</v>
      </c>
      <c r="AI11" s="23">
        <v>9.1046546800032616E-4</v>
      </c>
      <c r="AJ11" s="22">
        <v>13</v>
      </c>
      <c r="AL11" t="str">
        <f>CONCATENATE(" -f ",C11)</f>
        <v xml:space="preserve"> -f 3.MG-RAST.MG-RAST_default.included.raw</v>
      </c>
      <c r="AM11" t="str">
        <f>CONCATENATE(" ","-g ","EHFI.groups ")</f>
        <v xml:space="preserve"> -g EHFI.groups </v>
      </c>
      <c r="AN11" t="str">
        <f>CONCATENATE("-s ","lt"," ")</f>
        <v xml:space="preserve">-s lt </v>
      </c>
      <c r="AO11" t="str">
        <f>CONCATENATE("-p ",$AO$1 )</f>
        <v>-p 10000</v>
      </c>
      <c r="AP11" t="str">
        <f>CONCATENATE(" -t dataset_rand ")</f>
        <v xml:space="preserve"> -t dataset_rand </v>
      </c>
      <c r="AQ11" t="str">
        <f>CONCATENATE("-m ",I11," ")</f>
        <v xml:space="preserve">-m bray-curtis </v>
      </c>
      <c r="AR11" t="str">
        <f>CONCATENATE("-z ",H11," ")</f>
        <v xml:space="preserve">-z MG-RAST_pipe </v>
      </c>
      <c r="AU11" t="str">
        <f>CONCATENATE("-c ",$AU$1," ")</f>
        <v xml:space="preserve">-c 10 </v>
      </c>
      <c r="AV11" t="str">
        <f>CONCATENATE("-o ",F11,"w")</f>
        <v>-o Analysis_2w</v>
      </c>
      <c r="AW11" s="10" t="s">
        <v>94</v>
      </c>
      <c r="BC11" s="10">
        <v>2</v>
      </c>
      <c r="BD11">
        <v>2</v>
      </c>
      <c r="BE11" t="str">
        <f>CONCATENATE($BE$2,AL11,AM11,AN11,AO11,AP11,AQ11,AR11,AS11,AT11,AU11,AV11,AW11)</f>
        <v>~/EHFI/plot_pco_with_stats_all.3-4-13.pl -f 3.MG-RAST.MG-RAST_default.included.raw -g EHFI.groups -s lt -p 10000 -t dataset_rand -m bray-curtis -z MG-RAST_pipe -c 10 -o Analysis_2w -cleanup</v>
      </c>
      <c r="BH11" s="1" t="s">
        <v>110</v>
      </c>
      <c r="BI11" t="s">
        <v>111</v>
      </c>
      <c r="BR11" t="s">
        <v>112</v>
      </c>
    </row>
    <row r="12" spans="2:70">
      <c r="AL12" t="str">
        <f>CONCATENATE(" -f ",C11," ")</f>
        <v xml:space="preserve"> -f 3.MG-RAST.MG-RAST_default.included.raw </v>
      </c>
      <c r="AM12" t="str">
        <f>CONCATENATE(" ","-g ","EHFI.groups ")</f>
        <v xml:space="preserve"> -g EHFI.groups </v>
      </c>
      <c r="AN12" t="str">
        <f>CONCATENATE("-s ","gt"," ")</f>
        <v xml:space="preserve">-s gt </v>
      </c>
      <c r="AO12" t="str">
        <f>CONCATENATE("-p ",$AO$1 )</f>
        <v>-p 10000</v>
      </c>
      <c r="AP12" t="str">
        <f>CONCATENATE(" -t rowwise_rand ")</f>
        <v xml:space="preserve"> -t rowwise_rand </v>
      </c>
      <c r="AQ12" t="str">
        <f>CONCATENATE("-m ",I11," ")</f>
        <v xml:space="preserve">-m bray-curtis </v>
      </c>
      <c r="AR12" t="str">
        <f>CONCATENATE("-z ",H11," ")</f>
        <v xml:space="preserve">-z MG-RAST_pipe </v>
      </c>
      <c r="AU12" t="str">
        <f>CONCATENATE("-c ",$AU$1," ")</f>
        <v xml:space="preserve">-c 10 </v>
      </c>
      <c r="AV12" t="str">
        <f>CONCATENATE("-o ", F11,"b")</f>
        <v>-o Analysis_2b</v>
      </c>
      <c r="AW12" s="10" t="s">
        <v>94</v>
      </c>
      <c r="BB12" s="10"/>
      <c r="BC12" s="10">
        <v>2</v>
      </c>
      <c r="BD12">
        <v>3</v>
      </c>
      <c r="BE12" t="str">
        <f>CONCATENATE($BE$2,AL12,AM12,AN12,AO12,AP12,AQ12,AR12,AS12,AT12,AU12,AV12,AW12)</f>
        <v>~/EHFI/plot_pco_with_stats_all.3-4-13.pl -f 3.MG-RAST.MG-RAST_default.included.raw  -g EHFI.groups -s gt -p 10000 -t rowwise_rand -m bray-curtis -z MG-RAST_pipe -c 10 -o Analysis_2b -cleanup</v>
      </c>
      <c r="BH12" s="1" t="s">
        <v>113</v>
      </c>
      <c r="BI12" t="s">
        <v>114</v>
      </c>
      <c r="BR12" t="s">
        <v>115</v>
      </c>
    </row>
    <row r="13" spans="2:70">
      <c r="BC13" s="10">
        <v>2</v>
      </c>
      <c r="BD13">
        <v>4</v>
      </c>
      <c r="BE13" t="str">
        <f>CONCATENATE($BE$3,AY10,AZ10,BA10,BB10)</f>
        <v>~/EHFI/combine_summary_stats.pl -m pattern -w Analysis_2w -b Analysis_2b -o Analysis_2.P_VALUE_SUMMARY</v>
      </c>
      <c r="BH13" s="1" t="s">
        <v>116</v>
      </c>
      <c r="BI13" t="s">
        <v>116</v>
      </c>
      <c r="BR13" t="s">
        <v>117</v>
      </c>
    </row>
    <row r="14" spans="2:70">
      <c r="BC14" s="10">
        <v>2</v>
      </c>
      <c r="BD14">
        <v>5</v>
      </c>
      <c r="BR14" t="s">
        <v>118</v>
      </c>
    </row>
    <row r="15" spans="2:70">
      <c r="AL15" t="str">
        <f>CONCATENATE(F16)</f>
        <v>Analysis_3</v>
      </c>
      <c r="AY15" t="str">
        <f>CONCATENATE("-m pattern")</f>
        <v>-m pattern</v>
      </c>
      <c r="AZ15" t="str">
        <f>CONCATENATE(" -w ",F16,"w")</f>
        <v xml:space="preserve"> -w Analysis_3w</v>
      </c>
      <c r="BA15" t="str">
        <f>CONCATENATE(" -b ",F16,"b")</f>
        <v xml:space="preserve"> -b Analysis_3b</v>
      </c>
      <c r="BB15" s="10" t="str">
        <f>CONCATENATE(" -o ",F16,".P_VALUE_SUMMARY")</f>
        <v xml:space="preserve"> -o Analysis_3.P_VALUE_SUMMARY</v>
      </c>
      <c r="BC15" s="10">
        <v>3</v>
      </c>
      <c r="BD15">
        <v>1</v>
      </c>
      <c r="BE15" t="str">
        <f>CONCATENATE("# ",AL15)</f>
        <v># Analysis_3</v>
      </c>
      <c r="BH15" s="1" t="s">
        <v>119</v>
      </c>
      <c r="BI15" t="s">
        <v>119</v>
      </c>
      <c r="BR15" t="s">
        <v>120</v>
      </c>
    </row>
    <row r="16" spans="2:70">
      <c r="B16">
        <v>4</v>
      </c>
      <c r="C16" t="str">
        <f>VLOOKUP(D16,'[1]datasets and notes'!$K$3:$L$18,2,FALSE)</f>
        <v>4.MG-RAST.MG-RAST_default.included.norm</v>
      </c>
      <c r="D16" t="str">
        <f>CONCATENATE(G16,".",L16,".",M16,".",K16)</f>
        <v>MG-RAST.MG-RAST_default.included.norm</v>
      </c>
      <c r="E16">
        <v>3</v>
      </c>
      <c r="F16" s="20" t="s">
        <v>121</v>
      </c>
      <c r="G16" s="20" t="s">
        <v>87</v>
      </c>
      <c r="H16" s="20" t="s">
        <v>88</v>
      </c>
      <c r="I16" s="20" t="s">
        <v>122</v>
      </c>
      <c r="J16" s="20" t="s">
        <v>90</v>
      </c>
      <c r="K16" s="20" t="s">
        <v>91</v>
      </c>
      <c r="L16" s="20" t="s">
        <v>92</v>
      </c>
      <c r="M16" s="20" t="s">
        <v>93</v>
      </c>
      <c r="N16" s="21">
        <v>0.56000000000000005</v>
      </c>
      <c r="O16" s="21">
        <v>0.04</v>
      </c>
      <c r="P16" s="21">
        <v>0.28999999999999998</v>
      </c>
      <c r="Q16" s="21">
        <v>0.08</v>
      </c>
      <c r="R16" s="21">
        <v>0.09</v>
      </c>
      <c r="S16" s="21">
        <v>0.06</v>
      </c>
      <c r="T16" s="21">
        <v>0</v>
      </c>
      <c r="U16" s="21">
        <v>0.01</v>
      </c>
      <c r="V16" s="21">
        <v>0.19</v>
      </c>
      <c r="W16" s="21">
        <v>0.5</v>
      </c>
      <c r="X16" s="21">
        <v>0.72</v>
      </c>
      <c r="Y16" s="21">
        <v>0.71</v>
      </c>
      <c r="Z16" s="21">
        <v>0.33</v>
      </c>
      <c r="AA16" s="21">
        <v>0.76</v>
      </c>
      <c r="AB16" s="21">
        <v>0.24</v>
      </c>
      <c r="AC16" s="21">
        <v>0.81</v>
      </c>
      <c r="AD16" s="21">
        <v>1</v>
      </c>
      <c r="AE16" s="21">
        <v>0.89</v>
      </c>
      <c r="AF16" s="21">
        <v>0.67</v>
      </c>
      <c r="AG16" s="22">
        <v>0.52</v>
      </c>
      <c r="AH16" s="23">
        <v>1.0000000000000005E-3</v>
      </c>
      <c r="AI16" s="23">
        <v>4.4494718330152868E-19</v>
      </c>
      <c r="AJ16" s="22">
        <v>6</v>
      </c>
      <c r="AL16" t="str">
        <f>CONCATENATE(" -f ",C16)</f>
        <v xml:space="preserve"> -f 4.MG-RAST.MG-RAST_default.included.norm</v>
      </c>
      <c r="AM16" t="str">
        <f>CONCATENATE(" ","-g ","EHFI.groups ")</f>
        <v xml:space="preserve"> -g EHFI.groups </v>
      </c>
      <c r="AN16" t="str">
        <f>CONCATENATE("-s ","lt"," ")</f>
        <v xml:space="preserve">-s lt </v>
      </c>
      <c r="AO16" t="str">
        <f>CONCATENATE("-p ",$AO$1 )</f>
        <v>-p 10000</v>
      </c>
      <c r="AP16" t="str">
        <f>CONCATENATE(" -t dataset_rand ")</f>
        <v xml:space="preserve"> -t dataset_rand </v>
      </c>
      <c r="AQ16" t="str">
        <f>CONCATENATE("-m ",I16," ")</f>
        <v xml:space="preserve">-m euclidean </v>
      </c>
      <c r="AR16" t="str">
        <f>CONCATENATE("-z ",H16," ")</f>
        <v xml:space="preserve">-z MG-RAST_pipe </v>
      </c>
      <c r="AU16" t="str">
        <f>CONCATENATE("-c ",$AU$1," ")</f>
        <v xml:space="preserve">-c 10 </v>
      </c>
      <c r="AV16" t="str">
        <f>CONCATENATE("-o ",F16,"w")</f>
        <v>-o Analysis_3w</v>
      </c>
      <c r="AW16" s="10" t="s">
        <v>94</v>
      </c>
      <c r="BC16" s="10">
        <v>3</v>
      </c>
      <c r="BD16">
        <v>2</v>
      </c>
      <c r="BE16" t="str">
        <f>CONCATENATE($BE$2,AL16,AM16,AN16,AO16,AP16,AQ16,AR16,AS16,AT16,AU16,AV16,AW16)</f>
        <v>~/EHFI/plot_pco_with_stats_all.3-4-13.pl -f 4.MG-RAST.MG-RAST_default.included.norm -g EHFI.groups -s lt -p 10000 -t dataset_rand -m euclidean -z MG-RAST_pipe -c 10 -o Analysis_3w -cleanup</v>
      </c>
      <c r="BH16" s="1" t="s">
        <v>123</v>
      </c>
      <c r="BI16" t="s">
        <v>124</v>
      </c>
      <c r="BR16" t="s">
        <v>125</v>
      </c>
    </row>
    <row r="17" spans="2:70">
      <c r="AL17" t="str">
        <f>CONCATENATE(" -f ",C16," ")</f>
        <v xml:space="preserve"> -f 4.MG-RAST.MG-RAST_default.included.norm </v>
      </c>
      <c r="AM17" t="str">
        <f>CONCATENATE(" ","-g ","EHFI.groups ")</f>
        <v xml:space="preserve"> -g EHFI.groups </v>
      </c>
      <c r="AN17" t="str">
        <f>CONCATENATE("-s ","gt"," ")</f>
        <v xml:space="preserve">-s gt </v>
      </c>
      <c r="AO17" t="str">
        <f>CONCATENATE("-p ",$AO$1 )</f>
        <v>-p 10000</v>
      </c>
      <c r="AP17" t="str">
        <f>CONCATENATE(" -t rowwise_rand ")</f>
        <v xml:space="preserve"> -t rowwise_rand </v>
      </c>
      <c r="AQ17" t="str">
        <f>CONCATENATE("-m ",I16," ")</f>
        <v xml:space="preserve">-m euclidean </v>
      </c>
      <c r="AR17" t="str">
        <f>CONCATENATE("-z ",H16," ")</f>
        <v xml:space="preserve">-z MG-RAST_pipe </v>
      </c>
      <c r="AU17" t="str">
        <f>CONCATENATE("-c ",$AU$1," ")</f>
        <v xml:space="preserve">-c 10 </v>
      </c>
      <c r="AV17" t="str">
        <f>CONCATENATE("-o ", F16,"b")</f>
        <v>-o Analysis_3b</v>
      </c>
      <c r="AW17" s="10" t="s">
        <v>94</v>
      </c>
      <c r="BB17" s="10"/>
      <c r="BC17" s="10">
        <v>3</v>
      </c>
      <c r="BD17">
        <v>3</v>
      </c>
      <c r="BE17" t="str">
        <f>CONCATENATE($BE$2,AL17,AM17,AN17,AO17,AP17,AQ17,AR17,AS17,AT17,AU17,AV17,AW17)</f>
        <v>~/EHFI/plot_pco_with_stats_all.3-4-13.pl -f 4.MG-RAST.MG-RAST_default.included.norm  -g EHFI.groups -s gt -p 10000 -t rowwise_rand -m euclidean -z MG-RAST_pipe -c 10 -o Analysis_3b -cleanup</v>
      </c>
      <c r="BH17" s="1" t="s">
        <v>126</v>
      </c>
      <c r="BI17" t="s">
        <v>127</v>
      </c>
      <c r="BR17" t="s">
        <v>128</v>
      </c>
    </row>
    <row r="18" spans="2:70">
      <c r="BC18" s="10">
        <v>3</v>
      </c>
      <c r="BD18">
        <v>4</v>
      </c>
      <c r="BE18" t="str">
        <f>CONCATENATE($BE$3,AY15,AZ15,BA15,BB15)</f>
        <v>~/EHFI/combine_summary_stats.pl -m pattern -w Analysis_3w -b Analysis_3b -o Analysis_3.P_VALUE_SUMMARY</v>
      </c>
      <c r="BH18" s="1" t="s">
        <v>129</v>
      </c>
      <c r="BI18" t="s">
        <v>129</v>
      </c>
      <c r="BR18" t="s">
        <v>130</v>
      </c>
    </row>
    <row r="19" spans="2:70">
      <c r="BC19" s="10">
        <v>3</v>
      </c>
      <c r="BD19">
        <v>5</v>
      </c>
      <c r="BR19" t="s">
        <v>131</v>
      </c>
    </row>
    <row r="20" spans="2:70">
      <c r="AL20" t="str">
        <f>CONCATENATE(F21)</f>
        <v>Analysis_4</v>
      </c>
      <c r="AY20" t="str">
        <f>CONCATENATE("-m pattern")</f>
        <v>-m pattern</v>
      </c>
      <c r="AZ20" t="str">
        <f>CONCATENATE(" -w ",F21,"w")</f>
        <v xml:space="preserve"> -w Analysis_4w</v>
      </c>
      <c r="BA20" t="str">
        <f>CONCATENATE(" -b ",F21,"b")</f>
        <v xml:space="preserve"> -b Analysis_4b</v>
      </c>
      <c r="BB20" s="10" t="str">
        <f>CONCATENATE(" -o ",F21,".P_VALUE_SUMMARY")</f>
        <v xml:space="preserve"> -o Analysis_4.P_VALUE_SUMMARY</v>
      </c>
      <c r="BC20" s="10">
        <v>4</v>
      </c>
      <c r="BD20">
        <v>1</v>
      </c>
      <c r="BE20" t="str">
        <f>CONCATENATE("# ",AL20)</f>
        <v># Analysis_4</v>
      </c>
      <c r="BH20" s="1" t="s">
        <v>132</v>
      </c>
      <c r="BI20" t="s">
        <v>132</v>
      </c>
      <c r="BR20" t="s">
        <v>133</v>
      </c>
    </row>
    <row r="21" spans="2:70">
      <c r="B21">
        <v>3</v>
      </c>
      <c r="C21" t="str">
        <f>VLOOKUP(D21,'[1]datasets and notes'!$K$3:$L$18,2,FALSE)</f>
        <v>3.MG-RAST.MG-RAST_default.included.raw</v>
      </c>
      <c r="D21" t="str">
        <f>CONCATENATE(G21,".",L21,".",M21,".",K21)</f>
        <v>MG-RAST.MG-RAST_default.included.raw</v>
      </c>
      <c r="E21">
        <v>4</v>
      </c>
      <c r="F21" s="20" t="s">
        <v>134</v>
      </c>
      <c r="G21" s="20" t="s">
        <v>87</v>
      </c>
      <c r="H21" s="20" t="s">
        <v>88</v>
      </c>
      <c r="I21" s="20" t="s">
        <v>122</v>
      </c>
      <c r="J21" s="20" t="s">
        <v>90</v>
      </c>
      <c r="K21" s="20" t="s">
        <v>107</v>
      </c>
      <c r="L21" s="20" t="s">
        <v>92</v>
      </c>
      <c r="M21" s="20" t="s">
        <v>93</v>
      </c>
      <c r="N21" s="21">
        <v>0.25</v>
      </c>
      <c r="O21" s="21">
        <v>0.6</v>
      </c>
      <c r="P21" s="21">
        <v>0.46</v>
      </c>
      <c r="Q21" s="21">
        <v>0.45</v>
      </c>
      <c r="R21" s="21">
        <v>0</v>
      </c>
      <c r="S21" s="21">
        <v>0.84</v>
      </c>
      <c r="T21" s="21">
        <v>0.82</v>
      </c>
      <c r="U21" s="21">
        <v>0.42</v>
      </c>
      <c r="V21" s="21">
        <v>0.25</v>
      </c>
      <c r="W21" s="21">
        <v>0.7</v>
      </c>
      <c r="X21" s="21">
        <v>0.77</v>
      </c>
      <c r="Y21" s="21">
        <v>0.75</v>
      </c>
      <c r="Z21" s="21">
        <v>0.38</v>
      </c>
      <c r="AA21" s="21">
        <v>0.51</v>
      </c>
      <c r="AB21" s="21">
        <v>0.96</v>
      </c>
      <c r="AC21" s="21" t="s">
        <v>135</v>
      </c>
      <c r="AD21" s="21" t="s">
        <v>136</v>
      </c>
      <c r="AE21" s="21" t="s">
        <v>137</v>
      </c>
      <c r="AF21" s="21">
        <v>0.57999999999999996</v>
      </c>
      <c r="AG21" s="22">
        <v>0.74</v>
      </c>
      <c r="AH21" s="23">
        <v>5.7000000000000002E-3</v>
      </c>
      <c r="AI21" s="23">
        <v>1.1707397571396336E-2</v>
      </c>
      <c r="AJ21" s="22">
        <v>21</v>
      </c>
      <c r="AL21" t="str">
        <f>CONCATENATE(" -f ",C21)</f>
        <v xml:space="preserve"> -f 3.MG-RAST.MG-RAST_default.included.raw</v>
      </c>
      <c r="AM21" t="str">
        <f>CONCATENATE(" ","-g ","EHFI.groups ")</f>
        <v xml:space="preserve"> -g EHFI.groups </v>
      </c>
      <c r="AN21" t="str">
        <f>CONCATENATE("-s ","lt"," ")</f>
        <v xml:space="preserve">-s lt </v>
      </c>
      <c r="AO21" t="str">
        <f>CONCATENATE("-p ",$AO$1 )</f>
        <v>-p 10000</v>
      </c>
      <c r="AP21" t="str">
        <f>CONCATENATE(" -t dataset_rand ")</f>
        <v xml:space="preserve"> -t dataset_rand </v>
      </c>
      <c r="AQ21" t="str">
        <f>CONCATENATE("-m ",I21," ")</f>
        <v xml:space="preserve">-m euclidean </v>
      </c>
      <c r="AR21" t="str">
        <f>CONCATENATE("-z ",H21," ")</f>
        <v xml:space="preserve">-z MG-RAST_pipe </v>
      </c>
      <c r="AU21" t="str">
        <f>CONCATENATE("-c ",$AU$1," ")</f>
        <v xml:space="preserve">-c 10 </v>
      </c>
      <c r="AV21" t="str">
        <f>CONCATENATE("-o ",F21,"w")</f>
        <v>-o Analysis_4w</v>
      </c>
      <c r="AW21" s="10" t="s">
        <v>94</v>
      </c>
      <c r="BC21" s="10">
        <v>4</v>
      </c>
      <c r="BD21">
        <v>2</v>
      </c>
      <c r="BE21" t="str">
        <f>CONCATENATE($BE$2,AL21,AM21,AN21,AO21,AP21,AQ21,AR21,AS21,AT21,AU21,AV21,AW21)</f>
        <v>~/EHFI/plot_pco_with_stats_all.3-4-13.pl -f 3.MG-RAST.MG-RAST_default.included.raw -g EHFI.groups -s lt -p 10000 -t dataset_rand -m euclidean -z MG-RAST_pipe -c 10 -o Analysis_4w -cleanup</v>
      </c>
      <c r="BH21" s="1" t="s">
        <v>138</v>
      </c>
      <c r="BI21" t="s">
        <v>139</v>
      </c>
      <c r="BR21" t="s">
        <v>140</v>
      </c>
    </row>
    <row r="22" spans="2:70">
      <c r="AL22" t="str">
        <f>CONCATENATE(" -f ",C21," ")</f>
        <v xml:space="preserve"> -f 3.MG-RAST.MG-RAST_default.included.raw </v>
      </c>
      <c r="AM22" t="str">
        <f>CONCATENATE(" ","-g ","EHFI.groups ")</f>
        <v xml:space="preserve"> -g EHFI.groups </v>
      </c>
      <c r="AN22" t="str">
        <f>CONCATENATE("-s ","gt"," ")</f>
        <v xml:space="preserve">-s gt </v>
      </c>
      <c r="AO22" t="str">
        <f>CONCATENATE("-p ",$AO$1 )</f>
        <v>-p 10000</v>
      </c>
      <c r="AP22" t="str">
        <f>CONCATENATE(" -t rowwise_rand ")</f>
        <v xml:space="preserve"> -t rowwise_rand </v>
      </c>
      <c r="AQ22" t="str">
        <f>CONCATENATE("-m ",I21," ")</f>
        <v xml:space="preserve">-m euclidean </v>
      </c>
      <c r="AR22" t="str">
        <f>CONCATENATE("-z ",H21," ")</f>
        <v xml:space="preserve">-z MG-RAST_pipe </v>
      </c>
      <c r="AU22" t="str">
        <f>CONCATENATE("-c ",$AU$1," ")</f>
        <v xml:space="preserve">-c 10 </v>
      </c>
      <c r="AV22" t="str">
        <f>CONCATENATE("-o ", F21,"b")</f>
        <v>-o Analysis_4b</v>
      </c>
      <c r="AW22" s="10" t="s">
        <v>94</v>
      </c>
      <c r="BB22" s="10"/>
      <c r="BC22" s="10">
        <v>4</v>
      </c>
      <c r="BD22">
        <v>3</v>
      </c>
      <c r="BE22" t="str">
        <f>CONCATENATE($BE$2,AL22,AM22,AN22,AO22,AP22,AQ22,AR22,AS22,AT22,AU22,AV22,AW22)</f>
        <v>~/EHFI/plot_pco_with_stats_all.3-4-13.pl -f 3.MG-RAST.MG-RAST_default.included.raw  -g EHFI.groups -s gt -p 10000 -t rowwise_rand -m euclidean -z MG-RAST_pipe -c 10 -o Analysis_4b -cleanup</v>
      </c>
      <c r="BH22" s="1" t="s">
        <v>141</v>
      </c>
      <c r="BI22" t="s">
        <v>142</v>
      </c>
      <c r="BR22" t="s">
        <v>143</v>
      </c>
    </row>
    <row r="23" spans="2:70">
      <c r="BC23" s="10">
        <v>4</v>
      </c>
      <c r="BD23">
        <v>4</v>
      </c>
      <c r="BE23" t="str">
        <f>CONCATENATE($BE$3,AY20,AZ20,BA20,BB20)</f>
        <v>~/EHFI/combine_summary_stats.pl -m pattern -w Analysis_4w -b Analysis_4b -o Analysis_4.P_VALUE_SUMMARY</v>
      </c>
      <c r="BH23" s="1" t="s">
        <v>144</v>
      </c>
      <c r="BI23" t="s">
        <v>144</v>
      </c>
      <c r="BR23" t="s">
        <v>145</v>
      </c>
    </row>
    <row r="24" spans="2:70">
      <c r="BC24" s="10">
        <v>4</v>
      </c>
      <c r="BD24">
        <v>5</v>
      </c>
      <c r="BR24" t="s">
        <v>146</v>
      </c>
    </row>
    <row r="25" spans="2:70">
      <c r="AL25" t="str">
        <f>CONCATENATE(F26)</f>
        <v>Analysis_5</v>
      </c>
      <c r="AY25" t="str">
        <f>CONCATENATE("-m pattern")</f>
        <v>-m pattern</v>
      </c>
      <c r="AZ25" t="str">
        <f>CONCATENATE(" -w ",F26,"w")</f>
        <v xml:space="preserve"> -w Analysis_5w</v>
      </c>
      <c r="BA25" t="str">
        <f>CONCATENATE(" -b ",F26,"b")</f>
        <v xml:space="preserve"> -b Analysis_5b</v>
      </c>
      <c r="BB25" s="10" t="str">
        <f>CONCATENATE(" -o ",F26,".P_VALUE_SUMMARY")</f>
        <v xml:space="preserve"> -o Analysis_5.P_VALUE_SUMMARY</v>
      </c>
      <c r="BC25" s="10">
        <v>5</v>
      </c>
      <c r="BD25">
        <v>1</v>
      </c>
      <c r="BE25" t="str">
        <f>CONCATENATE("# ",AL25)</f>
        <v># Analysis_5</v>
      </c>
      <c r="BH25" s="1" t="s">
        <v>147</v>
      </c>
      <c r="BI25" t="s">
        <v>147</v>
      </c>
      <c r="BR25" t="s">
        <v>148</v>
      </c>
    </row>
    <row r="26" spans="2:70">
      <c r="B26">
        <v>11</v>
      </c>
      <c r="C26" t="str">
        <f>VLOOKUP(D26,'[1]datasets and notes'!$K$3:$L$18,2,FALSE)</f>
        <v>11.Qiime.Qiime_default.included.raw</v>
      </c>
      <c r="D26" t="str">
        <f>CONCATENATE(G26,".",L26,".",M26,".",K26)</f>
        <v>Qiime.Qiime_default.included.raw</v>
      </c>
      <c r="E26">
        <v>5</v>
      </c>
      <c r="F26" s="24" t="s">
        <v>149</v>
      </c>
      <c r="G26" s="20" t="s">
        <v>150</v>
      </c>
      <c r="H26" s="20" t="s">
        <v>151</v>
      </c>
      <c r="I26" s="20" t="s">
        <v>152</v>
      </c>
      <c r="J26" s="20" t="s">
        <v>153</v>
      </c>
      <c r="K26" s="20" t="s">
        <v>107</v>
      </c>
      <c r="L26" s="20" t="s">
        <v>154</v>
      </c>
      <c r="M26" s="20" t="s">
        <v>93</v>
      </c>
      <c r="N26" s="21">
        <v>0.09</v>
      </c>
      <c r="O26" s="21">
        <v>0.2</v>
      </c>
      <c r="P26" s="21">
        <v>0.04</v>
      </c>
      <c r="Q26" s="21">
        <v>0.23</v>
      </c>
      <c r="R26" s="21">
        <v>0.32</v>
      </c>
      <c r="S26" s="21">
        <v>0.03</v>
      </c>
      <c r="T26" s="21">
        <v>0</v>
      </c>
      <c r="U26" s="21">
        <v>0.28999999999999998</v>
      </c>
      <c r="V26" s="21">
        <v>0.31</v>
      </c>
      <c r="W26" s="21">
        <v>0.59</v>
      </c>
      <c r="X26" s="21" t="s">
        <v>155</v>
      </c>
      <c r="Y26" s="21" t="s">
        <v>156</v>
      </c>
      <c r="Z26" s="21">
        <v>0.42</v>
      </c>
      <c r="AA26" s="21" t="s">
        <v>157</v>
      </c>
      <c r="AB26" s="21">
        <v>0.45</v>
      </c>
      <c r="AC26" s="21" t="s">
        <v>158</v>
      </c>
      <c r="AD26" s="21" t="s">
        <v>159</v>
      </c>
      <c r="AE26" s="21" t="s">
        <v>160</v>
      </c>
      <c r="AF26" s="21">
        <v>0.87</v>
      </c>
      <c r="AG26" s="22">
        <v>0.79</v>
      </c>
      <c r="AH26" s="23">
        <v>0.23295000000000005</v>
      </c>
      <c r="AI26" s="23">
        <v>0.4151098110899788</v>
      </c>
      <c r="AJ26" s="22">
        <v>34</v>
      </c>
      <c r="AK26" t="str">
        <f>L26</f>
        <v>Qiime_default</v>
      </c>
      <c r="AL26" t="str">
        <f>CONCATENATE(" -f ",C26)</f>
        <v xml:space="preserve"> -f 11.Qiime.Qiime_default.included.raw</v>
      </c>
      <c r="AM26" t="str">
        <f>CONCATENATE(" ","-g ","EHFI.groups ")</f>
        <v xml:space="preserve"> -g EHFI.groups </v>
      </c>
      <c r="AN26" t="str">
        <f>CONCATENATE("-s ","lt"," ")</f>
        <v xml:space="preserve">-s lt </v>
      </c>
      <c r="AO26" t="str">
        <f>CONCATENATE("-p ",$AO$1 )</f>
        <v>-p 10000</v>
      </c>
      <c r="AP26" t="str">
        <f>CONCATENATE(" -t dataset_rand ")</f>
        <v xml:space="preserve"> -t dataset_rand </v>
      </c>
      <c r="AQ26" t="str">
        <f>CONCATENATE("-m ",I26," ")</f>
        <v xml:space="preserve">-m unifrac </v>
      </c>
      <c r="AR26" t="str">
        <f>CONCATENATE("-z ",H26," ")</f>
        <v xml:space="preserve">-z qiime_pipe </v>
      </c>
      <c r="AS26" t="str">
        <f>CONCATENATE(" -q ",$AS$1," ")</f>
        <v xml:space="preserve"> -q qiime_table </v>
      </c>
      <c r="AT26" s="10" t="s">
        <v>161</v>
      </c>
      <c r="AU26" t="str">
        <f>CONCATENATE(" -c ",$AU$1," ")</f>
        <v xml:space="preserve"> -c 10 </v>
      </c>
      <c r="AV26" t="str">
        <f>CONCATENATE("-o ",F26,"w")</f>
        <v>-o Analysis_5w</v>
      </c>
      <c r="AW26" s="10" t="s">
        <v>94</v>
      </c>
      <c r="BC26" s="10">
        <v>5</v>
      </c>
      <c r="BD26">
        <v>2</v>
      </c>
      <c r="BE26" t="str">
        <f>CONCATENATE($BE$2,AL26,AM26,AN26,AO26,AP26,AQ26,AR26,AS26,AT26,AU26,AV26,AW26)</f>
        <v>~/EHFI/plot_pco_with_stats_all.3-4-13.pl -f 11.Qiime.Qiime_default.included.raw -g EHFI.groups -s lt -p 10000 -t dataset_rand -m unifrac -z qiime_pipe  -q qiime_table  -a ~/EHFI/qiime_trees/97_otus.tree -c 10 -o Analysis_5w -cleanup</v>
      </c>
      <c r="BH26" s="1" t="s">
        <v>162</v>
      </c>
      <c r="BI26" t="s">
        <v>163</v>
      </c>
      <c r="BR26" t="s">
        <v>164</v>
      </c>
    </row>
    <row r="27" spans="2:70">
      <c r="AL27" t="str">
        <f>CONCATENATE(" -f ",C26," ")</f>
        <v xml:space="preserve"> -f 11.Qiime.Qiime_default.included.raw </v>
      </c>
      <c r="AM27" t="str">
        <f>CONCATENATE(" ","-g ","EHFI.groups ")</f>
        <v xml:space="preserve"> -g EHFI.groups </v>
      </c>
      <c r="AN27" t="str">
        <f>CONCATENATE("-s ","gt"," ")</f>
        <v xml:space="preserve">-s gt </v>
      </c>
      <c r="AO27" t="str">
        <f>CONCATENATE("-p ",$AO$1 )</f>
        <v>-p 10000</v>
      </c>
      <c r="AP27" t="str">
        <f>CONCATENATE(" -t rowwise_rand ")</f>
        <v xml:space="preserve"> -t rowwise_rand </v>
      </c>
      <c r="AQ27" t="str">
        <f>CONCATENATE("-m ",I26," ")</f>
        <v xml:space="preserve">-m unifrac </v>
      </c>
      <c r="AR27" t="str">
        <f>CONCATENATE("-z ",H26," ")</f>
        <v xml:space="preserve">-z qiime_pipe </v>
      </c>
      <c r="AS27" t="str">
        <f>CONCATENATE(" -q ",$AS$1," ")</f>
        <v xml:space="preserve"> -q qiime_table </v>
      </c>
      <c r="AT27" s="10" t="s">
        <v>161</v>
      </c>
      <c r="AU27" t="str">
        <f>CONCATENATE(" -c ",$AU$1," ")</f>
        <v xml:space="preserve"> -c 10 </v>
      </c>
      <c r="AV27" t="str">
        <f>CONCATENATE("-o ", F26,"b")</f>
        <v>-o Analysis_5b</v>
      </c>
      <c r="AW27" s="10" t="s">
        <v>94</v>
      </c>
      <c r="BB27" s="10"/>
      <c r="BC27" s="10">
        <v>5</v>
      </c>
      <c r="BD27">
        <v>3</v>
      </c>
      <c r="BE27" t="str">
        <f>CONCATENATE($BE$2,AL27,AM27,AN27,AO27,AP27,AQ27,AR27,AS27,AT27,AU27,AV27,AW27)</f>
        <v>~/EHFI/plot_pco_with_stats_all.3-4-13.pl -f 11.Qiime.Qiime_default.included.raw  -g EHFI.groups -s gt -p 10000 -t rowwise_rand -m unifrac -z qiime_pipe  -q qiime_table  -a ~/EHFI/qiime_trees/97_otus.tree -c 10 -o Analysis_5b -cleanup</v>
      </c>
      <c r="BH27" s="1" t="s">
        <v>165</v>
      </c>
      <c r="BI27" t="s">
        <v>166</v>
      </c>
      <c r="BR27" t="s">
        <v>167</v>
      </c>
    </row>
    <row r="28" spans="2:70">
      <c r="BC28" s="10">
        <v>5</v>
      </c>
      <c r="BD28">
        <v>4</v>
      </c>
      <c r="BE28" t="str">
        <f>CONCATENATE($BE$3,AY25,AZ25,BA25,BB25)</f>
        <v>~/EHFI/combine_summary_stats.pl -m pattern -w Analysis_5w -b Analysis_5b -o Analysis_5.P_VALUE_SUMMARY</v>
      </c>
      <c r="BH28" s="1" t="s">
        <v>168</v>
      </c>
      <c r="BI28" t="s">
        <v>168</v>
      </c>
      <c r="BR28" t="s">
        <v>169</v>
      </c>
    </row>
    <row r="29" spans="2:70">
      <c r="BC29" s="10">
        <v>5</v>
      </c>
      <c r="BD29">
        <v>5</v>
      </c>
      <c r="BR29" t="s">
        <v>170</v>
      </c>
    </row>
    <row r="30" spans="2:70">
      <c r="AL30" t="str">
        <f>CONCATENATE(F31)</f>
        <v>Analysis_6</v>
      </c>
      <c r="AY30" t="str">
        <f>CONCATENATE("-m pattern")</f>
        <v>-m pattern</v>
      </c>
      <c r="AZ30" t="str">
        <f>CONCATENATE(" -w ",F31,"w")</f>
        <v xml:space="preserve"> -w Analysis_6w</v>
      </c>
      <c r="BA30" t="str">
        <f>CONCATENATE(" -b ",F31,"b")</f>
        <v xml:space="preserve"> -b Analysis_6b</v>
      </c>
      <c r="BB30" s="10" t="str">
        <f>CONCATENATE(" -o ",F31,".P_VALUE_SUMMARY")</f>
        <v xml:space="preserve"> -o Analysis_6.P_VALUE_SUMMARY</v>
      </c>
      <c r="BC30" s="10">
        <v>6</v>
      </c>
      <c r="BD30">
        <v>1</v>
      </c>
      <c r="BE30" t="str">
        <f>CONCATENATE("# ",AL30)</f>
        <v># Analysis_6</v>
      </c>
      <c r="BH30" s="1" t="s">
        <v>171</v>
      </c>
      <c r="BI30" t="s">
        <v>171</v>
      </c>
      <c r="BR30" t="s">
        <v>172</v>
      </c>
    </row>
    <row r="31" spans="2:70">
      <c r="B31">
        <v>12</v>
      </c>
      <c r="C31" t="str">
        <f>VLOOKUP(D31,'[1]datasets and notes'!$K$3:$L$18,2,FALSE)</f>
        <v>12.Qiime.Qiime_default.included.norm</v>
      </c>
      <c r="D31" t="str">
        <f>CONCATENATE(G31,".",L31,".",M31,".",K31)</f>
        <v>Qiime.Qiime_default.included.norm</v>
      </c>
      <c r="E31">
        <v>6</v>
      </c>
      <c r="F31" s="24" t="s">
        <v>173</v>
      </c>
      <c r="G31" s="20" t="s">
        <v>150</v>
      </c>
      <c r="H31" s="20" t="s">
        <v>151</v>
      </c>
      <c r="I31" s="20" t="s">
        <v>174</v>
      </c>
      <c r="J31" s="20" t="s">
        <v>153</v>
      </c>
      <c r="K31" s="20" t="s">
        <v>91</v>
      </c>
      <c r="L31" s="20" t="s">
        <v>154</v>
      </c>
      <c r="M31" s="20" t="s">
        <v>93</v>
      </c>
      <c r="N31" s="21" t="s">
        <v>175</v>
      </c>
      <c r="O31" s="21">
        <v>0.19</v>
      </c>
      <c r="P31" s="21">
        <v>0.62</v>
      </c>
      <c r="Q31" s="21">
        <v>0.06</v>
      </c>
      <c r="R31" s="21">
        <v>0</v>
      </c>
      <c r="S31" s="21">
        <v>0.55000000000000004</v>
      </c>
      <c r="T31" s="21">
        <v>0.43</v>
      </c>
      <c r="U31" s="21">
        <v>0.21</v>
      </c>
      <c r="V31" s="21">
        <v>0.69</v>
      </c>
      <c r="W31" s="21" t="s">
        <v>176</v>
      </c>
      <c r="X31" s="21" t="s">
        <v>177</v>
      </c>
      <c r="Y31" s="21" t="s">
        <v>178</v>
      </c>
      <c r="Z31" s="21">
        <v>0.38</v>
      </c>
      <c r="AA31" s="21" t="s">
        <v>179</v>
      </c>
      <c r="AB31" s="21">
        <v>0.53</v>
      </c>
      <c r="AC31" s="21" t="s">
        <v>178</v>
      </c>
      <c r="AD31" s="21" t="s">
        <v>180</v>
      </c>
      <c r="AE31" s="21" t="s">
        <v>178</v>
      </c>
      <c r="AF31" s="21" t="s">
        <v>181</v>
      </c>
      <c r="AG31" s="22" t="s">
        <v>182</v>
      </c>
      <c r="AH31" s="23">
        <v>0.35244999999999999</v>
      </c>
      <c r="AI31" s="23">
        <v>0.48609588343734905</v>
      </c>
      <c r="AJ31" s="22">
        <v>40</v>
      </c>
      <c r="AK31" t="str">
        <f>L31</f>
        <v>Qiime_default</v>
      </c>
      <c r="AL31" t="str">
        <f>CONCATENATE(" -f ",C31)</f>
        <v xml:space="preserve"> -f 12.Qiime.Qiime_default.included.norm</v>
      </c>
      <c r="AM31" t="str">
        <f>CONCATENATE(" ","-g ","EHFI.groups ")</f>
        <v xml:space="preserve"> -g EHFI.groups </v>
      </c>
      <c r="AN31" t="str">
        <f>CONCATENATE("-s ","lt"," ")</f>
        <v xml:space="preserve">-s lt </v>
      </c>
      <c r="AO31" t="str">
        <f>CONCATENATE("-p ",$AO$1 )</f>
        <v>-p 10000</v>
      </c>
      <c r="AP31" t="str">
        <f>CONCATENATE(" -t dataset_rand ")</f>
        <v xml:space="preserve"> -t dataset_rand </v>
      </c>
      <c r="AQ31" t="str">
        <f>CONCATENATE("-m ",I31," ")</f>
        <v xml:space="preserve">-m weighted_unifrac </v>
      </c>
      <c r="AR31" t="str">
        <f>CONCATENATE("-z ",H31," ")</f>
        <v xml:space="preserve">-z qiime_pipe </v>
      </c>
      <c r="AS31" t="str">
        <f>CONCATENATE(" -q ",$AS$1," ")</f>
        <v xml:space="preserve"> -q qiime_table </v>
      </c>
      <c r="AT31" s="10" t="s">
        <v>161</v>
      </c>
      <c r="AU31" t="str">
        <f>CONCATENATE(" -c ",$AU$1," ")</f>
        <v xml:space="preserve"> -c 10 </v>
      </c>
      <c r="AV31" t="str">
        <f>CONCATENATE("-o ",F31,"w")</f>
        <v>-o Analysis_6w</v>
      </c>
      <c r="AW31" s="10" t="s">
        <v>94</v>
      </c>
      <c r="BC31" s="10">
        <v>6</v>
      </c>
      <c r="BD31">
        <v>2</v>
      </c>
      <c r="BE31" t="str">
        <f>CONCATENATE($BE$2,AL31,AM31,AN31,AO31,AP31,AQ31,AR31,AS31,AT31,AU31,AV31,AW31)</f>
        <v>~/EHFI/plot_pco_with_stats_all.3-4-13.pl -f 12.Qiime.Qiime_default.included.norm -g EHFI.groups -s lt -p 10000 -t dataset_rand -m weighted_unifrac -z qiime_pipe  -q qiime_table  -a ~/EHFI/qiime_trees/97_otus.tree -c 10 -o Analysis_6w -cleanup</v>
      </c>
      <c r="BH31" s="1" t="s">
        <v>183</v>
      </c>
      <c r="BI31" t="s">
        <v>184</v>
      </c>
      <c r="BR31" t="s">
        <v>185</v>
      </c>
    </row>
    <row r="32" spans="2:70">
      <c r="AL32" t="str">
        <f>CONCATENATE(" -f ",C31," ")</f>
        <v xml:space="preserve"> -f 12.Qiime.Qiime_default.included.norm </v>
      </c>
      <c r="AM32" t="str">
        <f>CONCATENATE(" ","-g ","EHFI.groups ")</f>
        <v xml:space="preserve"> -g EHFI.groups </v>
      </c>
      <c r="AN32" t="str">
        <f>CONCATENATE("-s ","gt"," ")</f>
        <v xml:space="preserve">-s gt </v>
      </c>
      <c r="AO32" t="str">
        <f>CONCATENATE("-p ",$AO$1 )</f>
        <v>-p 10000</v>
      </c>
      <c r="AP32" t="str">
        <f>CONCATENATE(" -t rowwise_rand ")</f>
        <v xml:space="preserve"> -t rowwise_rand </v>
      </c>
      <c r="AQ32" t="str">
        <f>CONCATENATE("-m ",I31," ")</f>
        <v xml:space="preserve">-m weighted_unifrac </v>
      </c>
      <c r="AR32" t="str">
        <f>CONCATENATE("-z ",H31," ")</f>
        <v xml:space="preserve">-z qiime_pipe </v>
      </c>
      <c r="AS32" t="str">
        <f>CONCATENATE(" -q ",$AS$1," ")</f>
        <v xml:space="preserve"> -q qiime_table </v>
      </c>
      <c r="AT32" s="10" t="s">
        <v>161</v>
      </c>
      <c r="AU32" t="str">
        <f>CONCATENATE(" -c ",$AU$1," ")</f>
        <v xml:space="preserve"> -c 10 </v>
      </c>
      <c r="AV32" t="str">
        <f>CONCATENATE("-o ", F31,"b")</f>
        <v>-o Analysis_6b</v>
      </c>
      <c r="AW32" s="10" t="s">
        <v>94</v>
      </c>
      <c r="BB32" s="10"/>
      <c r="BC32" s="10">
        <v>6</v>
      </c>
      <c r="BD32">
        <v>3</v>
      </c>
      <c r="BE32" t="str">
        <f>CONCATENATE($BE$2,AL32,AM32,AN32,AO32,AP32,AQ32,AR32,AS32,AT32,AU32,AV32,AW32)</f>
        <v>~/EHFI/plot_pco_with_stats_all.3-4-13.pl -f 12.Qiime.Qiime_default.included.norm  -g EHFI.groups -s gt -p 10000 -t rowwise_rand -m weighted_unifrac -z qiime_pipe  -q qiime_table  -a ~/EHFI/qiime_trees/97_otus.tree -c 10 -o Analysis_6b -cleanup</v>
      </c>
      <c r="BH32" s="1" t="s">
        <v>186</v>
      </c>
      <c r="BI32" t="s">
        <v>187</v>
      </c>
      <c r="BR32" t="s">
        <v>188</v>
      </c>
    </row>
    <row r="33" spans="2:70">
      <c r="BC33" s="10">
        <v>6</v>
      </c>
      <c r="BD33">
        <v>4</v>
      </c>
      <c r="BE33" t="str">
        <f>CONCATENATE($BE$3,AY30,AZ30,BA30,BB30)</f>
        <v>~/EHFI/combine_summary_stats.pl -m pattern -w Analysis_6w -b Analysis_6b -o Analysis_6.P_VALUE_SUMMARY</v>
      </c>
      <c r="BH33" s="1" t="s">
        <v>189</v>
      </c>
      <c r="BI33" t="s">
        <v>189</v>
      </c>
      <c r="BR33" t="s">
        <v>190</v>
      </c>
    </row>
    <row r="34" spans="2:70">
      <c r="BC34" s="10">
        <v>6</v>
      </c>
      <c r="BD34">
        <v>5</v>
      </c>
      <c r="BR34" t="s">
        <v>191</v>
      </c>
    </row>
    <row r="35" spans="2:70">
      <c r="AL35" t="str">
        <f>CONCATENATE(F36)</f>
        <v>Analysis_7</v>
      </c>
      <c r="AY35" t="str">
        <f>CONCATENATE("-m pattern")</f>
        <v>-m pattern</v>
      </c>
      <c r="AZ35" t="str">
        <f>CONCATENATE(" -w ",F36,"w")</f>
        <v xml:space="preserve"> -w Analysis_7w</v>
      </c>
      <c r="BA35" t="str">
        <f>CONCATENATE(" -b ",F36,"b")</f>
        <v xml:space="preserve"> -b Analysis_7b</v>
      </c>
      <c r="BB35" s="10" t="str">
        <f>CONCATENATE(" -o ",F36,".P_VALUE_SUMMARY")</f>
        <v xml:space="preserve"> -o Analysis_7.P_VALUE_SUMMARY</v>
      </c>
      <c r="BC35" s="10">
        <v>7</v>
      </c>
      <c r="BD35">
        <v>1</v>
      </c>
      <c r="BE35" t="str">
        <f>CONCATENATE("# ",AL35)</f>
        <v># Analysis_7</v>
      </c>
      <c r="BH35" s="1" t="s">
        <v>192</v>
      </c>
      <c r="BI35" t="s">
        <v>192</v>
      </c>
      <c r="BR35" t="s">
        <v>193</v>
      </c>
    </row>
    <row r="36" spans="2:70">
      <c r="B36">
        <v>11</v>
      </c>
      <c r="C36" t="str">
        <f>VLOOKUP(D36,'[1]datasets and notes'!$K$3:$L$18,2,FALSE)</f>
        <v>11.Qiime.Qiime_default.included.raw</v>
      </c>
      <c r="D36" t="str">
        <f>CONCATENATE(G36,".",L36,".",M36,".",K36)</f>
        <v>Qiime.Qiime_default.included.raw</v>
      </c>
      <c r="E36">
        <v>7</v>
      </c>
      <c r="F36" s="24" t="s">
        <v>194</v>
      </c>
      <c r="G36" s="20" t="s">
        <v>150</v>
      </c>
      <c r="H36" s="20" t="s">
        <v>151</v>
      </c>
      <c r="I36" s="20" t="s">
        <v>174</v>
      </c>
      <c r="J36" s="20" t="s">
        <v>153</v>
      </c>
      <c r="K36" s="20" t="s">
        <v>107</v>
      </c>
      <c r="L36" s="20" t="s">
        <v>154</v>
      </c>
      <c r="M36" s="20" t="s">
        <v>93</v>
      </c>
      <c r="N36" s="21">
        <v>0.27</v>
      </c>
      <c r="O36" s="21">
        <v>0.09</v>
      </c>
      <c r="P36" s="21">
        <v>7.0000000000000007E-2</v>
      </c>
      <c r="Q36" s="21">
        <v>0.12</v>
      </c>
      <c r="R36" s="21">
        <v>0.22</v>
      </c>
      <c r="S36" s="21">
        <v>0.06</v>
      </c>
      <c r="T36" s="21">
        <v>0</v>
      </c>
      <c r="U36" s="21">
        <v>0.14000000000000001</v>
      </c>
      <c r="V36" s="21">
        <v>0.25</v>
      </c>
      <c r="W36" s="21" t="s">
        <v>195</v>
      </c>
      <c r="X36" s="21" t="s">
        <v>196</v>
      </c>
      <c r="Y36" s="21" t="s">
        <v>197</v>
      </c>
      <c r="Z36" s="21">
        <v>0.38</v>
      </c>
      <c r="AA36" s="21" t="s">
        <v>198</v>
      </c>
      <c r="AB36" s="21">
        <v>0.26</v>
      </c>
      <c r="AC36" s="21" t="s">
        <v>199</v>
      </c>
      <c r="AD36" s="21" t="s">
        <v>178</v>
      </c>
      <c r="AE36" s="21" t="s">
        <v>200</v>
      </c>
      <c r="AF36" s="21" t="s">
        <v>201</v>
      </c>
      <c r="AG36" s="22">
        <v>0.86</v>
      </c>
      <c r="AH36" s="23">
        <v>0.18770000000000001</v>
      </c>
      <c r="AI36" s="23">
        <v>0.35427332594154509</v>
      </c>
      <c r="AJ36" s="22">
        <v>33</v>
      </c>
      <c r="AK36" t="str">
        <f>L36</f>
        <v>Qiime_default</v>
      </c>
      <c r="AL36" t="str">
        <f>CONCATENATE(" -f ",C36)</f>
        <v xml:space="preserve"> -f 11.Qiime.Qiime_default.included.raw</v>
      </c>
      <c r="AM36" t="str">
        <f>CONCATENATE(" ","-g ","EHFI.groups ")</f>
        <v xml:space="preserve"> -g EHFI.groups </v>
      </c>
      <c r="AN36" t="str">
        <f>CONCATENATE("-s ","lt"," ")</f>
        <v xml:space="preserve">-s lt </v>
      </c>
      <c r="AO36" t="str">
        <f>CONCATENATE("-p ",$AO$1 )</f>
        <v>-p 10000</v>
      </c>
      <c r="AP36" t="str">
        <f>CONCATENATE(" -t dataset_rand ")</f>
        <v xml:space="preserve"> -t dataset_rand </v>
      </c>
      <c r="AQ36" t="str">
        <f>CONCATENATE("-m ",I36," ")</f>
        <v xml:space="preserve">-m weighted_unifrac </v>
      </c>
      <c r="AR36" t="str">
        <f>CONCATENATE("-z ",H36," ")</f>
        <v xml:space="preserve">-z qiime_pipe </v>
      </c>
      <c r="AS36" t="str">
        <f>CONCATENATE(" -q ",$AS$1," ")</f>
        <v xml:space="preserve"> -q qiime_table </v>
      </c>
      <c r="AT36" s="10" t="s">
        <v>161</v>
      </c>
      <c r="AU36" t="str">
        <f>CONCATENATE(" -c ",$AU$1," ")</f>
        <v xml:space="preserve"> -c 10 </v>
      </c>
      <c r="AV36" t="str">
        <f>CONCATENATE("-o ",F36,"w")</f>
        <v>-o Analysis_7w</v>
      </c>
      <c r="AW36" s="10" t="s">
        <v>94</v>
      </c>
      <c r="BC36" s="10">
        <v>7</v>
      </c>
      <c r="BD36">
        <v>2</v>
      </c>
      <c r="BE36" t="str">
        <f>CONCATENATE($BE$2,AL36,AM36,AN36,AO36,AP36,AQ36,AR36,AS36,AT36,AU36,AV36,AW36)</f>
        <v>~/EHFI/plot_pco_with_stats_all.3-4-13.pl -f 11.Qiime.Qiime_default.included.raw -g EHFI.groups -s lt -p 10000 -t dataset_rand -m weighted_unifrac -z qiime_pipe  -q qiime_table  -a ~/EHFI/qiime_trees/97_otus.tree -c 10 -o Analysis_7w -cleanup</v>
      </c>
      <c r="BH36" s="1" t="s">
        <v>202</v>
      </c>
      <c r="BI36" t="s">
        <v>203</v>
      </c>
      <c r="BR36" t="s">
        <v>204</v>
      </c>
    </row>
    <row r="37" spans="2:70">
      <c r="AL37" t="str">
        <f>CONCATENATE(" -f ",C36," ")</f>
        <v xml:space="preserve"> -f 11.Qiime.Qiime_default.included.raw </v>
      </c>
      <c r="AM37" t="str">
        <f>CONCATENATE(" ","-g ","EHFI.groups ")</f>
        <v xml:space="preserve"> -g EHFI.groups </v>
      </c>
      <c r="AN37" t="str">
        <f>CONCATENATE("-s ","gt"," ")</f>
        <v xml:space="preserve">-s gt </v>
      </c>
      <c r="AO37" t="str">
        <f>CONCATENATE("-p ",$AO$1 )</f>
        <v>-p 10000</v>
      </c>
      <c r="AP37" t="str">
        <f>CONCATENATE(" -t rowwise_rand ")</f>
        <v xml:space="preserve"> -t rowwise_rand </v>
      </c>
      <c r="AQ37" t="str">
        <f>CONCATENATE("-m ",I36," ")</f>
        <v xml:space="preserve">-m weighted_unifrac </v>
      </c>
      <c r="AR37" t="str">
        <f>CONCATENATE("-z ",H36," ")</f>
        <v xml:space="preserve">-z qiime_pipe </v>
      </c>
      <c r="AS37" t="str">
        <f>CONCATENATE(" -q ",$AS$1," ")</f>
        <v xml:space="preserve"> -q qiime_table </v>
      </c>
      <c r="AT37" s="10" t="s">
        <v>161</v>
      </c>
      <c r="AU37" t="str">
        <f>CONCATENATE(" -c ",$AU$1," ")</f>
        <v xml:space="preserve"> -c 10 </v>
      </c>
      <c r="AV37" t="str">
        <f>CONCATENATE("-o ", F36,"b")</f>
        <v>-o Analysis_7b</v>
      </c>
      <c r="AW37" s="10" t="s">
        <v>94</v>
      </c>
      <c r="BB37" s="10"/>
      <c r="BC37" s="10">
        <v>7</v>
      </c>
      <c r="BD37">
        <v>3</v>
      </c>
      <c r="BE37" t="str">
        <f>CONCATENATE($BE$2,AL37,AM37,AN37,AO37,AP37,AQ37,AR37,AS37,AT37,AU37,AV37,AW37)</f>
        <v>~/EHFI/plot_pco_with_stats_all.3-4-13.pl -f 11.Qiime.Qiime_default.included.raw  -g EHFI.groups -s gt -p 10000 -t rowwise_rand -m weighted_unifrac -z qiime_pipe  -q qiime_table  -a ~/EHFI/qiime_trees/97_otus.tree -c 10 -o Analysis_7b -cleanup</v>
      </c>
      <c r="BH37" s="1" t="s">
        <v>205</v>
      </c>
      <c r="BI37" t="s">
        <v>206</v>
      </c>
      <c r="BR37" t="s">
        <v>207</v>
      </c>
    </row>
    <row r="38" spans="2:70">
      <c r="BC38" s="10">
        <v>7</v>
      </c>
      <c r="BD38">
        <v>4</v>
      </c>
      <c r="BE38" t="str">
        <f>CONCATENATE($BE$3,AY35,AZ35,BA35,BB35)</f>
        <v>~/EHFI/combine_summary_stats.pl -m pattern -w Analysis_7w -b Analysis_7b -o Analysis_7.P_VALUE_SUMMARY</v>
      </c>
      <c r="BH38" s="1" t="s">
        <v>208</v>
      </c>
      <c r="BI38" t="s">
        <v>208</v>
      </c>
      <c r="BR38" t="s">
        <v>209</v>
      </c>
    </row>
    <row r="39" spans="2:70">
      <c r="BC39" s="10">
        <v>7</v>
      </c>
      <c r="BD39">
        <v>5</v>
      </c>
      <c r="BR39" t="s">
        <v>210</v>
      </c>
    </row>
    <row r="40" spans="2:70">
      <c r="AL40" t="str">
        <f>CONCATENATE(F41)</f>
        <v>Analysis_8</v>
      </c>
      <c r="AY40" t="str">
        <f>CONCATENATE("-m pattern")</f>
        <v>-m pattern</v>
      </c>
      <c r="AZ40" t="str">
        <f>CONCATENATE(" -w ",F41,"w")</f>
        <v xml:space="preserve"> -w Analysis_8w</v>
      </c>
      <c r="BA40" t="str">
        <f>CONCATENATE(" -b ",F41,"b")</f>
        <v xml:space="preserve"> -b Analysis_8b</v>
      </c>
      <c r="BB40" s="10" t="str">
        <f>CONCATENATE(" -o ",F41,".P_VALUE_SUMMARY")</f>
        <v xml:space="preserve"> -o Analysis_8.P_VALUE_SUMMARY</v>
      </c>
      <c r="BC40" s="10">
        <v>8</v>
      </c>
      <c r="BD40">
        <v>1</v>
      </c>
      <c r="BE40" t="str">
        <f>CONCATENATE("# ",AL40)</f>
        <v># Analysis_8</v>
      </c>
      <c r="BH40" s="1" t="s">
        <v>211</v>
      </c>
      <c r="BI40" t="s">
        <v>211</v>
      </c>
      <c r="BR40" t="s">
        <v>212</v>
      </c>
    </row>
    <row r="41" spans="2:70">
      <c r="B41">
        <v>2</v>
      </c>
      <c r="C41" t="str">
        <f>VLOOKUP(D41,'[1]datasets and notes'!$K$3:$L$18,2,FALSE)</f>
        <v>2.MG-RAST.MG-RAST_default.removed.norm</v>
      </c>
      <c r="D41" t="str">
        <f>CONCATENATE(G41,".",L41,".",M41,".",K41)</f>
        <v>MG-RAST.MG-RAST_default.removed.norm</v>
      </c>
      <c r="E41">
        <v>8</v>
      </c>
      <c r="F41" s="20" t="s">
        <v>213</v>
      </c>
      <c r="G41" s="20" t="s">
        <v>87</v>
      </c>
      <c r="H41" s="20" t="s">
        <v>88</v>
      </c>
      <c r="I41" s="20" t="s">
        <v>89</v>
      </c>
      <c r="J41" s="20" t="s">
        <v>90</v>
      </c>
      <c r="K41" s="20" t="s">
        <v>91</v>
      </c>
      <c r="L41" s="20" t="s">
        <v>92</v>
      </c>
      <c r="M41" s="20" t="s">
        <v>214</v>
      </c>
      <c r="N41" s="21">
        <v>0.12</v>
      </c>
      <c r="O41" s="21">
        <v>0.06</v>
      </c>
      <c r="P41" s="21">
        <v>0</v>
      </c>
      <c r="Q41" s="21">
        <v>0.34</v>
      </c>
      <c r="R41" s="21">
        <v>0.26</v>
      </c>
      <c r="S41" s="21">
        <v>0.08</v>
      </c>
      <c r="T41" s="21">
        <v>0.19</v>
      </c>
      <c r="U41" s="21">
        <v>0.33</v>
      </c>
      <c r="V41" s="21">
        <v>0.37</v>
      </c>
      <c r="W41" s="21">
        <v>0.71</v>
      </c>
      <c r="X41" s="21">
        <v>0.83</v>
      </c>
      <c r="Y41" s="21">
        <v>0.91</v>
      </c>
      <c r="Z41" s="21">
        <v>0.38</v>
      </c>
      <c r="AA41" s="21">
        <v>0.86</v>
      </c>
      <c r="AB41" s="21">
        <v>0.56000000000000005</v>
      </c>
      <c r="AC41" s="21">
        <v>0.86</v>
      </c>
      <c r="AD41" s="21">
        <v>0.91</v>
      </c>
      <c r="AE41" s="21">
        <v>0.96</v>
      </c>
      <c r="AF41" s="21">
        <v>1</v>
      </c>
      <c r="AG41" s="22">
        <v>0.88</v>
      </c>
      <c r="AH41" s="23">
        <v>1.0000000000000002E-4</v>
      </c>
      <c r="AI41" s="23">
        <v>1.3904599478172771E-20</v>
      </c>
      <c r="AJ41" s="22">
        <v>1</v>
      </c>
      <c r="AL41" t="str">
        <f>CONCATENATE(" -f ",C41)</f>
        <v xml:space="preserve"> -f 2.MG-RAST.MG-RAST_default.removed.norm</v>
      </c>
      <c r="AM41" t="str">
        <f>CONCATENATE(" ","-g ","EHFI.groups ")</f>
        <v xml:space="preserve"> -g EHFI.groups </v>
      </c>
      <c r="AN41" t="str">
        <f>CONCATENATE("-s ","lt"," ")</f>
        <v xml:space="preserve">-s lt </v>
      </c>
      <c r="AO41" t="str">
        <f>CONCATENATE("-p ",$AO$1 )</f>
        <v>-p 10000</v>
      </c>
      <c r="AP41" t="str">
        <f>CONCATENATE(" -t dataset_rand ")</f>
        <v xml:space="preserve"> -t dataset_rand </v>
      </c>
      <c r="AQ41" t="str">
        <f>CONCATENATE("-m ",I41," ")</f>
        <v xml:space="preserve">-m bray-curtis </v>
      </c>
      <c r="AR41" t="str">
        <f>CONCATENATE("-z ",H41," ")</f>
        <v xml:space="preserve">-z MG-RAST_pipe </v>
      </c>
      <c r="AU41" t="str">
        <f>CONCATENATE("-c ",$AU$1," ")</f>
        <v xml:space="preserve">-c 10 </v>
      </c>
      <c r="AV41" t="str">
        <f>CONCATENATE("-o ",F41,"w")</f>
        <v>-o Analysis_8w</v>
      </c>
      <c r="AW41" s="10" t="s">
        <v>94</v>
      </c>
      <c r="BC41" s="10">
        <v>8</v>
      </c>
      <c r="BD41">
        <v>2</v>
      </c>
      <c r="BE41" t="str">
        <f>CONCATENATE($BE$2,AL41,AM41,AN41,AO41,AP41,AQ41,AR41,AS41,AT41,AU41,AV41,AW41)</f>
        <v>~/EHFI/plot_pco_with_stats_all.3-4-13.pl -f 2.MG-RAST.MG-RAST_default.removed.norm -g EHFI.groups -s lt -p 10000 -t dataset_rand -m bray-curtis -z MG-RAST_pipe -c 10 -o Analysis_8w -cleanup</v>
      </c>
      <c r="BH41" s="1" t="s">
        <v>215</v>
      </c>
      <c r="BI41" t="s">
        <v>216</v>
      </c>
      <c r="BR41" t="s">
        <v>217</v>
      </c>
    </row>
    <row r="42" spans="2:70">
      <c r="AL42" t="str">
        <f>CONCATENATE(" -f ",C41," ")</f>
        <v xml:space="preserve"> -f 2.MG-RAST.MG-RAST_default.removed.norm </v>
      </c>
      <c r="AM42" t="str">
        <f>CONCATENATE(" ","-g ","EHFI.groups ")</f>
        <v xml:space="preserve"> -g EHFI.groups </v>
      </c>
      <c r="AN42" t="str">
        <f>CONCATENATE("-s ","gt"," ")</f>
        <v xml:space="preserve">-s gt </v>
      </c>
      <c r="AO42" t="str">
        <f>CONCATENATE("-p ",$AO$1 )</f>
        <v>-p 10000</v>
      </c>
      <c r="AP42" t="str">
        <f>CONCATENATE(" -t rowwise_rand ")</f>
        <v xml:space="preserve"> -t rowwise_rand </v>
      </c>
      <c r="AQ42" t="str">
        <f>CONCATENATE("-m ",I41," ")</f>
        <v xml:space="preserve">-m bray-curtis </v>
      </c>
      <c r="AR42" t="str">
        <f>CONCATENATE("-z ",H41," ")</f>
        <v xml:space="preserve">-z MG-RAST_pipe </v>
      </c>
      <c r="AU42" t="str">
        <f>CONCATENATE("-c ",$AU$1," ")</f>
        <v xml:space="preserve">-c 10 </v>
      </c>
      <c r="AV42" t="str">
        <f>CONCATENATE("-o ", F41,"b")</f>
        <v>-o Analysis_8b</v>
      </c>
      <c r="AW42" s="10" t="s">
        <v>94</v>
      </c>
      <c r="BB42" s="10"/>
      <c r="BC42" s="10">
        <v>8</v>
      </c>
      <c r="BD42">
        <v>3</v>
      </c>
      <c r="BE42" t="str">
        <f>CONCATENATE($BE$2,AL42,AM42,AN42,AO42,AP42,AQ42,AR42,AS42,AT42,AU42,AV42,AW42)</f>
        <v>~/EHFI/plot_pco_with_stats_all.3-4-13.pl -f 2.MG-RAST.MG-RAST_default.removed.norm  -g EHFI.groups -s gt -p 10000 -t rowwise_rand -m bray-curtis -z MG-RAST_pipe -c 10 -o Analysis_8b -cleanup</v>
      </c>
      <c r="BH42" s="1" t="s">
        <v>218</v>
      </c>
      <c r="BI42" t="s">
        <v>219</v>
      </c>
      <c r="BR42" t="s">
        <v>220</v>
      </c>
    </row>
    <row r="43" spans="2:70">
      <c r="BC43" s="10">
        <v>8</v>
      </c>
      <c r="BD43">
        <v>4</v>
      </c>
      <c r="BE43" t="str">
        <f>CONCATENATE($BE$3,AY40,AZ40,BA40,BB40)</f>
        <v>~/EHFI/combine_summary_stats.pl -m pattern -w Analysis_8w -b Analysis_8b -o Analysis_8.P_VALUE_SUMMARY</v>
      </c>
      <c r="BH43" s="1" t="s">
        <v>221</v>
      </c>
      <c r="BI43" t="s">
        <v>221</v>
      </c>
      <c r="BR43" t="s">
        <v>222</v>
      </c>
    </row>
    <row r="44" spans="2:70">
      <c r="BC44" s="10">
        <v>8</v>
      </c>
      <c r="BD44">
        <v>5</v>
      </c>
      <c r="BR44" t="s">
        <v>223</v>
      </c>
    </row>
    <row r="45" spans="2:70">
      <c r="AL45" t="str">
        <f>CONCATENATE(F46)</f>
        <v>Analysis_9</v>
      </c>
      <c r="AY45" t="str">
        <f>CONCATENATE("-m pattern")</f>
        <v>-m pattern</v>
      </c>
      <c r="AZ45" t="str">
        <f>CONCATENATE(" -w ",F46,"w")</f>
        <v xml:space="preserve"> -w Analysis_9w</v>
      </c>
      <c r="BA45" t="str">
        <f>CONCATENATE(" -b ",F46,"b")</f>
        <v xml:space="preserve"> -b Analysis_9b</v>
      </c>
      <c r="BB45" s="10" t="str">
        <f>CONCATENATE(" -o ",F46,".P_VALUE_SUMMARY")</f>
        <v xml:space="preserve"> -o Analysis_9.P_VALUE_SUMMARY</v>
      </c>
      <c r="BC45" s="10">
        <v>9</v>
      </c>
      <c r="BD45">
        <v>1</v>
      </c>
      <c r="BE45" t="str">
        <f>CONCATENATE("# ",AL45)</f>
        <v># Analysis_9</v>
      </c>
      <c r="BH45" s="1" t="s">
        <v>224</v>
      </c>
      <c r="BI45" t="s">
        <v>224</v>
      </c>
      <c r="BR45" t="s">
        <v>225</v>
      </c>
    </row>
    <row r="46" spans="2:70">
      <c r="B46">
        <v>1</v>
      </c>
      <c r="C46" t="str">
        <f>VLOOKUP(D46,'[1]datasets and notes'!$K$3:$L$18,2,FALSE)</f>
        <v>1.MG-RAST.MG-RAST_default.removed.raw</v>
      </c>
      <c r="D46" t="str">
        <f>CONCATENATE(G46,".",L46,".",M46,".",K46)</f>
        <v>MG-RAST.MG-RAST_default.removed.raw</v>
      </c>
      <c r="E46">
        <v>9</v>
      </c>
      <c r="F46" s="20" t="s">
        <v>226</v>
      </c>
      <c r="G46" s="20" t="s">
        <v>87</v>
      </c>
      <c r="H46" s="20" t="s">
        <v>88</v>
      </c>
      <c r="I46" s="20" t="s">
        <v>89</v>
      </c>
      <c r="J46" s="20" t="s">
        <v>90</v>
      </c>
      <c r="K46" s="20" t="s">
        <v>107</v>
      </c>
      <c r="L46" s="20" t="s">
        <v>92</v>
      </c>
      <c r="M46" s="20" t="s">
        <v>214</v>
      </c>
      <c r="N46" s="21">
        <v>0.41</v>
      </c>
      <c r="O46" s="21">
        <v>0.72</v>
      </c>
      <c r="P46" s="21">
        <v>0.76</v>
      </c>
      <c r="Q46" s="21">
        <v>0.28000000000000003</v>
      </c>
      <c r="R46" s="21">
        <v>0.05</v>
      </c>
      <c r="S46" s="21">
        <v>1</v>
      </c>
      <c r="T46" s="21">
        <v>0.89</v>
      </c>
      <c r="U46" s="21">
        <v>0.8</v>
      </c>
      <c r="V46" s="21">
        <v>0</v>
      </c>
      <c r="W46" s="21">
        <v>0.83</v>
      </c>
      <c r="X46" s="21">
        <v>0.86</v>
      </c>
      <c r="Y46" s="21">
        <v>0.83</v>
      </c>
      <c r="Z46" s="21">
        <v>0.52</v>
      </c>
      <c r="AA46" s="21">
        <v>0.82</v>
      </c>
      <c r="AB46" s="21">
        <v>0.69</v>
      </c>
      <c r="AC46" s="21">
        <v>0.59</v>
      </c>
      <c r="AD46" s="21" t="s">
        <v>227</v>
      </c>
      <c r="AE46" s="21" t="s">
        <v>228</v>
      </c>
      <c r="AF46" s="21">
        <v>0.47</v>
      </c>
      <c r="AG46" s="22">
        <v>0.89</v>
      </c>
      <c r="AH46" s="23">
        <v>5.3050000000000007E-3</v>
      </c>
      <c r="AI46" s="23">
        <v>1.9835865310885204E-2</v>
      </c>
      <c r="AJ46" s="22">
        <v>20</v>
      </c>
      <c r="AL46" t="str">
        <f>CONCATENATE(" -f ",C46)</f>
        <v xml:space="preserve"> -f 1.MG-RAST.MG-RAST_default.removed.raw</v>
      </c>
      <c r="AM46" t="str">
        <f>CONCATENATE(" ","-g ","EHFI.groups ")</f>
        <v xml:space="preserve"> -g EHFI.groups </v>
      </c>
      <c r="AN46" t="str">
        <f>CONCATENATE("-s ","lt"," ")</f>
        <v xml:space="preserve">-s lt </v>
      </c>
      <c r="AO46" t="str">
        <f>CONCATENATE("-p ",$AO$1 )</f>
        <v>-p 10000</v>
      </c>
      <c r="AP46" t="str">
        <f>CONCATENATE(" -t dataset_rand ")</f>
        <v xml:space="preserve"> -t dataset_rand </v>
      </c>
      <c r="AQ46" t="str">
        <f>CONCATENATE("-m ",I46," ")</f>
        <v xml:space="preserve">-m bray-curtis </v>
      </c>
      <c r="AR46" t="str">
        <f>CONCATENATE("-z ",H46," ")</f>
        <v xml:space="preserve">-z MG-RAST_pipe </v>
      </c>
      <c r="AU46" t="str">
        <f>CONCATENATE("-c ",$AU$1," ")</f>
        <v xml:space="preserve">-c 10 </v>
      </c>
      <c r="AV46" t="str">
        <f>CONCATENATE("-o ",F46,"w")</f>
        <v>-o Analysis_9w</v>
      </c>
      <c r="AW46" s="10" t="s">
        <v>94</v>
      </c>
      <c r="BC46">
        <v>9</v>
      </c>
      <c r="BD46">
        <v>2</v>
      </c>
      <c r="BE46" t="str">
        <f>CONCATENATE($BE$2,AL46,AM46,AN46,AO46,AP46,AQ46,AR46,AS46,AT46,AU46,AV46,AW46)</f>
        <v>~/EHFI/plot_pco_with_stats_all.3-4-13.pl -f 1.MG-RAST.MG-RAST_default.removed.raw -g EHFI.groups -s lt -p 10000 -t dataset_rand -m bray-curtis -z MG-RAST_pipe -c 10 -o Analysis_9w -cleanup</v>
      </c>
      <c r="BH46" s="1" t="s">
        <v>229</v>
      </c>
      <c r="BI46" t="s">
        <v>230</v>
      </c>
      <c r="BR46" t="s">
        <v>231</v>
      </c>
    </row>
    <row r="47" spans="2:70">
      <c r="AL47" t="str">
        <f>CONCATENATE(" -f ",C46)</f>
        <v xml:space="preserve"> -f 1.MG-RAST.MG-RAST_default.removed.raw</v>
      </c>
      <c r="AM47" t="str">
        <f>CONCATENATE(" ","-g ","EHFI.groups ")</f>
        <v xml:space="preserve"> -g EHFI.groups </v>
      </c>
      <c r="AN47" t="str">
        <f>CONCATENATE("-s ","gt"," ")</f>
        <v xml:space="preserve">-s gt </v>
      </c>
      <c r="AO47" t="str">
        <f>CONCATENATE("-p ",$AO$1 )</f>
        <v>-p 10000</v>
      </c>
      <c r="AP47" t="str">
        <f>CONCATENATE(" -t rowwise_rand ")</f>
        <v xml:space="preserve"> -t rowwise_rand </v>
      </c>
      <c r="AQ47" t="str">
        <f>CONCATENATE("-m ",I46," ")</f>
        <v xml:space="preserve">-m bray-curtis </v>
      </c>
      <c r="AR47" t="str">
        <f>CONCATENATE("-z ",H46," ")</f>
        <v xml:space="preserve">-z MG-RAST_pipe </v>
      </c>
      <c r="AU47" t="str">
        <f>CONCATENATE("-c ",$AU$1," ")</f>
        <v xml:space="preserve">-c 10 </v>
      </c>
      <c r="AV47" t="str">
        <f>CONCATENATE("-o ", F46,"b")</f>
        <v>-o Analysis_9b</v>
      </c>
      <c r="AW47" s="10" t="s">
        <v>94</v>
      </c>
      <c r="BB47" s="10"/>
      <c r="BC47" s="10">
        <v>9</v>
      </c>
      <c r="BD47">
        <v>3</v>
      </c>
      <c r="BE47" t="str">
        <f>CONCATENATE($BE$2,AL47,AM47,AN47,AO47,AP47,AQ47,AR47,AS47,AT47,AU47,AV47,AW47)</f>
        <v>~/EHFI/plot_pco_with_stats_all.3-4-13.pl -f 1.MG-RAST.MG-RAST_default.removed.raw -g EHFI.groups -s gt -p 10000 -t rowwise_rand -m bray-curtis -z MG-RAST_pipe -c 10 -o Analysis_9b -cleanup</v>
      </c>
      <c r="BH47" s="1" t="s">
        <v>232</v>
      </c>
      <c r="BI47" t="s">
        <v>233</v>
      </c>
      <c r="BR47" t="s">
        <v>234</v>
      </c>
    </row>
    <row r="48" spans="2:70">
      <c r="BC48">
        <v>9</v>
      </c>
      <c r="BD48">
        <v>4</v>
      </c>
      <c r="BE48" t="str">
        <f>CONCATENATE($BE$3,AY45,AZ45,BA45,BB45)</f>
        <v>~/EHFI/combine_summary_stats.pl -m pattern -w Analysis_9w -b Analysis_9b -o Analysis_9.P_VALUE_SUMMARY</v>
      </c>
      <c r="BH48" s="1" t="s">
        <v>235</v>
      </c>
      <c r="BI48" t="s">
        <v>235</v>
      </c>
      <c r="BR48" t="s">
        <v>236</v>
      </c>
    </row>
    <row r="49" spans="2:70">
      <c r="BC49">
        <v>9</v>
      </c>
      <c r="BD49">
        <v>5</v>
      </c>
      <c r="BR49" t="s">
        <v>237</v>
      </c>
    </row>
    <row r="50" spans="2:70">
      <c r="AL50" t="str">
        <f>CONCATENATE(F51)</f>
        <v>Analysis_10</v>
      </c>
      <c r="AY50" t="str">
        <f>CONCATENATE("-m pattern")</f>
        <v>-m pattern</v>
      </c>
      <c r="AZ50" t="str">
        <f>CONCATENATE(" -w ",F51,"w")</f>
        <v xml:space="preserve"> -w Analysis_10w</v>
      </c>
      <c r="BA50" t="str">
        <f>CONCATENATE(" -b ",F51,"b")</f>
        <v xml:space="preserve"> -b Analysis_10b</v>
      </c>
      <c r="BB50" s="10" t="str">
        <f>CONCATENATE(" -o ",F51,".P_VALUE_SUMMARY")</f>
        <v xml:space="preserve"> -o Analysis_10.P_VALUE_SUMMARY</v>
      </c>
      <c r="BC50" s="10">
        <v>10</v>
      </c>
      <c r="BD50">
        <v>1</v>
      </c>
      <c r="BE50" t="str">
        <f>CONCATENATE("# ",AL50)</f>
        <v># Analysis_10</v>
      </c>
      <c r="BH50" s="1" t="s">
        <v>238</v>
      </c>
      <c r="BI50" t="s">
        <v>238</v>
      </c>
      <c r="BR50" t="s">
        <v>239</v>
      </c>
    </row>
    <row r="51" spans="2:70">
      <c r="B51">
        <v>2</v>
      </c>
      <c r="C51" t="str">
        <f>VLOOKUP(D51,'[1]datasets and notes'!$K$3:$L$18,2,FALSE)</f>
        <v>2.MG-RAST.MG-RAST_default.removed.norm</v>
      </c>
      <c r="D51" t="str">
        <f>CONCATENATE(G51,".",L51,".",M51,".",K51)</f>
        <v>MG-RAST.MG-RAST_default.removed.norm</v>
      </c>
      <c r="E51">
        <v>10</v>
      </c>
      <c r="F51" s="20" t="s">
        <v>240</v>
      </c>
      <c r="G51" s="20" t="s">
        <v>87</v>
      </c>
      <c r="H51" s="20" t="s">
        <v>88</v>
      </c>
      <c r="I51" s="20" t="s">
        <v>122</v>
      </c>
      <c r="J51" s="20" t="s">
        <v>90</v>
      </c>
      <c r="K51" s="20" t="s">
        <v>91</v>
      </c>
      <c r="L51" s="20" t="s">
        <v>92</v>
      </c>
      <c r="M51" s="20" t="s">
        <v>214</v>
      </c>
      <c r="N51" s="21">
        <v>0.28999999999999998</v>
      </c>
      <c r="O51" s="21">
        <v>0.08</v>
      </c>
      <c r="P51" s="21">
        <v>0.03</v>
      </c>
      <c r="Q51" s="21">
        <v>0.12</v>
      </c>
      <c r="R51" s="21">
        <v>0.21</v>
      </c>
      <c r="S51" s="21">
        <v>0.02</v>
      </c>
      <c r="T51" s="21">
        <v>0</v>
      </c>
      <c r="U51" s="21">
        <v>0.15</v>
      </c>
      <c r="V51" s="21">
        <v>0.27</v>
      </c>
      <c r="W51" s="21">
        <v>0.71</v>
      </c>
      <c r="X51" s="21">
        <v>0.95</v>
      </c>
      <c r="Y51" s="21">
        <v>0.86</v>
      </c>
      <c r="Z51" s="21">
        <v>0.4</v>
      </c>
      <c r="AA51" s="21">
        <v>0.86</v>
      </c>
      <c r="AB51" s="21">
        <v>0.32</v>
      </c>
      <c r="AC51" s="21">
        <v>0.93</v>
      </c>
      <c r="AD51" s="21">
        <v>0.97</v>
      </c>
      <c r="AE51" s="21">
        <v>0.96</v>
      </c>
      <c r="AF51" s="21">
        <v>0.9</v>
      </c>
      <c r="AG51" s="22">
        <v>0.84</v>
      </c>
      <c r="AH51" s="23">
        <v>1.0000000000000002E-4</v>
      </c>
      <c r="AI51" s="23">
        <v>1.3904599478172771E-20</v>
      </c>
      <c r="AJ51" s="22">
        <v>2</v>
      </c>
      <c r="AL51" t="str">
        <f>CONCATENATE(" -f ",C51)</f>
        <v xml:space="preserve"> -f 2.MG-RAST.MG-RAST_default.removed.norm</v>
      </c>
      <c r="AM51" t="str">
        <f>CONCATENATE(" ","-g ","EHFI.groups ")</f>
        <v xml:space="preserve"> -g EHFI.groups </v>
      </c>
      <c r="AN51" t="str">
        <f>CONCATENATE("-s ","lt"," ")</f>
        <v xml:space="preserve">-s lt </v>
      </c>
      <c r="AO51" t="str">
        <f>CONCATENATE("-p ",$AO$1 )</f>
        <v>-p 10000</v>
      </c>
      <c r="AP51" t="str">
        <f>CONCATENATE(" -t dataset_rand ")</f>
        <v xml:space="preserve"> -t dataset_rand </v>
      </c>
      <c r="AQ51" t="str">
        <f>CONCATENATE("-m ",I51," ")</f>
        <v xml:space="preserve">-m euclidean </v>
      </c>
      <c r="AR51" t="str">
        <f>CONCATENATE("-z ",H51," ")</f>
        <v xml:space="preserve">-z MG-RAST_pipe </v>
      </c>
      <c r="AU51" t="str">
        <f>CONCATENATE("-c ",$AU$1," ")</f>
        <v xml:space="preserve">-c 10 </v>
      </c>
      <c r="AV51" t="str">
        <f>CONCATENATE("-o ",F51,"w")</f>
        <v>-o Analysis_10w</v>
      </c>
      <c r="AW51" s="10" t="s">
        <v>94</v>
      </c>
      <c r="BC51" s="10">
        <v>10</v>
      </c>
      <c r="BD51">
        <v>2</v>
      </c>
      <c r="BE51" t="str">
        <f>CONCATENATE($BE$2,AL51,AM51,AN51,AO51,AP51,AQ51,AR51,AS51,AT51,AU51,AV51,AW51)</f>
        <v>~/EHFI/plot_pco_with_stats_all.3-4-13.pl -f 2.MG-RAST.MG-RAST_default.removed.norm -g EHFI.groups -s lt -p 10000 -t dataset_rand -m euclidean -z MG-RAST_pipe -c 10 -o Analysis_10w -cleanup</v>
      </c>
      <c r="BH51" s="1" t="s">
        <v>241</v>
      </c>
      <c r="BI51" t="s">
        <v>242</v>
      </c>
      <c r="BR51" t="s">
        <v>243</v>
      </c>
    </row>
    <row r="52" spans="2:70">
      <c r="AL52" t="str">
        <f>CONCATENATE(" -f ",C51," ")</f>
        <v xml:space="preserve"> -f 2.MG-RAST.MG-RAST_default.removed.norm </v>
      </c>
      <c r="AM52" t="str">
        <f>CONCATENATE(" ","-g ","EHFI.groups ")</f>
        <v xml:space="preserve"> -g EHFI.groups </v>
      </c>
      <c r="AN52" t="str">
        <f>CONCATENATE("-s ","gt"," ")</f>
        <v xml:space="preserve">-s gt </v>
      </c>
      <c r="AO52" t="str">
        <f>CONCATENATE("-p ",$AO$1 )</f>
        <v>-p 10000</v>
      </c>
      <c r="AP52" t="str">
        <f>CONCATENATE(" -t rowwise_rand ")</f>
        <v xml:space="preserve"> -t rowwise_rand </v>
      </c>
      <c r="AQ52" t="str">
        <f>CONCATENATE("-m ",I51," ")</f>
        <v xml:space="preserve">-m euclidean </v>
      </c>
      <c r="AR52" t="str">
        <f>CONCATENATE("-z ",H51," ")</f>
        <v xml:space="preserve">-z MG-RAST_pipe </v>
      </c>
      <c r="AU52" t="str">
        <f>CONCATENATE("-c ",$AU$1," ")</f>
        <v xml:space="preserve">-c 10 </v>
      </c>
      <c r="AV52" t="str">
        <f>CONCATENATE("-o ", F51,"b")</f>
        <v>-o Analysis_10b</v>
      </c>
      <c r="AW52" s="10" t="s">
        <v>94</v>
      </c>
      <c r="BB52" s="10"/>
      <c r="BC52" s="10">
        <v>10</v>
      </c>
      <c r="BD52">
        <v>3</v>
      </c>
      <c r="BE52" t="str">
        <f>CONCATENATE($BE$2,AL52,AM52,AN52,AO52,AP52,AQ52,AR52,AS52,AT52,AU52,AV52,AW52)</f>
        <v>~/EHFI/plot_pco_with_stats_all.3-4-13.pl -f 2.MG-RAST.MG-RAST_default.removed.norm  -g EHFI.groups -s gt -p 10000 -t rowwise_rand -m euclidean -z MG-RAST_pipe -c 10 -o Analysis_10b -cleanup</v>
      </c>
      <c r="BH52" s="1" t="s">
        <v>244</v>
      </c>
      <c r="BI52" t="s">
        <v>245</v>
      </c>
      <c r="BR52" t="s">
        <v>246</v>
      </c>
    </row>
    <row r="53" spans="2:70">
      <c r="BC53" s="10">
        <v>10</v>
      </c>
      <c r="BD53">
        <v>4</v>
      </c>
      <c r="BE53" t="str">
        <f>CONCATENATE($BE$3,AY50,AZ50,BA50,BB50)</f>
        <v>~/EHFI/combine_summary_stats.pl -m pattern -w Analysis_10w -b Analysis_10b -o Analysis_10.P_VALUE_SUMMARY</v>
      </c>
      <c r="BH53" s="1" t="s">
        <v>247</v>
      </c>
      <c r="BI53" t="s">
        <v>247</v>
      </c>
      <c r="BR53" t="s">
        <v>248</v>
      </c>
    </row>
    <row r="54" spans="2:70">
      <c r="BC54" s="10">
        <v>10</v>
      </c>
      <c r="BD54">
        <v>5</v>
      </c>
      <c r="BR54" t="s">
        <v>249</v>
      </c>
    </row>
    <row r="55" spans="2:70">
      <c r="AL55" t="str">
        <f>CONCATENATE(F56)</f>
        <v>Analysis_11</v>
      </c>
      <c r="AY55" t="str">
        <f>CONCATENATE("-m pattern")</f>
        <v>-m pattern</v>
      </c>
      <c r="AZ55" t="str">
        <f>CONCATENATE(" -w ",F56,"w")</f>
        <v xml:space="preserve"> -w Analysis_11w</v>
      </c>
      <c r="BA55" t="str">
        <f>CONCATENATE(" -b ",F56,"b")</f>
        <v xml:space="preserve"> -b Analysis_11b</v>
      </c>
      <c r="BB55" s="10" t="str">
        <f>CONCATENATE(" -o ",F56,".P_VALUE_SUMMARY")</f>
        <v xml:space="preserve"> -o Analysis_11.P_VALUE_SUMMARY</v>
      </c>
      <c r="BC55" s="10">
        <v>11</v>
      </c>
      <c r="BD55">
        <v>1</v>
      </c>
      <c r="BE55" t="str">
        <f>CONCATENATE("# ",AL55)</f>
        <v># Analysis_11</v>
      </c>
      <c r="BH55" s="1" t="s">
        <v>250</v>
      </c>
      <c r="BI55" t="s">
        <v>250</v>
      </c>
      <c r="BR55" t="s">
        <v>251</v>
      </c>
    </row>
    <row r="56" spans="2:70">
      <c r="B56">
        <v>1</v>
      </c>
      <c r="C56" t="str">
        <f>VLOOKUP(D56,'[1]datasets and notes'!$K$3:$L$18,2,FALSE)</f>
        <v>1.MG-RAST.MG-RAST_default.removed.raw</v>
      </c>
      <c r="D56" t="str">
        <f>CONCATENATE(G56,".",L56,".",M56,".",K56)</f>
        <v>MG-RAST.MG-RAST_default.removed.raw</v>
      </c>
      <c r="E56">
        <v>11</v>
      </c>
      <c r="F56" s="20" t="s">
        <v>252</v>
      </c>
      <c r="G56" s="20" t="s">
        <v>87</v>
      </c>
      <c r="H56" s="20" t="s">
        <v>88</v>
      </c>
      <c r="I56" s="20" t="s">
        <v>122</v>
      </c>
      <c r="J56" s="20" t="s">
        <v>90</v>
      </c>
      <c r="K56" s="20" t="s">
        <v>107</v>
      </c>
      <c r="L56" s="20" t="s">
        <v>92</v>
      </c>
      <c r="M56" s="20" t="s">
        <v>214</v>
      </c>
      <c r="N56" s="21">
        <v>0.45</v>
      </c>
      <c r="O56" s="21">
        <v>0.2</v>
      </c>
      <c r="P56" s="21">
        <v>0</v>
      </c>
      <c r="Q56" s="21">
        <v>0.36</v>
      </c>
      <c r="R56" s="21">
        <v>0.21</v>
      </c>
      <c r="S56" s="21">
        <v>0.16</v>
      </c>
      <c r="T56" s="21">
        <v>0.09</v>
      </c>
      <c r="U56" s="21">
        <v>0.43</v>
      </c>
      <c r="V56" s="21">
        <v>0.61</v>
      </c>
      <c r="W56" s="21">
        <v>0.67</v>
      </c>
      <c r="X56" s="21">
        <v>0.96</v>
      </c>
      <c r="Y56" s="21">
        <v>0.87</v>
      </c>
      <c r="Z56" s="21">
        <v>0.51</v>
      </c>
      <c r="AA56" s="21">
        <v>0.84</v>
      </c>
      <c r="AB56" s="21">
        <v>0.7</v>
      </c>
      <c r="AC56" s="21" t="s">
        <v>253</v>
      </c>
      <c r="AD56" s="21" t="s">
        <v>254</v>
      </c>
      <c r="AE56" s="21" t="s">
        <v>255</v>
      </c>
      <c r="AF56" s="21">
        <v>0.94</v>
      </c>
      <c r="AG56" s="22">
        <v>0.89</v>
      </c>
      <c r="AH56" s="23">
        <v>1.1334999999999998E-2</v>
      </c>
      <c r="AI56" s="23">
        <v>2.9389870704036796E-2</v>
      </c>
      <c r="AJ56" s="22">
        <v>23</v>
      </c>
      <c r="AL56" t="str">
        <f>CONCATENATE(" -f ",C56)</f>
        <v xml:space="preserve"> -f 1.MG-RAST.MG-RAST_default.removed.raw</v>
      </c>
      <c r="AM56" t="str">
        <f>CONCATENATE(" ","-g ","EHFI.groups ")</f>
        <v xml:space="preserve"> -g EHFI.groups </v>
      </c>
      <c r="AN56" t="str">
        <f>CONCATENATE("-s ","lt"," ")</f>
        <v xml:space="preserve">-s lt </v>
      </c>
      <c r="AO56" t="str">
        <f>CONCATENATE("-p ",$AO$1 )</f>
        <v>-p 10000</v>
      </c>
      <c r="AP56" t="str">
        <f>CONCATENATE(" -t dataset_rand ")</f>
        <v xml:space="preserve"> -t dataset_rand </v>
      </c>
      <c r="AQ56" t="str">
        <f>CONCATENATE("-m ",I56," ")</f>
        <v xml:space="preserve">-m euclidean </v>
      </c>
      <c r="AR56" t="str">
        <f>CONCATENATE("-z ",H56," ")</f>
        <v xml:space="preserve">-z MG-RAST_pipe </v>
      </c>
      <c r="AU56" t="str">
        <f>CONCATENATE("-c ",$AU$1," ")</f>
        <v xml:space="preserve">-c 10 </v>
      </c>
      <c r="AV56" t="str">
        <f>CONCATENATE("-o ",F56,"w")</f>
        <v>-o Analysis_11w</v>
      </c>
      <c r="AW56" s="10" t="s">
        <v>94</v>
      </c>
      <c r="BC56" s="10">
        <v>11</v>
      </c>
      <c r="BD56">
        <v>2</v>
      </c>
      <c r="BE56" t="str">
        <f>CONCATENATE($BE$2,AL56,AM56,AN56,AO56,AP56,AQ56,AR56,AS56,AT56,AU56,AV56,AW56)</f>
        <v>~/EHFI/plot_pco_with_stats_all.3-4-13.pl -f 1.MG-RAST.MG-RAST_default.removed.raw -g EHFI.groups -s lt -p 10000 -t dataset_rand -m euclidean -z MG-RAST_pipe -c 10 -o Analysis_11w -cleanup</v>
      </c>
      <c r="BH56" s="1" t="s">
        <v>256</v>
      </c>
      <c r="BI56" t="s">
        <v>257</v>
      </c>
      <c r="BR56" t="s">
        <v>258</v>
      </c>
    </row>
    <row r="57" spans="2:70">
      <c r="AL57" t="str">
        <f>CONCATENATE(" -f ",C56)</f>
        <v xml:space="preserve"> -f 1.MG-RAST.MG-RAST_default.removed.raw</v>
      </c>
      <c r="AM57" t="str">
        <f>CONCATENATE(" ","-g ","EHFI.groups ")</f>
        <v xml:space="preserve"> -g EHFI.groups </v>
      </c>
      <c r="AN57" t="str">
        <f>CONCATENATE("-s ","gt"," ")</f>
        <v xml:space="preserve">-s gt </v>
      </c>
      <c r="AO57" t="str">
        <f>CONCATENATE("-p ",$AO$1 )</f>
        <v>-p 10000</v>
      </c>
      <c r="AP57" t="str">
        <f>CONCATENATE(" -t rowwise_rand ")</f>
        <v xml:space="preserve"> -t rowwise_rand </v>
      </c>
      <c r="AQ57" t="str">
        <f>CONCATENATE("-m ",I56," ")</f>
        <v xml:space="preserve">-m euclidean </v>
      </c>
      <c r="AR57" t="str">
        <f>CONCATENATE("-z ",H56," ")</f>
        <v xml:space="preserve">-z MG-RAST_pipe </v>
      </c>
      <c r="AU57" t="str">
        <f>CONCATENATE("-c ",$AU$1," ")</f>
        <v xml:space="preserve">-c 10 </v>
      </c>
      <c r="AV57" t="str">
        <f>CONCATENATE("-o ", F56,"b")</f>
        <v>-o Analysis_11b</v>
      </c>
      <c r="AW57" s="10" t="s">
        <v>94</v>
      </c>
      <c r="BB57" s="10"/>
      <c r="BC57" s="10">
        <v>11</v>
      </c>
      <c r="BD57">
        <v>3</v>
      </c>
      <c r="BE57" t="str">
        <f>CONCATENATE($BE$2,AL57,AM57,AN57,AO57,AP57,AQ57,AR57,AS57,AT57,AU57,AV57,AW57)</f>
        <v>~/EHFI/plot_pco_with_stats_all.3-4-13.pl -f 1.MG-RAST.MG-RAST_default.removed.raw -g EHFI.groups -s gt -p 10000 -t rowwise_rand -m euclidean -z MG-RAST_pipe -c 10 -o Analysis_11b -cleanup</v>
      </c>
      <c r="BH57" s="1" t="s">
        <v>259</v>
      </c>
      <c r="BI57" t="s">
        <v>260</v>
      </c>
      <c r="BR57" t="s">
        <v>261</v>
      </c>
    </row>
    <row r="58" spans="2:70">
      <c r="BC58" s="10">
        <v>11</v>
      </c>
      <c r="BD58">
        <v>4</v>
      </c>
      <c r="BE58" t="str">
        <f>CONCATENATE($BE$3,AY55,AZ55,BA55,BB55)</f>
        <v>~/EHFI/combine_summary_stats.pl -m pattern -w Analysis_11w -b Analysis_11b -o Analysis_11.P_VALUE_SUMMARY</v>
      </c>
      <c r="BH58" s="1" t="s">
        <v>262</v>
      </c>
      <c r="BI58" t="s">
        <v>262</v>
      </c>
      <c r="BR58" t="s">
        <v>263</v>
      </c>
    </row>
    <row r="59" spans="2:70">
      <c r="BC59" s="10">
        <v>11</v>
      </c>
      <c r="BD59">
        <v>5</v>
      </c>
      <c r="BR59" t="s">
        <v>264</v>
      </c>
    </row>
    <row r="60" spans="2:70">
      <c r="AL60" t="str">
        <f>CONCATENATE(F61)</f>
        <v>Analysis_12</v>
      </c>
      <c r="AY60" t="str">
        <f>CONCATENATE("-m pattern")</f>
        <v>-m pattern</v>
      </c>
      <c r="AZ60" t="str">
        <f>CONCATENATE(" -w ",F61,"w")</f>
        <v xml:space="preserve"> -w Analysis_12w</v>
      </c>
      <c r="BA60" t="str">
        <f>CONCATENATE(" -b ",F61,"b")</f>
        <v xml:space="preserve"> -b Analysis_12b</v>
      </c>
      <c r="BB60" s="10" t="str">
        <f>CONCATENATE(" -o ",F61,".P_VALUE_SUMMARY")</f>
        <v xml:space="preserve"> -o Analysis_12.P_VALUE_SUMMARY</v>
      </c>
      <c r="BC60" s="10">
        <v>12</v>
      </c>
      <c r="BD60">
        <v>1</v>
      </c>
      <c r="BE60" t="str">
        <f>CONCATENATE("# ",AL60)</f>
        <v># Analysis_12</v>
      </c>
      <c r="BH60" s="1" t="s">
        <v>265</v>
      </c>
      <c r="BI60" t="s">
        <v>265</v>
      </c>
    </row>
    <row r="61" spans="2:70">
      <c r="B61">
        <v>9</v>
      </c>
      <c r="C61" t="str">
        <f>VLOOKUP(D61,'[1]datasets and notes'!$K$3:$L$18,2,FALSE)</f>
        <v>9.Qiime.Qiime_default.removed.raw</v>
      </c>
      <c r="D61" t="str">
        <f>CONCATENATE(G61,".",L61,".",M61,".",K61)</f>
        <v>Qiime.Qiime_default.removed.raw</v>
      </c>
      <c r="E61">
        <v>12</v>
      </c>
      <c r="F61" s="24" t="s">
        <v>266</v>
      </c>
      <c r="G61" s="20" t="s">
        <v>150</v>
      </c>
      <c r="H61" s="20" t="s">
        <v>151</v>
      </c>
      <c r="I61" s="20" t="s">
        <v>152</v>
      </c>
      <c r="J61" s="20" t="s">
        <v>153</v>
      </c>
      <c r="K61" s="20" t="s">
        <v>107</v>
      </c>
      <c r="L61" s="20" t="s">
        <v>154</v>
      </c>
      <c r="M61" s="20" t="s">
        <v>214</v>
      </c>
      <c r="N61" s="21">
        <v>1</v>
      </c>
      <c r="O61" s="21">
        <v>0.04</v>
      </c>
      <c r="P61" s="21">
        <v>0.43</v>
      </c>
      <c r="Q61" s="21">
        <v>0.19</v>
      </c>
      <c r="R61" s="21">
        <v>0.18</v>
      </c>
      <c r="S61" s="21">
        <v>0.15</v>
      </c>
      <c r="T61" s="21">
        <v>0.12</v>
      </c>
      <c r="U61" s="21">
        <v>0.05</v>
      </c>
      <c r="V61" s="21">
        <v>0</v>
      </c>
      <c r="W61" s="21">
        <v>0.19</v>
      </c>
      <c r="X61" s="21" t="s">
        <v>267</v>
      </c>
      <c r="Y61" s="21" t="s">
        <v>268</v>
      </c>
      <c r="Z61" s="21">
        <v>0.47</v>
      </c>
      <c r="AA61" s="21" t="s">
        <v>269</v>
      </c>
      <c r="AB61" s="21">
        <v>0.05</v>
      </c>
      <c r="AC61" s="21" t="s">
        <v>270</v>
      </c>
      <c r="AD61" s="21" t="s">
        <v>271</v>
      </c>
      <c r="AE61" s="21" t="s">
        <v>272</v>
      </c>
      <c r="AF61" s="21" t="s">
        <v>273</v>
      </c>
      <c r="AG61" s="22" t="s">
        <v>274</v>
      </c>
      <c r="AH61" s="23">
        <v>0.35039999999999993</v>
      </c>
      <c r="AI61" s="23">
        <v>0.46306727941321651</v>
      </c>
      <c r="AJ61" s="22">
        <v>39</v>
      </c>
      <c r="AK61" t="str">
        <f>L61</f>
        <v>Qiime_default</v>
      </c>
      <c r="AL61" t="str">
        <f>CONCATENATE(" -f ",C61)</f>
        <v xml:space="preserve"> -f 9.Qiime.Qiime_default.removed.raw</v>
      </c>
      <c r="AM61" t="str">
        <f>CONCATENATE(" ","-g ","EHFI.groups ")</f>
        <v xml:space="preserve"> -g EHFI.groups </v>
      </c>
      <c r="AN61" t="str">
        <f>CONCATENATE("-s ","lt"," ")</f>
        <v xml:space="preserve">-s lt </v>
      </c>
      <c r="AO61" t="str">
        <f>CONCATENATE("-p ",$AO$1 )</f>
        <v>-p 10000</v>
      </c>
      <c r="AP61" t="str">
        <f>CONCATENATE(" -t dataset_rand ")</f>
        <v xml:space="preserve"> -t dataset_rand </v>
      </c>
      <c r="AQ61" t="str">
        <f>CONCATENATE("-m ",I61," ")</f>
        <v xml:space="preserve">-m unifrac </v>
      </c>
      <c r="AR61" t="str">
        <f>CONCATENATE("-z ",H61," ")</f>
        <v xml:space="preserve">-z qiime_pipe </v>
      </c>
      <c r="AS61" t="str">
        <f>CONCATENATE(" -q ",$AS$1," ")</f>
        <v xml:space="preserve"> -q qiime_table </v>
      </c>
      <c r="AT61" s="10" t="s">
        <v>161</v>
      </c>
      <c r="AU61" t="str">
        <f>CONCATENATE(" -c ",$AU$1," ")</f>
        <v xml:space="preserve"> -c 10 </v>
      </c>
      <c r="AV61" t="str">
        <f>CONCATENATE("-o ",F61,"w")</f>
        <v>-o Analysis_12w</v>
      </c>
      <c r="AW61" s="10" t="s">
        <v>94</v>
      </c>
      <c r="BC61" s="10">
        <v>12</v>
      </c>
      <c r="BD61">
        <v>2</v>
      </c>
      <c r="BE61" t="str">
        <f>CONCATENATE($BE$2,AL61,AM61,AN61,AO61,AP61,AQ61,AR61,AS61,AT61,AU61,AV61,AW61)</f>
        <v>~/EHFI/plot_pco_with_stats_all.3-4-13.pl -f 9.Qiime.Qiime_default.removed.raw -g EHFI.groups -s lt -p 10000 -t dataset_rand -m unifrac -z qiime_pipe  -q qiime_table  -a ~/EHFI/qiime_trees/97_otus.tree -c 10 -o Analysis_12w -cleanup</v>
      </c>
      <c r="BH61" s="1" t="s">
        <v>275</v>
      </c>
      <c r="BI61" t="s">
        <v>276</v>
      </c>
    </row>
    <row r="62" spans="2:70">
      <c r="AL62" t="str">
        <f>CONCATENATE(" -f ",C61," ")</f>
        <v xml:space="preserve"> -f 9.Qiime.Qiime_default.removed.raw </v>
      </c>
      <c r="AM62" t="str">
        <f>CONCATENATE(" ","-g ","EHFI.groups ")</f>
        <v xml:space="preserve"> -g EHFI.groups </v>
      </c>
      <c r="AN62" t="str">
        <f>CONCATENATE("-s ","gt"," ")</f>
        <v xml:space="preserve">-s gt </v>
      </c>
      <c r="AO62" t="str">
        <f>CONCATENATE("-p ",$AO$1 )</f>
        <v>-p 10000</v>
      </c>
      <c r="AP62" t="str">
        <f>CONCATENATE(" -t rowwise_rand ")</f>
        <v xml:space="preserve"> -t rowwise_rand </v>
      </c>
      <c r="AQ62" t="str">
        <f>CONCATENATE("-m ",I61," ")</f>
        <v xml:space="preserve">-m unifrac </v>
      </c>
      <c r="AR62" t="str">
        <f>CONCATENATE("-z ",H61," ")</f>
        <v xml:space="preserve">-z qiime_pipe </v>
      </c>
      <c r="AS62" t="str">
        <f>CONCATENATE(" -q ",$AS$1," ")</f>
        <v xml:space="preserve"> -q qiime_table </v>
      </c>
      <c r="AT62" s="10" t="s">
        <v>161</v>
      </c>
      <c r="AU62" t="str">
        <f>CONCATENATE(" -c ",$AU$1," ")</f>
        <v xml:space="preserve"> -c 10 </v>
      </c>
      <c r="AV62" t="str">
        <f>CONCATENATE("-o ", F61,"b")</f>
        <v>-o Analysis_12b</v>
      </c>
      <c r="AW62" s="10" t="s">
        <v>94</v>
      </c>
      <c r="BB62" s="10"/>
      <c r="BC62" s="10">
        <v>12</v>
      </c>
      <c r="BD62">
        <v>3</v>
      </c>
      <c r="BE62" t="str">
        <f>CONCATENATE($BE$2,AL62,AM62,AN62,AO62,AP62,AQ62,AR62,AS62,AT62,AU62,AV62,AW62)</f>
        <v>~/EHFI/plot_pco_with_stats_all.3-4-13.pl -f 9.Qiime.Qiime_default.removed.raw  -g EHFI.groups -s gt -p 10000 -t rowwise_rand -m unifrac -z qiime_pipe  -q qiime_table  -a ~/EHFI/qiime_trees/97_otus.tree -c 10 -o Analysis_12b -cleanup</v>
      </c>
      <c r="BH62" s="1" t="s">
        <v>277</v>
      </c>
      <c r="BI62" t="s">
        <v>278</v>
      </c>
    </row>
    <row r="63" spans="2:70">
      <c r="BC63" s="10">
        <v>12</v>
      </c>
      <c r="BD63">
        <v>4</v>
      </c>
      <c r="BE63" t="str">
        <f>CONCATENATE($BE$3,AY60,AZ60,BA60,BB60)</f>
        <v>~/EHFI/combine_summary_stats.pl -m pattern -w Analysis_12w -b Analysis_12b -o Analysis_12.P_VALUE_SUMMARY</v>
      </c>
      <c r="BH63" s="1" t="s">
        <v>279</v>
      </c>
      <c r="BI63" t="s">
        <v>279</v>
      </c>
    </row>
    <row r="64" spans="2:70">
      <c r="BC64" s="10">
        <v>12</v>
      </c>
      <c r="BD64">
        <v>5</v>
      </c>
    </row>
    <row r="65" spans="2:61">
      <c r="AL65" t="str">
        <f>CONCATENATE(F66)</f>
        <v>Analysis_13</v>
      </c>
      <c r="AY65" t="str">
        <f>CONCATENATE("-m pattern")</f>
        <v>-m pattern</v>
      </c>
      <c r="AZ65" t="str">
        <f>CONCATENATE(" -w ",F66,"w")</f>
        <v xml:space="preserve"> -w Analysis_13w</v>
      </c>
      <c r="BA65" t="str">
        <f>CONCATENATE(" -b ",F66,"b")</f>
        <v xml:space="preserve"> -b Analysis_13b</v>
      </c>
      <c r="BB65" s="10" t="str">
        <f>CONCATENATE(" -o ",F66,".P_VALUE_SUMMARY")</f>
        <v xml:space="preserve"> -o Analysis_13.P_VALUE_SUMMARY</v>
      </c>
      <c r="BC65" s="10">
        <v>13</v>
      </c>
      <c r="BD65">
        <v>1</v>
      </c>
      <c r="BE65" t="str">
        <f>CONCATENATE("# ",AL65)</f>
        <v># Analysis_13</v>
      </c>
      <c r="BH65" s="1" t="s">
        <v>280</v>
      </c>
      <c r="BI65" t="s">
        <v>280</v>
      </c>
    </row>
    <row r="66" spans="2:61">
      <c r="B66">
        <v>10</v>
      </c>
      <c r="C66" t="str">
        <f>VLOOKUP(D66,'[1]datasets and notes'!$K$3:$L$18,2,FALSE)</f>
        <v>10.Qiime.Qiime_default.removed.norm</v>
      </c>
      <c r="D66" t="str">
        <f>CONCATENATE(G66,".",L66,".",M66,".",K66)</f>
        <v>Qiime.Qiime_default.removed.norm</v>
      </c>
      <c r="E66">
        <v>13</v>
      </c>
      <c r="F66" s="24" t="s">
        <v>281</v>
      </c>
      <c r="G66" s="20" t="s">
        <v>150</v>
      </c>
      <c r="H66" s="20" t="s">
        <v>151</v>
      </c>
      <c r="I66" s="20" t="s">
        <v>174</v>
      </c>
      <c r="J66" s="20" t="s">
        <v>153</v>
      </c>
      <c r="K66" s="20" t="s">
        <v>91</v>
      </c>
      <c r="L66" s="20" t="s">
        <v>154</v>
      </c>
      <c r="M66" s="20" t="s">
        <v>214</v>
      </c>
      <c r="N66" s="21">
        <v>0.67</v>
      </c>
      <c r="O66" s="21">
        <v>0</v>
      </c>
      <c r="P66" s="21">
        <v>0.24</v>
      </c>
      <c r="Q66" s="21">
        <v>0.11</v>
      </c>
      <c r="R66" s="21">
        <v>0.11</v>
      </c>
      <c r="S66" s="21">
        <v>0.15</v>
      </c>
      <c r="T66" s="21">
        <v>0.13</v>
      </c>
      <c r="U66" s="21">
        <v>0.15</v>
      </c>
      <c r="V66" s="21">
        <v>0.24</v>
      </c>
      <c r="W66" s="21" t="s">
        <v>282</v>
      </c>
      <c r="X66" s="21" t="s">
        <v>283</v>
      </c>
      <c r="Y66" s="21" t="s">
        <v>284</v>
      </c>
      <c r="Z66" s="21">
        <v>0.36</v>
      </c>
      <c r="AA66" s="21" t="s">
        <v>285</v>
      </c>
      <c r="AB66" s="21">
        <v>0.32</v>
      </c>
      <c r="AC66" s="21" t="s">
        <v>286</v>
      </c>
      <c r="AD66" s="21" t="s">
        <v>287</v>
      </c>
      <c r="AE66" s="21" t="s">
        <v>288</v>
      </c>
      <c r="AF66" s="21" t="s">
        <v>289</v>
      </c>
      <c r="AG66" s="22" t="s">
        <v>290</v>
      </c>
      <c r="AH66" s="23">
        <v>0.44815000000000005</v>
      </c>
      <c r="AI66" s="23">
        <v>0.50727313051981016</v>
      </c>
      <c r="AJ66" s="22">
        <v>51</v>
      </c>
      <c r="AK66" t="str">
        <f>L66</f>
        <v>Qiime_default</v>
      </c>
      <c r="AL66" t="str">
        <f>CONCATENATE(" -f ",C66)</f>
        <v xml:space="preserve"> -f 10.Qiime.Qiime_default.removed.norm</v>
      </c>
      <c r="AM66" t="str">
        <f>CONCATENATE(" ","-g ","EHFI.groups ")</f>
        <v xml:space="preserve"> -g EHFI.groups </v>
      </c>
      <c r="AN66" t="str">
        <f>CONCATENATE("-s ","lt"," ")</f>
        <v xml:space="preserve">-s lt </v>
      </c>
      <c r="AO66" t="str">
        <f>CONCATENATE("-p ",$AO$1 )</f>
        <v>-p 10000</v>
      </c>
      <c r="AP66" t="str">
        <f>CONCATENATE(" -t dataset_rand ")</f>
        <v xml:space="preserve"> -t dataset_rand </v>
      </c>
      <c r="AQ66" t="str">
        <f>CONCATENATE("-m ",I66," ")</f>
        <v xml:space="preserve">-m weighted_unifrac </v>
      </c>
      <c r="AR66" t="str">
        <f>CONCATENATE("-z ",H66," ")</f>
        <v xml:space="preserve">-z qiime_pipe </v>
      </c>
      <c r="AS66" t="str">
        <f>CONCATENATE(" -q ",$AS$1," ")</f>
        <v xml:space="preserve"> -q qiime_table </v>
      </c>
      <c r="AT66" s="10" t="s">
        <v>161</v>
      </c>
      <c r="AU66" t="str">
        <f>CONCATENATE(" -c ",$AU$1," ")</f>
        <v xml:space="preserve"> -c 10 </v>
      </c>
      <c r="AV66" t="str">
        <f>CONCATENATE("-o ",F66,"w")</f>
        <v>-o Analysis_13w</v>
      </c>
      <c r="AW66" s="10" t="s">
        <v>94</v>
      </c>
      <c r="BC66" s="10">
        <v>13</v>
      </c>
      <c r="BD66">
        <v>2</v>
      </c>
      <c r="BE66" t="str">
        <f>CONCATENATE($BE$2,AL66,AM66,AN66,AO66,AP66,AQ66,AR66,AS66,AT66,AU66,AV66,AW66)</f>
        <v>~/EHFI/plot_pco_with_stats_all.3-4-13.pl -f 10.Qiime.Qiime_default.removed.norm -g EHFI.groups -s lt -p 10000 -t dataset_rand -m weighted_unifrac -z qiime_pipe  -q qiime_table  -a ~/EHFI/qiime_trees/97_otus.tree -c 10 -o Analysis_13w -cleanup</v>
      </c>
      <c r="BH66" s="1" t="s">
        <v>291</v>
      </c>
      <c r="BI66" t="s">
        <v>292</v>
      </c>
    </row>
    <row r="67" spans="2:61">
      <c r="AL67" t="str">
        <f>CONCATENATE(" -f ",C66," ")</f>
        <v xml:space="preserve"> -f 10.Qiime.Qiime_default.removed.norm </v>
      </c>
      <c r="AM67" t="str">
        <f>CONCATENATE(" ","-g ","EHFI.groups ")</f>
        <v xml:space="preserve"> -g EHFI.groups </v>
      </c>
      <c r="AN67" t="str">
        <f>CONCATENATE("-s ","gt"," ")</f>
        <v xml:space="preserve">-s gt </v>
      </c>
      <c r="AO67" t="str">
        <f>CONCATENATE("-p ",$AO$1 )</f>
        <v>-p 10000</v>
      </c>
      <c r="AP67" t="str">
        <f>CONCATENATE(" -t rowwise_rand ")</f>
        <v xml:space="preserve"> -t rowwise_rand </v>
      </c>
      <c r="AQ67" t="str">
        <f>CONCATENATE("-m ",I66," ")</f>
        <v xml:space="preserve">-m weighted_unifrac </v>
      </c>
      <c r="AR67" t="str">
        <f>CONCATENATE("-z ",H66," ")</f>
        <v xml:space="preserve">-z qiime_pipe </v>
      </c>
      <c r="AS67" t="str">
        <f>CONCATENATE(" -q ",$AS$1," ")</f>
        <v xml:space="preserve"> -q qiime_table </v>
      </c>
      <c r="AT67" s="10" t="s">
        <v>161</v>
      </c>
      <c r="AU67" t="str">
        <f>CONCATENATE(" -c ",$AU$1," ")</f>
        <v xml:space="preserve"> -c 10 </v>
      </c>
      <c r="AV67" t="str">
        <f>CONCATENATE("-o ", F66,"b")</f>
        <v>-o Analysis_13b</v>
      </c>
      <c r="AW67" s="10" t="s">
        <v>94</v>
      </c>
      <c r="BB67" s="10"/>
      <c r="BC67" s="10">
        <v>13</v>
      </c>
      <c r="BD67">
        <v>3</v>
      </c>
      <c r="BE67" t="str">
        <f>CONCATENATE($BE$2,AL67,AM67,AN67,AO67,AP67,AQ67,AR67,AS67,AT67,AU67,AV67,AW67)</f>
        <v>~/EHFI/plot_pco_with_stats_all.3-4-13.pl -f 10.Qiime.Qiime_default.removed.norm  -g EHFI.groups -s gt -p 10000 -t rowwise_rand -m weighted_unifrac -z qiime_pipe  -q qiime_table  -a ~/EHFI/qiime_trees/97_otus.tree -c 10 -o Analysis_13b -cleanup</v>
      </c>
      <c r="BH67" s="1" t="s">
        <v>293</v>
      </c>
      <c r="BI67" t="s">
        <v>294</v>
      </c>
    </row>
    <row r="68" spans="2:61">
      <c r="BC68" s="10">
        <v>13</v>
      </c>
      <c r="BD68">
        <v>4</v>
      </c>
      <c r="BE68" t="str">
        <f>CONCATENATE($BE$3,AY65,AZ65,BA65,BB65)</f>
        <v>~/EHFI/combine_summary_stats.pl -m pattern -w Analysis_13w -b Analysis_13b -o Analysis_13.P_VALUE_SUMMARY</v>
      </c>
      <c r="BH68" s="1" t="s">
        <v>295</v>
      </c>
      <c r="BI68" t="s">
        <v>295</v>
      </c>
    </row>
    <row r="69" spans="2:61">
      <c r="BC69" s="10">
        <v>13</v>
      </c>
      <c r="BD69">
        <v>5</v>
      </c>
    </row>
    <row r="70" spans="2:61">
      <c r="AL70" t="str">
        <f>CONCATENATE(F71)</f>
        <v>Analysis_14</v>
      </c>
      <c r="AY70" t="str">
        <f>CONCATENATE("-m pattern")</f>
        <v>-m pattern</v>
      </c>
      <c r="AZ70" t="str">
        <f>CONCATENATE(" -w ",F71,"w")</f>
        <v xml:space="preserve"> -w Analysis_14w</v>
      </c>
      <c r="BA70" t="str">
        <f>CONCATENATE(" -b ",F71,"b")</f>
        <v xml:space="preserve"> -b Analysis_14b</v>
      </c>
      <c r="BB70" s="10" t="str">
        <f>CONCATENATE(" -o ",F71,".P_VALUE_SUMMARY")</f>
        <v xml:space="preserve"> -o Analysis_14.P_VALUE_SUMMARY</v>
      </c>
      <c r="BC70" s="10">
        <v>14</v>
      </c>
      <c r="BD70">
        <v>1</v>
      </c>
      <c r="BE70" t="str">
        <f>CONCATENATE("# ",AL70)</f>
        <v># Analysis_14</v>
      </c>
      <c r="BH70" s="1" t="s">
        <v>296</v>
      </c>
      <c r="BI70" t="s">
        <v>296</v>
      </c>
    </row>
    <row r="71" spans="2:61">
      <c r="B71">
        <v>9</v>
      </c>
      <c r="C71" t="str">
        <f>VLOOKUP(D71,'[1]datasets and notes'!$K$3:$L$18,2,FALSE)</f>
        <v>9.Qiime.Qiime_default.removed.raw</v>
      </c>
      <c r="D71" t="str">
        <f>CONCATENATE(G71,".",L71,".",M71,".",K71)</f>
        <v>Qiime.Qiime_default.removed.raw</v>
      </c>
      <c r="E71">
        <v>14</v>
      </c>
      <c r="F71" s="24" t="s">
        <v>297</v>
      </c>
      <c r="G71" s="20" t="s">
        <v>150</v>
      </c>
      <c r="H71" s="20" t="s">
        <v>151</v>
      </c>
      <c r="I71" s="20" t="s">
        <v>174</v>
      </c>
      <c r="J71" s="20" t="s">
        <v>153</v>
      </c>
      <c r="K71" s="20" t="s">
        <v>107</v>
      </c>
      <c r="L71" s="20" t="s">
        <v>154</v>
      </c>
      <c r="M71" s="20" t="s">
        <v>214</v>
      </c>
      <c r="N71" s="21">
        <v>0.98</v>
      </c>
      <c r="O71" s="21">
        <v>0.96</v>
      </c>
      <c r="P71" s="21">
        <v>0.94</v>
      </c>
      <c r="Q71" s="21">
        <v>0.9</v>
      </c>
      <c r="R71" s="21">
        <v>0.91</v>
      </c>
      <c r="S71" s="21">
        <v>1</v>
      </c>
      <c r="T71" s="21">
        <v>0.97</v>
      </c>
      <c r="U71" s="21">
        <v>0.88</v>
      </c>
      <c r="V71" s="21">
        <v>0.84</v>
      </c>
      <c r="W71" s="21" t="s">
        <v>298</v>
      </c>
      <c r="X71" s="21" t="s">
        <v>299</v>
      </c>
      <c r="Y71" s="21" t="s">
        <v>300</v>
      </c>
      <c r="Z71" s="21">
        <v>0.83</v>
      </c>
      <c r="AA71" s="21" t="s">
        <v>301</v>
      </c>
      <c r="AB71" s="21">
        <v>0.75</v>
      </c>
      <c r="AC71" s="21" t="s">
        <v>302</v>
      </c>
      <c r="AD71" s="21" t="s">
        <v>303</v>
      </c>
      <c r="AE71" s="21" t="s">
        <v>304</v>
      </c>
      <c r="AF71" s="21" t="s">
        <v>305</v>
      </c>
      <c r="AG71" s="22" t="s">
        <v>306</v>
      </c>
      <c r="AH71" s="23">
        <v>0.34524999999999995</v>
      </c>
      <c r="AI71" s="23">
        <v>0.45785459367289139</v>
      </c>
      <c r="AJ71" s="22">
        <v>38</v>
      </c>
      <c r="AK71" t="str">
        <f>L71</f>
        <v>Qiime_default</v>
      </c>
      <c r="AL71" t="str">
        <f>CONCATENATE(" -f ",C71)</f>
        <v xml:space="preserve"> -f 9.Qiime.Qiime_default.removed.raw</v>
      </c>
      <c r="AM71" t="str">
        <f>CONCATENATE(" ","-g ","EHFI.groups ")</f>
        <v xml:space="preserve"> -g EHFI.groups </v>
      </c>
      <c r="AN71" t="str">
        <f>CONCATENATE("-s ","lt"," ")</f>
        <v xml:space="preserve">-s lt </v>
      </c>
      <c r="AO71" t="str">
        <f>CONCATENATE("-p ",$AO$1 )</f>
        <v>-p 10000</v>
      </c>
      <c r="AP71" t="str">
        <f>CONCATENATE(" -t dataset_rand ")</f>
        <v xml:space="preserve"> -t dataset_rand </v>
      </c>
      <c r="AQ71" t="str">
        <f>CONCATENATE("-m ",I71," ")</f>
        <v xml:space="preserve">-m weighted_unifrac </v>
      </c>
      <c r="AR71" t="str">
        <f>CONCATENATE("-z ",H71," ")</f>
        <v xml:space="preserve">-z qiime_pipe </v>
      </c>
      <c r="AS71" t="str">
        <f>CONCATENATE(" -q ",$AS$1," ")</f>
        <v xml:space="preserve"> -q qiime_table </v>
      </c>
      <c r="AT71" s="10" t="s">
        <v>161</v>
      </c>
      <c r="AU71" t="str">
        <f>CONCATENATE(" -c ",$AU$1," ")</f>
        <v xml:space="preserve"> -c 10 </v>
      </c>
      <c r="AV71" t="str">
        <f>CONCATENATE("-o ",F71,"w")</f>
        <v>-o Analysis_14w</v>
      </c>
      <c r="AW71" s="10" t="s">
        <v>94</v>
      </c>
      <c r="BC71" s="10">
        <v>14</v>
      </c>
      <c r="BD71">
        <v>2</v>
      </c>
      <c r="BE71" t="str">
        <f>CONCATENATE($BE$2,AL71,AM71,AN71,AO71,AP71,AQ71,AR71,AS71,AT71,AU71,AV71,AW71)</f>
        <v>~/EHFI/plot_pco_with_stats_all.3-4-13.pl -f 9.Qiime.Qiime_default.removed.raw -g EHFI.groups -s lt -p 10000 -t dataset_rand -m weighted_unifrac -z qiime_pipe  -q qiime_table  -a ~/EHFI/qiime_trees/97_otus.tree -c 10 -o Analysis_14w -cleanup</v>
      </c>
      <c r="BH71" s="1" t="s">
        <v>307</v>
      </c>
      <c r="BI71" t="s">
        <v>308</v>
      </c>
    </row>
    <row r="72" spans="2:61">
      <c r="AL72" t="str">
        <f>CONCATENATE(" -f ",C71," ")</f>
        <v xml:space="preserve"> -f 9.Qiime.Qiime_default.removed.raw </v>
      </c>
      <c r="AM72" t="str">
        <f>CONCATENATE(" ","-g ","EHFI.groups ")</f>
        <v xml:space="preserve"> -g EHFI.groups </v>
      </c>
      <c r="AN72" t="str">
        <f>CONCATENATE("-s ","gt"," ")</f>
        <v xml:space="preserve">-s gt </v>
      </c>
      <c r="AO72" t="str">
        <f>CONCATENATE("-p ",$AO$1 )</f>
        <v>-p 10000</v>
      </c>
      <c r="AP72" t="str">
        <f>CONCATENATE(" -t rowwise_rand ")</f>
        <v xml:space="preserve"> -t rowwise_rand </v>
      </c>
      <c r="AQ72" t="str">
        <f>CONCATENATE("-m ",I71," ")</f>
        <v xml:space="preserve">-m weighted_unifrac </v>
      </c>
      <c r="AR72" t="str">
        <f>CONCATENATE("-z ",H71," ")</f>
        <v xml:space="preserve">-z qiime_pipe </v>
      </c>
      <c r="AS72" t="str">
        <f>CONCATENATE(" -q ",$AS$1," ")</f>
        <v xml:space="preserve"> -q qiime_table </v>
      </c>
      <c r="AT72" s="10" t="s">
        <v>161</v>
      </c>
      <c r="AU72" t="str">
        <f>CONCATENATE(" -c ",$AU$1," ")</f>
        <v xml:space="preserve"> -c 10 </v>
      </c>
      <c r="AV72" t="str">
        <f>CONCATENATE("-o ", F71,"b")</f>
        <v>-o Analysis_14b</v>
      </c>
      <c r="AW72" s="10" t="s">
        <v>94</v>
      </c>
      <c r="BB72" s="10"/>
      <c r="BC72" s="10">
        <v>14</v>
      </c>
      <c r="BD72">
        <v>3</v>
      </c>
      <c r="BE72" t="str">
        <f>CONCATENATE($BE$2,AL72,AM72,AN72,AO72,AP72,AQ72,AR72,AS72,AT72,AU72,AV72,AW72)</f>
        <v>~/EHFI/plot_pco_with_stats_all.3-4-13.pl -f 9.Qiime.Qiime_default.removed.raw  -g EHFI.groups -s gt -p 10000 -t rowwise_rand -m weighted_unifrac -z qiime_pipe  -q qiime_table  -a ~/EHFI/qiime_trees/97_otus.tree -c 10 -o Analysis_14b -cleanup</v>
      </c>
      <c r="BH72" s="1" t="s">
        <v>309</v>
      </c>
      <c r="BI72" t="s">
        <v>310</v>
      </c>
    </row>
    <row r="73" spans="2:61">
      <c r="BC73" s="10">
        <v>14</v>
      </c>
      <c r="BD73">
        <v>4</v>
      </c>
      <c r="BE73" t="str">
        <f>CONCATENATE($BE$3,AY70,AZ70,BA70,BB70)</f>
        <v>~/EHFI/combine_summary_stats.pl -m pattern -w Analysis_14w -b Analysis_14b -o Analysis_14.P_VALUE_SUMMARY</v>
      </c>
      <c r="BH73" s="1" t="s">
        <v>311</v>
      </c>
      <c r="BI73" t="s">
        <v>311</v>
      </c>
    </row>
    <row r="74" spans="2:61">
      <c r="BC74" s="10">
        <v>14</v>
      </c>
      <c r="BD74">
        <v>5</v>
      </c>
    </row>
    <row r="75" spans="2:61">
      <c r="AL75" t="str">
        <f>CONCATENATE(F76)</f>
        <v>Analysis_15</v>
      </c>
      <c r="AY75" t="str">
        <f>CONCATENATE("-m pattern")</f>
        <v>-m pattern</v>
      </c>
      <c r="AZ75" t="str">
        <f>CONCATENATE(" -w ",F76,"w")</f>
        <v xml:space="preserve"> -w Analysis_15w</v>
      </c>
      <c r="BA75" t="str">
        <f>CONCATENATE(" -b ",F76,"b")</f>
        <v xml:space="preserve"> -b Analysis_15b</v>
      </c>
      <c r="BB75" s="10" t="str">
        <f>CONCATENATE(" -o ",F76,".P_VALUE_SUMMARY")</f>
        <v xml:space="preserve"> -o Analysis_15.P_VALUE_SUMMARY</v>
      </c>
      <c r="BC75" s="10">
        <v>15</v>
      </c>
      <c r="BD75">
        <v>1</v>
      </c>
      <c r="BE75" t="str">
        <f>CONCATENATE("# ",AL75)</f>
        <v># Analysis_15</v>
      </c>
      <c r="BH75" s="1" t="s">
        <v>312</v>
      </c>
      <c r="BI75" t="s">
        <v>312</v>
      </c>
    </row>
    <row r="76" spans="2:61">
      <c r="B76">
        <v>8</v>
      </c>
      <c r="C76" t="str">
        <f>VLOOKUP(D76,'[1]datasets and notes'!$K$3:$L$18,2,FALSE)</f>
        <v>8.MG-RAST.100p.included.norm</v>
      </c>
      <c r="D76" t="str">
        <f>CONCATENATE(G76,".",L76,".",M76,".",K76)</f>
        <v>MG-RAST.100p.included.norm</v>
      </c>
      <c r="E76">
        <v>15</v>
      </c>
      <c r="F76" s="20" t="s">
        <v>313</v>
      </c>
      <c r="G76" s="20" t="s">
        <v>87</v>
      </c>
      <c r="H76" s="20" t="s">
        <v>88</v>
      </c>
      <c r="I76" s="20" t="s">
        <v>89</v>
      </c>
      <c r="J76" s="20" t="s">
        <v>90</v>
      </c>
      <c r="K76" s="20" t="s">
        <v>91</v>
      </c>
      <c r="L76" s="20" t="s">
        <v>314</v>
      </c>
      <c r="M76" s="20" t="s">
        <v>93</v>
      </c>
      <c r="N76" s="21">
        <v>0.41</v>
      </c>
      <c r="O76" s="21">
        <v>7.0000000000000007E-2</v>
      </c>
      <c r="P76" s="21">
        <v>0.26</v>
      </c>
      <c r="Q76" s="21">
        <v>7.0000000000000007E-2</v>
      </c>
      <c r="R76" s="21">
        <v>0.13</v>
      </c>
      <c r="S76" s="21">
        <v>0.11</v>
      </c>
      <c r="T76" s="21">
        <v>0</v>
      </c>
      <c r="U76" s="21">
        <v>0.04</v>
      </c>
      <c r="V76" s="21">
        <v>0.17</v>
      </c>
      <c r="W76" s="21">
        <v>0.61</v>
      </c>
      <c r="X76" s="21">
        <v>0.76</v>
      </c>
      <c r="Y76" s="21">
        <v>0.75</v>
      </c>
      <c r="Z76" s="21">
        <v>0.32</v>
      </c>
      <c r="AA76" s="21">
        <v>0.8</v>
      </c>
      <c r="AB76" s="21">
        <v>0.21</v>
      </c>
      <c r="AC76" s="21">
        <v>0.87</v>
      </c>
      <c r="AD76" s="21">
        <v>1</v>
      </c>
      <c r="AE76" s="21">
        <v>0.92</v>
      </c>
      <c r="AF76" s="21">
        <v>0.63</v>
      </c>
      <c r="AG76" s="22">
        <v>0.54</v>
      </c>
      <c r="AH76" s="23">
        <v>1.0000000000000005E-3</v>
      </c>
      <c r="AI76" s="23">
        <v>4.4494718330152868E-19</v>
      </c>
      <c r="AJ76" s="22">
        <v>7</v>
      </c>
      <c r="AL76" t="str">
        <f>CONCATENATE(" -f ",C76)</f>
        <v xml:space="preserve"> -f 8.MG-RAST.100p.included.norm</v>
      </c>
      <c r="AM76" t="str">
        <f>CONCATENATE(" ","-g ","EHFI.groups ")</f>
        <v xml:space="preserve"> -g EHFI.groups </v>
      </c>
      <c r="AN76" t="str">
        <f>CONCATENATE("-s ","lt"," ")</f>
        <v xml:space="preserve">-s lt </v>
      </c>
      <c r="AO76" t="str">
        <f>CONCATENATE("-p ",$AO$1 )</f>
        <v>-p 10000</v>
      </c>
      <c r="AP76" t="str">
        <f>CONCATENATE(" -t dataset_rand ")</f>
        <v xml:space="preserve"> -t dataset_rand </v>
      </c>
      <c r="AQ76" t="str">
        <f>CONCATENATE("-m ",I76," ")</f>
        <v xml:space="preserve">-m bray-curtis </v>
      </c>
      <c r="AR76" t="str">
        <f>CONCATENATE("-z ",H76," ")</f>
        <v xml:space="preserve">-z MG-RAST_pipe </v>
      </c>
      <c r="AU76" t="str">
        <f>CONCATENATE("-c ",$AU$1," ")</f>
        <v xml:space="preserve">-c 10 </v>
      </c>
      <c r="AV76" t="str">
        <f>CONCATENATE("-o ",F76,"w")</f>
        <v>-o Analysis_15w</v>
      </c>
      <c r="AW76" s="10" t="s">
        <v>94</v>
      </c>
      <c r="BC76" s="10">
        <v>15</v>
      </c>
      <c r="BD76">
        <v>2</v>
      </c>
      <c r="BE76" t="str">
        <f>CONCATENATE($BE$2,AL76,AM76,AN76,AO76,AP76,AQ76,AR76,AS76,AT76,AU76,AV76,AW76)</f>
        <v>~/EHFI/plot_pco_with_stats_all.3-4-13.pl -f 8.MG-RAST.100p.included.norm -g EHFI.groups -s lt -p 10000 -t dataset_rand -m bray-curtis -z MG-RAST_pipe -c 10 -o Analysis_15w -cleanup</v>
      </c>
      <c r="BH76" s="1" t="s">
        <v>315</v>
      </c>
      <c r="BI76" t="s">
        <v>316</v>
      </c>
    </row>
    <row r="77" spans="2:61">
      <c r="AL77" t="str">
        <f>CONCATENATE(" -f ",C76," ")</f>
        <v xml:space="preserve"> -f 8.MG-RAST.100p.included.norm </v>
      </c>
      <c r="AM77" t="str">
        <f>CONCATENATE(" ","-g ","EHFI.groups ")</f>
        <v xml:space="preserve"> -g EHFI.groups </v>
      </c>
      <c r="AN77" t="str">
        <f>CONCATENATE("-s ","gt"," ")</f>
        <v xml:space="preserve">-s gt </v>
      </c>
      <c r="AO77" t="str">
        <f>CONCATENATE("-p ",$AO$1 )</f>
        <v>-p 10000</v>
      </c>
      <c r="AP77" t="str">
        <f>CONCATENATE(" -t rowwise_rand ")</f>
        <v xml:space="preserve"> -t rowwise_rand </v>
      </c>
      <c r="AQ77" t="str">
        <f>CONCATENATE("-m ",I76," ")</f>
        <v xml:space="preserve">-m bray-curtis </v>
      </c>
      <c r="AR77" t="str">
        <f>CONCATENATE("-z ",H76," ")</f>
        <v xml:space="preserve">-z MG-RAST_pipe </v>
      </c>
      <c r="AU77" t="str">
        <f>CONCATENATE("-c ",$AU$1," ")</f>
        <v xml:space="preserve">-c 10 </v>
      </c>
      <c r="AV77" t="str">
        <f>CONCATENATE("-o ", F76,"b")</f>
        <v>-o Analysis_15b</v>
      </c>
      <c r="AW77" s="10" t="s">
        <v>94</v>
      </c>
      <c r="BB77" s="10"/>
      <c r="BC77" s="10">
        <v>15</v>
      </c>
      <c r="BD77">
        <v>3</v>
      </c>
      <c r="BE77" t="str">
        <f>CONCATENATE($BE$2,AL77,AM77,AN77,AO77,AP77,AQ77,AR77,AS77,AT77,AU77,AV77,AW77)</f>
        <v>~/EHFI/plot_pco_with_stats_all.3-4-13.pl -f 8.MG-RAST.100p.included.norm  -g EHFI.groups -s gt -p 10000 -t rowwise_rand -m bray-curtis -z MG-RAST_pipe -c 10 -o Analysis_15b -cleanup</v>
      </c>
      <c r="BH77" s="1" t="s">
        <v>317</v>
      </c>
      <c r="BI77" t="s">
        <v>318</v>
      </c>
    </row>
    <row r="78" spans="2:61">
      <c r="BC78" s="10">
        <v>15</v>
      </c>
      <c r="BD78">
        <v>4</v>
      </c>
      <c r="BE78" t="str">
        <f>CONCATENATE($BE$3,AY75,AZ75,BA75,BB75)</f>
        <v>~/EHFI/combine_summary_stats.pl -m pattern -w Analysis_15w -b Analysis_15b -o Analysis_15.P_VALUE_SUMMARY</v>
      </c>
      <c r="BH78" s="1" t="s">
        <v>319</v>
      </c>
      <c r="BI78" t="s">
        <v>319</v>
      </c>
    </row>
    <row r="79" spans="2:61">
      <c r="BC79" s="10">
        <v>15</v>
      </c>
      <c r="BD79">
        <v>5</v>
      </c>
    </row>
    <row r="80" spans="2:61">
      <c r="AL80" t="str">
        <f>CONCATENATE(F81)</f>
        <v>Analysis_16</v>
      </c>
      <c r="AY80" t="str">
        <f>CONCATENATE("-m pattern")</f>
        <v>-m pattern</v>
      </c>
      <c r="AZ80" t="str">
        <f>CONCATENATE(" -w ",F81,"w")</f>
        <v xml:space="preserve"> -w Analysis_16w</v>
      </c>
      <c r="BA80" t="str">
        <f>CONCATENATE(" -b ",F81,"b")</f>
        <v xml:space="preserve"> -b Analysis_16b</v>
      </c>
      <c r="BB80" s="10" t="str">
        <f>CONCATENATE(" -o ",F81,".P_VALUE_SUMMARY")</f>
        <v xml:space="preserve"> -o Analysis_16.P_VALUE_SUMMARY</v>
      </c>
      <c r="BC80" s="10">
        <v>16</v>
      </c>
      <c r="BD80">
        <v>1</v>
      </c>
      <c r="BE80" t="str">
        <f>CONCATENATE("# ",AL80)</f>
        <v># Analysis_16</v>
      </c>
      <c r="BH80" s="1" t="s">
        <v>320</v>
      </c>
      <c r="BI80" t="s">
        <v>320</v>
      </c>
    </row>
    <row r="81" spans="2:61">
      <c r="B81">
        <v>7</v>
      </c>
      <c r="C81" t="str">
        <f>VLOOKUP(D81,'[1]datasets and notes'!$K$3:$L$18,2,FALSE)</f>
        <v>7.MG-RAST.100p.included.raw</v>
      </c>
      <c r="D81" t="str">
        <f>CONCATENATE(G81,".",L81,".",M81,".",K81)</f>
        <v>MG-RAST.100p.included.raw</v>
      </c>
      <c r="E81">
        <v>16</v>
      </c>
      <c r="F81" s="20" t="s">
        <v>321</v>
      </c>
      <c r="G81" s="20" t="s">
        <v>87</v>
      </c>
      <c r="H81" s="20" t="s">
        <v>88</v>
      </c>
      <c r="I81" s="20" t="s">
        <v>89</v>
      </c>
      <c r="J81" s="20" t="s">
        <v>90</v>
      </c>
      <c r="K81" s="20" t="s">
        <v>107</v>
      </c>
      <c r="L81" s="20" t="s">
        <v>314</v>
      </c>
      <c r="M81" s="20" t="s">
        <v>93</v>
      </c>
      <c r="N81" s="21">
        <v>0.15</v>
      </c>
      <c r="O81" s="21">
        <v>0.04</v>
      </c>
      <c r="P81" s="21">
        <v>0</v>
      </c>
      <c r="Q81" s="21">
        <v>0.39</v>
      </c>
      <c r="R81" s="21">
        <v>0.3</v>
      </c>
      <c r="S81" s="21">
        <v>0.11</v>
      </c>
      <c r="T81" s="21">
        <v>0.2</v>
      </c>
      <c r="U81" s="21">
        <v>0.39</v>
      </c>
      <c r="V81" s="21">
        <v>0.49</v>
      </c>
      <c r="W81" s="21">
        <v>0.67</v>
      </c>
      <c r="X81" s="21">
        <v>0.8</v>
      </c>
      <c r="Y81" s="21">
        <v>0.88</v>
      </c>
      <c r="Z81" s="21">
        <v>0.38</v>
      </c>
      <c r="AA81" s="21">
        <v>0.76</v>
      </c>
      <c r="AB81" s="21">
        <v>0.65</v>
      </c>
      <c r="AC81" s="21">
        <v>0.77</v>
      </c>
      <c r="AD81" s="21" t="s">
        <v>322</v>
      </c>
      <c r="AE81" s="21">
        <v>0.86</v>
      </c>
      <c r="AF81" s="21">
        <v>1</v>
      </c>
      <c r="AG81" s="22">
        <v>0.87</v>
      </c>
      <c r="AH81" s="23">
        <v>1.5500000000000006E-3</v>
      </c>
      <c r="AI81" s="23">
        <v>2.4596747752497683E-3</v>
      </c>
      <c r="AJ81" s="22">
        <v>15</v>
      </c>
      <c r="AL81" t="str">
        <f>CONCATENATE(" -f ",C81)</f>
        <v xml:space="preserve"> -f 7.MG-RAST.100p.included.raw</v>
      </c>
      <c r="AM81" t="str">
        <f>CONCATENATE(" ","-g ","EHFI.groups ")</f>
        <v xml:space="preserve"> -g EHFI.groups </v>
      </c>
      <c r="AN81" t="str">
        <f>CONCATENATE("-s ","lt"," ")</f>
        <v xml:space="preserve">-s lt </v>
      </c>
      <c r="AO81" t="str">
        <f>CONCATENATE("-p ",$AO$1 )</f>
        <v>-p 10000</v>
      </c>
      <c r="AP81" t="str">
        <f>CONCATENATE(" -t dataset_rand ")</f>
        <v xml:space="preserve"> -t dataset_rand </v>
      </c>
      <c r="AQ81" t="str">
        <f>CONCATENATE("-m ",I81," ")</f>
        <v xml:space="preserve">-m bray-curtis </v>
      </c>
      <c r="AR81" t="str">
        <f>CONCATENATE("-z ",H81," ")</f>
        <v xml:space="preserve">-z MG-RAST_pipe </v>
      </c>
      <c r="AU81" t="str">
        <f>CONCATENATE("-c ",$AU$1," ")</f>
        <v xml:space="preserve">-c 10 </v>
      </c>
      <c r="AV81" t="str">
        <f>CONCATENATE("-o ",F81,"w")</f>
        <v>-o Analysis_16w</v>
      </c>
      <c r="AW81" s="10" t="s">
        <v>94</v>
      </c>
      <c r="BC81" s="10">
        <v>16</v>
      </c>
      <c r="BD81">
        <v>2</v>
      </c>
      <c r="BE81" t="str">
        <f>CONCATENATE($BE$2,AL81,AM81,AN81,AO81,AP81,AQ81,AR81,AS81,AT81,AU81,AV81,AW81)</f>
        <v>~/EHFI/plot_pco_with_stats_all.3-4-13.pl -f 7.MG-RAST.100p.included.raw -g EHFI.groups -s lt -p 10000 -t dataset_rand -m bray-curtis -z MG-RAST_pipe -c 10 -o Analysis_16w -cleanup</v>
      </c>
      <c r="BH81" s="1" t="s">
        <v>323</v>
      </c>
      <c r="BI81" t="s">
        <v>324</v>
      </c>
    </row>
    <row r="82" spans="2:61">
      <c r="AL82" t="str">
        <f>CONCATENATE(" -f ",C81," ")</f>
        <v xml:space="preserve"> -f 7.MG-RAST.100p.included.raw </v>
      </c>
      <c r="AM82" t="str">
        <f>CONCATENATE(" ","-g ","EHFI.groups ")</f>
        <v xml:space="preserve"> -g EHFI.groups </v>
      </c>
      <c r="AN82" t="str">
        <f>CONCATENATE("-s ","gt"," ")</f>
        <v xml:space="preserve">-s gt </v>
      </c>
      <c r="AO82" t="str">
        <f>CONCATENATE("-p ",$AO$1 )</f>
        <v>-p 10000</v>
      </c>
      <c r="AP82" t="str">
        <f>CONCATENATE(" -t rowwise_rand ")</f>
        <v xml:space="preserve"> -t rowwise_rand </v>
      </c>
      <c r="AQ82" t="str">
        <f>CONCATENATE("-m ",I81," ")</f>
        <v xml:space="preserve">-m bray-curtis </v>
      </c>
      <c r="AR82" t="str">
        <f>CONCATENATE("-z ",H81," ")</f>
        <v xml:space="preserve">-z MG-RAST_pipe </v>
      </c>
      <c r="AU82" t="str">
        <f>CONCATENATE("-c ",$AU$1," ")</f>
        <v xml:space="preserve">-c 10 </v>
      </c>
      <c r="AV82" t="str">
        <f>CONCATENATE("-o ", F81,"b")</f>
        <v>-o Analysis_16b</v>
      </c>
      <c r="AW82" s="10" t="s">
        <v>94</v>
      </c>
      <c r="BB82" s="10"/>
      <c r="BC82" s="10">
        <v>16</v>
      </c>
      <c r="BD82">
        <v>3</v>
      </c>
      <c r="BE82" t="str">
        <f>CONCATENATE($BE$2,AL82,AM82,AN82,AO82,AP82,AQ82,AR82,AS82,AT82,AU82,AV82,AW82)</f>
        <v>~/EHFI/plot_pco_with_stats_all.3-4-13.pl -f 7.MG-RAST.100p.included.raw  -g EHFI.groups -s gt -p 10000 -t rowwise_rand -m bray-curtis -z MG-RAST_pipe -c 10 -o Analysis_16b -cleanup</v>
      </c>
      <c r="BH82" s="1" t="s">
        <v>325</v>
      </c>
      <c r="BI82" t="s">
        <v>326</v>
      </c>
    </row>
    <row r="83" spans="2:61">
      <c r="BC83" s="10">
        <v>16</v>
      </c>
      <c r="BD83">
        <v>4</v>
      </c>
      <c r="BE83" t="str">
        <f>CONCATENATE($BE$3,AY80,AZ80,BA80,BB80)</f>
        <v>~/EHFI/combine_summary_stats.pl -m pattern -w Analysis_16w -b Analysis_16b -o Analysis_16.P_VALUE_SUMMARY</v>
      </c>
      <c r="BH83" s="1" t="s">
        <v>327</v>
      </c>
      <c r="BI83" t="s">
        <v>327</v>
      </c>
    </row>
    <row r="84" spans="2:61">
      <c r="BC84" s="10">
        <v>16</v>
      </c>
      <c r="BD84">
        <v>5</v>
      </c>
    </row>
    <row r="85" spans="2:61">
      <c r="AL85" t="str">
        <f>CONCATENATE(F86)</f>
        <v>Analysis_17</v>
      </c>
      <c r="AY85" t="str">
        <f>CONCATENATE("-m pattern")</f>
        <v>-m pattern</v>
      </c>
      <c r="AZ85" t="str">
        <f>CONCATENATE(" -w ",F86,"w")</f>
        <v xml:space="preserve"> -w Analysis_17w</v>
      </c>
      <c r="BA85" t="str">
        <f>CONCATENATE(" -b ",F86,"b")</f>
        <v xml:space="preserve"> -b Analysis_17b</v>
      </c>
      <c r="BB85" s="10" t="str">
        <f>CONCATENATE(" -o ",F86,".P_VALUE_SUMMARY")</f>
        <v xml:space="preserve"> -o Analysis_17.P_VALUE_SUMMARY</v>
      </c>
      <c r="BC85" s="10">
        <v>17</v>
      </c>
      <c r="BD85">
        <v>1</v>
      </c>
      <c r="BE85" t="str">
        <f>CONCATENATE("# ",AL85)</f>
        <v># Analysis_17</v>
      </c>
      <c r="BH85" s="1" t="s">
        <v>328</v>
      </c>
      <c r="BI85" t="s">
        <v>328</v>
      </c>
    </row>
    <row r="86" spans="2:61">
      <c r="B86">
        <v>8</v>
      </c>
      <c r="C86" t="str">
        <f>VLOOKUP(D86,'[1]datasets and notes'!$K$3:$L$18,2,FALSE)</f>
        <v>8.MG-RAST.100p.included.norm</v>
      </c>
      <c r="D86" t="str">
        <f>CONCATENATE(G86,".",L86,".",M86,".",K86)</f>
        <v>MG-RAST.100p.included.norm</v>
      </c>
      <c r="E86">
        <v>17</v>
      </c>
      <c r="F86" s="20" t="s">
        <v>329</v>
      </c>
      <c r="G86" s="20" t="s">
        <v>87</v>
      </c>
      <c r="H86" s="20" t="s">
        <v>88</v>
      </c>
      <c r="I86" s="20" t="s">
        <v>122</v>
      </c>
      <c r="J86" s="20" t="s">
        <v>90</v>
      </c>
      <c r="K86" s="20" t="s">
        <v>91</v>
      </c>
      <c r="L86" s="20" t="s">
        <v>314</v>
      </c>
      <c r="M86" s="20" t="s">
        <v>93</v>
      </c>
      <c r="N86" s="21">
        <v>0.12</v>
      </c>
      <c r="O86" s="21">
        <v>0.06</v>
      </c>
      <c r="P86" s="21">
        <v>0</v>
      </c>
      <c r="Q86" s="21">
        <v>0.28999999999999998</v>
      </c>
      <c r="R86" s="21">
        <v>0.24</v>
      </c>
      <c r="S86" s="21">
        <v>0.05</v>
      </c>
      <c r="T86" s="21">
        <v>0.15</v>
      </c>
      <c r="U86" s="21">
        <v>0.3</v>
      </c>
      <c r="V86" s="21">
        <v>0.34</v>
      </c>
      <c r="W86" s="21">
        <v>0.69</v>
      </c>
      <c r="X86" s="21">
        <v>0.87</v>
      </c>
      <c r="Y86" s="21">
        <v>0.9</v>
      </c>
      <c r="Z86" s="21">
        <v>0.38</v>
      </c>
      <c r="AA86" s="21">
        <v>0.86</v>
      </c>
      <c r="AB86" s="21">
        <v>0.54</v>
      </c>
      <c r="AC86" s="21">
        <v>0.88</v>
      </c>
      <c r="AD86" s="21">
        <v>0.94</v>
      </c>
      <c r="AE86" s="21">
        <v>0.97</v>
      </c>
      <c r="AF86" s="21">
        <v>1</v>
      </c>
      <c r="AG86" s="22">
        <v>0.87</v>
      </c>
      <c r="AH86" s="23">
        <v>1.0000000000000005E-3</v>
      </c>
      <c r="AI86" s="23">
        <v>4.4494718330152868E-19</v>
      </c>
      <c r="AJ86" s="22">
        <v>8</v>
      </c>
      <c r="AL86" t="str">
        <f>CONCATENATE(" -f ",C86)</f>
        <v xml:space="preserve"> -f 8.MG-RAST.100p.included.norm</v>
      </c>
      <c r="AM86" t="str">
        <f>CONCATENATE(" ","-g ","EHFI.groups ")</f>
        <v xml:space="preserve"> -g EHFI.groups </v>
      </c>
      <c r="AN86" t="str">
        <f>CONCATENATE("-s ","lt"," ")</f>
        <v xml:space="preserve">-s lt </v>
      </c>
      <c r="AO86" t="str">
        <f>CONCATENATE("-p ",$AO$1 )</f>
        <v>-p 10000</v>
      </c>
      <c r="AP86" t="str">
        <f>CONCATENATE(" -t dataset_rand ")</f>
        <v xml:space="preserve"> -t dataset_rand </v>
      </c>
      <c r="AQ86" t="str">
        <f>CONCATENATE("-m ",I86," ")</f>
        <v xml:space="preserve">-m euclidean </v>
      </c>
      <c r="AR86" t="str">
        <f>CONCATENATE("-z ",H86," ")</f>
        <v xml:space="preserve">-z MG-RAST_pipe </v>
      </c>
      <c r="AU86" t="str">
        <f>CONCATENATE("-c ",$AU$1," ")</f>
        <v xml:space="preserve">-c 10 </v>
      </c>
      <c r="AV86" t="str">
        <f>CONCATENATE("-o ",F86,"w")</f>
        <v>-o Analysis_17w</v>
      </c>
      <c r="AW86" s="10" t="s">
        <v>94</v>
      </c>
      <c r="BC86" s="10">
        <v>17</v>
      </c>
      <c r="BD86">
        <v>2</v>
      </c>
      <c r="BE86" t="str">
        <f>CONCATENATE($BE$2,AL86,AM86,AN86,AO86,AP86,AQ86,AR86,AS86,AT86,AU86,AV86,AW86)</f>
        <v>~/EHFI/plot_pco_with_stats_all.3-4-13.pl -f 8.MG-RAST.100p.included.norm -g EHFI.groups -s lt -p 10000 -t dataset_rand -m euclidean -z MG-RAST_pipe -c 10 -o Analysis_17w -cleanup</v>
      </c>
      <c r="BH86" s="1" t="s">
        <v>330</v>
      </c>
      <c r="BI86" t="s">
        <v>331</v>
      </c>
    </row>
    <row r="87" spans="2:61">
      <c r="AL87" t="str">
        <f>CONCATENATE(" -f ",C86," ")</f>
        <v xml:space="preserve"> -f 8.MG-RAST.100p.included.norm </v>
      </c>
      <c r="AM87" t="str">
        <f>CONCATENATE(" ","-g ","EHFI.groups ")</f>
        <v xml:space="preserve"> -g EHFI.groups </v>
      </c>
      <c r="AN87" t="str">
        <f>CONCATENATE("-s ","gt"," ")</f>
        <v xml:space="preserve">-s gt </v>
      </c>
      <c r="AO87" t="str">
        <f>CONCATENATE("-p ",$AO$1 )</f>
        <v>-p 10000</v>
      </c>
      <c r="AP87" t="str">
        <f>CONCATENATE(" -t rowwise_rand ")</f>
        <v xml:space="preserve"> -t rowwise_rand </v>
      </c>
      <c r="AQ87" t="str">
        <f>CONCATENATE("-m ",I86," ")</f>
        <v xml:space="preserve">-m euclidean </v>
      </c>
      <c r="AR87" t="str">
        <f>CONCATENATE("-z ",H86," ")</f>
        <v xml:space="preserve">-z MG-RAST_pipe </v>
      </c>
      <c r="AU87" t="str">
        <f>CONCATENATE("-c ",$AU$1," ")</f>
        <v xml:space="preserve">-c 10 </v>
      </c>
      <c r="AV87" t="str">
        <f>CONCATENATE("-o ", F86,"b")</f>
        <v>-o Analysis_17b</v>
      </c>
      <c r="AW87" s="10" t="s">
        <v>94</v>
      </c>
      <c r="BB87" s="10"/>
      <c r="BC87" s="10">
        <v>17</v>
      </c>
      <c r="BD87">
        <v>3</v>
      </c>
      <c r="BE87" t="str">
        <f>CONCATENATE($BE$2,AL87,AM87,AN87,AO87,AP87,AQ87,AR87,AS87,AT87,AU87,AV87,AW87)</f>
        <v>~/EHFI/plot_pco_with_stats_all.3-4-13.pl -f 8.MG-RAST.100p.included.norm  -g EHFI.groups -s gt -p 10000 -t rowwise_rand -m euclidean -z MG-RAST_pipe -c 10 -o Analysis_17b -cleanup</v>
      </c>
      <c r="BH87" s="1" t="s">
        <v>332</v>
      </c>
      <c r="BI87" t="s">
        <v>333</v>
      </c>
    </row>
    <row r="88" spans="2:61">
      <c r="BC88" s="10">
        <v>17</v>
      </c>
      <c r="BD88">
        <v>4</v>
      </c>
      <c r="BE88" t="str">
        <f>CONCATENATE($BE$3,AY85,AZ85,BA85,BB85)</f>
        <v>~/EHFI/combine_summary_stats.pl -m pattern -w Analysis_17w -b Analysis_17b -o Analysis_17.P_VALUE_SUMMARY</v>
      </c>
      <c r="BH88" s="1" t="s">
        <v>334</v>
      </c>
      <c r="BI88" t="s">
        <v>334</v>
      </c>
    </row>
    <row r="89" spans="2:61">
      <c r="BC89" s="10">
        <v>17</v>
      </c>
      <c r="BD89">
        <v>5</v>
      </c>
    </row>
    <row r="90" spans="2:61">
      <c r="AL90" t="str">
        <f>CONCATENATE(F91)</f>
        <v>Analysis_18</v>
      </c>
      <c r="AY90" t="str">
        <f>CONCATENATE("-m pattern")</f>
        <v>-m pattern</v>
      </c>
      <c r="AZ90" t="str">
        <f>CONCATENATE(" -w ",F91,"w")</f>
        <v xml:space="preserve"> -w Analysis_18w</v>
      </c>
      <c r="BA90" t="str">
        <f>CONCATENATE(" -b ",F91,"b")</f>
        <v xml:space="preserve"> -b Analysis_18b</v>
      </c>
      <c r="BB90" s="10" t="str">
        <f>CONCATENATE(" -o ",F91,".P_VALUE_SUMMARY")</f>
        <v xml:space="preserve"> -o Analysis_18.P_VALUE_SUMMARY</v>
      </c>
      <c r="BC90" s="10">
        <v>18</v>
      </c>
      <c r="BD90">
        <v>1</v>
      </c>
      <c r="BE90" t="str">
        <f>CONCATENATE("# ",AL90)</f>
        <v># Analysis_18</v>
      </c>
      <c r="BH90" s="1" t="s">
        <v>335</v>
      </c>
      <c r="BI90" t="s">
        <v>335</v>
      </c>
    </row>
    <row r="91" spans="2:61">
      <c r="B91">
        <v>7</v>
      </c>
      <c r="C91" t="str">
        <f>VLOOKUP(D91,'[1]datasets and notes'!$K$3:$L$18,2,FALSE)</f>
        <v>7.MG-RAST.100p.included.raw</v>
      </c>
      <c r="D91" t="str">
        <f>CONCATENATE(G91,".",L91,".",M91,".",K91)</f>
        <v>MG-RAST.100p.included.raw</v>
      </c>
      <c r="E91">
        <v>18</v>
      </c>
      <c r="F91" s="20" t="s">
        <v>336</v>
      </c>
      <c r="G91" s="20" t="s">
        <v>87</v>
      </c>
      <c r="H91" s="20" t="s">
        <v>88</v>
      </c>
      <c r="I91" s="20" t="s">
        <v>122</v>
      </c>
      <c r="J91" s="20" t="s">
        <v>90</v>
      </c>
      <c r="K91" s="20" t="s">
        <v>107</v>
      </c>
      <c r="L91" s="20" t="s">
        <v>314</v>
      </c>
      <c r="M91" s="20" t="s">
        <v>93</v>
      </c>
      <c r="N91" s="21">
        <v>0.26</v>
      </c>
      <c r="O91" s="21">
        <v>0.11</v>
      </c>
      <c r="P91" s="21">
        <v>0</v>
      </c>
      <c r="Q91" s="21">
        <v>0.34</v>
      </c>
      <c r="R91" s="21">
        <v>0.28000000000000003</v>
      </c>
      <c r="S91" s="21">
        <v>0.09</v>
      </c>
      <c r="T91" s="21">
        <v>0.09</v>
      </c>
      <c r="U91" s="21">
        <v>0.45</v>
      </c>
      <c r="V91" s="21">
        <v>0.59</v>
      </c>
      <c r="W91" s="21">
        <v>0.56000000000000005</v>
      </c>
      <c r="X91" s="21">
        <v>0.96</v>
      </c>
      <c r="Y91" s="21">
        <v>0.83</v>
      </c>
      <c r="Z91" s="21">
        <v>0.45</v>
      </c>
      <c r="AA91" s="21">
        <v>0.79</v>
      </c>
      <c r="AB91" s="21">
        <v>0.72</v>
      </c>
      <c r="AC91" s="21">
        <v>0.9</v>
      </c>
      <c r="AD91" s="21" t="s">
        <v>337</v>
      </c>
      <c r="AE91" s="21" t="s">
        <v>338</v>
      </c>
      <c r="AF91" s="21" t="s">
        <v>339</v>
      </c>
      <c r="AG91" s="22" t="s">
        <v>340</v>
      </c>
      <c r="AH91" s="23">
        <v>1.9000000000000006E-3</v>
      </c>
      <c r="AI91" s="23">
        <v>1.9973666874689095E-3</v>
      </c>
      <c r="AJ91" s="22">
        <v>17</v>
      </c>
      <c r="AL91" t="str">
        <f>CONCATENATE(" -f ",C91)</f>
        <v xml:space="preserve"> -f 7.MG-RAST.100p.included.raw</v>
      </c>
      <c r="AM91" t="str">
        <f>CONCATENATE(" ","-g ","EHFI.groups ")</f>
        <v xml:space="preserve"> -g EHFI.groups </v>
      </c>
      <c r="AN91" t="str">
        <f>CONCATENATE("-s ","lt"," ")</f>
        <v xml:space="preserve">-s lt </v>
      </c>
      <c r="AO91" t="str">
        <f>CONCATENATE("-p ",$AO$1 )</f>
        <v>-p 10000</v>
      </c>
      <c r="AP91" t="str">
        <f>CONCATENATE(" -t dataset_rand ")</f>
        <v xml:space="preserve"> -t dataset_rand </v>
      </c>
      <c r="AQ91" t="str">
        <f>CONCATENATE("-m ",I91," ")</f>
        <v xml:space="preserve">-m euclidean </v>
      </c>
      <c r="AR91" t="str">
        <f>CONCATENATE("-z ",H91," ")</f>
        <v xml:space="preserve">-z MG-RAST_pipe </v>
      </c>
      <c r="AU91" t="str">
        <f>CONCATENATE("-c ",$AU$1," ")</f>
        <v xml:space="preserve">-c 10 </v>
      </c>
      <c r="AV91" t="str">
        <f>CONCATENATE("-o ",F91,"w")</f>
        <v>-o Analysis_18w</v>
      </c>
      <c r="AW91" s="10" t="s">
        <v>94</v>
      </c>
      <c r="BC91" s="10">
        <v>18</v>
      </c>
      <c r="BD91">
        <v>2</v>
      </c>
      <c r="BE91" t="str">
        <f>CONCATENATE($BE$2,AL91,AM91,AN91,AO91,AP91,AQ91,AR91,AS91,AT91,AU91,AV91,AW91)</f>
        <v>~/EHFI/plot_pco_with_stats_all.3-4-13.pl -f 7.MG-RAST.100p.included.raw -g EHFI.groups -s lt -p 10000 -t dataset_rand -m euclidean -z MG-RAST_pipe -c 10 -o Analysis_18w -cleanup</v>
      </c>
      <c r="BH91" s="1" t="s">
        <v>341</v>
      </c>
      <c r="BI91" t="s">
        <v>342</v>
      </c>
    </row>
    <row r="92" spans="2:61">
      <c r="AL92" t="str">
        <f>CONCATENATE(" -f ",C91," ")</f>
        <v xml:space="preserve"> -f 7.MG-RAST.100p.included.raw </v>
      </c>
      <c r="AM92" t="str">
        <f>CONCATENATE(" ","-g ","EHFI.groups ")</f>
        <v xml:space="preserve"> -g EHFI.groups </v>
      </c>
      <c r="AN92" t="str">
        <f>CONCATENATE("-s ","gt"," ")</f>
        <v xml:space="preserve">-s gt </v>
      </c>
      <c r="AO92" t="str">
        <f>CONCATENATE("-p ",$AO$1 )</f>
        <v>-p 10000</v>
      </c>
      <c r="AP92" t="str">
        <f>CONCATENATE(" -t rowwise_rand ")</f>
        <v xml:space="preserve"> -t rowwise_rand </v>
      </c>
      <c r="AQ92" t="str">
        <f>CONCATENATE("-m ",I91," ")</f>
        <v xml:space="preserve">-m euclidean </v>
      </c>
      <c r="AR92" t="str">
        <f>CONCATENATE("-z ",H91," ")</f>
        <v xml:space="preserve">-z MG-RAST_pipe </v>
      </c>
      <c r="AU92" t="str">
        <f>CONCATENATE("-c ",$AU$1," ")</f>
        <v xml:space="preserve">-c 10 </v>
      </c>
      <c r="AV92" t="str">
        <f>CONCATENATE("-o ", F91,"b")</f>
        <v>-o Analysis_18b</v>
      </c>
      <c r="AW92" s="10" t="s">
        <v>94</v>
      </c>
      <c r="BB92" s="10"/>
      <c r="BC92" s="10">
        <v>18</v>
      </c>
      <c r="BD92">
        <v>3</v>
      </c>
      <c r="BE92" t="str">
        <f>CONCATENATE($BE$2,AL92,AM92,AN92,AO92,AP92,AQ92,AR92,AS92,AT92,AU92,AV92,AW92)</f>
        <v>~/EHFI/plot_pco_with_stats_all.3-4-13.pl -f 7.MG-RAST.100p.included.raw  -g EHFI.groups -s gt -p 10000 -t rowwise_rand -m euclidean -z MG-RAST_pipe -c 10 -o Analysis_18b -cleanup</v>
      </c>
      <c r="BH92" s="1" t="s">
        <v>343</v>
      </c>
      <c r="BI92" t="s">
        <v>344</v>
      </c>
    </row>
    <row r="93" spans="2:61">
      <c r="BC93" s="10">
        <v>18</v>
      </c>
      <c r="BD93">
        <v>4</v>
      </c>
      <c r="BE93" t="str">
        <f>CONCATENATE($BE$3,AY90,AZ90,BA90,BB90)</f>
        <v>~/EHFI/combine_summary_stats.pl -m pattern -w Analysis_18w -b Analysis_18b -o Analysis_18.P_VALUE_SUMMARY</v>
      </c>
      <c r="BH93" s="1" t="s">
        <v>345</v>
      </c>
      <c r="BI93" t="s">
        <v>345</v>
      </c>
    </row>
    <row r="94" spans="2:61">
      <c r="BC94" s="10">
        <v>18</v>
      </c>
      <c r="BD94">
        <v>5</v>
      </c>
    </row>
    <row r="95" spans="2:61">
      <c r="AL95" t="str">
        <f>CONCATENATE(F96)</f>
        <v>Analysis_19</v>
      </c>
      <c r="AY95" t="str">
        <f>CONCATENATE("-m pattern")</f>
        <v>-m pattern</v>
      </c>
      <c r="AZ95" t="str">
        <f>CONCATENATE(" -w ",F96,"w")</f>
        <v xml:space="preserve"> -w Analysis_19w</v>
      </c>
      <c r="BA95" t="str">
        <f>CONCATENATE(" -b ",F96,"b")</f>
        <v xml:space="preserve"> -b Analysis_19b</v>
      </c>
      <c r="BB95" s="10" t="str">
        <f>CONCATENATE(" -o ",F96,".P_VALUE_SUMMARY")</f>
        <v xml:space="preserve"> -o Analysis_19.P_VALUE_SUMMARY</v>
      </c>
      <c r="BC95" s="10">
        <v>19</v>
      </c>
      <c r="BD95">
        <v>1</v>
      </c>
      <c r="BE95" t="str">
        <f>CONCATENATE("# ",AL95)</f>
        <v># Analysis_19</v>
      </c>
      <c r="BH95" s="1" t="s">
        <v>346</v>
      </c>
      <c r="BI95" t="s">
        <v>346</v>
      </c>
    </row>
    <row r="96" spans="2:61">
      <c r="B96">
        <v>15</v>
      </c>
      <c r="C96" t="str">
        <f>VLOOKUP(D96,'[1]datasets and notes'!$K$3:$L$18,2,FALSE)</f>
        <v>15.Qiime.100p.included.raw</v>
      </c>
      <c r="D96" t="str">
        <f>CONCATENATE(G96,".",L96,".",M96,".",K96)</f>
        <v>Qiime.100p.included.raw</v>
      </c>
      <c r="E96">
        <v>19</v>
      </c>
      <c r="F96" s="24" t="s">
        <v>347</v>
      </c>
      <c r="G96" s="20" t="s">
        <v>150</v>
      </c>
      <c r="H96" s="20" t="s">
        <v>151</v>
      </c>
      <c r="I96" s="20" t="s">
        <v>152</v>
      </c>
      <c r="J96" s="20" t="s">
        <v>153</v>
      </c>
      <c r="K96" s="20" t="s">
        <v>107</v>
      </c>
      <c r="L96" s="20" t="s">
        <v>314</v>
      </c>
      <c r="M96" s="20" t="s">
        <v>93</v>
      </c>
      <c r="N96" s="21">
        <v>0.96</v>
      </c>
      <c r="O96" s="21" t="s">
        <v>348</v>
      </c>
      <c r="P96" s="21" t="s">
        <v>349</v>
      </c>
      <c r="Q96" s="21" t="s">
        <v>350</v>
      </c>
      <c r="R96" s="21">
        <v>0.15</v>
      </c>
      <c r="S96" s="21" t="s">
        <v>351</v>
      </c>
      <c r="T96" s="21" t="s">
        <v>352</v>
      </c>
      <c r="U96" s="21" t="s">
        <v>353</v>
      </c>
      <c r="V96" s="21" t="s">
        <v>354</v>
      </c>
      <c r="W96" s="21" t="s">
        <v>355</v>
      </c>
      <c r="X96" s="21" t="s">
        <v>356</v>
      </c>
      <c r="Y96" s="21" t="s">
        <v>357</v>
      </c>
      <c r="Z96" s="21">
        <v>0.45</v>
      </c>
      <c r="AA96" s="21" t="s">
        <v>358</v>
      </c>
      <c r="AB96" s="21" t="s">
        <v>359</v>
      </c>
      <c r="AC96" s="21" t="s">
        <v>360</v>
      </c>
      <c r="AD96" s="21" t="s">
        <v>361</v>
      </c>
      <c r="AE96" s="21" t="s">
        <v>362</v>
      </c>
      <c r="AF96" s="21" t="s">
        <v>363</v>
      </c>
      <c r="AG96" s="22" t="s">
        <v>364</v>
      </c>
      <c r="AH96" s="23">
        <v>0.44685000000000008</v>
      </c>
      <c r="AI96" s="23">
        <v>0.43585418553987926</v>
      </c>
      <c r="AJ96" s="22">
        <v>50</v>
      </c>
      <c r="AK96" t="str">
        <f>L96</f>
        <v>100p</v>
      </c>
      <c r="AL96" t="str">
        <f>CONCATENATE(" -f ",C96)</f>
        <v xml:space="preserve"> -f 15.Qiime.100p.included.raw</v>
      </c>
      <c r="AM96" t="str">
        <f>CONCATENATE(" ","-g ","EHFI.groups ")</f>
        <v xml:space="preserve"> -g EHFI.groups </v>
      </c>
      <c r="AN96" t="str">
        <f>CONCATENATE("-s ","lt"," ")</f>
        <v xml:space="preserve">-s lt </v>
      </c>
      <c r="AO96" t="str">
        <f>CONCATENATE("-p ",$AO$1 )</f>
        <v>-p 10000</v>
      </c>
      <c r="AP96" t="str">
        <f>CONCATENATE(" -t dataset_rand ")</f>
        <v xml:space="preserve"> -t dataset_rand </v>
      </c>
      <c r="AQ96" t="str">
        <f>CONCATENATE("-m ",I96," ")</f>
        <v xml:space="preserve">-m unifrac </v>
      </c>
      <c r="AR96" t="str">
        <f>CONCATENATE("-z ",H96," ")</f>
        <v xml:space="preserve">-z qiime_pipe </v>
      </c>
      <c r="AS96" t="str">
        <f>CONCATENATE(" -q ",$AS$1," ")</f>
        <v xml:space="preserve"> -q qiime_table </v>
      </c>
      <c r="AT96" s="10" t="s">
        <v>365</v>
      </c>
      <c r="AU96" t="str">
        <f>CONCATENATE(" -c ",$AU$1," ")</f>
        <v xml:space="preserve"> -c 10 </v>
      </c>
      <c r="AV96" t="str">
        <f>CONCATENATE("-o ",F96,"w")</f>
        <v>-o Analysis_19w</v>
      </c>
      <c r="AW96" s="10" t="s">
        <v>94</v>
      </c>
      <c r="BC96" s="10">
        <v>19</v>
      </c>
      <c r="BD96">
        <v>2</v>
      </c>
      <c r="BE96" t="str">
        <f>CONCATENATE($BE$2,AL96,AM96,AN96,AO96,AP96,AQ96,AR96,AS96,AT96,AU96,AV96,AW96)</f>
        <v>~/EHFI/plot_pco_with_stats_all.3-4-13.pl -f 15.Qiime.100p.included.raw -g EHFI.groups -s lt -p 10000 -t dataset_rand -m unifrac -z qiime_pipe  -q qiime_table  -a ~/EHFI/qiime_trees/16S_all_gg_2011_1.tree -c 10 -o Analysis_19w -cleanup</v>
      </c>
      <c r="BH96" s="1" t="s">
        <v>366</v>
      </c>
      <c r="BI96" t="s">
        <v>367</v>
      </c>
    </row>
    <row r="97" spans="2:61">
      <c r="AL97" t="str">
        <f>CONCATENATE(" -f ",C96," ")</f>
        <v xml:space="preserve"> -f 15.Qiime.100p.included.raw </v>
      </c>
      <c r="AM97" t="str">
        <f>CONCATENATE(" ","-g ","EHFI.groups ")</f>
        <v xml:space="preserve"> -g EHFI.groups </v>
      </c>
      <c r="AN97" t="str">
        <f>CONCATENATE("-s ","gt"," ")</f>
        <v xml:space="preserve">-s gt </v>
      </c>
      <c r="AO97" t="str">
        <f>CONCATENATE("-p ",$AO$1 )</f>
        <v>-p 10000</v>
      </c>
      <c r="AP97" t="str">
        <f>CONCATENATE(" -t rowwise_rand ")</f>
        <v xml:space="preserve"> -t rowwise_rand </v>
      </c>
      <c r="AQ97" t="str">
        <f>CONCATENATE("-m ",I96," ")</f>
        <v xml:space="preserve">-m unifrac </v>
      </c>
      <c r="AR97" t="str">
        <f>CONCATENATE("-z ",H96," ")</f>
        <v xml:space="preserve">-z qiime_pipe </v>
      </c>
      <c r="AS97" t="str">
        <f>CONCATENATE(" -q ",$AS$1," ")</f>
        <v xml:space="preserve"> -q qiime_table </v>
      </c>
      <c r="AT97" s="10" t="s">
        <v>365</v>
      </c>
      <c r="AU97" t="str">
        <f>CONCATENATE(" -c ",$AU$1," ")</f>
        <v xml:space="preserve"> -c 10 </v>
      </c>
      <c r="AV97" t="str">
        <f>CONCATENATE("-o ", F96,"b")</f>
        <v>-o Analysis_19b</v>
      </c>
      <c r="AW97" s="10" t="s">
        <v>94</v>
      </c>
      <c r="BB97" s="10"/>
      <c r="BC97" s="10">
        <v>19</v>
      </c>
      <c r="BD97">
        <v>3</v>
      </c>
      <c r="BE97" t="str">
        <f>CONCATENATE($BE$2,AL97,AM97,AN97,AO97,AP97,AQ97,AR97,AS97,AT97,AU97,AV97,AW97)</f>
        <v>~/EHFI/plot_pco_with_stats_all.3-4-13.pl -f 15.Qiime.100p.included.raw  -g EHFI.groups -s gt -p 10000 -t rowwise_rand -m unifrac -z qiime_pipe  -q qiime_table  -a ~/EHFI/qiime_trees/16S_all_gg_2011_1.tree -c 10 -o Analysis_19b -cleanup</v>
      </c>
      <c r="BH97" s="1" t="s">
        <v>368</v>
      </c>
      <c r="BI97" t="s">
        <v>369</v>
      </c>
    </row>
    <row r="98" spans="2:61">
      <c r="BC98" s="10">
        <v>19</v>
      </c>
      <c r="BD98">
        <v>4</v>
      </c>
      <c r="BE98" t="str">
        <f>CONCATENATE($BE$3,AY95,AZ95,BA95,BB95)</f>
        <v>~/EHFI/combine_summary_stats.pl -m pattern -w Analysis_19w -b Analysis_19b -o Analysis_19.P_VALUE_SUMMARY</v>
      </c>
      <c r="BH98" s="1" t="s">
        <v>370</v>
      </c>
      <c r="BI98" t="s">
        <v>370</v>
      </c>
    </row>
    <row r="99" spans="2:61">
      <c r="BC99" s="10">
        <v>19</v>
      </c>
      <c r="BD99">
        <v>5</v>
      </c>
    </row>
    <row r="100" spans="2:61">
      <c r="AL100" t="str">
        <f>CONCATENATE(F101)</f>
        <v>Analysis_20</v>
      </c>
      <c r="AY100" t="str">
        <f>CONCATENATE("-m pattern")</f>
        <v>-m pattern</v>
      </c>
      <c r="AZ100" t="str">
        <f>CONCATENATE(" -w ",F101,"w")</f>
        <v xml:space="preserve"> -w Analysis_20w</v>
      </c>
      <c r="BA100" t="str">
        <f>CONCATENATE(" -b ",F101,"b")</f>
        <v xml:space="preserve"> -b Analysis_20b</v>
      </c>
      <c r="BB100" s="10" t="str">
        <f>CONCATENATE(" -o ",F101,".P_VALUE_SUMMARY")</f>
        <v xml:space="preserve"> -o Analysis_20.P_VALUE_SUMMARY</v>
      </c>
      <c r="BC100" s="10">
        <v>20</v>
      </c>
      <c r="BD100">
        <v>1</v>
      </c>
      <c r="BE100" t="str">
        <f>CONCATENATE("# ",AL100)</f>
        <v># Analysis_20</v>
      </c>
      <c r="BH100" s="1" t="s">
        <v>371</v>
      </c>
      <c r="BI100" t="s">
        <v>371</v>
      </c>
    </row>
    <row r="101" spans="2:61">
      <c r="B101">
        <v>16</v>
      </c>
      <c r="C101" t="str">
        <f>VLOOKUP(D101,'[1]datasets and notes'!$K$3:$L$18,2,FALSE)</f>
        <v>16.Qiime.100p.included.norm</v>
      </c>
      <c r="D101" t="str">
        <f>CONCATENATE(G101,".",L101,".",M101,".",K101)</f>
        <v>Qiime.100p.included.norm</v>
      </c>
      <c r="E101">
        <v>20</v>
      </c>
      <c r="F101" s="24" t="s">
        <v>372</v>
      </c>
      <c r="G101" s="20" t="s">
        <v>150</v>
      </c>
      <c r="H101" s="20" t="s">
        <v>151</v>
      </c>
      <c r="I101" s="20" t="s">
        <v>174</v>
      </c>
      <c r="J101" s="20" t="s">
        <v>153</v>
      </c>
      <c r="K101" s="20" t="s">
        <v>91</v>
      </c>
      <c r="L101" s="20" t="s">
        <v>314</v>
      </c>
      <c r="M101" s="20" t="s">
        <v>93</v>
      </c>
      <c r="N101" s="21" t="s">
        <v>373</v>
      </c>
      <c r="O101" s="21" t="s">
        <v>374</v>
      </c>
      <c r="P101" s="21" t="s">
        <v>375</v>
      </c>
      <c r="Q101" s="21" t="s">
        <v>376</v>
      </c>
      <c r="R101" s="21">
        <v>0.08</v>
      </c>
      <c r="S101" s="21" t="s">
        <v>377</v>
      </c>
      <c r="T101" s="21" t="s">
        <v>378</v>
      </c>
      <c r="U101" s="21" t="s">
        <v>379</v>
      </c>
      <c r="V101" s="21" t="s">
        <v>380</v>
      </c>
      <c r="W101" s="21" t="s">
        <v>381</v>
      </c>
      <c r="X101" s="21" t="s">
        <v>382</v>
      </c>
      <c r="Y101" s="21" t="s">
        <v>383</v>
      </c>
      <c r="Z101" s="21" t="s">
        <v>384</v>
      </c>
      <c r="AA101" s="21" t="s">
        <v>385</v>
      </c>
      <c r="AB101" s="21" t="s">
        <v>386</v>
      </c>
      <c r="AC101" s="21" t="s">
        <v>387</v>
      </c>
      <c r="AD101" s="21" t="s">
        <v>388</v>
      </c>
      <c r="AE101" s="21" t="s">
        <v>389</v>
      </c>
      <c r="AF101" s="21" t="s">
        <v>390</v>
      </c>
      <c r="AG101" s="22" t="s">
        <v>391</v>
      </c>
      <c r="AH101" s="23">
        <v>0.42560000000000003</v>
      </c>
      <c r="AI101" s="23">
        <v>0.33066351158653229</v>
      </c>
      <c r="AJ101" s="22">
        <v>49</v>
      </c>
      <c r="AK101" t="str">
        <f>L101</f>
        <v>100p</v>
      </c>
      <c r="AL101" t="str">
        <f>CONCATENATE(" -f ",C101)</f>
        <v xml:space="preserve"> -f 16.Qiime.100p.included.norm</v>
      </c>
      <c r="AM101" t="str">
        <f>CONCATENATE(" ","-g ","EHFI.groups ")</f>
        <v xml:space="preserve"> -g EHFI.groups </v>
      </c>
      <c r="AN101" t="str">
        <f>CONCATENATE("-s ","lt"," ")</f>
        <v xml:space="preserve">-s lt </v>
      </c>
      <c r="AO101" t="str">
        <f>CONCATENATE("-p ",$AO$1 )</f>
        <v>-p 10000</v>
      </c>
      <c r="AP101" t="str">
        <f>CONCATENATE(" -t dataset_rand ")</f>
        <v xml:space="preserve"> -t dataset_rand </v>
      </c>
      <c r="AQ101" t="str">
        <f>CONCATENATE("-m ",I101," ")</f>
        <v xml:space="preserve">-m weighted_unifrac </v>
      </c>
      <c r="AR101" t="str">
        <f>CONCATENATE("-z ",H101," ")</f>
        <v xml:space="preserve">-z qiime_pipe </v>
      </c>
      <c r="AS101" t="str">
        <f>CONCATENATE(" -q ",$AS$1," ")</f>
        <v xml:space="preserve"> -q qiime_table </v>
      </c>
      <c r="AT101" s="10" t="s">
        <v>365</v>
      </c>
      <c r="AU101" t="str">
        <f>CONCATENATE(" -c ",$AU$1," ")</f>
        <v xml:space="preserve"> -c 10 </v>
      </c>
      <c r="AV101" t="str">
        <f>CONCATENATE("-o ",F101,"w")</f>
        <v>-o Analysis_20w</v>
      </c>
      <c r="AW101" s="10" t="s">
        <v>94</v>
      </c>
      <c r="BC101" s="10">
        <v>20</v>
      </c>
      <c r="BD101">
        <v>2</v>
      </c>
      <c r="BE101" t="str">
        <f>CONCATENATE($BE$2,AL101,AM101,AN101,AO101,AP101,AQ101,AR101,AS101,AT101,AU101,AV101,AW101)</f>
        <v>~/EHFI/plot_pco_with_stats_all.3-4-13.pl -f 16.Qiime.100p.included.norm -g EHFI.groups -s lt -p 10000 -t dataset_rand -m weighted_unifrac -z qiime_pipe  -q qiime_table  -a ~/EHFI/qiime_trees/16S_all_gg_2011_1.tree -c 10 -o Analysis_20w -cleanup</v>
      </c>
      <c r="BH101" s="1" t="s">
        <v>392</v>
      </c>
      <c r="BI101" t="s">
        <v>393</v>
      </c>
    </row>
    <row r="102" spans="2:61">
      <c r="AL102" t="str">
        <f>CONCATENATE(" -f ",C101," ")</f>
        <v xml:space="preserve"> -f 16.Qiime.100p.included.norm </v>
      </c>
      <c r="AM102" t="str">
        <f>CONCATENATE(" ","-g ","EHFI.groups ")</f>
        <v xml:space="preserve"> -g EHFI.groups </v>
      </c>
      <c r="AN102" t="str">
        <f>CONCATENATE("-s ","gt"," ")</f>
        <v xml:space="preserve">-s gt </v>
      </c>
      <c r="AO102" t="str">
        <f>CONCATENATE("-p ",$AO$1 )</f>
        <v>-p 10000</v>
      </c>
      <c r="AP102" t="str">
        <f>CONCATENATE(" -t rowwise_rand ")</f>
        <v xml:space="preserve"> -t rowwise_rand </v>
      </c>
      <c r="AQ102" t="str">
        <f>CONCATENATE("-m ",I101," ")</f>
        <v xml:space="preserve">-m weighted_unifrac </v>
      </c>
      <c r="AR102" t="str">
        <f>CONCATENATE("-z ",H101," ")</f>
        <v xml:space="preserve">-z qiime_pipe </v>
      </c>
      <c r="AS102" t="str">
        <f>CONCATENATE(" -q ",$AS$1," ")</f>
        <v xml:space="preserve"> -q qiime_table </v>
      </c>
      <c r="AT102" s="10" t="s">
        <v>365</v>
      </c>
      <c r="AU102" t="str">
        <f>CONCATENATE(" -c ",$AU$1," ")</f>
        <v xml:space="preserve"> -c 10 </v>
      </c>
      <c r="AV102" t="str">
        <f>CONCATENATE("-o ", F101,"b")</f>
        <v>-o Analysis_20b</v>
      </c>
      <c r="AW102" s="10" t="s">
        <v>94</v>
      </c>
      <c r="BB102" s="10"/>
      <c r="BC102" s="10">
        <v>20</v>
      </c>
      <c r="BD102">
        <v>3</v>
      </c>
      <c r="BE102" t="str">
        <f>CONCATENATE($BE$2,AL102,AM102,AN102,AO102,AP102,AQ102,AR102,AS102,AT102,AU102,AV102,AW102)</f>
        <v>~/EHFI/plot_pco_with_stats_all.3-4-13.pl -f 16.Qiime.100p.included.norm  -g EHFI.groups -s gt -p 10000 -t rowwise_rand -m weighted_unifrac -z qiime_pipe  -q qiime_table  -a ~/EHFI/qiime_trees/16S_all_gg_2011_1.tree -c 10 -o Analysis_20b -cleanup</v>
      </c>
      <c r="BH102" s="1" t="s">
        <v>394</v>
      </c>
      <c r="BI102" t="s">
        <v>395</v>
      </c>
    </row>
    <row r="103" spans="2:61">
      <c r="BC103" s="10">
        <v>20</v>
      </c>
      <c r="BD103">
        <v>4</v>
      </c>
      <c r="BE103" t="str">
        <f>CONCATENATE($BE$3,AY100,AZ100,BA100,BB100)</f>
        <v>~/EHFI/combine_summary_stats.pl -m pattern -w Analysis_20w -b Analysis_20b -o Analysis_20.P_VALUE_SUMMARY</v>
      </c>
      <c r="BH103" s="1" t="s">
        <v>396</v>
      </c>
      <c r="BI103" t="s">
        <v>396</v>
      </c>
    </row>
    <row r="104" spans="2:61">
      <c r="BC104" s="10">
        <v>20</v>
      </c>
      <c r="BD104">
        <v>5</v>
      </c>
    </row>
    <row r="105" spans="2:61">
      <c r="AL105" t="str">
        <f>CONCATENATE(F106)</f>
        <v>Analysis_21</v>
      </c>
      <c r="AY105" t="str">
        <f>CONCATENATE("-m pattern")</f>
        <v>-m pattern</v>
      </c>
      <c r="AZ105" t="str">
        <f>CONCATENATE(" -w ",F106,"w")</f>
        <v xml:space="preserve"> -w Analysis_21w</v>
      </c>
      <c r="BA105" t="str">
        <f>CONCATENATE(" -b ",F106,"b")</f>
        <v xml:space="preserve"> -b Analysis_21b</v>
      </c>
      <c r="BB105" s="10" t="str">
        <f>CONCATENATE(" -o ",F106,".P_VALUE_SUMMARY")</f>
        <v xml:space="preserve"> -o Analysis_21.P_VALUE_SUMMARY</v>
      </c>
      <c r="BC105" s="10">
        <v>21</v>
      </c>
      <c r="BD105">
        <v>1</v>
      </c>
      <c r="BE105" t="str">
        <f>CONCATENATE("# ",AL105)</f>
        <v># Analysis_21</v>
      </c>
      <c r="BH105" s="1" t="s">
        <v>397</v>
      </c>
      <c r="BI105" t="s">
        <v>397</v>
      </c>
    </row>
    <row r="106" spans="2:61">
      <c r="B106">
        <v>15</v>
      </c>
      <c r="C106" t="str">
        <f>VLOOKUP(D106,'[1]datasets and notes'!$K$3:$L$18,2,FALSE)</f>
        <v>15.Qiime.100p.included.raw</v>
      </c>
      <c r="D106" t="str">
        <f>CONCATENATE(G106,".",L106,".",M106,".",K106)</f>
        <v>Qiime.100p.included.raw</v>
      </c>
      <c r="E106">
        <v>21</v>
      </c>
      <c r="F106" s="24" t="s">
        <v>398</v>
      </c>
      <c r="G106" s="20" t="s">
        <v>150</v>
      </c>
      <c r="H106" s="20" t="s">
        <v>151</v>
      </c>
      <c r="I106" s="20" t="s">
        <v>174</v>
      </c>
      <c r="J106" s="20" t="s">
        <v>153</v>
      </c>
      <c r="K106" s="20" t="s">
        <v>107</v>
      </c>
      <c r="L106" s="20" t="s">
        <v>314</v>
      </c>
      <c r="M106" s="20" t="s">
        <v>93</v>
      </c>
      <c r="N106" s="21" t="s">
        <v>399</v>
      </c>
      <c r="O106" s="21" t="s">
        <v>400</v>
      </c>
      <c r="P106" s="21" t="s">
        <v>401</v>
      </c>
      <c r="Q106" s="21" t="s">
        <v>402</v>
      </c>
      <c r="R106" s="21">
        <v>0.04</v>
      </c>
      <c r="S106" s="21" t="s">
        <v>403</v>
      </c>
      <c r="T106" s="21" t="s">
        <v>404</v>
      </c>
      <c r="U106" s="21" t="s">
        <v>405</v>
      </c>
      <c r="V106" s="21" t="s">
        <v>406</v>
      </c>
      <c r="W106" s="21" t="s">
        <v>407</v>
      </c>
      <c r="X106" s="21" t="s">
        <v>408</v>
      </c>
      <c r="Y106" s="21" t="s">
        <v>409</v>
      </c>
      <c r="Z106" s="21">
        <v>0.36</v>
      </c>
      <c r="AA106" s="21" t="s">
        <v>410</v>
      </c>
      <c r="AB106" s="21" t="s">
        <v>411</v>
      </c>
      <c r="AC106" s="21" t="s">
        <v>412</v>
      </c>
      <c r="AD106" s="21" t="s">
        <v>413</v>
      </c>
      <c r="AE106" s="21" t="s">
        <v>414</v>
      </c>
      <c r="AF106" s="21" t="s">
        <v>415</v>
      </c>
      <c r="AG106" s="22" t="s">
        <v>416</v>
      </c>
      <c r="AH106" s="23">
        <v>0.50529999999999997</v>
      </c>
      <c r="AI106" s="23">
        <v>0.45044026416268268</v>
      </c>
      <c r="AJ106" s="22">
        <v>52</v>
      </c>
      <c r="AK106" t="str">
        <f>L106</f>
        <v>100p</v>
      </c>
      <c r="AL106" t="str">
        <f>CONCATENATE(" -f ",C106)</f>
        <v xml:space="preserve"> -f 15.Qiime.100p.included.raw</v>
      </c>
      <c r="AM106" t="str">
        <f>CONCATENATE(" ","-g ","EHFI.groups ")</f>
        <v xml:space="preserve"> -g EHFI.groups </v>
      </c>
      <c r="AN106" t="str">
        <f>CONCATENATE("-s ","lt"," ")</f>
        <v xml:space="preserve">-s lt </v>
      </c>
      <c r="AO106" t="str">
        <f>CONCATENATE("-p ",$AO$1 )</f>
        <v>-p 10000</v>
      </c>
      <c r="AP106" t="str">
        <f>CONCATENATE(" -t dataset_rand ")</f>
        <v xml:space="preserve"> -t dataset_rand </v>
      </c>
      <c r="AQ106" t="str">
        <f>CONCATENATE("-m ",I106," ")</f>
        <v xml:space="preserve">-m weighted_unifrac </v>
      </c>
      <c r="AR106" t="str">
        <f>CONCATENATE("-z ",H106," ")</f>
        <v xml:space="preserve">-z qiime_pipe </v>
      </c>
      <c r="AS106" t="str">
        <f>CONCATENATE(" -q ",$AS$1," ")</f>
        <v xml:space="preserve"> -q qiime_table </v>
      </c>
      <c r="AT106" s="10" t="s">
        <v>365</v>
      </c>
      <c r="AU106" t="str">
        <f>CONCATENATE(" -c ",$AU$1," ")</f>
        <v xml:space="preserve"> -c 10 </v>
      </c>
      <c r="AV106" t="str">
        <f>CONCATENATE("-o ",F106,"w")</f>
        <v>-o Analysis_21w</v>
      </c>
      <c r="AW106" s="10" t="s">
        <v>94</v>
      </c>
      <c r="BC106" s="10">
        <v>21</v>
      </c>
      <c r="BD106">
        <v>2</v>
      </c>
      <c r="BE106" t="str">
        <f>CONCATENATE($BE$2,AL106,AM106,AN106,AO106,AP106,AQ106,AR106,AS106,AT106,AU106,AV106,AW106)</f>
        <v>~/EHFI/plot_pco_with_stats_all.3-4-13.pl -f 15.Qiime.100p.included.raw -g EHFI.groups -s lt -p 10000 -t dataset_rand -m weighted_unifrac -z qiime_pipe  -q qiime_table  -a ~/EHFI/qiime_trees/16S_all_gg_2011_1.tree -c 10 -o Analysis_21w -cleanup</v>
      </c>
      <c r="BH106" s="1" t="s">
        <v>417</v>
      </c>
      <c r="BI106" t="s">
        <v>418</v>
      </c>
    </row>
    <row r="107" spans="2:61">
      <c r="AL107" t="str">
        <f>CONCATENATE(" -f ",C106," ")</f>
        <v xml:space="preserve"> -f 15.Qiime.100p.included.raw </v>
      </c>
      <c r="AM107" t="str">
        <f>CONCATENATE(" ","-g ","EHFI.groups ")</f>
        <v xml:space="preserve"> -g EHFI.groups </v>
      </c>
      <c r="AN107" t="str">
        <f>CONCATENATE("-s ","gt"," ")</f>
        <v xml:space="preserve">-s gt </v>
      </c>
      <c r="AO107" t="str">
        <f>CONCATENATE("-p ",$AO$1 )</f>
        <v>-p 10000</v>
      </c>
      <c r="AP107" t="str">
        <f>CONCATENATE(" -t rowwise_rand ")</f>
        <v xml:space="preserve"> -t rowwise_rand </v>
      </c>
      <c r="AQ107" t="str">
        <f>CONCATENATE("-m ",I106," ")</f>
        <v xml:space="preserve">-m weighted_unifrac </v>
      </c>
      <c r="AR107" t="str">
        <f>CONCATENATE("-z ",H106," ")</f>
        <v xml:space="preserve">-z qiime_pipe </v>
      </c>
      <c r="AS107" t="str">
        <f>CONCATENATE(" -q ",$AS$1," ")</f>
        <v xml:space="preserve"> -q qiime_table </v>
      </c>
      <c r="AT107" s="10" t="s">
        <v>365</v>
      </c>
      <c r="AU107" t="str">
        <f>CONCATENATE(" -c ",$AU$1," ")</f>
        <v xml:space="preserve"> -c 10 </v>
      </c>
      <c r="AV107" t="str">
        <f>CONCATENATE("-o ", F106,"b")</f>
        <v>-o Analysis_21b</v>
      </c>
      <c r="AW107" s="10" t="s">
        <v>94</v>
      </c>
      <c r="BB107" s="10"/>
      <c r="BC107" s="10">
        <v>21</v>
      </c>
      <c r="BD107">
        <v>3</v>
      </c>
      <c r="BE107" t="str">
        <f>CONCATENATE($BE$2,AL107,AM107,AN107,AO107,AP107,AQ107,AR107,AS107,AT107,AU107,AV107,AW107)</f>
        <v>~/EHFI/plot_pco_with_stats_all.3-4-13.pl -f 15.Qiime.100p.included.raw  -g EHFI.groups -s gt -p 10000 -t rowwise_rand -m weighted_unifrac -z qiime_pipe  -q qiime_table  -a ~/EHFI/qiime_trees/16S_all_gg_2011_1.tree -c 10 -o Analysis_21b -cleanup</v>
      </c>
      <c r="BH107" s="1" t="s">
        <v>419</v>
      </c>
      <c r="BI107" t="s">
        <v>420</v>
      </c>
    </row>
    <row r="108" spans="2:61">
      <c r="BC108" s="10">
        <v>21</v>
      </c>
      <c r="BD108">
        <v>4</v>
      </c>
      <c r="BE108" t="str">
        <f>CONCATENATE($BE$3,AY105,AZ105,BA105,BB105)</f>
        <v>~/EHFI/combine_summary_stats.pl -m pattern -w Analysis_21w -b Analysis_21b -o Analysis_21.P_VALUE_SUMMARY</v>
      </c>
      <c r="BH108" s="1" t="s">
        <v>421</v>
      </c>
      <c r="BI108" t="s">
        <v>421</v>
      </c>
    </row>
    <row r="109" spans="2:61">
      <c r="BC109" s="10">
        <v>21</v>
      </c>
      <c r="BD109">
        <v>5</v>
      </c>
    </row>
    <row r="110" spans="2:61">
      <c r="AL110" t="str">
        <f>CONCATENATE(F111)</f>
        <v>Analysis_22</v>
      </c>
      <c r="AY110" t="str">
        <f>CONCATENATE("-m pattern")</f>
        <v>-m pattern</v>
      </c>
      <c r="AZ110" t="str">
        <f>CONCATENATE(" -w ",F111,"w")</f>
        <v xml:space="preserve"> -w Analysis_22w</v>
      </c>
      <c r="BA110" t="str">
        <f>CONCATENATE(" -b ",F111,"b")</f>
        <v xml:space="preserve"> -b Analysis_22b</v>
      </c>
      <c r="BB110" s="10" t="str">
        <f>CONCATENATE(" -o ",F111,".P_VALUE_SUMMARY")</f>
        <v xml:space="preserve"> -o Analysis_22.P_VALUE_SUMMARY</v>
      </c>
      <c r="BC110" s="10">
        <v>22</v>
      </c>
      <c r="BD110">
        <v>1</v>
      </c>
      <c r="BE110" t="str">
        <f>CONCATENATE("# ",AL110)</f>
        <v># Analysis_22</v>
      </c>
      <c r="BH110" s="1" t="s">
        <v>422</v>
      </c>
      <c r="BI110" t="s">
        <v>422</v>
      </c>
    </row>
    <row r="111" spans="2:61">
      <c r="B111">
        <v>6</v>
      </c>
      <c r="C111" t="str">
        <f>VLOOKUP(D111,'[1]datasets and notes'!$K$3:$L$18,2,FALSE)</f>
        <v>6.MG-RAST.100p.removed.norm</v>
      </c>
      <c r="D111" t="str">
        <f>CONCATENATE(G111,".",L111,".",M111,".",K111)</f>
        <v>MG-RAST.100p.removed.norm</v>
      </c>
      <c r="E111">
        <v>22</v>
      </c>
      <c r="F111" s="20" t="s">
        <v>423</v>
      </c>
      <c r="G111" s="20" t="s">
        <v>87</v>
      </c>
      <c r="H111" s="20" t="s">
        <v>88</v>
      </c>
      <c r="I111" s="20" t="s">
        <v>89</v>
      </c>
      <c r="J111" s="20" t="s">
        <v>90</v>
      </c>
      <c r="K111" s="20" t="s">
        <v>91</v>
      </c>
      <c r="L111" s="20" t="s">
        <v>314</v>
      </c>
      <c r="M111" s="20" t="s">
        <v>214</v>
      </c>
      <c r="N111" s="21">
        <v>0.11</v>
      </c>
      <c r="O111" s="21">
        <v>0.11</v>
      </c>
      <c r="P111" s="21">
        <v>0.03</v>
      </c>
      <c r="Q111" s="21">
        <v>0.23</v>
      </c>
      <c r="R111" s="21">
        <v>0.22</v>
      </c>
      <c r="S111" s="21">
        <v>0</v>
      </c>
      <c r="T111" s="21">
        <v>7.0000000000000007E-2</v>
      </c>
      <c r="U111" s="21">
        <v>0.28999999999999998</v>
      </c>
      <c r="V111" s="21">
        <v>0.36</v>
      </c>
      <c r="W111" s="21">
        <v>0.59</v>
      </c>
      <c r="X111" s="21">
        <v>0.94</v>
      </c>
      <c r="Y111" s="21">
        <v>0.82</v>
      </c>
      <c r="Z111" s="21">
        <v>0.4</v>
      </c>
      <c r="AA111" s="21">
        <v>0.81</v>
      </c>
      <c r="AB111" s="21">
        <v>0.51</v>
      </c>
      <c r="AC111" s="21">
        <v>0.9</v>
      </c>
      <c r="AD111" s="21">
        <v>0.93</v>
      </c>
      <c r="AE111" s="21">
        <v>0.89</v>
      </c>
      <c r="AF111" s="21">
        <v>0.87</v>
      </c>
      <c r="AG111" s="22">
        <v>0.79</v>
      </c>
      <c r="AH111" s="23">
        <v>1.0000000000000002E-4</v>
      </c>
      <c r="AI111" s="23">
        <v>1.3904599478172771E-20</v>
      </c>
      <c r="AJ111" s="22">
        <v>3</v>
      </c>
      <c r="AL111" t="str">
        <f>CONCATENATE(" -f ",C111)</f>
        <v xml:space="preserve"> -f 6.MG-RAST.100p.removed.norm</v>
      </c>
      <c r="AM111" t="str">
        <f>CONCATENATE(" ","-g ","EHFI.groups ")</f>
        <v xml:space="preserve"> -g EHFI.groups </v>
      </c>
      <c r="AN111" t="str">
        <f>CONCATENATE("-s ","lt"," ")</f>
        <v xml:space="preserve">-s lt </v>
      </c>
      <c r="AO111" t="str">
        <f>CONCATENATE("-p ",$AO$1 )</f>
        <v>-p 10000</v>
      </c>
      <c r="AP111" t="str">
        <f>CONCATENATE(" -t dataset_rand ")</f>
        <v xml:space="preserve"> -t dataset_rand </v>
      </c>
      <c r="AQ111" t="str">
        <f>CONCATENATE("-m ",I111," ")</f>
        <v xml:space="preserve">-m bray-curtis </v>
      </c>
      <c r="AR111" t="str">
        <f>CONCATENATE("-z ",H111," ")</f>
        <v xml:space="preserve">-z MG-RAST_pipe </v>
      </c>
      <c r="AU111" t="str">
        <f>CONCATENATE("-c ",$AU$1," ")</f>
        <v xml:space="preserve">-c 10 </v>
      </c>
      <c r="AV111" t="str">
        <f>CONCATENATE("-o ",F111,"w")</f>
        <v>-o Analysis_22w</v>
      </c>
      <c r="AW111" s="10" t="s">
        <v>94</v>
      </c>
      <c r="BC111" s="10">
        <v>22</v>
      </c>
      <c r="BD111">
        <v>2</v>
      </c>
      <c r="BE111" t="str">
        <f>CONCATENATE($BE$2,AL111,AM111,AN111,AO111,AP111,AQ111,AR111,AS111,AT111,AU111,AV111,AW111)</f>
        <v>~/EHFI/plot_pco_with_stats_all.3-4-13.pl -f 6.MG-RAST.100p.removed.norm -g EHFI.groups -s lt -p 10000 -t dataset_rand -m bray-curtis -z MG-RAST_pipe -c 10 -o Analysis_22w -cleanup</v>
      </c>
      <c r="BH111" s="1" t="s">
        <v>424</v>
      </c>
      <c r="BI111" t="s">
        <v>425</v>
      </c>
    </row>
    <row r="112" spans="2:61">
      <c r="AL112" t="str">
        <f>CONCATENATE(" -f ",C111," ")</f>
        <v xml:space="preserve"> -f 6.MG-RAST.100p.removed.norm </v>
      </c>
      <c r="AM112" t="str">
        <f>CONCATENATE(" ","-g ","EHFI.groups ")</f>
        <v xml:space="preserve"> -g EHFI.groups </v>
      </c>
      <c r="AN112" t="str">
        <f>CONCATENATE("-s ","gt"," ")</f>
        <v xml:space="preserve">-s gt </v>
      </c>
      <c r="AO112" t="str">
        <f>CONCATENATE("-p ",$AO$1 )</f>
        <v>-p 10000</v>
      </c>
      <c r="AP112" t="str">
        <f>CONCATENATE(" -t rowwise_rand ")</f>
        <v xml:space="preserve"> -t rowwise_rand </v>
      </c>
      <c r="AQ112" t="str">
        <f>CONCATENATE("-m ",I111," ")</f>
        <v xml:space="preserve">-m bray-curtis </v>
      </c>
      <c r="AR112" t="str">
        <f>CONCATENATE("-z ",H111," ")</f>
        <v xml:space="preserve">-z MG-RAST_pipe </v>
      </c>
      <c r="AU112" t="str">
        <f>CONCATENATE("-c ",$AU$1," ")</f>
        <v xml:space="preserve">-c 10 </v>
      </c>
      <c r="AV112" t="str">
        <f>CONCATENATE("-o ", F111,"b")</f>
        <v>-o Analysis_22b</v>
      </c>
      <c r="AW112" s="10" t="s">
        <v>94</v>
      </c>
      <c r="BB112" s="10"/>
      <c r="BC112" s="10">
        <v>22</v>
      </c>
      <c r="BD112">
        <v>3</v>
      </c>
      <c r="BE112" t="str">
        <f>CONCATENATE($BE$2,AL112,AM112,AN112,AO112,AP112,AQ112,AR112,AS112,AT112,AU112,AV112,AW112)</f>
        <v>~/EHFI/plot_pco_with_stats_all.3-4-13.pl -f 6.MG-RAST.100p.removed.norm  -g EHFI.groups -s gt -p 10000 -t rowwise_rand -m bray-curtis -z MG-RAST_pipe -c 10 -o Analysis_22b -cleanup</v>
      </c>
      <c r="BH112" s="1" t="s">
        <v>426</v>
      </c>
      <c r="BI112" t="s">
        <v>427</v>
      </c>
    </row>
    <row r="113" spans="2:61">
      <c r="BC113" s="10">
        <v>22</v>
      </c>
      <c r="BD113">
        <v>4</v>
      </c>
      <c r="BE113" t="str">
        <f>CONCATENATE($BE$3,AY110,AZ110,BA110,BB110)</f>
        <v>~/EHFI/combine_summary_stats.pl -m pattern -w Analysis_22w -b Analysis_22b -o Analysis_22.P_VALUE_SUMMARY</v>
      </c>
      <c r="BH113" s="1" t="s">
        <v>428</v>
      </c>
      <c r="BI113" t="s">
        <v>428</v>
      </c>
    </row>
    <row r="114" spans="2:61">
      <c r="BC114" s="10">
        <v>22</v>
      </c>
      <c r="BD114">
        <v>5</v>
      </c>
    </row>
    <row r="115" spans="2:61">
      <c r="AL115" t="str">
        <f>CONCATENATE(F116)</f>
        <v>Analysis_23</v>
      </c>
      <c r="AY115" t="str">
        <f>CONCATENATE("-m pattern")</f>
        <v>-m pattern</v>
      </c>
      <c r="AZ115" t="str">
        <f>CONCATENATE(" -w ",F116,"w")</f>
        <v xml:space="preserve"> -w Analysis_23w</v>
      </c>
      <c r="BA115" t="str">
        <f>CONCATENATE(" -b ",F116,"b")</f>
        <v xml:space="preserve"> -b Analysis_23b</v>
      </c>
      <c r="BB115" s="10" t="str">
        <f>CONCATENATE(" -o ",F116,".P_VALUE_SUMMARY")</f>
        <v xml:space="preserve"> -o Analysis_23.P_VALUE_SUMMARY</v>
      </c>
      <c r="BC115" s="10">
        <v>23</v>
      </c>
      <c r="BD115">
        <v>1</v>
      </c>
      <c r="BE115" t="str">
        <f>CONCATENATE("# ",AL115)</f>
        <v># Analysis_23</v>
      </c>
      <c r="BH115" s="1" t="s">
        <v>429</v>
      </c>
      <c r="BI115" t="s">
        <v>429</v>
      </c>
    </row>
    <row r="116" spans="2:61">
      <c r="B116">
        <v>5</v>
      </c>
      <c r="C116" t="str">
        <f>VLOOKUP(D116,'[1]datasets and notes'!$K$3:$L$18,2,FALSE)</f>
        <v>5.MG-RAST.100p.removed.raw</v>
      </c>
      <c r="D116" t="str">
        <f>CONCATENATE(G116,".",L116,".",M116,".",K116)</f>
        <v>MG-RAST.100p.removed.raw</v>
      </c>
      <c r="E116">
        <v>23</v>
      </c>
      <c r="F116" s="20" t="s">
        <v>430</v>
      </c>
      <c r="G116" s="20" t="s">
        <v>87</v>
      </c>
      <c r="H116" s="20" t="s">
        <v>88</v>
      </c>
      <c r="I116" s="20" t="s">
        <v>89</v>
      </c>
      <c r="J116" s="20" t="s">
        <v>90</v>
      </c>
      <c r="K116" s="20" t="s">
        <v>107</v>
      </c>
      <c r="L116" s="20" t="s">
        <v>314</v>
      </c>
      <c r="M116" s="20" t="s">
        <v>214</v>
      </c>
      <c r="N116" s="21">
        <v>0.12</v>
      </c>
      <c r="O116" s="21">
        <v>0.11</v>
      </c>
      <c r="P116" s="21">
        <v>0.04</v>
      </c>
      <c r="Q116" s="21">
        <v>0.21</v>
      </c>
      <c r="R116" s="21">
        <v>0.21</v>
      </c>
      <c r="S116" s="21">
        <v>0</v>
      </c>
      <c r="T116" s="21">
        <v>0.05</v>
      </c>
      <c r="U116" s="21">
        <v>0.23</v>
      </c>
      <c r="V116" s="21">
        <v>0.28000000000000003</v>
      </c>
      <c r="W116" s="21">
        <v>0.56999999999999995</v>
      </c>
      <c r="X116" s="21">
        <v>0.94</v>
      </c>
      <c r="Y116" s="21">
        <v>0.8</v>
      </c>
      <c r="Z116" s="21">
        <v>0.4</v>
      </c>
      <c r="AA116" s="21">
        <v>0.77</v>
      </c>
      <c r="AB116" s="21">
        <v>0.47</v>
      </c>
      <c r="AC116" s="21">
        <v>0.86</v>
      </c>
      <c r="AD116" s="21" t="s">
        <v>431</v>
      </c>
      <c r="AE116" s="21" t="s">
        <v>432</v>
      </c>
      <c r="AF116" s="21" t="s">
        <v>433</v>
      </c>
      <c r="AG116" s="22">
        <v>0.76</v>
      </c>
      <c r="AH116" s="23">
        <v>1.4624999999999999E-2</v>
      </c>
      <c r="AI116" s="23">
        <v>5.3833406523224381E-2</v>
      </c>
      <c r="AJ116" s="22">
        <v>24</v>
      </c>
      <c r="AL116" t="str">
        <f>CONCATENATE(" -f ",C116)</f>
        <v xml:space="preserve"> -f 5.MG-RAST.100p.removed.raw</v>
      </c>
      <c r="AM116" t="str">
        <f>CONCATENATE(" ","-g ","EHFI.groups ")</f>
        <v xml:space="preserve"> -g EHFI.groups </v>
      </c>
      <c r="AN116" t="str">
        <f>CONCATENATE("-s ","lt"," ")</f>
        <v xml:space="preserve">-s lt </v>
      </c>
      <c r="AO116" t="str">
        <f>CONCATENATE("-p ",$AO$1 )</f>
        <v>-p 10000</v>
      </c>
      <c r="AP116" t="str">
        <f>CONCATENATE(" -t dataset_rand ")</f>
        <v xml:space="preserve"> -t dataset_rand </v>
      </c>
      <c r="AQ116" t="str">
        <f>CONCATENATE("-m ",I116," ")</f>
        <v xml:space="preserve">-m bray-curtis </v>
      </c>
      <c r="AR116" t="str">
        <f>CONCATENATE("-z ",H116," ")</f>
        <v xml:space="preserve">-z MG-RAST_pipe </v>
      </c>
      <c r="AU116" t="str">
        <f>CONCATENATE("-c ",$AU$1," ")</f>
        <v xml:space="preserve">-c 10 </v>
      </c>
      <c r="AV116" t="str">
        <f>CONCATENATE("-o ",F116,"w")</f>
        <v>-o Analysis_23w</v>
      </c>
      <c r="AW116" s="10" t="s">
        <v>94</v>
      </c>
      <c r="BC116" s="10">
        <v>23</v>
      </c>
      <c r="BD116">
        <v>2</v>
      </c>
      <c r="BE116" t="str">
        <f>CONCATENATE($BE$2,AL116,AM116,AN116,AO116,AP116,AQ116,AR116,AS116,AT116,AU116,AV116,AW116)</f>
        <v>~/EHFI/plot_pco_with_stats_all.3-4-13.pl -f 5.MG-RAST.100p.removed.raw -g EHFI.groups -s lt -p 10000 -t dataset_rand -m bray-curtis -z MG-RAST_pipe -c 10 -o Analysis_23w -cleanup</v>
      </c>
      <c r="BH116" s="1" t="s">
        <v>434</v>
      </c>
      <c r="BI116" t="s">
        <v>435</v>
      </c>
    </row>
    <row r="117" spans="2:61">
      <c r="AL117" t="str">
        <f>CONCATENATE(" -f ",C116," ")</f>
        <v xml:space="preserve"> -f 5.MG-RAST.100p.removed.raw </v>
      </c>
      <c r="AM117" t="str">
        <f>CONCATENATE(" ","-g ","EHFI.groups ")</f>
        <v xml:space="preserve"> -g EHFI.groups </v>
      </c>
      <c r="AN117" t="str">
        <f>CONCATENATE("-s ","gt"," ")</f>
        <v xml:space="preserve">-s gt </v>
      </c>
      <c r="AO117" t="str">
        <f>CONCATENATE("-p ",$AO$1 )</f>
        <v>-p 10000</v>
      </c>
      <c r="AP117" t="str">
        <f>CONCATENATE(" -t rowwise_rand ")</f>
        <v xml:space="preserve"> -t rowwise_rand </v>
      </c>
      <c r="AQ117" t="str">
        <f>CONCATENATE("-m ",I116," ")</f>
        <v xml:space="preserve">-m bray-curtis </v>
      </c>
      <c r="AR117" t="str">
        <f>CONCATENATE("-z ",H116," ")</f>
        <v xml:space="preserve">-z MG-RAST_pipe </v>
      </c>
      <c r="AU117" t="str">
        <f>CONCATENATE("-c ",$AU$1," ")</f>
        <v xml:space="preserve">-c 10 </v>
      </c>
      <c r="AV117" t="str">
        <f>CONCATENATE("-o ", F116,"b")</f>
        <v>-o Analysis_23b</v>
      </c>
      <c r="AW117" s="10" t="s">
        <v>94</v>
      </c>
      <c r="BB117" s="10"/>
      <c r="BC117" s="10">
        <v>23</v>
      </c>
      <c r="BD117">
        <v>3</v>
      </c>
      <c r="BE117" t="str">
        <f>CONCATENATE($BE$2,AL117,AM117,AN117,AO117,AP117,AQ117,AR117,AS117,AT117,AU117,AV117,AW117)</f>
        <v>~/EHFI/plot_pco_with_stats_all.3-4-13.pl -f 5.MG-RAST.100p.removed.raw  -g EHFI.groups -s gt -p 10000 -t rowwise_rand -m bray-curtis -z MG-RAST_pipe -c 10 -o Analysis_23b -cleanup</v>
      </c>
      <c r="BH117" s="1" t="s">
        <v>436</v>
      </c>
      <c r="BI117" t="s">
        <v>437</v>
      </c>
    </row>
    <row r="118" spans="2:61">
      <c r="BC118" s="10">
        <v>23</v>
      </c>
      <c r="BD118">
        <v>4</v>
      </c>
      <c r="BE118" t="str">
        <f>CONCATENATE($BE$3,AY115,AZ115,BA115,BB115)</f>
        <v>~/EHFI/combine_summary_stats.pl -m pattern -w Analysis_23w -b Analysis_23b -o Analysis_23.P_VALUE_SUMMARY</v>
      </c>
      <c r="BH118" s="1" t="s">
        <v>438</v>
      </c>
      <c r="BI118" t="s">
        <v>438</v>
      </c>
    </row>
    <row r="119" spans="2:61">
      <c r="BC119" s="10">
        <v>23</v>
      </c>
      <c r="BD119">
        <v>5</v>
      </c>
    </row>
    <row r="120" spans="2:61">
      <c r="AL120" t="str">
        <f>CONCATENATE(F121)</f>
        <v>Analysis_24</v>
      </c>
      <c r="AY120" t="str">
        <f>CONCATENATE("-m pattern")</f>
        <v>-m pattern</v>
      </c>
      <c r="AZ120" t="str">
        <f>CONCATENATE(" -w ",F121,"w")</f>
        <v xml:space="preserve"> -w Analysis_24w</v>
      </c>
      <c r="BA120" t="str">
        <f>CONCATENATE(" -b ",F121,"b")</f>
        <v xml:space="preserve"> -b Analysis_24b</v>
      </c>
      <c r="BB120" s="10" t="str">
        <f>CONCATENATE(" -o ",F121,".P_VALUE_SUMMARY")</f>
        <v xml:space="preserve"> -o Analysis_24.P_VALUE_SUMMARY</v>
      </c>
      <c r="BC120" s="10">
        <v>24</v>
      </c>
      <c r="BD120">
        <v>1</v>
      </c>
      <c r="BE120" t="str">
        <f>CONCATENATE("# ",AL120)</f>
        <v># Analysis_24</v>
      </c>
      <c r="BH120" s="1" t="s">
        <v>439</v>
      </c>
      <c r="BI120" t="s">
        <v>439</v>
      </c>
    </row>
    <row r="121" spans="2:61">
      <c r="B121">
        <v>6</v>
      </c>
      <c r="C121" t="str">
        <f>VLOOKUP(D121,'[1]datasets and notes'!$K$3:$L$18,2,FALSE)</f>
        <v>6.MG-RAST.100p.removed.norm</v>
      </c>
      <c r="D121" t="str">
        <f>CONCATENATE(G121,".",L121,".",M121,".",K121)</f>
        <v>MG-RAST.100p.removed.norm</v>
      </c>
      <c r="E121">
        <v>24</v>
      </c>
      <c r="F121" s="20" t="s">
        <v>440</v>
      </c>
      <c r="G121" s="20" t="s">
        <v>87</v>
      </c>
      <c r="H121" s="20" t="s">
        <v>88</v>
      </c>
      <c r="I121" s="20" t="s">
        <v>122</v>
      </c>
      <c r="J121" s="20" t="s">
        <v>90</v>
      </c>
      <c r="K121" s="20" t="s">
        <v>91</v>
      </c>
      <c r="L121" s="20" t="s">
        <v>314</v>
      </c>
      <c r="M121" s="20" t="s">
        <v>214</v>
      </c>
      <c r="N121" s="21">
        <v>0.38</v>
      </c>
      <c r="O121" s="21">
        <v>0</v>
      </c>
      <c r="P121" s="21">
        <v>0.01</v>
      </c>
      <c r="Q121" s="21">
        <v>0.05</v>
      </c>
      <c r="R121" s="21">
        <v>0.05</v>
      </c>
      <c r="S121" s="21">
        <v>0.25</v>
      </c>
      <c r="T121" s="21">
        <v>0.05</v>
      </c>
      <c r="U121" s="21">
        <v>0.05</v>
      </c>
      <c r="V121" s="21">
        <v>0.11</v>
      </c>
      <c r="W121" s="21">
        <v>0.82</v>
      </c>
      <c r="X121" s="21">
        <v>0.89</v>
      </c>
      <c r="Y121" s="21">
        <v>0.51</v>
      </c>
      <c r="Z121" s="21">
        <v>0.19</v>
      </c>
      <c r="AA121" s="21">
        <v>0.43</v>
      </c>
      <c r="AB121" s="21">
        <v>0.1</v>
      </c>
      <c r="AC121" s="21">
        <v>0.44</v>
      </c>
      <c r="AD121" s="21">
        <v>0.9</v>
      </c>
      <c r="AE121" s="21">
        <v>0.89</v>
      </c>
      <c r="AF121" s="21">
        <v>0.53</v>
      </c>
      <c r="AG121" s="22">
        <v>0.5</v>
      </c>
      <c r="AH121" s="23">
        <v>1.0000000000000002E-4</v>
      </c>
      <c r="AI121" s="23">
        <v>1.3904599478172771E-20</v>
      </c>
      <c r="AJ121" s="22">
        <v>4</v>
      </c>
      <c r="AL121" t="str">
        <f>CONCATENATE(" -f ",C121)</f>
        <v xml:space="preserve"> -f 6.MG-RAST.100p.removed.norm</v>
      </c>
      <c r="AM121" t="str">
        <f>CONCATENATE(" ","-g ","EHFI.groups ")</f>
        <v xml:space="preserve"> -g EHFI.groups </v>
      </c>
      <c r="AN121" t="str">
        <f>CONCATENATE("-s ","lt"," ")</f>
        <v xml:space="preserve">-s lt </v>
      </c>
      <c r="AO121" t="str">
        <f>CONCATENATE("-p ",$AO$1 )</f>
        <v>-p 10000</v>
      </c>
      <c r="AP121" t="str">
        <f>CONCATENATE(" -t dataset_rand ")</f>
        <v xml:space="preserve"> -t dataset_rand </v>
      </c>
      <c r="AQ121" t="str">
        <f>CONCATENATE("-m ",I121," ")</f>
        <v xml:space="preserve">-m euclidean </v>
      </c>
      <c r="AR121" t="str">
        <f>CONCATENATE("-z ",H121," ")</f>
        <v xml:space="preserve">-z MG-RAST_pipe </v>
      </c>
      <c r="AU121" t="str">
        <f>CONCATENATE("-c ",$AU$1," ")</f>
        <v xml:space="preserve">-c 10 </v>
      </c>
      <c r="AV121" t="str">
        <f>CONCATENATE("-o ",F121,"w")</f>
        <v>-o Analysis_24w</v>
      </c>
      <c r="AW121" s="10" t="s">
        <v>94</v>
      </c>
      <c r="BC121" s="10">
        <v>24</v>
      </c>
      <c r="BD121">
        <v>2</v>
      </c>
      <c r="BE121" t="str">
        <f>CONCATENATE($BE$2,AL121,AM121,AN121,AO121,AP121,AQ121,AR121,AS121,AT121,AU121,AV121,AW121)</f>
        <v>~/EHFI/plot_pco_with_stats_all.3-4-13.pl -f 6.MG-RAST.100p.removed.norm -g EHFI.groups -s lt -p 10000 -t dataset_rand -m euclidean -z MG-RAST_pipe -c 10 -o Analysis_24w -cleanup</v>
      </c>
      <c r="BH121" s="1" t="s">
        <v>441</v>
      </c>
      <c r="BI121" t="s">
        <v>442</v>
      </c>
    </row>
    <row r="122" spans="2:61">
      <c r="AL122" t="str">
        <f>CONCATENATE(" -f ",C121," ")</f>
        <v xml:space="preserve"> -f 6.MG-RAST.100p.removed.norm </v>
      </c>
      <c r="AM122" t="str">
        <f>CONCATENATE(" ","-g ","EHFI.groups ")</f>
        <v xml:space="preserve"> -g EHFI.groups </v>
      </c>
      <c r="AN122" t="str">
        <f>CONCATENATE("-s ","gt"," ")</f>
        <v xml:space="preserve">-s gt </v>
      </c>
      <c r="AO122" t="str">
        <f>CONCATENATE("-p ",$AO$1 )</f>
        <v>-p 10000</v>
      </c>
      <c r="AP122" t="str">
        <f>CONCATENATE(" -t rowwise_rand ")</f>
        <v xml:space="preserve"> -t rowwise_rand </v>
      </c>
      <c r="AQ122" t="str">
        <f>CONCATENATE("-m ",I121," ")</f>
        <v xml:space="preserve">-m euclidean </v>
      </c>
      <c r="AR122" t="str">
        <f>CONCATENATE("-z ",H121," ")</f>
        <v xml:space="preserve">-z MG-RAST_pipe </v>
      </c>
      <c r="AU122" t="str">
        <f>CONCATENATE("-c ",$AU$1," ")</f>
        <v xml:space="preserve">-c 10 </v>
      </c>
      <c r="AV122" t="str">
        <f>CONCATENATE("-o ", F121,"b")</f>
        <v>-o Analysis_24b</v>
      </c>
      <c r="AW122" s="10" t="s">
        <v>94</v>
      </c>
      <c r="BB122" s="10"/>
      <c r="BC122" s="10">
        <v>24</v>
      </c>
      <c r="BD122">
        <v>3</v>
      </c>
      <c r="BE122" t="str">
        <f>CONCATENATE($BE$2,AL122,AM122,AN122,AO122,AP122,AQ122,AR122,AS122,AT122,AU122,AV122,AW122)</f>
        <v>~/EHFI/plot_pco_with_stats_all.3-4-13.pl -f 6.MG-RAST.100p.removed.norm  -g EHFI.groups -s gt -p 10000 -t rowwise_rand -m euclidean -z MG-RAST_pipe -c 10 -o Analysis_24b -cleanup</v>
      </c>
      <c r="BH122" s="1" t="s">
        <v>443</v>
      </c>
      <c r="BI122" t="s">
        <v>444</v>
      </c>
    </row>
    <row r="123" spans="2:61">
      <c r="BC123" s="10">
        <v>24</v>
      </c>
      <c r="BD123">
        <v>4</v>
      </c>
      <c r="BE123" t="str">
        <f>CONCATENATE($BE$3,AY120,AZ120,BA120,BB120)</f>
        <v>~/EHFI/combine_summary_stats.pl -m pattern -w Analysis_24w -b Analysis_24b -o Analysis_24.P_VALUE_SUMMARY</v>
      </c>
      <c r="BH123" s="1" t="s">
        <v>445</v>
      </c>
      <c r="BI123" t="s">
        <v>445</v>
      </c>
    </row>
    <row r="124" spans="2:61">
      <c r="BC124" s="10">
        <v>24</v>
      </c>
      <c r="BD124">
        <v>5</v>
      </c>
    </row>
    <row r="125" spans="2:61">
      <c r="AL125" t="str">
        <f>CONCATENATE(F126)</f>
        <v>Analysis_25</v>
      </c>
      <c r="AY125" t="str">
        <f>CONCATENATE("-m pattern")</f>
        <v>-m pattern</v>
      </c>
      <c r="AZ125" t="str">
        <f>CONCATENATE(" -w ",F126,"w")</f>
        <v xml:space="preserve"> -w Analysis_25w</v>
      </c>
      <c r="BA125" t="str">
        <f>CONCATENATE(" -b ",F126,"b")</f>
        <v xml:space="preserve"> -b Analysis_25b</v>
      </c>
      <c r="BB125" s="10" t="str">
        <f>CONCATENATE(" -o ",F126,".P_VALUE_SUMMARY")</f>
        <v xml:space="preserve"> -o Analysis_25.P_VALUE_SUMMARY</v>
      </c>
      <c r="BC125" s="10">
        <v>25</v>
      </c>
      <c r="BD125">
        <v>1</v>
      </c>
      <c r="BE125" t="str">
        <f>CONCATENATE("# ",AL125)</f>
        <v># Analysis_25</v>
      </c>
      <c r="BH125" s="1" t="s">
        <v>446</v>
      </c>
      <c r="BI125" t="s">
        <v>446</v>
      </c>
    </row>
    <row r="126" spans="2:61">
      <c r="B126">
        <v>5</v>
      </c>
      <c r="C126" t="str">
        <f>VLOOKUP(D126,'[1]datasets and notes'!$K$3:$L$18,2,FALSE)</f>
        <v>5.MG-RAST.100p.removed.raw</v>
      </c>
      <c r="D126" t="str">
        <f>CONCATENATE(G126,".",L126,".",M126,".",K126)</f>
        <v>MG-RAST.100p.removed.raw</v>
      </c>
      <c r="E126">
        <v>25</v>
      </c>
      <c r="F126" s="20" t="s">
        <v>447</v>
      </c>
      <c r="G126" s="20" t="s">
        <v>87</v>
      </c>
      <c r="H126" s="20" t="s">
        <v>88</v>
      </c>
      <c r="I126" s="20" t="s">
        <v>122</v>
      </c>
      <c r="J126" s="20" t="s">
        <v>90</v>
      </c>
      <c r="K126" s="20" t="s">
        <v>107</v>
      </c>
      <c r="L126" s="20" t="s">
        <v>314</v>
      </c>
      <c r="M126" s="20" t="s">
        <v>214</v>
      </c>
      <c r="N126" s="21">
        <v>0.41</v>
      </c>
      <c r="O126" s="21">
        <v>0.06</v>
      </c>
      <c r="P126" s="21">
        <v>0</v>
      </c>
      <c r="Q126" s="21">
        <v>0.22</v>
      </c>
      <c r="R126" s="21">
        <v>0.05</v>
      </c>
      <c r="S126" s="21">
        <v>0.64</v>
      </c>
      <c r="T126" s="21">
        <v>0.28000000000000003</v>
      </c>
      <c r="U126" s="21">
        <v>0.17</v>
      </c>
      <c r="V126" s="21">
        <v>0.08</v>
      </c>
      <c r="W126" s="21">
        <v>0.84</v>
      </c>
      <c r="X126" s="21" t="s">
        <v>448</v>
      </c>
      <c r="Y126" s="21">
        <v>0.46</v>
      </c>
      <c r="Z126" s="21">
        <v>0.22</v>
      </c>
      <c r="AA126" s="21">
        <v>0.28000000000000003</v>
      </c>
      <c r="AB126" s="21">
        <v>0.13</v>
      </c>
      <c r="AC126" s="21" t="s">
        <v>449</v>
      </c>
      <c r="AD126" s="21" t="s">
        <v>450</v>
      </c>
      <c r="AE126" s="21" t="s">
        <v>451</v>
      </c>
      <c r="AF126" s="21" t="s">
        <v>452</v>
      </c>
      <c r="AG126" s="22" t="s">
        <v>453</v>
      </c>
      <c r="AH126" s="23">
        <v>2.2200000000000002E-3</v>
      </c>
      <c r="AI126" s="23">
        <v>3.9773834297649026E-3</v>
      </c>
      <c r="AJ126" s="22">
        <v>18</v>
      </c>
      <c r="AL126" t="str">
        <f>CONCATENATE(" -f ",C126)</f>
        <v xml:space="preserve"> -f 5.MG-RAST.100p.removed.raw</v>
      </c>
      <c r="AM126" t="str">
        <f>CONCATENATE(" ","-g ","EHFI.groups ")</f>
        <v xml:space="preserve"> -g EHFI.groups </v>
      </c>
      <c r="AN126" t="str">
        <f>CONCATENATE("-s ","lt"," ")</f>
        <v xml:space="preserve">-s lt </v>
      </c>
      <c r="AO126" t="str">
        <f>CONCATENATE("-p ",$AO$1 )</f>
        <v>-p 10000</v>
      </c>
      <c r="AP126" t="str">
        <f>CONCATENATE(" -t dataset_rand ")</f>
        <v xml:space="preserve"> -t dataset_rand </v>
      </c>
      <c r="AQ126" t="str">
        <f>CONCATENATE("-m ",I126," ")</f>
        <v xml:space="preserve">-m euclidean </v>
      </c>
      <c r="AR126" t="str">
        <f>CONCATENATE("-z ",H126," ")</f>
        <v xml:space="preserve">-z MG-RAST_pipe </v>
      </c>
      <c r="AU126" t="str">
        <f>CONCATENATE("-c ",$AU$1," ")</f>
        <v xml:space="preserve">-c 10 </v>
      </c>
      <c r="AV126" t="str">
        <f>CONCATENATE("-o ",F126,"w")</f>
        <v>-o Analysis_25w</v>
      </c>
      <c r="AW126" s="10" t="s">
        <v>94</v>
      </c>
      <c r="BC126" s="10">
        <v>25</v>
      </c>
      <c r="BD126">
        <v>2</v>
      </c>
      <c r="BE126" t="str">
        <f>CONCATENATE($BE$2,AL126,AM126,AN126,AO126,AP126,AQ126,AR126,AS126,AT126,AU126,AV126,AW126)</f>
        <v>~/EHFI/plot_pco_with_stats_all.3-4-13.pl -f 5.MG-RAST.100p.removed.raw -g EHFI.groups -s lt -p 10000 -t dataset_rand -m euclidean -z MG-RAST_pipe -c 10 -o Analysis_25w -cleanup</v>
      </c>
      <c r="BH126" s="1" t="s">
        <v>454</v>
      </c>
      <c r="BI126" t="s">
        <v>455</v>
      </c>
    </row>
    <row r="127" spans="2:61">
      <c r="AL127" t="str">
        <f>CONCATENATE(" -f ",C126," ")</f>
        <v xml:space="preserve"> -f 5.MG-RAST.100p.removed.raw </v>
      </c>
      <c r="AM127" t="str">
        <f>CONCATENATE(" ","-g ","EHFI.groups ")</f>
        <v xml:space="preserve"> -g EHFI.groups </v>
      </c>
      <c r="AN127" t="str">
        <f>CONCATENATE("-s ","gt"," ")</f>
        <v xml:space="preserve">-s gt </v>
      </c>
      <c r="AO127" t="str">
        <f>CONCATENATE("-p ",$AO$1 )</f>
        <v>-p 10000</v>
      </c>
      <c r="AP127" t="str">
        <f>CONCATENATE(" -t rowwise_rand ")</f>
        <v xml:space="preserve"> -t rowwise_rand </v>
      </c>
      <c r="AQ127" t="str">
        <f>CONCATENATE("-m ",I126," ")</f>
        <v xml:space="preserve">-m euclidean </v>
      </c>
      <c r="AR127" t="str">
        <f>CONCATENATE("-z ",H126," ")</f>
        <v xml:space="preserve">-z MG-RAST_pipe </v>
      </c>
      <c r="AU127" t="str">
        <f>CONCATENATE("-c ",$AU$1," ")</f>
        <v xml:space="preserve">-c 10 </v>
      </c>
      <c r="AV127" t="str">
        <f>CONCATENATE("-o ", F126,"b")</f>
        <v>-o Analysis_25b</v>
      </c>
      <c r="AW127" s="10" t="s">
        <v>94</v>
      </c>
      <c r="BB127" s="10"/>
      <c r="BC127" s="10">
        <v>25</v>
      </c>
      <c r="BD127">
        <v>3</v>
      </c>
      <c r="BE127" t="str">
        <f>CONCATENATE($BE$2,AL127,AM127,AN127,AO127,AP127,AQ127,AR127,AS127,AT127,AU127,AV127,AW127)</f>
        <v>~/EHFI/plot_pco_with_stats_all.3-4-13.pl -f 5.MG-RAST.100p.removed.raw  -g EHFI.groups -s gt -p 10000 -t rowwise_rand -m euclidean -z MG-RAST_pipe -c 10 -o Analysis_25b -cleanup</v>
      </c>
      <c r="BH127" s="1" t="s">
        <v>456</v>
      </c>
      <c r="BI127" t="s">
        <v>457</v>
      </c>
    </row>
    <row r="128" spans="2:61">
      <c r="BC128" s="10">
        <v>25</v>
      </c>
      <c r="BD128">
        <v>4</v>
      </c>
      <c r="BE128" t="str">
        <f>CONCATENATE($BE$3,AY125,AZ125,BA125,BB125)</f>
        <v>~/EHFI/combine_summary_stats.pl -m pattern -w Analysis_25w -b Analysis_25b -o Analysis_25.P_VALUE_SUMMARY</v>
      </c>
      <c r="BH128" s="1" t="s">
        <v>458</v>
      </c>
      <c r="BI128" t="s">
        <v>458</v>
      </c>
    </row>
    <row r="129" spans="2:61">
      <c r="BC129" s="10">
        <v>25</v>
      </c>
      <c r="BD129">
        <v>5</v>
      </c>
    </row>
    <row r="130" spans="2:61">
      <c r="AL130" t="str">
        <f>CONCATENATE(F131)</f>
        <v>Analysis_26</v>
      </c>
      <c r="AY130" t="str">
        <f>CONCATENATE("-m pattern")</f>
        <v>-m pattern</v>
      </c>
      <c r="AZ130" t="str">
        <f>CONCATENATE(" -w ",F131,"w")</f>
        <v xml:space="preserve"> -w Analysis_26w</v>
      </c>
      <c r="BA130" t="str">
        <f>CONCATENATE(" -b ",F131,"b")</f>
        <v xml:space="preserve"> -b Analysis_26b</v>
      </c>
      <c r="BB130" s="10" t="str">
        <f>CONCATENATE(" -o ",F131,".P_VALUE_SUMMARY")</f>
        <v xml:space="preserve"> -o Analysis_26.P_VALUE_SUMMARY</v>
      </c>
      <c r="BC130" s="10">
        <v>26</v>
      </c>
      <c r="BD130">
        <v>1</v>
      </c>
      <c r="BE130" t="str">
        <f>CONCATENATE("# ",AL130)</f>
        <v># Analysis_26</v>
      </c>
      <c r="BH130" s="1" t="s">
        <v>459</v>
      </c>
      <c r="BI130" t="s">
        <v>459</v>
      </c>
    </row>
    <row r="131" spans="2:61">
      <c r="B131">
        <v>13</v>
      </c>
      <c r="C131" t="str">
        <f>VLOOKUP(D131,'[1]datasets and notes'!$K$3:$L$18,2,FALSE)</f>
        <v>13.Qiime.100p.removed.raw</v>
      </c>
      <c r="D131" t="str">
        <f>CONCATENATE(G131,".",L131,".",M131,".",K131)</f>
        <v>Qiime.100p.removed.raw</v>
      </c>
      <c r="E131">
        <v>26</v>
      </c>
      <c r="F131" s="24" t="s">
        <v>460</v>
      </c>
      <c r="G131" s="20" t="s">
        <v>150</v>
      </c>
      <c r="H131" s="20" t="s">
        <v>151</v>
      </c>
      <c r="I131" s="20" t="s">
        <v>152</v>
      </c>
      <c r="J131" s="20" t="s">
        <v>153</v>
      </c>
      <c r="K131" s="20" t="s">
        <v>107</v>
      </c>
      <c r="L131" s="20" t="s">
        <v>314</v>
      </c>
      <c r="M131" s="20" t="s">
        <v>214</v>
      </c>
      <c r="N131" s="21">
        <v>0.36</v>
      </c>
      <c r="O131" s="21" t="s">
        <v>461</v>
      </c>
      <c r="P131" s="21" t="s">
        <v>462</v>
      </c>
      <c r="Q131" s="21" t="s">
        <v>463</v>
      </c>
      <c r="R131" s="21">
        <v>0.05</v>
      </c>
      <c r="S131" s="21">
        <v>0.54</v>
      </c>
      <c r="T131" s="21" t="s">
        <v>464</v>
      </c>
      <c r="U131" s="21" t="s">
        <v>465</v>
      </c>
      <c r="V131" s="21">
        <v>0.71</v>
      </c>
      <c r="W131" s="21">
        <v>0.66</v>
      </c>
      <c r="X131" s="21" t="s">
        <v>177</v>
      </c>
      <c r="Y131" s="21" t="s">
        <v>200</v>
      </c>
      <c r="Z131" s="21">
        <v>0.46</v>
      </c>
      <c r="AA131" s="21" t="s">
        <v>466</v>
      </c>
      <c r="AB131" s="21" t="s">
        <v>467</v>
      </c>
      <c r="AC131" s="21" t="s">
        <v>468</v>
      </c>
      <c r="AD131" s="21">
        <v>0.95</v>
      </c>
      <c r="AE131" s="21" t="s">
        <v>159</v>
      </c>
      <c r="AF131" s="21">
        <v>0.95</v>
      </c>
      <c r="AG131" s="22" t="s">
        <v>469</v>
      </c>
      <c r="AH131" s="23">
        <v>0.37534999999999996</v>
      </c>
      <c r="AI131" s="23">
        <v>0.43846805981015796</v>
      </c>
      <c r="AJ131" s="22">
        <v>43</v>
      </c>
      <c r="AK131" t="str">
        <f>L131</f>
        <v>100p</v>
      </c>
      <c r="AL131" t="str">
        <f>CONCATENATE(" -f ",C131)</f>
        <v xml:space="preserve"> -f 13.Qiime.100p.removed.raw</v>
      </c>
      <c r="AM131" t="str">
        <f>CONCATENATE(" ","-g ","EHFI.groups ")</f>
        <v xml:space="preserve"> -g EHFI.groups </v>
      </c>
      <c r="AN131" t="str">
        <f>CONCATENATE("-s ","lt"," ")</f>
        <v xml:space="preserve">-s lt </v>
      </c>
      <c r="AO131" t="str">
        <f>CONCATENATE("-p ",$AO$1 )</f>
        <v>-p 10000</v>
      </c>
      <c r="AP131" t="str">
        <f>CONCATENATE(" -t dataset_rand ")</f>
        <v xml:space="preserve"> -t dataset_rand </v>
      </c>
      <c r="AQ131" t="str">
        <f>CONCATENATE("-m ",I131," ")</f>
        <v xml:space="preserve">-m unifrac </v>
      </c>
      <c r="AR131" t="str">
        <f>CONCATENATE("-z ",H131," ")</f>
        <v xml:space="preserve">-z qiime_pipe </v>
      </c>
      <c r="AS131" t="str">
        <f>CONCATENATE(" -q ",$AS$1," ")</f>
        <v xml:space="preserve"> -q qiime_table </v>
      </c>
      <c r="AT131" s="10" t="s">
        <v>365</v>
      </c>
      <c r="AU131" t="str">
        <f>CONCATENATE(" -c ",$AU$1," ")</f>
        <v xml:space="preserve"> -c 10 </v>
      </c>
      <c r="AV131" t="str">
        <f>CONCATENATE("-o ",F131,"w")</f>
        <v>-o Analysis_26w</v>
      </c>
      <c r="AW131" s="10" t="s">
        <v>94</v>
      </c>
      <c r="BC131" s="10">
        <v>26</v>
      </c>
      <c r="BD131">
        <v>2</v>
      </c>
      <c r="BE131" t="str">
        <f>CONCATENATE($BE$2,AL131,AM131,AN131,AO131,AP131,AQ131,AR131,AS131,AT131,AU131,AV131,AW131)</f>
        <v>~/EHFI/plot_pco_with_stats_all.3-4-13.pl -f 13.Qiime.100p.removed.raw -g EHFI.groups -s lt -p 10000 -t dataset_rand -m unifrac -z qiime_pipe  -q qiime_table  -a ~/EHFI/qiime_trees/16S_all_gg_2011_1.tree -c 10 -o Analysis_26w -cleanup</v>
      </c>
      <c r="BH131" s="1" t="s">
        <v>470</v>
      </c>
      <c r="BI131" t="s">
        <v>471</v>
      </c>
    </row>
    <row r="132" spans="2:61">
      <c r="AL132" t="str">
        <f>CONCATENATE(" -f ",C131," ")</f>
        <v xml:space="preserve"> -f 13.Qiime.100p.removed.raw </v>
      </c>
      <c r="AM132" t="str">
        <f>CONCATENATE(" ","-g ","EHFI.groups ")</f>
        <v xml:space="preserve"> -g EHFI.groups </v>
      </c>
      <c r="AN132" t="str">
        <f>CONCATENATE("-s ","gt"," ")</f>
        <v xml:space="preserve">-s gt </v>
      </c>
      <c r="AO132" t="str">
        <f>CONCATENATE("-p ",$AO$1 )</f>
        <v>-p 10000</v>
      </c>
      <c r="AP132" t="str">
        <f>CONCATENATE(" -t rowwise_rand ")</f>
        <v xml:space="preserve"> -t rowwise_rand </v>
      </c>
      <c r="AQ132" t="str">
        <f>CONCATENATE("-m ",I131," ")</f>
        <v xml:space="preserve">-m unifrac </v>
      </c>
      <c r="AR132" t="str">
        <f>CONCATENATE("-z ",H131," ")</f>
        <v xml:space="preserve">-z qiime_pipe </v>
      </c>
      <c r="AS132" t="str">
        <f>CONCATENATE(" -q ",$AS$1," ")</f>
        <v xml:space="preserve"> -q qiime_table </v>
      </c>
      <c r="AT132" s="10" t="s">
        <v>365</v>
      </c>
      <c r="AU132" t="str">
        <f>CONCATENATE(" -c ",$AU$1," ")</f>
        <v xml:space="preserve"> -c 10 </v>
      </c>
      <c r="AV132" t="str">
        <f>CONCATENATE("-o ", F131,"b")</f>
        <v>-o Analysis_26b</v>
      </c>
      <c r="AW132" s="10" t="s">
        <v>94</v>
      </c>
      <c r="BB132" s="10"/>
      <c r="BC132" s="10">
        <v>26</v>
      </c>
      <c r="BD132">
        <v>3</v>
      </c>
      <c r="BE132" t="str">
        <f>CONCATENATE($BE$2,AL132,AM132,AN132,AO132,AP132,AQ132,AR132,AS132,AT132,AU132,AV132,AW132)</f>
        <v>~/EHFI/plot_pco_with_stats_all.3-4-13.pl -f 13.Qiime.100p.removed.raw  -g EHFI.groups -s gt -p 10000 -t rowwise_rand -m unifrac -z qiime_pipe  -q qiime_table  -a ~/EHFI/qiime_trees/16S_all_gg_2011_1.tree -c 10 -o Analysis_26b -cleanup</v>
      </c>
      <c r="BH132" s="1" t="s">
        <v>472</v>
      </c>
      <c r="BI132" t="s">
        <v>473</v>
      </c>
    </row>
    <row r="133" spans="2:61">
      <c r="BC133" s="10">
        <v>26</v>
      </c>
      <c r="BD133">
        <v>4</v>
      </c>
      <c r="BE133" t="str">
        <f>CONCATENATE($BE$3,AY130,AZ130,BA130,BB130)</f>
        <v>~/EHFI/combine_summary_stats.pl -m pattern -w Analysis_26w -b Analysis_26b -o Analysis_26.P_VALUE_SUMMARY</v>
      </c>
      <c r="BH133" s="1" t="s">
        <v>474</v>
      </c>
      <c r="BI133" t="s">
        <v>474</v>
      </c>
    </row>
    <row r="134" spans="2:61">
      <c r="BC134" s="10">
        <v>26</v>
      </c>
      <c r="BD134">
        <v>5</v>
      </c>
    </row>
    <row r="135" spans="2:61">
      <c r="AL135" t="str">
        <f>CONCATENATE(F136)</f>
        <v>Analysis_27</v>
      </c>
      <c r="AY135" t="str">
        <f>CONCATENATE("-m pattern")</f>
        <v>-m pattern</v>
      </c>
      <c r="AZ135" t="str">
        <f>CONCATENATE(" -w ",F136,"w")</f>
        <v xml:space="preserve"> -w Analysis_27w</v>
      </c>
      <c r="BA135" t="str">
        <f>CONCATENATE(" -b ",F136,"b")</f>
        <v xml:space="preserve"> -b Analysis_27b</v>
      </c>
      <c r="BB135" s="10" t="str">
        <f>CONCATENATE(" -o ",F136,".P_VALUE_SUMMARY")</f>
        <v xml:space="preserve"> -o Analysis_27.P_VALUE_SUMMARY</v>
      </c>
      <c r="BC135" s="10">
        <v>27</v>
      </c>
      <c r="BD135">
        <v>1</v>
      </c>
      <c r="BE135" t="str">
        <f>CONCATENATE("# ",AL135)</f>
        <v># Analysis_27</v>
      </c>
      <c r="BH135" s="1" t="s">
        <v>475</v>
      </c>
      <c r="BI135" t="s">
        <v>475</v>
      </c>
    </row>
    <row r="136" spans="2:61">
      <c r="B136">
        <v>14</v>
      </c>
      <c r="C136" t="str">
        <f>VLOOKUP(D136,'[1]datasets and notes'!$K$3:$L$18,2,FALSE)</f>
        <v>14.Qiime.100p.removed.norm</v>
      </c>
      <c r="D136" t="str">
        <f>CONCATENATE(G136,".",L136,".",M136,".",K136)</f>
        <v>Qiime.100p.removed.norm</v>
      </c>
      <c r="E136">
        <v>27</v>
      </c>
      <c r="F136" s="24" t="s">
        <v>476</v>
      </c>
      <c r="G136" s="20" t="s">
        <v>150</v>
      </c>
      <c r="H136" s="20" t="s">
        <v>151</v>
      </c>
      <c r="I136" s="20" t="s">
        <v>174</v>
      </c>
      <c r="J136" s="20" t="s">
        <v>153</v>
      </c>
      <c r="K136" s="20" t="s">
        <v>91</v>
      </c>
      <c r="L136" s="20" t="s">
        <v>314</v>
      </c>
      <c r="M136" s="20" t="s">
        <v>214</v>
      </c>
      <c r="N136" s="21" t="s">
        <v>477</v>
      </c>
      <c r="O136" s="21" t="s">
        <v>478</v>
      </c>
      <c r="P136" s="21" t="s">
        <v>479</v>
      </c>
      <c r="Q136" s="21" t="s">
        <v>480</v>
      </c>
      <c r="R136" s="21">
        <v>0.17</v>
      </c>
      <c r="S136" s="21">
        <v>0</v>
      </c>
      <c r="T136" s="21" t="s">
        <v>481</v>
      </c>
      <c r="U136" s="21" t="s">
        <v>482</v>
      </c>
      <c r="V136" s="21">
        <v>0.62</v>
      </c>
      <c r="W136" s="21">
        <v>0.7</v>
      </c>
      <c r="X136" s="21" t="s">
        <v>483</v>
      </c>
      <c r="Y136" s="21" t="s">
        <v>484</v>
      </c>
      <c r="Z136" s="21" t="s">
        <v>485</v>
      </c>
      <c r="AA136" s="21" t="s">
        <v>486</v>
      </c>
      <c r="AB136" s="21" t="s">
        <v>487</v>
      </c>
      <c r="AC136" s="21" t="s">
        <v>488</v>
      </c>
      <c r="AD136" s="21">
        <v>0.98</v>
      </c>
      <c r="AE136" s="21" t="s">
        <v>489</v>
      </c>
      <c r="AF136" s="21" t="s">
        <v>490</v>
      </c>
      <c r="AG136" s="22" t="s">
        <v>491</v>
      </c>
      <c r="AH136" s="23">
        <v>0.25219999999999992</v>
      </c>
      <c r="AI136" s="23">
        <v>0.31044969081369017</v>
      </c>
      <c r="AJ136" s="22">
        <v>35</v>
      </c>
      <c r="AK136" t="str">
        <f>L136</f>
        <v>100p</v>
      </c>
      <c r="AL136" t="str">
        <f>CONCATENATE(" -f ",C136)</f>
        <v xml:space="preserve"> -f 14.Qiime.100p.removed.norm</v>
      </c>
      <c r="AM136" t="str">
        <f>CONCATENATE(" ","-g ","EHFI.groups ")</f>
        <v xml:space="preserve"> -g EHFI.groups </v>
      </c>
      <c r="AN136" t="str">
        <f>CONCATENATE("-s ","lt"," ")</f>
        <v xml:space="preserve">-s lt </v>
      </c>
      <c r="AO136" t="str">
        <f>CONCATENATE("-p ",$AO$1 )</f>
        <v>-p 10000</v>
      </c>
      <c r="AP136" t="str">
        <f>CONCATENATE(" -t dataset_rand ")</f>
        <v xml:space="preserve"> -t dataset_rand </v>
      </c>
      <c r="AQ136" t="str">
        <f>CONCATENATE("-m ",I136," ")</f>
        <v xml:space="preserve">-m weighted_unifrac </v>
      </c>
      <c r="AR136" t="str">
        <f>CONCATENATE("-z ",H136," ")</f>
        <v xml:space="preserve">-z qiime_pipe </v>
      </c>
      <c r="AS136" t="str">
        <f>CONCATENATE(" -q ",$AS$1," ")</f>
        <v xml:space="preserve"> -q qiime_table </v>
      </c>
      <c r="AT136" s="10" t="s">
        <v>365</v>
      </c>
      <c r="AU136" t="str">
        <f>CONCATENATE(" -c ",$AU$1," ")</f>
        <v xml:space="preserve"> -c 10 </v>
      </c>
      <c r="AV136" t="str">
        <f>CONCATENATE("-o ",F136,"w")</f>
        <v>-o Analysis_27w</v>
      </c>
      <c r="AW136" s="10" t="s">
        <v>94</v>
      </c>
      <c r="BC136" s="10">
        <v>27</v>
      </c>
      <c r="BD136">
        <v>2</v>
      </c>
      <c r="BE136" t="str">
        <f>CONCATENATE($BE$2,AL136,AM136,AN136,AO136,AP136,AQ136,AR136,AS136,AT136,AU136,AV136,AW136)</f>
        <v>~/EHFI/plot_pco_with_stats_all.3-4-13.pl -f 14.Qiime.100p.removed.norm -g EHFI.groups -s lt -p 10000 -t dataset_rand -m weighted_unifrac -z qiime_pipe  -q qiime_table  -a ~/EHFI/qiime_trees/16S_all_gg_2011_1.tree -c 10 -o Analysis_27w -cleanup</v>
      </c>
      <c r="BH136" s="1" t="s">
        <v>492</v>
      </c>
      <c r="BI136" t="s">
        <v>493</v>
      </c>
    </row>
    <row r="137" spans="2:61">
      <c r="AL137" t="str">
        <f>CONCATENATE(" -f ",C136," ")</f>
        <v xml:space="preserve"> -f 14.Qiime.100p.removed.norm </v>
      </c>
      <c r="AM137" t="str">
        <f>CONCATENATE(" ","-g ","EHFI.groups ")</f>
        <v xml:space="preserve"> -g EHFI.groups </v>
      </c>
      <c r="AN137" t="str">
        <f>CONCATENATE("-s ","gt"," ")</f>
        <v xml:space="preserve">-s gt </v>
      </c>
      <c r="AO137" t="str">
        <f>CONCATENATE("-p ",$AO$1 )</f>
        <v>-p 10000</v>
      </c>
      <c r="AP137" t="str">
        <f>CONCATENATE(" -t rowwise_rand ")</f>
        <v xml:space="preserve"> -t rowwise_rand </v>
      </c>
      <c r="AQ137" t="str">
        <f>CONCATENATE("-m ",I136," ")</f>
        <v xml:space="preserve">-m weighted_unifrac </v>
      </c>
      <c r="AR137" t="str">
        <f>CONCATENATE("-z ",H136," ")</f>
        <v xml:space="preserve">-z qiime_pipe </v>
      </c>
      <c r="AS137" t="str">
        <f>CONCATENATE(" -q ",$AS$1," ")</f>
        <v xml:space="preserve"> -q qiime_table </v>
      </c>
      <c r="AT137" s="10" t="s">
        <v>365</v>
      </c>
      <c r="AU137" t="str">
        <f>CONCATENATE(" -c ",$AU$1," ")</f>
        <v xml:space="preserve"> -c 10 </v>
      </c>
      <c r="AV137" t="str">
        <f>CONCATENATE("-o ", F136,"b")</f>
        <v>-o Analysis_27b</v>
      </c>
      <c r="AW137" s="10" t="s">
        <v>94</v>
      </c>
      <c r="BB137" s="10"/>
      <c r="BC137" s="10">
        <v>27</v>
      </c>
      <c r="BD137">
        <v>3</v>
      </c>
      <c r="BE137" t="str">
        <f>CONCATENATE($BE$2,AL137,AM137,AN137,AO137,AP137,AQ137,AR137,AS137,AT137,AU137,AV137,AW137)</f>
        <v>~/EHFI/plot_pco_with_stats_all.3-4-13.pl -f 14.Qiime.100p.removed.norm  -g EHFI.groups -s gt -p 10000 -t rowwise_rand -m weighted_unifrac -z qiime_pipe  -q qiime_table  -a ~/EHFI/qiime_trees/16S_all_gg_2011_1.tree -c 10 -o Analysis_27b -cleanup</v>
      </c>
      <c r="BH137" s="1" t="s">
        <v>494</v>
      </c>
      <c r="BI137" t="s">
        <v>495</v>
      </c>
    </row>
    <row r="138" spans="2:61">
      <c r="BC138" s="10">
        <v>27</v>
      </c>
      <c r="BD138">
        <v>4</v>
      </c>
      <c r="BE138" t="str">
        <f>CONCATENATE($BE$3,AY135,AZ135,BA135,BB135)</f>
        <v>~/EHFI/combine_summary_stats.pl -m pattern -w Analysis_27w -b Analysis_27b -o Analysis_27.P_VALUE_SUMMARY</v>
      </c>
      <c r="BH138" s="1" t="s">
        <v>496</v>
      </c>
      <c r="BI138" t="s">
        <v>496</v>
      </c>
    </row>
    <row r="139" spans="2:61">
      <c r="BC139" s="10">
        <v>27</v>
      </c>
      <c r="BD139">
        <v>5</v>
      </c>
    </row>
    <row r="140" spans="2:61">
      <c r="AL140" t="str">
        <f>CONCATENATE(F141)</f>
        <v>Analysis_28</v>
      </c>
      <c r="AY140" t="str">
        <f>CONCATENATE("-m pattern")</f>
        <v>-m pattern</v>
      </c>
      <c r="AZ140" t="str">
        <f>CONCATENATE(" -w ",F141,"w")</f>
        <v xml:space="preserve"> -w Analysis_28w</v>
      </c>
      <c r="BA140" t="str">
        <f>CONCATENATE(" -b ",F141,"b")</f>
        <v xml:space="preserve"> -b Analysis_28b</v>
      </c>
      <c r="BB140" s="10" t="str">
        <f>CONCATENATE(" -o ",F141,".P_VALUE_SUMMARY")</f>
        <v xml:space="preserve"> -o Analysis_28.P_VALUE_SUMMARY</v>
      </c>
      <c r="BC140" s="10">
        <v>28</v>
      </c>
      <c r="BD140">
        <v>1</v>
      </c>
      <c r="BE140" t="str">
        <f>CONCATENATE("# ",AL140)</f>
        <v># Analysis_28</v>
      </c>
      <c r="BH140" s="1" t="s">
        <v>497</v>
      </c>
      <c r="BI140" t="s">
        <v>497</v>
      </c>
    </row>
    <row r="141" spans="2:61">
      <c r="B141">
        <v>13</v>
      </c>
      <c r="C141" t="str">
        <f>VLOOKUP(D141,'[1]datasets and notes'!$K$3:$L$18,2,FALSE)</f>
        <v>13.Qiime.100p.removed.raw</v>
      </c>
      <c r="D141" t="str">
        <f>CONCATENATE(G141,".",L141,".",M141,".",K141)</f>
        <v>Qiime.100p.removed.raw</v>
      </c>
      <c r="E141">
        <v>28</v>
      </c>
      <c r="F141" s="24" t="s">
        <v>498</v>
      </c>
      <c r="G141" s="20" t="s">
        <v>150</v>
      </c>
      <c r="H141" s="20" t="s">
        <v>151</v>
      </c>
      <c r="I141" s="20" t="s">
        <v>174</v>
      </c>
      <c r="J141" s="20" t="s">
        <v>153</v>
      </c>
      <c r="K141" s="20" t="s">
        <v>107</v>
      </c>
      <c r="L141" s="20" t="s">
        <v>314</v>
      </c>
      <c r="M141" s="20" t="s">
        <v>214</v>
      </c>
      <c r="N141" s="21" t="s">
        <v>499</v>
      </c>
      <c r="O141" s="21" t="s">
        <v>500</v>
      </c>
      <c r="P141" s="21" t="s">
        <v>501</v>
      </c>
      <c r="Q141" s="21" t="s">
        <v>502</v>
      </c>
      <c r="R141" s="21">
        <v>0.08</v>
      </c>
      <c r="S141" s="21">
        <v>0.08</v>
      </c>
      <c r="T141" s="21" t="s">
        <v>503</v>
      </c>
      <c r="U141" s="21" t="s">
        <v>504</v>
      </c>
      <c r="V141" s="21">
        <v>0.43</v>
      </c>
      <c r="W141" s="21" t="s">
        <v>505</v>
      </c>
      <c r="X141" s="21" t="s">
        <v>177</v>
      </c>
      <c r="Y141" s="21" t="s">
        <v>200</v>
      </c>
      <c r="Z141" s="21" t="s">
        <v>506</v>
      </c>
      <c r="AA141" s="21" t="s">
        <v>507</v>
      </c>
      <c r="AB141" s="21" t="s">
        <v>508</v>
      </c>
      <c r="AC141" s="21" t="s">
        <v>200</v>
      </c>
      <c r="AD141" s="21">
        <v>0.97</v>
      </c>
      <c r="AE141" s="21" t="s">
        <v>178</v>
      </c>
      <c r="AF141" s="21">
        <v>0.89</v>
      </c>
      <c r="AG141" s="22" t="s">
        <v>509</v>
      </c>
      <c r="AH141" s="23">
        <v>0.39315000000000005</v>
      </c>
      <c r="AI141" s="23">
        <v>0.43338536091177743</v>
      </c>
      <c r="AJ141" s="22">
        <v>47</v>
      </c>
      <c r="AK141" t="str">
        <f>L141</f>
        <v>100p</v>
      </c>
      <c r="AL141" t="str">
        <f>CONCATENATE(" -f ",C141)</f>
        <v xml:space="preserve"> -f 13.Qiime.100p.removed.raw</v>
      </c>
      <c r="AM141" t="str">
        <f>CONCATENATE(" ","-g ","EHFI.groups ")</f>
        <v xml:space="preserve"> -g EHFI.groups </v>
      </c>
      <c r="AN141" t="str">
        <f>CONCATENATE("-s ","lt"," ")</f>
        <v xml:space="preserve">-s lt </v>
      </c>
      <c r="AO141" t="str">
        <f>CONCATENATE("-p ",$AO$1 )</f>
        <v>-p 10000</v>
      </c>
      <c r="AP141" t="str">
        <f>CONCATENATE(" -t dataset_rand ")</f>
        <v xml:space="preserve"> -t dataset_rand </v>
      </c>
      <c r="AQ141" t="str">
        <f>CONCATENATE("-m ",I141," ")</f>
        <v xml:space="preserve">-m weighted_unifrac </v>
      </c>
      <c r="AR141" t="str">
        <f>CONCATENATE("-z ",H141," ")</f>
        <v xml:space="preserve">-z qiime_pipe </v>
      </c>
      <c r="AS141" t="str">
        <f>CONCATENATE(" -q ",$AS$1," ")</f>
        <v xml:space="preserve"> -q qiime_table </v>
      </c>
      <c r="AT141" s="10" t="s">
        <v>365</v>
      </c>
      <c r="AU141" t="str">
        <f>CONCATENATE(" -c ",$AU$1," ")</f>
        <v xml:space="preserve"> -c 10 </v>
      </c>
      <c r="AV141" t="str">
        <f>CONCATENATE("-o ",F141,"w")</f>
        <v>-o Analysis_28w</v>
      </c>
      <c r="AW141" s="10" t="s">
        <v>94</v>
      </c>
      <c r="BC141" s="10">
        <v>28</v>
      </c>
      <c r="BD141">
        <v>2</v>
      </c>
      <c r="BE141" t="str">
        <f>CONCATENATE($BE$2,AL141,AM141,AN141,AO141,AP141,AQ141,AR141,AS141,AT141,AU141,AV141,AW141)</f>
        <v>~/EHFI/plot_pco_with_stats_all.3-4-13.pl -f 13.Qiime.100p.removed.raw -g EHFI.groups -s lt -p 10000 -t dataset_rand -m weighted_unifrac -z qiime_pipe  -q qiime_table  -a ~/EHFI/qiime_trees/16S_all_gg_2011_1.tree -c 10 -o Analysis_28w -cleanup</v>
      </c>
      <c r="BH141" s="1" t="s">
        <v>510</v>
      </c>
      <c r="BI141" t="s">
        <v>511</v>
      </c>
    </row>
    <row r="142" spans="2:61">
      <c r="AL142" t="str">
        <f>CONCATENATE(" -f ",C141," ")</f>
        <v xml:space="preserve"> -f 13.Qiime.100p.removed.raw </v>
      </c>
      <c r="AM142" t="str">
        <f>CONCATENATE(" ","-g ","EHFI.groups ")</f>
        <v xml:space="preserve"> -g EHFI.groups </v>
      </c>
      <c r="AN142" t="str">
        <f>CONCATENATE("-s ","gt"," ")</f>
        <v xml:space="preserve">-s gt </v>
      </c>
      <c r="AO142" t="str">
        <f>CONCATENATE("-p ",$AO$1 )</f>
        <v>-p 10000</v>
      </c>
      <c r="AP142" t="str">
        <f>CONCATENATE(" -t rowwise_rand ")</f>
        <v xml:space="preserve"> -t rowwise_rand </v>
      </c>
      <c r="AQ142" t="str">
        <f>CONCATENATE("-m ",I141," ")</f>
        <v xml:space="preserve">-m weighted_unifrac </v>
      </c>
      <c r="AR142" t="str">
        <f>CONCATENATE("-z ",H141," ")</f>
        <v xml:space="preserve">-z qiime_pipe </v>
      </c>
      <c r="AS142" t="str">
        <f>CONCATENATE(" -q ",$AS$1," ")</f>
        <v xml:space="preserve"> -q qiime_table </v>
      </c>
      <c r="AT142" s="10" t="s">
        <v>365</v>
      </c>
      <c r="AU142" t="str">
        <f>CONCATENATE(" -c ",$AU$1," ")</f>
        <v xml:space="preserve"> -c 10 </v>
      </c>
      <c r="AV142" t="str">
        <f>CONCATENATE("-o ", F141,"b")</f>
        <v>-o Analysis_28b</v>
      </c>
      <c r="AW142" s="10" t="s">
        <v>94</v>
      </c>
      <c r="BB142" s="10"/>
      <c r="BC142" s="10">
        <v>28</v>
      </c>
      <c r="BD142">
        <v>3</v>
      </c>
      <c r="BE142" t="str">
        <f>CONCATENATE($BE$2,AL142,AM142,AN142,AO142,AP142,AQ142,AR142,AS142,AT142,AU142,AV142,AW142)</f>
        <v>~/EHFI/plot_pco_with_stats_all.3-4-13.pl -f 13.Qiime.100p.removed.raw  -g EHFI.groups -s gt -p 10000 -t rowwise_rand -m weighted_unifrac -z qiime_pipe  -q qiime_table  -a ~/EHFI/qiime_trees/16S_all_gg_2011_1.tree -c 10 -o Analysis_28b -cleanup</v>
      </c>
      <c r="BH142" s="1" t="s">
        <v>512</v>
      </c>
      <c r="BI142" t="s">
        <v>513</v>
      </c>
    </row>
    <row r="143" spans="2:61">
      <c r="BC143" s="10">
        <v>28</v>
      </c>
      <c r="BD143">
        <v>4</v>
      </c>
      <c r="BE143" t="str">
        <f>CONCATENATE($BE$3,AY140,AZ140,BA140,BB140)</f>
        <v>~/EHFI/combine_summary_stats.pl -m pattern -w Analysis_28w -b Analysis_28b -o Analysis_28.P_VALUE_SUMMARY</v>
      </c>
      <c r="BH143" s="1" t="s">
        <v>514</v>
      </c>
      <c r="BI143" t="s">
        <v>514</v>
      </c>
    </row>
    <row r="144" spans="2:61">
      <c r="BC144" s="10">
        <v>28</v>
      </c>
      <c r="BD144">
        <v>5</v>
      </c>
    </row>
    <row r="145" spans="2:61">
      <c r="AL145" t="str">
        <f>CONCATENATE(F146)</f>
        <v>Analysis_29</v>
      </c>
      <c r="AY145" t="str">
        <f>CONCATENATE("-m pattern")</f>
        <v>-m pattern</v>
      </c>
      <c r="AZ145" t="str">
        <f>CONCATENATE(" -w ",F146,"w")</f>
        <v xml:space="preserve"> -w Analysis_29w</v>
      </c>
      <c r="BA145" t="str">
        <f>CONCATENATE(" -b ",F146,"b")</f>
        <v xml:space="preserve"> -b Analysis_29b</v>
      </c>
      <c r="BB145" s="10" t="str">
        <f>CONCATENATE(" -o ",F146,".P_VALUE_SUMMARY")</f>
        <v xml:space="preserve"> -o Analysis_29.P_VALUE_SUMMARY</v>
      </c>
      <c r="BC145" s="10">
        <v>29</v>
      </c>
      <c r="BD145">
        <v>1</v>
      </c>
      <c r="BE145" t="str">
        <f>CONCATENATE("# ",AL145)</f>
        <v># Analysis_29</v>
      </c>
      <c r="BH145" s="1" t="s">
        <v>515</v>
      </c>
      <c r="BI145" t="s">
        <v>515</v>
      </c>
    </row>
    <row r="146" spans="2:61">
      <c r="B146">
        <v>3</v>
      </c>
      <c r="C146" t="str">
        <f>VLOOKUP(D146,'[1]datasets and notes'!$K$3:$L$18,2,FALSE)</f>
        <v>3.MG-RAST.MG-RAST_default.included.raw</v>
      </c>
      <c r="D146" t="str">
        <f>CONCATENATE(G146,".",L146,".",M146,".",K146)</f>
        <v>MG-RAST.MG-RAST_default.included.raw</v>
      </c>
      <c r="E146">
        <v>29</v>
      </c>
      <c r="F146" s="20" t="s">
        <v>516</v>
      </c>
      <c r="G146" s="20" t="s">
        <v>87</v>
      </c>
      <c r="H146" s="20" t="s">
        <v>88</v>
      </c>
      <c r="I146" s="20" t="s">
        <v>122</v>
      </c>
      <c r="J146" s="20" t="s">
        <v>90</v>
      </c>
      <c r="K146" s="20" t="s">
        <v>107</v>
      </c>
      <c r="L146" s="20" t="s">
        <v>92</v>
      </c>
      <c r="M146" s="20" t="s">
        <v>93</v>
      </c>
      <c r="N146" s="21">
        <v>0.32</v>
      </c>
      <c r="O146" s="21">
        <v>7.0000000000000007E-2</v>
      </c>
      <c r="P146" s="21">
        <v>0.24</v>
      </c>
      <c r="Q146" s="21">
        <v>0.06</v>
      </c>
      <c r="R146" s="21">
        <v>0.13</v>
      </c>
      <c r="S146" s="21">
        <v>0.11</v>
      </c>
      <c r="T146" s="21">
        <v>0</v>
      </c>
      <c r="U146" s="21">
        <v>0.04</v>
      </c>
      <c r="V146" s="21">
        <v>0.14000000000000001</v>
      </c>
      <c r="W146" s="21">
        <v>0.61</v>
      </c>
      <c r="X146" s="21">
        <v>0.75</v>
      </c>
      <c r="Y146" s="21">
        <v>0.74</v>
      </c>
      <c r="Z146" s="21">
        <v>0.31</v>
      </c>
      <c r="AA146" s="21">
        <v>0.79</v>
      </c>
      <c r="AB146" s="21">
        <v>0.19</v>
      </c>
      <c r="AC146" s="21">
        <v>0.86</v>
      </c>
      <c r="AD146" s="21" t="s">
        <v>517</v>
      </c>
      <c r="AE146" s="21" t="s">
        <v>518</v>
      </c>
      <c r="AF146" s="21">
        <v>0.63</v>
      </c>
      <c r="AG146" s="22">
        <v>0.54</v>
      </c>
      <c r="AH146" s="23">
        <v>1.5000000000000005E-3</v>
      </c>
      <c r="AI146" s="23">
        <v>1.6701717529076236E-3</v>
      </c>
      <c r="AJ146" s="22">
        <v>14</v>
      </c>
      <c r="AL146" t="str">
        <f>CONCATENATE(" -f ",C146)</f>
        <v xml:space="preserve"> -f 3.MG-RAST.MG-RAST_default.included.raw</v>
      </c>
      <c r="AM146" t="str">
        <f>CONCATENATE(" ","-g ","EHFI.groups ")</f>
        <v xml:space="preserve"> -g EHFI.groups </v>
      </c>
      <c r="AN146" t="str">
        <f>CONCATENATE("-s ","lt"," ")</f>
        <v xml:space="preserve">-s lt </v>
      </c>
      <c r="AO146" t="str">
        <f>CONCATENATE("-p ",$AO$1 )</f>
        <v>-p 10000</v>
      </c>
      <c r="AP146" t="str">
        <f>CONCATENATE(" -t dataset_rand ")</f>
        <v xml:space="preserve"> -t dataset_rand </v>
      </c>
      <c r="AQ146" t="str">
        <f>CONCATENATE("-m ",I146," ")</f>
        <v xml:space="preserve">-m euclidean </v>
      </c>
      <c r="AR146" t="str">
        <f>CONCATENATE("-z ",H146," ")</f>
        <v xml:space="preserve">-z MG-RAST_pipe </v>
      </c>
      <c r="AU146" t="str">
        <f>CONCATENATE("-c ",$AU$1," ")</f>
        <v xml:space="preserve">-c 10 </v>
      </c>
      <c r="AV146" t="str">
        <f>CONCATENATE("-o ",F146,"w")</f>
        <v>-o Analysis_29w</v>
      </c>
      <c r="AW146" s="10" t="s">
        <v>94</v>
      </c>
      <c r="BC146" s="10">
        <v>29</v>
      </c>
      <c r="BD146">
        <v>2</v>
      </c>
      <c r="BE146" t="str">
        <f>CONCATENATE($BE$2,AL146,AM146,AN146,AO146,AP146,AQ146,AR146,AS146,AT146,AU146,AV146,AW146)</f>
        <v>~/EHFI/plot_pco_with_stats_all.3-4-13.pl -f 3.MG-RAST.MG-RAST_default.included.raw -g EHFI.groups -s lt -p 10000 -t dataset_rand -m euclidean -z MG-RAST_pipe -c 10 -o Analysis_29w -cleanup</v>
      </c>
      <c r="BH146" s="1" t="s">
        <v>519</v>
      </c>
      <c r="BI146" t="s">
        <v>520</v>
      </c>
    </row>
    <row r="147" spans="2:61">
      <c r="AL147" t="str">
        <f>CONCATENATE(" -f ",C146," ")</f>
        <v xml:space="preserve"> -f 3.MG-RAST.MG-RAST_default.included.raw </v>
      </c>
      <c r="AM147" t="str">
        <f>CONCATENATE(" ","-g ","EHFI.groups ")</f>
        <v xml:space="preserve"> -g EHFI.groups </v>
      </c>
      <c r="AN147" t="str">
        <f>CONCATENATE("-s ","gt"," ")</f>
        <v xml:space="preserve">-s gt </v>
      </c>
      <c r="AO147" t="str">
        <f>CONCATENATE("-p ",$AO$1 )</f>
        <v>-p 10000</v>
      </c>
      <c r="AP147" t="str">
        <f>CONCATENATE(" -t rowwise_rand ")</f>
        <v xml:space="preserve"> -t rowwise_rand </v>
      </c>
      <c r="AQ147" t="str">
        <f>CONCATENATE("-m ",I146," ")</f>
        <v xml:space="preserve">-m euclidean </v>
      </c>
      <c r="AR147" t="str">
        <f>CONCATENATE("-z ",H146," ")</f>
        <v xml:space="preserve">-z MG-RAST_pipe </v>
      </c>
      <c r="AU147" t="str">
        <f>CONCATENATE("-c ",$AU$1," ")</f>
        <v xml:space="preserve">-c 10 </v>
      </c>
      <c r="AV147" t="str">
        <f>CONCATENATE("-o ", F146,"b")</f>
        <v>-o Analysis_29b</v>
      </c>
      <c r="AW147" s="10" t="s">
        <v>94</v>
      </c>
      <c r="BB147" s="10"/>
      <c r="BC147" s="10">
        <v>29</v>
      </c>
      <c r="BD147">
        <v>3</v>
      </c>
      <c r="BE147" t="str">
        <f>CONCATENATE($BE$2,AL147,AM147,AN147,AO147,AP147,AQ147,AR147,AS147,AT147,AU147,AV147,AW147)</f>
        <v>~/EHFI/plot_pco_with_stats_all.3-4-13.pl -f 3.MG-RAST.MG-RAST_default.included.raw  -g EHFI.groups -s gt -p 10000 -t rowwise_rand -m euclidean -z MG-RAST_pipe -c 10 -o Analysis_29b -cleanup</v>
      </c>
      <c r="BH147" s="1" t="s">
        <v>521</v>
      </c>
      <c r="BI147" t="s">
        <v>522</v>
      </c>
    </row>
    <row r="148" spans="2:61">
      <c r="BC148" s="10">
        <v>29</v>
      </c>
      <c r="BD148">
        <v>4</v>
      </c>
      <c r="BE148" t="str">
        <f>CONCATENATE($BE$3,AY145,AZ145,BA145,BB145)</f>
        <v>~/EHFI/combine_summary_stats.pl -m pattern -w Analysis_29w -b Analysis_29b -o Analysis_29.P_VALUE_SUMMARY</v>
      </c>
      <c r="BH148" s="1" t="s">
        <v>523</v>
      </c>
      <c r="BI148" t="s">
        <v>523</v>
      </c>
    </row>
    <row r="149" spans="2:61">
      <c r="BC149" s="10">
        <v>29</v>
      </c>
      <c r="BD149">
        <v>5</v>
      </c>
    </row>
    <row r="150" spans="2:61">
      <c r="AL150" t="str">
        <f>CONCATENATE(F151)</f>
        <v>Analysis_30</v>
      </c>
      <c r="AY150" t="str">
        <f>CONCATENATE("-m pattern")</f>
        <v>-m pattern</v>
      </c>
      <c r="AZ150" t="str">
        <f>CONCATENATE(" -w ",F151,"w")</f>
        <v xml:space="preserve"> -w Analysis_30w</v>
      </c>
      <c r="BA150" t="str">
        <f>CONCATENATE(" -b ",F151,"b")</f>
        <v xml:space="preserve"> -b Analysis_30b</v>
      </c>
      <c r="BB150" s="10" t="str">
        <f>CONCATENATE(" -o ",F151,".P_VALUE_SUMMARY")</f>
        <v xml:space="preserve"> -o Analysis_30.P_VALUE_SUMMARY</v>
      </c>
      <c r="BC150" s="10">
        <v>30</v>
      </c>
      <c r="BD150">
        <v>1</v>
      </c>
      <c r="BE150" t="str">
        <f>CONCATENATE("# ",AL150)</f>
        <v># Analysis_30</v>
      </c>
      <c r="BH150" s="1" t="s">
        <v>524</v>
      </c>
      <c r="BI150" t="s">
        <v>524</v>
      </c>
    </row>
    <row r="151" spans="2:61">
      <c r="B151">
        <v>4</v>
      </c>
      <c r="C151" t="str">
        <f>VLOOKUP(D151,'[1]datasets and notes'!$K$3:$L$18,2,FALSE)</f>
        <v>4.MG-RAST.MG-RAST_default.included.norm</v>
      </c>
      <c r="D151" t="str">
        <f>CONCATENATE(G151,".",L151,".",M151,".",K151)</f>
        <v>MG-RAST.MG-RAST_default.included.norm</v>
      </c>
      <c r="E151">
        <v>30</v>
      </c>
      <c r="F151" s="20" t="s">
        <v>525</v>
      </c>
      <c r="G151" s="20" t="s">
        <v>87</v>
      </c>
      <c r="H151" s="20" t="s">
        <v>88</v>
      </c>
      <c r="I151" s="20" t="s">
        <v>122</v>
      </c>
      <c r="J151" s="20" t="s">
        <v>90</v>
      </c>
      <c r="K151" s="20" t="s">
        <v>91</v>
      </c>
      <c r="L151" s="20" t="s">
        <v>92</v>
      </c>
      <c r="M151" s="20" t="s">
        <v>93</v>
      </c>
      <c r="N151" s="21">
        <v>0.28999999999999998</v>
      </c>
      <c r="O151" s="21">
        <v>0.08</v>
      </c>
      <c r="P151" s="21">
        <v>0.04</v>
      </c>
      <c r="Q151" s="21">
        <v>0.12</v>
      </c>
      <c r="R151" s="21">
        <v>0.21</v>
      </c>
      <c r="S151" s="21">
        <v>0.02</v>
      </c>
      <c r="T151" s="21">
        <v>0</v>
      </c>
      <c r="U151" s="21">
        <v>0.15</v>
      </c>
      <c r="V151" s="21">
        <v>0.27</v>
      </c>
      <c r="W151" s="21">
        <v>0.71</v>
      </c>
      <c r="X151" s="21">
        <v>0.95</v>
      </c>
      <c r="Y151" s="21">
        <v>0.86</v>
      </c>
      <c r="Z151" s="21">
        <v>0.4</v>
      </c>
      <c r="AA151" s="21">
        <v>0.86</v>
      </c>
      <c r="AB151" s="21">
        <v>0.31</v>
      </c>
      <c r="AC151" s="21">
        <v>0.93</v>
      </c>
      <c r="AD151" s="21">
        <v>0.97</v>
      </c>
      <c r="AE151" s="21">
        <v>0.96</v>
      </c>
      <c r="AF151" s="21">
        <v>0.9</v>
      </c>
      <c r="AG151" s="22">
        <v>0.84</v>
      </c>
      <c r="AH151" s="23">
        <v>1.0000000000000005E-3</v>
      </c>
      <c r="AI151" s="23">
        <v>4.4494718330152868E-19</v>
      </c>
      <c r="AJ151" s="22">
        <v>9</v>
      </c>
      <c r="AL151" t="str">
        <f>CONCATENATE(" -f ",C151)</f>
        <v xml:space="preserve"> -f 4.MG-RAST.MG-RAST_default.included.norm</v>
      </c>
      <c r="AM151" t="str">
        <f>CONCATENATE(" ","-g ","EHFI.groups ")</f>
        <v xml:space="preserve"> -g EHFI.groups </v>
      </c>
      <c r="AN151" t="str">
        <f>CONCATENATE("-s ","lt"," ")</f>
        <v xml:space="preserve">-s lt </v>
      </c>
      <c r="AO151" t="str">
        <f>CONCATENATE("-p ",$AO$1 )</f>
        <v>-p 10000</v>
      </c>
      <c r="AP151" t="str">
        <f>CONCATENATE(" -t dataset_rand ")</f>
        <v xml:space="preserve"> -t dataset_rand </v>
      </c>
      <c r="AQ151" t="str">
        <f>CONCATENATE("-m ",I151," ")</f>
        <v xml:space="preserve">-m euclidean </v>
      </c>
      <c r="AR151" t="str">
        <f>CONCATENATE("-z ",H151," ")</f>
        <v xml:space="preserve">-z MG-RAST_pipe </v>
      </c>
      <c r="AU151" t="str">
        <f>CONCATENATE("-c ",$AU$1," ")</f>
        <v xml:space="preserve">-c 10 </v>
      </c>
      <c r="AV151" t="str">
        <f>CONCATENATE("-o ",F151,"w")</f>
        <v>-o Analysis_30w</v>
      </c>
      <c r="AW151" s="10" t="s">
        <v>94</v>
      </c>
      <c r="BC151" s="10">
        <v>30</v>
      </c>
      <c r="BD151">
        <v>2</v>
      </c>
      <c r="BE151" t="str">
        <f>CONCATENATE($BE$2,AL151,AM151,AN151,AO151,AP151,AQ151,AR151,AS151,AT151,AU151,AV151,AW151)</f>
        <v>~/EHFI/plot_pco_with_stats_all.3-4-13.pl -f 4.MG-RAST.MG-RAST_default.included.norm -g EHFI.groups -s lt -p 10000 -t dataset_rand -m euclidean -z MG-RAST_pipe -c 10 -o Analysis_30w -cleanup</v>
      </c>
      <c r="BH151" s="1" t="s">
        <v>526</v>
      </c>
      <c r="BI151" t="s">
        <v>527</v>
      </c>
    </row>
    <row r="152" spans="2:61">
      <c r="AL152" t="str">
        <f>CONCATENATE(" -f ",C151," ")</f>
        <v xml:space="preserve"> -f 4.MG-RAST.MG-RAST_default.included.norm </v>
      </c>
      <c r="AM152" t="str">
        <f>CONCATENATE(" ","-g ","EHFI.groups ")</f>
        <v xml:space="preserve"> -g EHFI.groups </v>
      </c>
      <c r="AN152" t="str">
        <f>CONCATENATE("-s ","gt"," ")</f>
        <v xml:space="preserve">-s gt </v>
      </c>
      <c r="AO152" t="str">
        <f>CONCATENATE("-p ",$AO$1 )</f>
        <v>-p 10000</v>
      </c>
      <c r="AP152" t="str">
        <f>CONCATENATE(" -t rowwise_rand ")</f>
        <v xml:space="preserve"> -t rowwise_rand </v>
      </c>
      <c r="AQ152" t="str">
        <f>CONCATENATE("-m ",I151," ")</f>
        <v xml:space="preserve">-m euclidean </v>
      </c>
      <c r="AR152" t="str">
        <f>CONCATENATE("-z ",H151," ")</f>
        <v xml:space="preserve">-z MG-RAST_pipe </v>
      </c>
      <c r="AU152" t="str">
        <f>CONCATENATE("-c ",$AU$1," ")</f>
        <v xml:space="preserve">-c 10 </v>
      </c>
      <c r="AV152" t="str">
        <f>CONCATENATE("-o ", F151,"b")</f>
        <v>-o Analysis_30b</v>
      </c>
      <c r="AW152" s="10" t="s">
        <v>94</v>
      </c>
      <c r="BB152" s="10"/>
      <c r="BC152" s="10">
        <v>30</v>
      </c>
      <c r="BD152">
        <v>3</v>
      </c>
      <c r="BE152" t="str">
        <f>CONCATENATE($BE$2,AL152,AM152,AN152,AO152,AP152,AQ152,AR152,AS152,AT152,AU152,AV152,AW152)</f>
        <v>~/EHFI/plot_pco_with_stats_all.3-4-13.pl -f 4.MG-RAST.MG-RAST_default.included.norm  -g EHFI.groups -s gt -p 10000 -t rowwise_rand -m euclidean -z MG-RAST_pipe -c 10 -o Analysis_30b -cleanup</v>
      </c>
      <c r="BH152" s="1" t="s">
        <v>528</v>
      </c>
      <c r="BI152" t="s">
        <v>529</v>
      </c>
    </row>
    <row r="153" spans="2:61">
      <c r="BC153" s="10">
        <v>30</v>
      </c>
      <c r="BD153">
        <v>4</v>
      </c>
      <c r="BE153" t="str">
        <f>CONCATENATE($BE$3,AY150,AZ150,BA150,BB150)</f>
        <v>~/EHFI/combine_summary_stats.pl -m pattern -w Analysis_30w -b Analysis_30b -o Analysis_30.P_VALUE_SUMMARY</v>
      </c>
      <c r="BH153" s="1" t="s">
        <v>530</v>
      </c>
      <c r="BI153" t="s">
        <v>530</v>
      </c>
    </row>
    <row r="154" spans="2:61">
      <c r="BC154" s="10">
        <v>30</v>
      </c>
      <c r="BD154">
        <v>5</v>
      </c>
    </row>
    <row r="155" spans="2:61">
      <c r="AL155" t="str">
        <f>CONCATENATE(F156)</f>
        <v>Analysis_31</v>
      </c>
      <c r="AY155" t="str">
        <f>CONCATENATE("-m pattern")</f>
        <v>-m pattern</v>
      </c>
      <c r="AZ155" t="str">
        <f>CONCATENATE(" -w ",F156,"w")</f>
        <v xml:space="preserve"> -w Analysis_31w</v>
      </c>
      <c r="BA155" t="str">
        <f>CONCATENATE(" -b ",F156,"b")</f>
        <v xml:space="preserve"> -b Analysis_31b</v>
      </c>
      <c r="BB155" s="10" t="str">
        <f>CONCATENATE(" -o ",F156,".P_VALUE_SUMMARY")</f>
        <v xml:space="preserve"> -o Analysis_31.P_VALUE_SUMMARY</v>
      </c>
      <c r="BC155" s="10">
        <v>31</v>
      </c>
      <c r="BD155">
        <v>1</v>
      </c>
      <c r="BE155" t="str">
        <f>CONCATENATE("# ",AL155)</f>
        <v># Analysis_31</v>
      </c>
      <c r="BH155" s="1" t="s">
        <v>531</v>
      </c>
      <c r="BI155" t="s">
        <v>531</v>
      </c>
    </row>
    <row r="156" spans="2:61">
      <c r="B156">
        <v>7</v>
      </c>
      <c r="C156" t="str">
        <f>VLOOKUP(D156,'[1]datasets and notes'!$K$3:$L$18,2,FALSE)</f>
        <v>7.MG-RAST.100p.included.raw</v>
      </c>
      <c r="D156" t="str">
        <f>CONCATENATE(G156,".",L156,".",M156,".",K156)</f>
        <v>MG-RAST.100p.included.raw</v>
      </c>
      <c r="E156">
        <v>31</v>
      </c>
      <c r="F156" s="20" t="s">
        <v>532</v>
      </c>
      <c r="G156" s="20" t="s">
        <v>87</v>
      </c>
      <c r="H156" s="20" t="s">
        <v>88</v>
      </c>
      <c r="I156" s="20" t="s">
        <v>122</v>
      </c>
      <c r="J156" s="20" t="s">
        <v>533</v>
      </c>
      <c r="K156" s="20" t="s">
        <v>107</v>
      </c>
      <c r="L156" s="20" t="s">
        <v>314</v>
      </c>
      <c r="M156" s="20" t="s">
        <v>93</v>
      </c>
      <c r="N156" s="21">
        <v>0.45</v>
      </c>
      <c r="O156" s="21">
        <v>0.2</v>
      </c>
      <c r="P156" s="21">
        <v>0</v>
      </c>
      <c r="Q156" s="21">
        <v>0.36</v>
      </c>
      <c r="R156" s="21">
        <v>0.22</v>
      </c>
      <c r="S156" s="21">
        <v>0.16</v>
      </c>
      <c r="T156" s="21">
        <v>0.09</v>
      </c>
      <c r="U156" s="21">
        <v>0.43</v>
      </c>
      <c r="V156" s="21">
        <v>0.61</v>
      </c>
      <c r="W156" s="21">
        <v>0.67</v>
      </c>
      <c r="X156" s="21">
        <v>0.96</v>
      </c>
      <c r="Y156" s="21">
        <v>0.87</v>
      </c>
      <c r="Z156" s="21">
        <v>0.51</v>
      </c>
      <c r="AA156" s="21">
        <v>0.84</v>
      </c>
      <c r="AB156" s="21">
        <v>0.7</v>
      </c>
      <c r="AC156" s="21">
        <v>0.92</v>
      </c>
      <c r="AD156" s="21" t="s">
        <v>534</v>
      </c>
      <c r="AE156" s="21" t="s">
        <v>535</v>
      </c>
      <c r="AF156" s="21">
        <v>0.94</v>
      </c>
      <c r="AG156" s="22">
        <v>0.89</v>
      </c>
      <c r="AH156" s="23">
        <v>1.8000000000000002E-3</v>
      </c>
      <c r="AI156" s="23">
        <v>2.7834094957538374E-3</v>
      </c>
      <c r="AJ156" s="22">
        <v>16</v>
      </c>
      <c r="AL156" t="str">
        <f>CONCATENATE(" -f ",C156)</f>
        <v xml:space="preserve"> -f 7.MG-RAST.100p.included.raw</v>
      </c>
      <c r="AM156" t="str">
        <f>CONCATENATE(" ","-g ","EHFI.groups ")</f>
        <v xml:space="preserve"> -g EHFI.groups </v>
      </c>
      <c r="AN156" t="str">
        <f>CONCATENATE("-s ","lt"," ")</f>
        <v xml:space="preserve">-s lt </v>
      </c>
      <c r="AO156" t="str">
        <f>CONCATENATE("-p ",$AO$1 )</f>
        <v>-p 10000</v>
      </c>
      <c r="AP156" t="str">
        <f>CONCATENATE(" -t dataset_rand ")</f>
        <v xml:space="preserve"> -t dataset_rand </v>
      </c>
      <c r="AQ156" t="str">
        <f>CONCATENATE("-m ",I156," ")</f>
        <v xml:space="preserve">-m euclidean </v>
      </c>
      <c r="AR156" t="str">
        <f>CONCATENATE("-z ",H156," ")</f>
        <v xml:space="preserve">-z MG-RAST_pipe </v>
      </c>
      <c r="AU156" t="str">
        <f>CONCATENATE("-c ",$AU$1," ")</f>
        <v xml:space="preserve">-c 10 </v>
      </c>
      <c r="AV156" t="str">
        <f>CONCATENATE("-o ",F156,"w")</f>
        <v>-o Analysis_31w</v>
      </c>
      <c r="AW156" s="10" t="s">
        <v>94</v>
      </c>
      <c r="BC156" s="10">
        <v>31</v>
      </c>
      <c r="BD156">
        <v>2</v>
      </c>
      <c r="BE156" t="str">
        <f>CONCATENATE($BE$2,AL156,AM156,AN156,AO156,AP156,AQ156,AR156,AS156,AT156,AU156,AV156,AW156)</f>
        <v>~/EHFI/plot_pco_with_stats_all.3-4-13.pl -f 7.MG-RAST.100p.included.raw -g EHFI.groups -s lt -p 10000 -t dataset_rand -m euclidean -z MG-RAST_pipe -c 10 -o Analysis_31w -cleanup</v>
      </c>
      <c r="BH156" s="1" t="s">
        <v>536</v>
      </c>
      <c r="BI156" t="s">
        <v>537</v>
      </c>
    </row>
    <row r="157" spans="2:61">
      <c r="AL157" t="str">
        <f>CONCATENATE(" -f ",C156," ")</f>
        <v xml:space="preserve"> -f 7.MG-RAST.100p.included.raw </v>
      </c>
      <c r="AM157" t="str">
        <f>CONCATENATE(" ","-g ","EHFI.groups ")</f>
        <v xml:space="preserve"> -g EHFI.groups </v>
      </c>
      <c r="AN157" t="str">
        <f>CONCATENATE("-s ","gt"," ")</f>
        <v xml:space="preserve">-s gt </v>
      </c>
      <c r="AO157" t="str">
        <f>CONCATENATE("-p ",$AO$1 )</f>
        <v>-p 10000</v>
      </c>
      <c r="AP157" t="str">
        <f>CONCATENATE(" -t rowwise_rand ")</f>
        <v xml:space="preserve"> -t rowwise_rand </v>
      </c>
      <c r="AQ157" t="str">
        <f>CONCATENATE("-m ",I156," ")</f>
        <v xml:space="preserve">-m euclidean </v>
      </c>
      <c r="AR157" t="str">
        <f>CONCATENATE("-z ",H156," ")</f>
        <v xml:space="preserve">-z MG-RAST_pipe </v>
      </c>
      <c r="AU157" t="str">
        <f>CONCATENATE("-c ",$AU$1," ")</f>
        <v xml:space="preserve">-c 10 </v>
      </c>
      <c r="AV157" t="str">
        <f>CONCATENATE("-o ", F156,"b")</f>
        <v>-o Analysis_31b</v>
      </c>
      <c r="AW157" s="10" t="s">
        <v>94</v>
      </c>
      <c r="BB157" s="10"/>
      <c r="BC157" s="10">
        <v>31</v>
      </c>
      <c r="BD157">
        <v>3</v>
      </c>
      <c r="BE157" t="str">
        <f>CONCATENATE($BE$2,AL157,AM157,AN157,AO157,AP157,AQ157,AR157,AS157,AT157,AU157,AV157,AW157)</f>
        <v>~/EHFI/plot_pco_with_stats_all.3-4-13.pl -f 7.MG-RAST.100p.included.raw  -g EHFI.groups -s gt -p 10000 -t rowwise_rand -m euclidean -z MG-RAST_pipe -c 10 -o Analysis_31b -cleanup</v>
      </c>
      <c r="BH157" s="1" t="s">
        <v>538</v>
      </c>
      <c r="BI157" t="s">
        <v>539</v>
      </c>
    </row>
    <row r="158" spans="2:61">
      <c r="BC158" s="10">
        <v>31</v>
      </c>
      <c r="BD158">
        <v>4</v>
      </c>
      <c r="BE158" t="str">
        <f>CONCATENATE($BE$3,AY155,AZ155,BA155,BB155)</f>
        <v>~/EHFI/combine_summary_stats.pl -m pattern -w Analysis_31w -b Analysis_31b -o Analysis_31.P_VALUE_SUMMARY</v>
      </c>
      <c r="BH158" s="1" t="s">
        <v>540</v>
      </c>
      <c r="BI158" t="s">
        <v>540</v>
      </c>
    </row>
    <row r="159" spans="2:61">
      <c r="BC159" s="10">
        <v>31</v>
      </c>
      <c r="BD159">
        <v>5</v>
      </c>
    </row>
    <row r="160" spans="2:61">
      <c r="AL160" t="str">
        <f>CONCATENATE(F161)</f>
        <v>Analysis_32</v>
      </c>
      <c r="AY160" t="str">
        <f>CONCATENATE("-m pattern")</f>
        <v>-m pattern</v>
      </c>
      <c r="AZ160" t="str">
        <f>CONCATENATE(" -w ",F161,"w")</f>
        <v xml:space="preserve"> -w Analysis_32w</v>
      </c>
      <c r="BA160" t="str">
        <f>CONCATENATE(" -b ",F161,"b")</f>
        <v xml:space="preserve"> -b Analysis_32b</v>
      </c>
      <c r="BB160" s="10" t="str">
        <f>CONCATENATE(" -o ",F161,".P_VALUE_SUMMARY")</f>
        <v xml:space="preserve"> -o Analysis_32.P_VALUE_SUMMARY</v>
      </c>
      <c r="BC160" s="10">
        <v>32</v>
      </c>
      <c r="BD160">
        <v>1</v>
      </c>
      <c r="BE160" t="str">
        <f>CONCATENATE("# ",AL160)</f>
        <v># Analysis_32</v>
      </c>
      <c r="BH160" s="1" t="s">
        <v>541</v>
      </c>
      <c r="BI160" t="s">
        <v>541</v>
      </c>
    </row>
    <row r="161" spans="2:61">
      <c r="B161">
        <v>8</v>
      </c>
      <c r="C161" t="str">
        <f>VLOOKUP(D161,'[1]datasets and notes'!$K$3:$L$18,2,FALSE)</f>
        <v>8.MG-RAST.100p.included.norm</v>
      </c>
      <c r="D161" t="str">
        <f>CONCATENATE(G161,".",L161,".",M161,".",K161)</f>
        <v>MG-RAST.100p.included.norm</v>
      </c>
      <c r="E161">
        <v>32</v>
      </c>
      <c r="F161" s="20" t="s">
        <v>542</v>
      </c>
      <c r="G161" s="20" t="s">
        <v>87</v>
      </c>
      <c r="H161" s="20" t="s">
        <v>88</v>
      </c>
      <c r="I161" s="20" t="s">
        <v>122</v>
      </c>
      <c r="J161" s="20" t="s">
        <v>533</v>
      </c>
      <c r="K161" s="20" t="s">
        <v>91</v>
      </c>
      <c r="L161" s="20" t="s">
        <v>314</v>
      </c>
      <c r="M161" s="20" t="s">
        <v>93</v>
      </c>
      <c r="N161" s="21">
        <v>0.12</v>
      </c>
      <c r="O161" s="21">
        <v>0.12</v>
      </c>
      <c r="P161" s="21">
        <v>0.04</v>
      </c>
      <c r="Q161" s="21">
        <v>0.23</v>
      </c>
      <c r="R161" s="21">
        <v>0.22</v>
      </c>
      <c r="S161" s="21">
        <v>0</v>
      </c>
      <c r="T161" s="21">
        <v>0.08</v>
      </c>
      <c r="U161" s="21">
        <v>0.28999999999999998</v>
      </c>
      <c r="V161" s="21">
        <v>0.36</v>
      </c>
      <c r="W161" s="21">
        <v>0.59</v>
      </c>
      <c r="X161" s="21">
        <v>0.94</v>
      </c>
      <c r="Y161" s="21">
        <v>0.82</v>
      </c>
      <c r="Z161" s="21">
        <v>0.4</v>
      </c>
      <c r="AA161" s="21">
        <v>0.81</v>
      </c>
      <c r="AB161" s="21">
        <v>0.51</v>
      </c>
      <c r="AC161" s="21">
        <v>0.9</v>
      </c>
      <c r="AD161" s="21">
        <v>0.93</v>
      </c>
      <c r="AE161" s="21">
        <v>0.89</v>
      </c>
      <c r="AF161" s="21">
        <v>0.87</v>
      </c>
      <c r="AG161" s="22">
        <v>0.79</v>
      </c>
      <c r="AH161" s="23">
        <v>1.0000000000000005E-3</v>
      </c>
      <c r="AI161" s="23">
        <v>4.4494718330152868E-19</v>
      </c>
      <c r="AJ161" s="22">
        <v>10</v>
      </c>
      <c r="AL161" t="str">
        <f>CONCATENATE(" -f ",C161)</f>
        <v xml:space="preserve"> -f 8.MG-RAST.100p.included.norm</v>
      </c>
      <c r="AM161" t="str">
        <f>CONCATENATE(" ","-g ","EHFI.groups ")</f>
        <v xml:space="preserve"> -g EHFI.groups </v>
      </c>
      <c r="AN161" t="str">
        <f>CONCATENATE("-s ","lt"," ")</f>
        <v xml:space="preserve">-s lt </v>
      </c>
      <c r="AO161" t="str">
        <f>CONCATENATE("-p ",$AO$1 )</f>
        <v>-p 10000</v>
      </c>
      <c r="AP161" t="str">
        <f>CONCATENATE(" -t dataset_rand ")</f>
        <v xml:space="preserve"> -t dataset_rand </v>
      </c>
      <c r="AQ161" t="str">
        <f>CONCATENATE("-m ",I161," ")</f>
        <v xml:space="preserve">-m euclidean </v>
      </c>
      <c r="AR161" t="str">
        <f>CONCATENATE("-z ",H161," ")</f>
        <v xml:space="preserve">-z MG-RAST_pipe </v>
      </c>
      <c r="AU161" t="str">
        <f>CONCATENATE("-c ",$AU$1," ")</f>
        <v xml:space="preserve">-c 10 </v>
      </c>
      <c r="AV161" t="str">
        <f>CONCATENATE("-o ",F161,"w")</f>
        <v>-o Analysis_32w</v>
      </c>
      <c r="AW161" s="10" t="s">
        <v>94</v>
      </c>
      <c r="BC161" s="10">
        <v>32</v>
      </c>
      <c r="BD161">
        <v>2</v>
      </c>
      <c r="BE161" t="str">
        <f>CONCATENATE($BE$2,AL161,AM161,AN161,AO161,AP161,AQ161,AR161,AS161,AT161,AU161,AV161,AW161)</f>
        <v>~/EHFI/plot_pco_with_stats_all.3-4-13.pl -f 8.MG-RAST.100p.included.norm -g EHFI.groups -s lt -p 10000 -t dataset_rand -m euclidean -z MG-RAST_pipe -c 10 -o Analysis_32w -cleanup</v>
      </c>
      <c r="BH161" s="1" t="s">
        <v>543</v>
      </c>
      <c r="BI161" t="s">
        <v>544</v>
      </c>
    </row>
    <row r="162" spans="2:61">
      <c r="AL162" t="str">
        <f>CONCATENATE(" -f ",C161," ")</f>
        <v xml:space="preserve"> -f 8.MG-RAST.100p.included.norm </v>
      </c>
      <c r="AM162" t="str">
        <f>CONCATENATE(" ","-g ","EHFI.groups ")</f>
        <v xml:space="preserve"> -g EHFI.groups </v>
      </c>
      <c r="AN162" t="str">
        <f>CONCATENATE("-s ","gt"," ")</f>
        <v xml:space="preserve">-s gt </v>
      </c>
      <c r="AO162" t="str">
        <f>CONCATENATE("-p ",$AO$1 )</f>
        <v>-p 10000</v>
      </c>
      <c r="AP162" t="str">
        <f>CONCATENATE(" -t rowwise_rand ")</f>
        <v xml:space="preserve"> -t rowwise_rand </v>
      </c>
      <c r="AQ162" t="str">
        <f>CONCATENATE("-m ",I161," ")</f>
        <v xml:space="preserve">-m euclidean </v>
      </c>
      <c r="AR162" t="str">
        <f>CONCATENATE("-z ",H161," ")</f>
        <v xml:space="preserve">-z MG-RAST_pipe </v>
      </c>
      <c r="AU162" t="str">
        <f>CONCATENATE("-c ",$AU$1," ")</f>
        <v xml:space="preserve">-c 10 </v>
      </c>
      <c r="AV162" t="str">
        <f>CONCATENATE("-o ", F161,"b")</f>
        <v>-o Analysis_32b</v>
      </c>
      <c r="AW162" s="10" t="s">
        <v>94</v>
      </c>
      <c r="BB162" s="10"/>
      <c r="BC162" s="10">
        <v>32</v>
      </c>
      <c r="BD162">
        <v>3</v>
      </c>
      <c r="BE162" t="str">
        <f>CONCATENATE($BE$2,AL162,AM162,AN162,AO162,AP162,AQ162,AR162,AS162,AT162,AU162,AV162,AW162)</f>
        <v>~/EHFI/plot_pco_with_stats_all.3-4-13.pl -f 8.MG-RAST.100p.included.norm  -g EHFI.groups -s gt -p 10000 -t rowwise_rand -m euclidean -z MG-RAST_pipe -c 10 -o Analysis_32b -cleanup</v>
      </c>
      <c r="BH162" s="1" t="s">
        <v>545</v>
      </c>
      <c r="BI162" t="s">
        <v>546</v>
      </c>
    </row>
    <row r="163" spans="2:61">
      <c r="BC163" s="10">
        <v>32</v>
      </c>
      <c r="BD163">
        <v>4</v>
      </c>
      <c r="BE163" t="str">
        <f>CONCATENATE($BE$3,AY160,AZ160,BA160,BB160)</f>
        <v>~/EHFI/combine_summary_stats.pl -m pattern -w Analysis_32w -b Analysis_32b -o Analysis_32.P_VALUE_SUMMARY</v>
      </c>
      <c r="BH163" s="1" t="s">
        <v>547</v>
      </c>
      <c r="BI163" t="s">
        <v>547</v>
      </c>
    </row>
    <row r="164" spans="2:61">
      <c r="BC164" s="10">
        <v>32</v>
      </c>
      <c r="BD164">
        <v>5</v>
      </c>
    </row>
    <row r="165" spans="2:61">
      <c r="AL165" t="str">
        <f>CONCATENATE(F166)</f>
        <v>Analysis_33</v>
      </c>
      <c r="AY165" t="str">
        <f>CONCATENATE("-m pattern")</f>
        <v>-m pattern</v>
      </c>
      <c r="AZ165" t="str">
        <f>CONCATENATE(" -w ",F166,"w")</f>
        <v xml:space="preserve"> -w Analysis_33w</v>
      </c>
      <c r="BA165" t="str">
        <f>CONCATENATE(" -b ",F166,"b")</f>
        <v xml:space="preserve"> -b Analysis_33b</v>
      </c>
      <c r="BB165" s="10" t="str">
        <f>CONCATENATE(" -o ",F166,".P_VALUE_SUMMARY")</f>
        <v xml:space="preserve"> -o Analysis_33.P_VALUE_SUMMARY</v>
      </c>
      <c r="BC165" s="10">
        <v>33</v>
      </c>
      <c r="BD165">
        <v>1</v>
      </c>
      <c r="BE165" t="str">
        <f>CONCATENATE("# ",AL165)</f>
        <v># Analysis_33</v>
      </c>
      <c r="BH165" s="1" t="s">
        <v>548</v>
      </c>
      <c r="BI165" t="s">
        <v>548</v>
      </c>
    </row>
    <row r="166" spans="2:61">
      <c r="B166">
        <v>3</v>
      </c>
      <c r="C166" t="str">
        <f>VLOOKUP(D166,'[1]datasets and notes'!$K$3:$L$18,2,FALSE)</f>
        <v>3.MG-RAST.MG-RAST_default.included.raw</v>
      </c>
      <c r="D166" t="str">
        <f>CONCATENATE(G166,".",L166,".",M166,".",K166)</f>
        <v>MG-RAST.MG-RAST_default.included.raw</v>
      </c>
      <c r="E166">
        <v>33</v>
      </c>
      <c r="F166" s="20" t="s">
        <v>549</v>
      </c>
      <c r="G166" s="20" t="s">
        <v>87</v>
      </c>
      <c r="H166" s="20" t="s">
        <v>88</v>
      </c>
      <c r="I166" s="20" t="s">
        <v>122</v>
      </c>
      <c r="J166" s="20" t="s">
        <v>90</v>
      </c>
      <c r="K166" s="20" t="s">
        <v>107</v>
      </c>
      <c r="L166" s="20" t="s">
        <v>92</v>
      </c>
      <c r="M166" s="20" t="s">
        <v>93</v>
      </c>
      <c r="N166" s="21">
        <v>0.1</v>
      </c>
      <c r="O166" s="21">
        <v>0.53</v>
      </c>
      <c r="P166" s="21">
        <v>0.52</v>
      </c>
      <c r="Q166" s="21">
        <v>0.57999999999999996</v>
      </c>
      <c r="R166" s="21">
        <v>0</v>
      </c>
      <c r="S166" s="21">
        <v>0.79</v>
      </c>
      <c r="T166" s="21">
        <v>0.77</v>
      </c>
      <c r="U166" s="21">
        <v>0.39</v>
      </c>
      <c r="V166" s="21">
        <v>0.23</v>
      </c>
      <c r="W166" s="21">
        <v>0.66</v>
      </c>
      <c r="X166" s="21" t="s">
        <v>550</v>
      </c>
      <c r="Y166" s="21">
        <v>0.76</v>
      </c>
      <c r="Z166" s="21">
        <v>0.41</v>
      </c>
      <c r="AA166" s="21">
        <v>0.61</v>
      </c>
      <c r="AB166" s="21">
        <v>0.94</v>
      </c>
      <c r="AC166" s="21">
        <v>0.94</v>
      </c>
      <c r="AD166" s="21" t="s">
        <v>551</v>
      </c>
      <c r="AE166" s="21" t="s">
        <v>552</v>
      </c>
      <c r="AF166" s="21">
        <v>0.55000000000000004</v>
      </c>
      <c r="AG166" s="22">
        <v>0.73</v>
      </c>
      <c r="AH166" s="23">
        <v>2.9500000000000004E-3</v>
      </c>
      <c r="AI166" s="23">
        <v>5.3946854939789929E-3</v>
      </c>
      <c r="AJ166" s="22">
        <v>19</v>
      </c>
      <c r="AL166" t="str">
        <f>CONCATENATE(" -f ",C166)</f>
        <v xml:space="preserve"> -f 3.MG-RAST.MG-RAST_default.included.raw</v>
      </c>
      <c r="AM166" t="str">
        <f>CONCATENATE(" ","-g ","EHFI.groups ")</f>
        <v xml:space="preserve"> -g EHFI.groups </v>
      </c>
      <c r="AN166" t="str">
        <f>CONCATENATE("-s ","lt"," ")</f>
        <v xml:space="preserve">-s lt </v>
      </c>
      <c r="AO166" t="str">
        <f>CONCATENATE("-p ",$AO$1 )</f>
        <v>-p 10000</v>
      </c>
      <c r="AP166" t="str">
        <f>CONCATENATE(" -t dataset_rand ")</f>
        <v xml:space="preserve"> -t dataset_rand </v>
      </c>
      <c r="AQ166" t="str">
        <f>CONCATENATE("-m ",I166," ")</f>
        <v xml:space="preserve">-m euclidean </v>
      </c>
      <c r="AR166" t="str">
        <f>CONCATENATE("-z ",H166," ")</f>
        <v xml:space="preserve">-z MG-RAST_pipe </v>
      </c>
      <c r="AU166" t="str">
        <f>CONCATENATE("-c ",$AU$1," ")</f>
        <v xml:space="preserve">-c 10 </v>
      </c>
      <c r="AV166" t="str">
        <f>CONCATENATE("-o ",F166,"w")</f>
        <v>-o Analysis_33w</v>
      </c>
      <c r="AW166" s="10" t="s">
        <v>94</v>
      </c>
      <c r="BC166" s="10">
        <v>33</v>
      </c>
      <c r="BD166">
        <v>2</v>
      </c>
      <c r="BE166" t="str">
        <f>CONCATENATE($BE$2,AL166,AM166,AN166,AO166,AP166,AQ166,AR166,AS166,AT166,AU166,AV166,AW166)</f>
        <v>~/EHFI/plot_pco_with_stats_all.3-4-13.pl -f 3.MG-RAST.MG-RAST_default.included.raw -g EHFI.groups -s lt -p 10000 -t dataset_rand -m euclidean -z MG-RAST_pipe -c 10 -o Analysis_33w -cleanup</v>
      </c>
      <c r="BH166" s="1" t="s">
        <v>553</v>
      </c>
      <c r="BI166" t="s">
        <v>554</v>
      </c>
    </row>
    <row r="167" spans="2:61">
      <c r="AL167" t="str">
        <f>CONCATENATE(" -f ",C166," ")</f>
        <v xml:space="preserve"> -f 3.MG-RAST.MG-RAST_default.included.raw </v>
      </c>
      <c r="AM167" t="str">
        <f>CONCATENATE(" ","-g ","EHFI.groups ")</f>
        <v xml:space="preserve"> -g EHFI.groups </v>
      </c>
      <c r="AN167" t="str">
        <f>CONCATENATE("-s ","gt"," ")</f>
        <v xml:space="preserve">-s gt </v>
      </c>
      <c r="AO167" t="str">
        <f>CONCATENATE("-p ",$AO$1 )</f>
        <v>-p 10000</v>
      </c>
      <c r="AP167" t="str">
        <f>CONCATENATE(" -t rowwise_rand ")</f>
        <v xml:space="preserve"> -t rowwise_rand </v>
      </c>
      <c r="AQ167" t="str">
        <f>CONCATENATE("-m ",I166," ")</f>
        <v xml:space="preserve">-m euclidean </v>
      </c>
      <c r="AR167" t="str">
        <f>CONCATENATE("-z ",H166," ")</f>
        <v xml:space="preserve">-z MG-RAST_pipe </v>
      </c>
      <c r="AU167" t="str">
        <f>CONCATENATE("-c ",$AU$1," ")</f>
        <v xml:space="preserve">-c 10 </v>
      </c>
      <c r="AV167" t="str">
        <f>CONCATENATE("-o ", F166,"b")</f>
        <v>-o Analysis_33b</v>
      </c>
      <c r="AW167" s="10" t="s">
        <v>94</v>
      </c>
      <c r="BB167" s="10"/>
      <c r="BC167" s="10">
        <v>33</v>
      </c>
      <c r="BD167">
        <v>3</v>
      </c>
      <c r="BE167" t="str">
        <f>CONCATENATE($BE$2,AL167,AM167,AN167,AO167,AP167,AQ167,AR167,AS167,AT167,AU167,AV167,AW167)</f>
        <v>~/EHFI/plot_pco_with_stats_all.3-4-13.pl -f 3.MG-RAST.MG-RAST_default.included.raw  -g EHFI.groups -s gt -p 10000 -t rowwise_rand -m euclidean -z MG-RAST_pipe -c 10 -o Analysis_33b -cleanup</v>
      </c>
      <c r="BH167" s="1" t="s">
        <v>555</v>
      </c>
      <c r="BI167" t="s">
        <v>556</v>
      </c>
    </row>
    <row r="168" spans="2:61">
      <c r="BC168" s="10">
        <v>33</v>
      </c>
      <c r="BD168">
        <v>4</v>
      </c>
      <c r="BE168" t="str">
        <f>CONCATENATE($BE$3,AY165,AZ165,BA165,BB165)</f>
        <v>~/EHFI/combine_summary_stats.pl -m pattern -w Analysis_33w -b Analysis_33b -o Analysis_33.P_VALUE_SUMMARY</v>
      </c>
      <c r="BH168" s="1" t="s">
        <v>557</v>
      </c>
      <c r="BI168" t="s">
        <v>557</v>
      </c>
    </row>
    <row r="169" spans="2:61">
      <c r="BC169" s="10">
        <v>33</v>
      </c>
      <c r="BD169">
        <v>5</v>
      </c>
    </row>
    <row r="170" spans="2:61">
      <c r="AL170" t="str">
        <f>CONCATENATE(F171)</f>
        <v>Analysis_34</v>
      </c>
      <c r="AY170" t="str">
        <f>CONCATENATE("-m pattern")</f>
        <v>-m pattern</v>
      </c>
      <c r="AZ170" t="str">
        <f>CONCATENATE(" -w ",F171,"w")</f>
        <v xml:space="preserve"> -w Analysis_34w</v>
      </c>
      <c r="BA170" t="str">
        <f>CONCATENATE(" -b ",F171,"b")</f>
        <v xml:space="preserve"> -b Analysis_34b</v>
      </c>
      <c r="BB170" s="10" t="str">
        <f>CONCATENATE(" -o ",F171,".P_VALUE_SUMMARY")</f>
        <v xml:space="preserve"> -o Analysis_34.P_VALUE_SUMMARY</v>
      </c>
      <c r="BC170" s="10">
        <v>34</v>
      </c>
      <c r="BD170">
        <v>1</v>
      </c>
      <c r="BE170" t="str">
        <f>CONCATENATE("# ",AL170)</f>
        <v># Analysis_34</v>
      </c>
      <c r="BH170" s="1" t="s">
        <v>558</v>
      </c>
      <c r="BI170" t="s">
        <v>558</v>
      </c>
    </row>
    <row r="171" spans="2:61">
      <c r="B171">
        <v>4</v>
      </c>
      <c r="C171" t="str">
        <f>VLOOKUP(D171,'[1]datasets and notes'!$K$3:$L$18,2,FALSE)</f>
        <v>4.MG-RAST.MG-RAST_default.included.norm</v>
      </c>
      <c r="D171" t="str">
        <f>CONCATENATE(G171,".",L171,".",M171,".",K171)</f>
        <v>MG-RAST.MG-RAST_default.included.norm</v>
      </c>
      <c r="E171">
        <v>34</v>
      </c>
      <c r="F171" s="20" t="s">
        <v>559</v>
      </c>
      <c r="G171" s="20" t="s">
        <v>87</v>
      </c>
      <c r="H171" s="20" t="s">
        <v>88</v>
      </c>
      <c r="I171" s="20" t="s">
        <v>122</v>
      </c>
      <c r="J171" s="20" t="s">
        <v>90</v>
      </c>
      <c r="K171" s="20" t="s">
        <v>91</v>
      </c>
      <c r="L171" s="20" t="s">
        <v>92</v>
      </c>
      <c r="M171" s="20" t="s">
        <v>93</v>
      </c>
      <c r="N171" s="21">
        <v>0.38</v>
      </c>
      <c r="O171" s="21">
        <v>0</v>
      </c>
      <c r="P171" s="21">
        <v>0.01</v>
      </c>
      <c r="Q171" s="21">
        <v>0.05</v>
      </c>
      <c r="R171" s="21">
        <v>0.05</v>
      </c>
      <c r="S171" s="21">
        <v>0.25</v>
      </c>
      <c r="T171" s="21">
        <v>0.05</v>
      </c>
      <c r="U171" s="21">
        <v>0.05</v>
      </c>
      <c r="V171" s="21">
        <v>0.11</v>
      </c>
      <c r="W171" s="21">
        <v>0.82</v>
      </c>
      <c r="X171" s="21">
        <v>0.89</v>
      </c>
      <c r="Y171" s="21">
        <v>0.51</v>
      </c>
      <c r="Z171" s="21">
        <v>0.19</v>
      </c>
      <c r="AA171" s="21">
        <v>0.43</v>
      </c>
      <c r="AB171" s="21">
        <v>0.1</v>
      </c>
      <c r="AC171" s="21">
        <v>0.44</v>
      </c>
      <c r="AD171" s="21">
        <v>0.9</v>
      </c>
      <c r="AE171" s="21">
        <v>0.89</v>
      </c>
      <c r="AF171" s="21">
        <v>0.53</v>
      </c>
      <c r="AG171" s="22">
        <v>0.5</v>
      </c>
      <c r="AH171" s="23">
        <v>1.0000000000000005E-3</v>
      </c>
      <c r="AI171" s="23">
        <v>4.4494718330152868E-19</v>
      </c>
      <c r="AJ171" s="22">
        <v>11</v>
      </c>
      <c r="AL171" t="str">
        <f>CONCATENATE(" -f ",C171)</f>
        <v xml:space="preserve"> -f 4.MG-RAST.MG-RAST_default.included.norm</v>
      </c>
      <c r="AM171" t="str">
        <f>CONCATENATE(" ","-g ","EHFI.groups ")</f>
        <v xml:space="preserve"> -g EHFI.groups </v>
      </c>
      <c r="AN171" t="str">
        <f>CONCATENATE("-s ","lt"," ")</f>
        <v xml:space="preserve">-s lt </v>
      </c>
      <c r="AO171" t="str">
        <f>CONCATENATE("-p ",$AO$1 )</f>
        <v>-p 10000</v>
      </c>
      <c r="AP171" t="str">
        <f>CONCATENATE(" -t dataset_rand ")</f>
        <v xml:space="preserve"> -t dataset_rand </v>
      </c>
      <c r="AQ171" t="str">
        <f>CONCATENATE("-m ",I171," ")</f>
        <v xml:space="preserve">-m euclidean </v>
      </c>
      <c r="AR171" t="str">
        <f>CONCATENATE("-z ",H171," ")</f>
        <v xml:space="preserve">-z MG-RAST_pipe </v>
      </c>
      <c r="AU171" t="str">
        <f>CONCATENATE("-c ",$AU$1," ")</f>
        <v xml:space="preserve">-c 10 </v>
      </c>
      <c r="AV171" t="str">
        <f>CONCATENATE("-o ",F171,"w")</f>
        <v>-o Analysis_34w</v>
      </c>
      <c r="AW171" s="10" t="s">
        <v>94</v>
      </c>
      <c r="BC171" s="10">
        <v>34</v>
      </c>
      <c r="BD171">
        <v>2</v>
      </c>
      <c r="BE171" t="str">
        <f>CONCATENATE($BE$2,AL171,AM171,AN171,AO171,AP171,AQ171,AR171,AS171,AT171,AU171,AV171,AW171)</f>
        <v>~/EHFI/plot_pco_with_stats_all.3-4-13.pl -f 4.MG-RAST.MG-RAST_default.included.norm -g EHFI.groups -s lt -p 10000 -t dataset_rand -m euclidean -z MG-RAST_pipe -c 10 -o Analysis_34w -cleanup</v>
      </c>
      <c r="BH171" s="1" t="s">
        <v>560</v>
      </c>
      <c r="BI171" t="s">
        <v>561</v>
      </c>
    </row>
    <row r="172" spans="2:61">
      <c r="AL172" t="str">
        <f>CONCATENATE(" -f ",C171," ")</f>
        <v xml:space="preserve"> -f 4.MG-RAST.MG-RAST_default.included.norm </v>
      </c>
      <c r="AM172" t="str">
        <f>CONCATENATE(" ","-g ","EHFI.groups ")</f>
        <v xml:space="preserve"> -g EHFI.groups </v>
      </c>
      <c r="AN172" t="str">
        <f>CONCATENATE("-s ","gt"," ")</f>
        <v xml:space="preserve">-s gt </v>
      </c>
      <c r="AO172" t="str">
        <f>CONCATENATE("-p ",$AO$1 )</f>
        <v>-p 10000</v>
      </c>
      <c r="AP172" t="str">
        <f>CONCATENATE(" -t rowwise_rand ")</f>
        <v xml:space="preserve"> -t rowwise_rand </v>
      </c>
      <c r="AQ172" t="str">
        <f>CONCATENATE("-m ",I171," ")</f>
        <v xml:space="preserve">-m euclidean </v>
      </c>
      <c r="AR172" t="str">
        <f>CONCATENATE("-z ",H171," ")</f>
        <v xml:space="preserve">-z MG-RAST_pipe </v>
      </c>
      <c r="AU172" t="str">
        <f>CONCATENATE("-c ",$AU$1," ")</f>
        <v xml:space="preserve">-c 10 </v>
      </c>
      <c r="AV172" t="str">
        <f>CONCATENATE("-o ", F171,"b")</f>
        <v>-o Analysis_34b</v>
      </c>
      <c r="AW172" s="10" t="s">
        <v>94</v>
      </c>
      <c r="BB172" s="10"/>
      <c r="BC172" s="10">
        <v>34</v>
      </c>
      <c r="BD172">
        <v>3</v>
      </c>
      <c r="BE172" t="str">
        <f>CONCATENATE($BE$2,AL172,AM172,AN172,AO172,AP172,AQ172,AR172,AS172,AT172,AU172,AV172,AW172)</f>
        <v>~/EHFI/plot_pco_with_stats_all.3-4-13.pl -f 4.MG-RAST.MG-RAST_default.included.norm  -g EHFI.groups -s gt -p 10000 -t rowwise_rand -m euclidean -z MG-RAST_pipe -c 10 -o Analysis_34b -cleanup</v>
      </c>
      <c r="BH172" s="1" t="s">
        <v>562</v>
      </c>
      <c r="BI172" t="s">
        <v>563</v>
      </c>
    </row>
    <row r="173" spans="2:61">
      <c r="BC173" s="10">
        <v>34</v>
      </c>
      <c r="BD173">
        <v>4</v>
      </c>
      <c r="BE173" t="str">
        <f>CONCATENATE($BE$3,AY170,AZ170,BA170,BB170)</f>
        <v>~/EHFI/combine_summary_stats.pl -m pattern -w Analysis_34w -b Analysis_34b -o Analysis_34.P_VALUE_SUMMARY</v>
      </c>
      <c r="BH173" s="1" t="s">
        <v>564</v>
      </c>
      <c r="BI173" t="s">
        <v>564</v>
      </c>
    </row>
    <row r="174" spans="2:61">
      <c r="BC174" s="10">
        <v>34</v>
      </c>
      <c r="BD174">
        <v>5</v>
      </c>
    </row>
    <row r="175" spans="2:61">
      <c r="AL175" t="str">
        <f>CONCATENATE(F176)</f>
        <v>Analysis_35</v>
      </c>
      <c r="AY175" t="str">
        <f>CONCATENATE("-m pattern")</f>
        <v>-m pattern</v>
      </c>
      <c r="AZ175" t="str">
        <f>CONCATENATE(" -w ",F176,"w")</f>
        <v xml:space="preserve"> -w Analysis_35w</v>
      </c>
      <c r="BA175" t="str">
        <f>CONCATENATE(" -b ",F176,"b")</f>
        <v xml:space="preserve"> -b Analysis_35b</v>
      </c>
      <c r="BB175" s="10" t="str">
        <f>CONCATENATE(" -o ",F176,".P_VALUE_SUMMARY")</f>
        <v xml:space="preserve"> -o Analysis_35.P_VALUE_SUMMARY</v>
      </c>
      <c r="BC175" s="10">
        <v>35</v>
      </c>
      <c r="BD175">
        <v>1</v>
      </c>
      <c r="BE175" t="str">
        <f>CONCATENATE("# ",AL175)</f>
        <v># Analysis_35</v>
      </c>
      <c r="BH175" s="1" t="s">
        <v>565</v>
      </c>
      <c r="BI175" t="s">
        <v>565</v>
      </c>
    </row>
    <row r="176" spans="2:61">
      <c r="B176">
        <v>7</v>
      </c>
      <c r="C176" t="str">
        <f>VLOOKUP(D176,'[1]datasets and notes'!$K$3:$L$18,2,FALSE)</f>
        <v>7.MG-RAST.100p.included.raw</v>
      </c>
      <c r="D176" t="str">
        <f>CONCATENATE(G176,".",L176,".",M176,".",K176)</f>
        <v>MG-RAST.100p.included.raw</v>
      </c>
      <c r="E176">
        <v>35</v>
      </c>
      <c r="F176" s="20" t="s">
        <v>566</v>
      </c>
      <c r="G176" s="20" t="s">
        <v>87</v>
      </c>
      <c r="H176" s="20" t="s">
        <v>88</v>
      </c>
      <c r="I176" s="20" t="s">
        <v>122</v>
      </c>
      <c r="J176" s="20" t="s">
        <v>90</v>
      </c>
      <c r="K176" s="20" t="s">
        <v>107</v>
      </c>
      <c r="L176" s="20" t="s">
        <v>314</v>
      </c>
      <c r="M176" s="20" t="s">
        <v>93</v>
      </c>
      <c r="N176" s="21">
        <v>0.12</v>
      </c>
      <c r="O176" s="21">
        <v>7.0000000000000007E-2</v>
      </c>
      <c r="P176" s="21">
        <v>0</v>
      </c>
      <c r="Q176" s="21">
        <v>0.28000000000000003</v>
      </c>
      <c r="R176" s="21">
        <v>0.23</v>
      </c>
      <c r="S176" s="21">
        <v>0.05</v>
      </c>
      <c r="T176" s="21">
        <v>0.12</v>
      </c>
      <c r="U176" s="21">
        <v>0.28000000000000003</v>
      </c>
      <c r="V176" s="21">
        <v>0.31</v>
      </c>
      <c r="W176" s="21">
        <v>0.67</v>
      </c>
      <c r="X176" s="21" t="s">
        <v>567</v>
      </c>
      <c r="Y176" s="21">
        <v>0.89</v>
      </c>
      <c r="Z176" s="21">
        <v>0.38</v>
      </c>
      <c r="AA176" s="21">
        <v>0.84</v>
      </c>
      <c r="AB176" s="21">
        <v>0.54</v>
      </c>
      <c r="AC176" s="21">
        <v>0.87</v>
      </c>
      <c r="AD176" s="21" t="s">
        <v>568</v>
      </c>
      <c r="AE176" s="21" t="s">
        <v>490</v>
      </c>
      <c r="AF176" s="21" t="s">
        <v>569</v>
      </c>
      <c r="AG176" s="22">
        <v>0.87</v>
      </c>
      <c r="AH176" s="23">
        <v>8.4000000000000012E-3</v>
      </c>
      <c r="AI176" s="23">
        <v>2.8390880670792127E-2</v>
      </c>
      <c r="AJ176" s="22">
        <v>22</v>
      </c>
      <c r="AL176" t="str">
        <f>CONCATENATE(" -f ",C176)</f>
        <v xml:space="preserve"> -f 7.MG-RAST.100p.included.raw</v>
      </c>
      <c r="AM176" t="str">
        <f>CONCATENATE(" ","-g ","EHFI.groups ")</f>
        <v xml:space="preserve"> -g EHFI.groups </v>
      </c>
      <c r="AN176" t="str">
        <f>CONCATENATE("-s ","lt"," ")</f>
        <v xml:space="preserve">-s lt </v>
      </c>
      <c r="AO176" t="str">
        <f>CONCATENATE("-p ",$AO$1 )</f>
        <v>-p 10000</v>
      </c>
      <c r="AP176" t="str">
        <f>CONCATENATE(" -t dataset_rand ")</f>
        <v xml:space="preserve"> -t dataset_rand </v>
      </c>
      <c r="AQ176" t="str">
        <f>CONCATENATE("-m ",I176," ")</f>
        <v xml:space="preserve">-m euclidean </v>
      </c>
      <c r="AR176" t="str">
        <f>CONCATENATE("-z ",H176," ")</f>
        <v xml:space="preserve">-z MG-RAST_pipe </v>
      </c>
      <c r="AU176" t="str">
        <f>CONCATENATE("-c ",$AU$1," ")</f>
        <v xml:space="preserve">-c 10 </v>
      </c>
      <c r="AV176" t="str">
        <f>CONCATENATE("-o ",F176,"w")</f>
        <v>-o Analysis_35w</v>
      </c>
      <c r="AW176" s="10" t="s">
        <v>94</v>
      </c>
      <c r="BC176" s="10">
        <v>35</v>
      </c>
      <c r="BD176">
        <v>2</v>
      </c>
      <c r="BE176" t="str">
        <f>CONCATENATE($BE$2,AL176,AM176,AN176,AO176,AP176,AQ176,AR176,AS176,AT176,AU176,AV176,AW176)</f>
        <v>~/EHFI/plot_pco_with_stats_all.3-4-13.pl -f 7.MG-RAST.100p.included.raw -g EHFI.groups -s lt -p 10000 -t dataset_rand -m euclidean -z MG-RAST_pipe -c 10 -o Analysis_35w -cleanup</v>
      </c>
      <c r="BH176" s="1" t="s">
        <v>570</v>
      </c>
      <c r="BI176" t="s">
        <v>571</v>
      </c>
    </row>
    <row r="177" spans="2:61">
      <c r="AL177" t="str">
        <f>CONCATENATE(" -f ",C176," ")</f>
        <v xml:space="preserve"> -f 7.MG-RAST.100p.included.raw </v>
      </c>
      <c r="AM177" t="str">
        <f>CONCATENATE(" ","-g ","EHFI.groups ")</f>
        <v xml:space="preserve"> -g EHFI.groups </v>
      </c>
      <c r="AN177" t="str">
        <f>CONCATENATE("-s ","gt"," ")</f>
        <v xml:space="preserve">-s gt </v>
      </c>
      <c r="AO177" t="str">
        <f>CONCATENATE("-p ",$AO$1 )</f>
        <v>-p 10000</v>
      </c>
      <c r="AP177" t="str">
        <f>CONCATENATE(" -t rowwise_rand ")</f>
        <v xml:space="preserve"> -t rowwise_rand </v>
      </c>
      <c r="AQ177" t="str">
        <f>CONCATENATE("-m ",I176," ")</f>
        <v xml:space="preserve">-m euclidean </v>
      </c>
      <c r="AR177" t="str">
        <f>CONCATENATE("-z ",H176," ")</f>
        <v xml:space="preserve">-z MG-RAST_pipe </v>
      </c>
      <c r="AU177" t="str">
        <f>CONCATENATE("-c ",$AU$1," ")</f>
        <v xml:space="preserve">-c 10 </v>
      </c>
      <c r="AV177" t="str">
        <f>CONCATENATE("-o ", F176,"b")</f>
        <v>-o Analysis_35b</v>
      </c>
      <c r="AW177" s="10" t="s">
        <v>94</v>
      </c>
      <c r="BB177" s="10"/>
      <c r="BC177" s="10">
        <v>35</v>
      </c>
      <c r="BD177">
        <v>3</v>
      </c>
      <c r="BE177" t="str">
        <f>CONCATENATE($BE$2,AL177,AM177,AN177,AO177,AP177,AQ177,AR177,AS177,AT177,AU177,AV177,AW177)</f>
        <v>~/EHFI/plot_pco_with_stats_all.3-4-13.pl -f 7.MG-RAST.100p.included.raw  -g EHFI.groups -s gt -p 10000 -t rowwise_rand -m euclidean -z MG-RAST_pipe -c 10 -o Analysis_35b -cleanup</v>
      </c>
      <c r="BH177" s="1" t="s">
        <v>572</v>
      </c>
      <c r="BI177" t="s">
        <v>573</v>
      </c>
    </row>
    <row r="178" spans="2:61">
      <c r="BC178" s="10">
        <v>35</v>
      </c>
      <c r="BD178">
        <v>4</v>
      </c>
      <c r="BE178" t="str">
        <f>CONCATENATE($BE$3,AY175,AZ175,BA175,BB175)</f>
        <v>~/EHFI/combine_summary_stats.pl -m pattern -w Analysis_35w -b Analysis_35b -o Analysis_35.P_VALUE_SUMMARY</v>
      </c>
      <c r="BH178" s="1" t="s">
        <v>574</v>
      </c>
      <c r="BI178" t="s">
        <v>574</v>
      </c>
    </row>
    <row r="179" spans="2:61">
      <c r="BC179" s="10">
        <v>35</v>
      </c>
      <c r="BD179">
        <v>5</v>
      </c>
    </row>
    <row r="180" spans="2:61">
      <c r="AL180" t="str">
        <f>CONCATENATE(F181)</f>
        <v>Analysis_36</v>
      </c>
      <c r="AY180" t="str">
        <f>CONCATENATE("-m pattern")</f>
        <v>-m pattern</v>
      </c>
      <c r="AZ180" t="str">
        <f>CONCATENATE(" -w ",F181,"w")</f>
        <v xml:space="preserve"> -w Analysis_36w</v>
      </c>
      <c r="BA180" t="str">
        <f>CONCATENATE(" -b ",F181,"b")</f>
        <v xml:space="preserve"> -b Analysis_36b</v>
      </c>
      <c r="BB180" s="10" t="str">
        <f>CONCATENATE(" -o ",F181,".P_VALUE_SUMMARY")</f>
        <v xml:space="preserve"> -o Analysis_36.P_VALUE_SUMMARY</v>
      </c>
      <c r="BC180" s="10">
        <v>36</v>
      </c>
      <c r="BD180">
        <v>1</v>
      </c>
      <c r="BE180" t="str">
        <f>CONCATENATE("# ",AL180)</f>
        <v># Analysis_36</v>
      </c>
      <c r="BH180" s="1" t="s">
        <v>575</v>
      </c>
      <c r="BI180" t="s">
        <v>575</v>
      </c>
    </row>
    <row r="181" spans="2:61">
      <c r="B181">
        <v>8</v>
      </c>
      <c r="C181" t="str">
        <f>VLOOKUP(D181,'[1]datasets and notes'!$K$3:$L$18,2,FALSE)</f>
        <v>8.MG-RAST.100p.included.norm</v>
      </c>
      <c r="D181" t="str">
        <f>CONCATENATE(G181,".",L181,".",M181,".",K181)</f>
        <v>MG-RAST.100p.included.norm</v>
      </c>
      <c r="E181">
        <v>36</v>
      </c>
      <c r="F181" s="20" t="s">
        <v>576</v>
      </c>
      <c r="G181" s="20" t="s">
        <v>87</v>
      </c>
      <c r="H181" s="20" t="s">
        <v>88</v>
      </c>
      <c r="I181" s="20" t="s">
        <v>122</v>
      </c>
      <c r="J181" s="20" t="s">
        <v>90</v>
      </c>
      <c r="K181" s="20" t="s">
        <v>91</v>
      </c>
      <c r="L181" s="20" t="s">
        <v>314</v>
      </c>
      <c r="M181" s="20" t="s">
        <v>93</v>
      </c>
      <c r="N181" s="21">
        <v>0.57999999999999996</v>
      </c>
      <c r="O181" s="21">
        <v>0.26</v>
      </c>
      <c r="P181" s="21">
        <v>0.36</v>
      </c>
      <c r="Q181" s="21">
        <v>0.35</v>
      </c>
      <c r="R181" s="21">
        <v>0.18</v>
      </c>
      <c r="S181" s="21">
        <v>0</v>
      </c>
      <c r="T181" s="21">
        <v>0.14000000000000001</v>
      </c>
      <c r="U181" s="21">
        <v>0.28000000000000003</v>
      </c>
      <c r="V181" s="21">
        <v>0.26</v>
      </c>
      <c r="W181" s="21">
        <v>0.44</v>
      </c>
      <c r="X181" s="21">
        <v>0.94</v>
      </c>
      <c r="Y181" s="21">
        <v>0.87</v>
      </c>
      <c r="Z181" s="21">
        <v>0.49</v>
      </c>
      <c r="AA181" s="21">
        <v>0.81</v>
      </c>
      <c r="AB181" s="21">
        <v>0.47</v>
      </c>
      <c r="AC181" s="21">
        <v>0.89</v>
      </c>
      <c r="AD181" s="21">
        <v>0.96</v>
      </c>
      <c r="AE181" s="21">
        <v>0.91</v>
      </c>
      <c r="AF181" s="21">
        <v>0.81</v>
      </c>
      <c r="AG181" s="22">
        <v>0.73</v>
      </c>
      <c r="AH181" s="23">
        <v>1.0000000000000005E-3</v>
      </c>
      <c r="AI181" s="23">
        <v>4.4494718330152868E-19</v>
      </c>
      <c r="AJ181" s="22">
        <v>12</v>
      </c>
      <c r="AL181" t="str">
        <f>CONCATENATE(" -f ",C181)</f>
        <v xml:space="preserve"> -f 8.MG-RAST.100p.included.norm</v>
      </c>
      <c r="AM181" t="str">
        <f>CONCATENATE(" ","-g ","EHFI.groups ")</f>
        <v xml:space="preserve"> -g EHFI.groups </v>
      </c>
      <c r="AN181" t="str">
        <f>CONCATENATE("-s ","lt"," ")</f>
        <v xml:space="preserve">-s lt </v>
      </c>
      <c r="AO181" t="str">
        <f>CONCATENATE("-p ",$AO$1 )</f>
        <v>-p 10000</v>
      </c>
      <c r="AP181" t="str">
        <f>CONCATENATE(" -t dataset_rand ")</f>
        <v xml:space="preserve"> -t dataset_rand </v>
      </c>
      <c r="AQ181" t="str">
        <f>CONCATENATE("-m ",I181," ")</f>
        <v xml:space="preserve">-m euclidean </v>
      </c>
      <c r="AR181" t="str">
        <f>CONCATENATE("-z ",H181," ")</f>
        <v xml:space="preserve">-z MG-RAST_pipe </v>
      </c>
      <c r="AU181" t="str">
        <f>CONCATENATE(" -c ",$AU$1," ")</f>
        <v xml:space="preserve"> -c 10 </v>
      </c>
      <c r="AV181" t="str">
        <f>CONCATENATE("-o ",F181,"w")</f>
        <v>-o Analysis_36w</v>
      </c>
      <c r="AW181" s="10" t="s">
        <v>94</v>
      </c>
      <c r="BC181" s="10">
        <v>36</v>
      </c>
      <c r="BD181">
        <v>2</v>
      </c>
      <c r="BE181" t="str">
        <f>CONCATENATE($BE$2,AL181,AM181,AN181,AO181,AP181,AQ181,AR181,AS181,AT181,AU181,AV181,AW181)</f>
        <v>~/EHFI/plot_pco_with_stats_all.3-4-13.pl -f 8.MG-RAST.100p.included.norm -g EHFI.groups -s lt -p 10000 -t dataset_rand -m euclidean -z MG-RAST_pipe  -c 10 -o Analysis_36w -cleanup</v>
      </c>
      <c r="BH181" s="1" t="s">
        <v>577</v>
      </c>
      <c r="BI181" t="s">
        <v>578</v>
      </c>
    </row>
    <row r="182" spans="2:61">
      <c r="AL182" t="str">
        <f>CONCATENATE(" -f ",C181," ")</f>
        <v xml:space="preserve"> -f 8.MG-RAST.100p.included.norm </v>
      </c>
      <c r="AM182" t="str">
        <f>CONCATENATE(" ","-g ","EHFI.groups ")</f>
        <v xml:space="preserve"> -g EHFI.groups </v>
      </c>
      <c r="AN182" t="str">
        <f>CONCATENATE("-s ","gt"," ")</f>
        <v xml:space="preserve">-s gt </v>
      </c>
      <c r="AO182" t="str">
        <f>CONCATENATE("-p ",$AO$1 )</f>
        <v>-p 10000</v>
      </c>
      <c r="AP182" t="str">
        <f>CONCATENATE(" -t rowwise_rand ")</f>
        <v xml:space="preserve"> -t rowwise_rand </v>
      </c>
      <c r="AQ182" t="str">
        <f>CONCATENATE("-m ",I181," ")</f>
        <v xml:space="preserve">-m euclidean </v>
      </c>
      <c r="AR182" t="str">
        <f>CONCATENATE("-z ",H181," ")</f>
        <v xml:space="preserve">-z MG-RAST_pipe </v>
      </c>
      <c r="AU182" t="str">
        <f>CONCATENATE(" -c ",$AU$1," ")</f>
        <v xml:space="preserve"> -c 10 </v>
      </c>
      <c r="AV182" t="str">
        <f>CONCATENATE("-o ", F181,"b")</f>
        <v>-o Analysis_36b</v>
      </c>
      <c r="AW182" s="10" t="s">
        <v>94</v>
      </c>
      <c r="BB182" s="10"/>
      <c r="BC182" s="10">
        <v>36</v>
      </c>
      <c r="BD182">
        <v>3</v>
      </c>
      <c r="BE182" t="str">
        <f>CONCATENATE($BE$2,AL182,AM182,AN182,AO182,AP182,AQ182,AR182,AS182,AT182,AU182,AV182,AW182)</f>
        <v>~/EHFI/plot_pco_with_stats_all.3-4-13.pl -f 8.MG-RAST.100p.included.norm  -g EHFI.groups -s gt -p 10000 -t rowwise_rand -m euclidean -z MG-RAST_pipe  -c 10 -o Analysis_36b -cleanup</v>
      </c>
      <c r="BH182" s="1" t="s">
        <v>579</v>
      </c>
      <c r="BI182" t="s">
        <v>580</v>
      </c>
    </row>
    <row r="183" spans="2:61">
      <c r="BC183" s="10">
        <v>36</v>
      </c>
      <c r="BD183">
        <v>4</v>
      </c>
      <c r="BE183" t="str">
        <f>CONCATENATE($BE$3,AY180,AZ180,BA180,BB180)</f>
        <v>~/EHFI/combine_summary_stats.pl -m pattern -w Analysis_36w -b Analysis_36b -o Analysis_36.P_VALUE_SUMMARY</v>
      </c>
      <c r="BH183" s="1" t="s">
        <v>581</v>
      </c>
      <c r="BI183" t="s">
        <v>581</v>
      </c>
    </row>
    <row r="184" spans="2:61">
      <c r="BC184" s="10">
        <v>36</v>
      </c>
      <c r="BD184">
        <v>5</v>
      </c>
    </row>
    <row r="185" spans="2:61">
      <c r="AL185" t="str">
        <f>CONCATENATE(F186)</f>
        <v>Analysis_37</v>
      </c>
      <c r="AY185" t="str">
        <f>CONCATENATE("-m pattern")</f>
        <v>-m pattern</v>
      </c>
      <c r="AZ185" t="str">
        <f>CONCATENATE(" -w ",F186,"w")</f>
        <v xml:space="preserve"> -w Analysis_37w</v>
      </c>
      <c r="BA185" t="str">
        <f>CONCATENATE(" -b ",F186,"b")</f>
        <v xml:space="preserve"> -b Analysis_37b</v>
      </c>
      <c r="BB185" s="10" t="str">
        <f>CONCATENATE(" -o ",F186,".P_VALUE_SUMMARY")</f>
        <v xml:space="preserve"> -o Analysis_37.P_VALUE_SUMMARY</v>
      </c>
      <c r="BC185" s="10">
        <v>37</v>
      </c>
      <c r="BD185">
        <v>1</v>
      </c>
      <c r="BE185" t="str">
        <f>CONCATENATE("# ",AL185)</f>
        <v># Analysis_37</v>
      </c>
      <c r="BH185" s="1" t="s">
        <v>582</v>
      </c>
      <c r="BI185" t="s">
        <v>583</v>
      </c>
    </row>
    <row r="186" spans="2:61">
      <c r="B186">
        <v>3</v>
      </c>
      <c r="C186" t="str">
        <f>VLOOKUP(D186,'[1]datasets and notes'!$K$3:$L$18,2,FALSE)</f>
        <v>3.MG-RAST.MG-RAST_default.included.raw</v>
      </c>
      <c r="D186" t="str">
        <f>CONCATENATE(G186,".",L186,".",M186,".",K186)</f>
        <v>MG-RAST.MG-RAST_default.included.raw</v>
      </c>
      <c r="E186">
        <v>37</v>
      </c>
      <c r="F186" s="24" t="s">
        <v>584</v>
      </c>
      <c r="G186" s="20" t="s">
        <v>87</v>
      </c>
      <c r="H186" s="20" t="s">
        <v>585</v>
      </c>
      <c r="I186" s="20" t="s">
        <v>586</v>
      </c>
      <c r="J186" s="20" t="s">
        <v>90</v>
      </c>
      <c r="K186" s="20" t="s">
        <v>107</v>
      </c>
      <c r="L186" s="20" t="s">
        <v>92</v>
      </c>
      <c r="M186" s="20" t="s">
        <v>93</v>
      </c>
      <c r="N186" s="21" t="s">
        <v>587</v>
      </c>
      <c r="O186" s="21" t="s">
        <v>588</v>
      </c>
      <c r="P186" s="21" t="s">
        <v>589</v>
      </c>
      <c r="Q186" s="21" t="s">
        <v>590</v>
      </c>
      <c r="R186" s="21" t="s">
        <v>591</v>
      </c>
      <c r="S186" s="21" t="s">
        <v>271</v>
      </c>
      <c r="T186" s="21" t="s">
        <v>271</v>
      </c>
      <c r="U186" s="21" t="s">
        <v>271</v>
      </c>
      <c r="V186" s="21" t="s">
        <v>592</v>
      </c>
      <c r="W186" s="21" t="s">
        <v>593</v>
      </c>
      <c r="X186" s="21" t="s">
        <v>177</v>
      </c>
      <c r="Y186" s="21" t="s">
        <v>412</v>
      </c>
      <c r="Z186" s="21" t="s">
        <v>594</v>
      </c>
      <c r="AA186" s="21" t="s">
        <v>595</v>
      </c>
      <c r="AB186" s="21" t="s">
        <v>596</v>
      </c>
      <c r="AC186" s="21" t="s">
        <v>597</v>
      </c>
      <c r="AD186" s="21" t="s">
        <v>178</v>
      </c>
      <c r="AE186" s="21" t="s">
        <v>177</v>
      </c>
      <c r="AF186" s="21" t="s">
        <v>288</v>
      </c>
      <c r="AG186" s="22" t="s">
        <v>598</v>
      </c>
      <c r="AH186" s="23">
        <v>1</v>
      </c>
      <c r="AI186" s="23">
        <v>0</v>
      </c>
      <c r="AJ186" s="22">
        <v>53</v>
      </c>
      <c r="AL186" t="str">
        <f>CONCATENATE(" -f ",C186)</f>
        <v xml:space="preserve"> -f 3.MG-RAST.MG-RAST_default.included.raw</v>
      </c>
      <c r="AM186" t="str">
        <f>CONCATENATE(" ","-g ","EHFI.groups ")</f>
        <v xml:space="preserve"> -g EHFI.groups </v>
      </c>
      <c r="AN186" t="str">
        <f>CONCATENATE("-s ","lt"," ")</f>
        <v xml:space="preserve">-s lt </v>
      </c>
      <c r="AO186" t="str">
        <f>CONCATENATE("-p ",$AO$1 )</f>
        <v>-p 10000</v>
      </c>
      <c r="AP186" t="str">
        <f>CONCATENATE(" -t dataset_rand ")</f>
        <v xml:space="preserve"> -t dataset_rand </v>
      </c>
      <c r="AQ186" t="str">
        <f>CONCATENATE("-m ",I186," ")</f>
        <v xml:space="preserve">-m OTU </v>
      </c>
      <c r="AR186" t="str">
        <f>CONCATENATE("-z ",H186," ")</f>
        <v xml:space="preserve">-z OTU_pipe </v>
      </c>
      <c r="AU186" t="str">
        <f>CONCATENATE("-c ",$AU$1," ")</f>
        <v xml:space="preserve">-c 10 </v>
      </c>
      <c r="AV186" t="str">
        <f>CONCATENATE("-o ",F186,"w")</f>
        <v>-o Analysis_37w</v>
      </c>
      <c r="AW186" s="10" t="s">
        <v>94</v>
      </c>
      <c r="BC186" s="10">
        <v>37</v>
      </c>
      <c r="BD186">
        <v>2</v>
      </c>
      <c r="BE186" t="str">
        <f>CONCATENATE($BE$2,AL186,AM186,AN186,AO186,AP186,AQ186,AR186,AS186,AT186,AU186,AV186,AW186)</f>
        <v>~/EHFI/plot_pco_with_stats_all.3-4-13.pl -f 3.MG-RAST.MG-RAST_default.included.raw -g EHFI.groups -s lt -p 10000 -t dataset_rand -m OTU -z OTU_pipe -c 10 -o Analysis_37w -cleanup</v>
      </c>
      <c r="BH186" s="1" t="s">
        <v>599</v>
      </c>
      <c r="BI186" t="s">
        <v>600</v>
      </c>
    </row>
    <row r="187" spans="2:61">
      <c r="AL187" t="str">
        <f>CONCATENATE(" -f ",C186," ")</f>
        <v xml:space="preserve"> -f 3.MG-RAST.MG-RAST_default.included.raw </v>
      </c>
      <c r="AM187" t="str">
        <f>CONCATENATE(" ","-g ","EHFI.groups ")</f>
        <v xml:space="preserve"> -g EHFI.groups </v>
      </c>
      <c r="AN187" t="str">
        <f>CONCATENATE("-s ","gt"," ")</f>
        <v xml:space="preserve">-s gt </v>
      </c>
      <c r="AO187" t="str">
        <f>CONCATENATE("-p ",$AO$1 )</f>
        <v>-p 10000</v>
      </c>
      <c r="AP187" t="str">
        <f>CONCATENATE(" -t rowwise_rand ")</f>
        <v xml:space="preserve"> -t rowwise_rand </v>
      </c>
      <c r="AQ187" t="str">
        <f>CONCATENATE("-m ",I186," ")</f>
        <v xml:space="preserve">-m OTU </v>
      </c>
      <c r="AR187" t="str">
        <f>CONCATENATE("-z ",H186," ")</f>
        <v xml:space="preserve">-z OTU_pipe </v>
      </c>
      <c r="AU187" t="str">
        <f>CONCATENATE("-c ",$AU$1," ")</f>
        <v xml:space="preserve">-c 10 </v>
      </c>
      <c r="AV187" t="str">
        <f>CONCATENATE("-o ", F186,"b")</f>
        <v>-o Analysis_37b</v>
      </c>
      <c r="AW187" s="10" t="s">
        <v>94</v>
      </c>
      <c r="BB187" s="10"/>
      <c r="BC187" s="10">
        <v>37</v>
      </c>
      <c r="BD187">
        <v>3</v>
      </c>
      <c r="BE187" t="str">
        <f>CONCATENATE($BE$2,AL187,AM187,AN187,AO187,AP187,AQ187,AR187,AS187,AT187,AU187,AV187,AW187)</f>
        <v>~/EHFI/plot_pco_with_stats_all.3-4-13.pl -f 3.MG-RAST.MG-RAST_default.included.raw  -g EHFI.groups -s gt -p 10000 -t rowwise_rand -m OTU -z OTU_pipe -c 10 -o Analysis_37b -cleanup</v>
      </c>
      <c r="BH187" s="1" t="s">
        <v>601</v>
      </c>
      <c r="BI187" t="s">
        <v>602</v>
      </c>
    </row>
    <row r="188" spans="2:61">
      <c r="BC188" s="10">
        <v>37</v>
      </c>
      <c r="BD188">
        <v>4</v>
      </c>
      <c r="BE188" t="str">
        <f>CONCATENATE($BE$3,AY185,AZ185,BA185,BB185)</f>
        <v>~/EHFI/combine_summary_stats.pl -m pattern -w Analysis_37w -b Analysis_37b -o Analysis_37.P_VALUE_SUMMARY</v>
      </c>
      <c r="BH188" s="1" t="s">
        <v>603</v>
      </c>
      <c r="BI188" t="s">
        <v>604</v>
      </c>
    </row>
    <row r="189" spans="2:61">
      <c r="BC189" s="10">
        <v>37</v>
      </c>
      <c r="BD189">
        <v>5</v>
      </c>
    </row>
    <row r="190" spans="2:61">
      <c r="AL190" t="str">
        <f>CONCATENATE(F191)</f>
        <v>Analysis_38</v>
      </c>
      <c r="AY190" t="str">
        <f>CONCATENATE("-m pattern")</f>
        <v>-m pattern</v>
      </c>
      <c r="AZ190" t="str">
        <f>CONCATENATE(" -w ",F191,"w")</f>
        <v xml:space="preserve"> -w Analysis_38w</v>
      </c>
      <c r="BA190" t="str">
        <f>CONCATENATE(" -b ",F191,"b")</f>
        <v xml:space="preserve"> -b Analysis_38b</v>
      </c>
      <c r="BB190" s="10" t="str">
        <f>CONCATENATE(" -o ",F191,".P_VALUE_SUMMARY")</f>
        <v xml:space="preserve"> -o Analysis_38.P_VALUE_SUMMARY</v>
      </c>
      <c r="BC190" s="10">
        <v>38</v>
      </c>
      <c r="BD190">
        <v>1</v>
      </c>
      <c r="BE190" t="str">
        <f>CONCATENATE("# ",AL190)</f>
        <v># Analysis_38</v>
      </c>
      <c r="BH190" s="1" t="s">
        <v>605</v>
      </c>
      <c r="BI190" t="s">
        <v>606</v>
      </c>
    </row>
    <row r="191" spans="2:61">
      <c r="B191">
        <v>3</v>
      </c>
      <c r="C191" t="str">
        <f>VLOOKUP(D191,'[1]datasets and notes'!$K$3:$L$18,2,FALSE)</f>
        <v>3.MG-RAST.MG-RAST_default.included.raw</v>
      </c>
      <c r="D191" t="str">
        <f>CONCATENATE(G191,".",L191,".",M191,".",K191)</f>
        <v>MG-RAST.MG-RAST_default.included.raw</v>
      </c>
      <c r="E191">
        <v>38</v>
      </c>
      <c r="F191" s="24" t="s">
        <v>607</v>
      </c>
      <c r="G191" s="20" t="s">
        <v>87</v>
      </c>
      <c r="H191" s="20" t="s">
        <v>585</v>
      </c>
      <c r="I191" s="20" t="s">
        <v>608</v>
      </c>
      <c r="J191" s="20" t="s">
        <v>90</v>
      </c>
      <c r="K191" s="20" t="s">
        <v>107</v>
      </c>
      <c r="L191" s="20" t="s">
        <v>92</v>
      </c>
      <c r="M191" s="20" t="s">
        <v>93</v>
      </c>
      <c r="N191" s="21" t="s">
        <v>609</v>
      </c>
      <c r="O191" s="21" t="s">
        <v>588</v>
      </c>
      <c r="P191" s="21" t="s">
        <v>589</v>
      </c>
      <c r="Q191" s="21" t="s">
        <v>610</v>
      </c>
      <c r="R191" s="21" t="s">
        <v>611</v>
      </c>
      <c r="S191" s="21" t="s">
        <v>612</v>
      </c>
      <c r="T191" s="21" t="s">
        <v>612</v>
      </c>
      <c r="U191" s="21" t="s">
        <v>591</v>
      </c>
      <c r="V191" s="21" t="s">
        <v>613</v>
      </c>
      <c r="W191" s="21" t="s">
        <v>614</v>
      </c>
      <c r="X191" s="21" t="s">
        <v>177</v>
      </c>
      <c r="Y191" s="21" t="s">
        <v>615</v>
      </c>
      <c r="Z191" s="21" t="s">
        <v>587</v>
      </c>
      <c r="AA191" s="21" t="s">
        <v>616</v>
      </c>
      <c r="AB191" s="21" t="s">
        <v>302</v>
      </c>
      <c r="AC191" s="21" t="s">
        <v>412</v>
      </c>
      <c r="AD191" s="21" t="s">
        <v>180</v>
      </c>
      <c r="AE191" s="21" t="s">
        <v>159</v>
      </c>
      <c r="AF191" s="21" t="s">
        <v>288</v>
      </c>
      <c r="AG191" s="22" t="s">
        <v>616</v>
      </c>
      <c r="AH191" s="23">
        <v>1</v>
      </c>
      <c r="AI191" s="23">
        <v>0</v>
      </c>
      <c r="AJ191" s="22">
        <v>54</v>
      </c>
      <c r="AL191" t="str">
        <f>CONCATENATE(" -f ",C191)</f>
        <v xml:space="preserve"> -f 3.MG-RAST.MG-RAST_default.included.raw</v>
      </c>
      <c r="AM191" t="str">
        <f>CONCATENATE(" ","-g ","EHFI.groups ")</f>
        <v xml:space="preserve"> -g EHFI.groups </v>
      </c>
      <c r="AN191" t="str">
        <f>CONCATENATE("-s ","lt"," ")</f>
        <v xml:space="preserve">-s lt </v>
      </c>
      <c r="AO191" t="str">
        <f>CONCATENATE("-p ",$AO$1 )</f>
        <v>-p 10000</v>
      </c>
      <c r="AP191" t="str">
        <f>CONCATENATE(" -t dataset_rand ")</f>
        <v xml:space="preserve"> -t dataset_rand </v>
      </c>
      <c r="AQ191" t="str">
        <f>CONCATENATE("-m ",I191," ")</f>
        <v xml:space="preserve">-m w_OTU </v>
      </c>
      <c r="AR191" t="str">
        <f>CONCATENATE("-z ",H191," ")</f>
        <v xml:space="preserve">-z OTU_pipe </v>
      </c>
      <c r="AU191" t="str">
        <f>CONCATENATE("-c ",$AU$1," ")</f>
        <v xml:space="preserve">-c 10 </v>
      </c>
      <c r="AV191" t="str">
        <f>CONCATENATE("-o ",F191,"w")</f>
        <v>-o Analysis_38w</v>
      </c>
      <c r="AW191" s="10" t="s">
        <v>94</v>
      </c>
      <c r="BC191" s="10">
        <v>38</v>
      </c>
      <c r="BD191">
        <v>2</v>
      </c>
      <c r="BE191" t="str">
        <f>CONCATENATE($BE$2,AL191,AM191,AN191,AO191,AP191,AQ191,AR191,AS191,AT191,AU191,AV191,AW191)</f>
        <v>~/EHFI/plot_pco_with_stats_all.3-4-13.pl -f 3.MG-RAST.MG-RAST_default.included.raw -g EHFI.groups -s lt -p 10000 -t dataset_rand -m w_OTU -z OTU_pipe -c 10 -o Analysis_38w -cleanup</v>
      </c>
      <c r="BH191" s="1" t="s">
        <v>617</v>
      </c>
      <c r="BI191" t="s">
        <v>618</v>
      </c>
    </row>
    <row r="192" spans="2:61">
      <c r="AL192" t="str">
        <f>CONCATENATE(" -f ",C191," ")</f>
        <v xml:space="preserve"> -f 3.MG-RAST.MG-RAST_default.included.raw </v>
      </c>
      <c r="AM192" t="str">
        <f>CONCATENATE(" ","-g ","EHFI.groups ")</f>
        <v xml:space="preserve"> -g EHFI.groups </v>
      </c>
      <c r="AN192" t="str">
        <f>CONCATENATE("-s ","gt"," ")</f>
        <v xml:space="preserve">-s gt </v>
      </c>
      <c r="AO192" t="str">
        <f>CONCATENATE("-p ",$AO$1 )</f>
        <v>-p 10000</v>
      </c>
      <c r="AP192" t="str">
        <f>CONCATENATE(" -t rowwise_rand ")</f>
        <v xml:space="preserve"> -t rowwise_rand </v>
      </c>
      <c r="AQ192" t="str">
        <f>CONCATENATE("-m ",I191," ")</f>
        <v xml:space="preserve">-m w_OTU </v>
      </c>
      <c r="AR192" t="str">
        <f>CONCATENATE("-z ",H191," ")</f>
        <v xml:space="preserve">-z OTU_pipe </v>
      </c>
      <c r="AU192" t="str">
        <f>CONCATENATE("-c ",$AU$1," ")</f>
        <v xml:space="preserve">-c 10 </v>
      </c>
      <c r="AV192" t="str">
        <f>CONCATENATE("-o ", F191,"b")</f>
        <v>-o Analysis_38b</v>
      </c>
      <c r="AW192" s="10" t="s">
        <v>94</v>
      </c>
      <c r="BB192" s="10"/>
      <c r="BC192" s="10">
        <v>38</v>
      </c>
      <c r="BD192">
        <v>3</v>
      </c>
      <c r="BE192" t="str">
        <f>CONCATENATE($BE$2,AL192,AM192,AN192,AO192,AP192,AQ192,AR192,AS192,AT192,AU192,AV192,AW192)</f>
        <v>~/EHFI/plot_pco_with_stats_all.3-4-13.pl -f 3.MG-RAST.MG-RAST_default.included.raw  -g EHFI.groups -s gt -p 10000 -t rowwise_rand -m w_OTU -z OTU_pipe -c 10 -o Analysis_38b -cleanup</v>
      </c>
      <c r="BH192" s="1" t="s">
        <v>619</v>
      </c>
      <c r="BI192" t="s">
        <v>620</v>
      </c>
    </row>
    <row r="193" spans="2:61">
      <c r="BC193" s="10">
        <v>38</v>
      </c>
      <c r="BD193">
        <v>4</v>
      </c>
      <c r="BE193" t="str">
        <f>CONCATENATE($BE$3,AY190,AZ190,BA190,BB190)</f>
        <v>~/EHFI/combine_summary_stats.pl -m pattern -w Analysis_38w -b Analysis_38b -o Analysis_38.P_VALUE_SUMMARY</v>
      </c>
      <c r="BH193" s="1" t="s">
        <v>621</v>
      </c>
      <c r="BI193" t="s">
        <v>622</v>
      </c>
    </row>
    <row r="194" spans="2:61">
      <c r="BC194" s="10">
        <v>38</v>
      </c>
      <c r="BD194">
        <v>5</v>
      </c>
    </row>
    <row r="195" spans="2:61">
      <c r="AL195" t="str">
        <f>CONCATENATE(F196)</f>
        <v>Analysis_39</v>
      </c>
      <c r="AY195" t="str">
        <f>CONCATENATE("-m pattern")</f>
        <v>-m pattern</v>
      </c>
      <c r="AZ195" t="str">
        <f>CONCATENATE(" -w ",F196,"w")</f>
        <v xml:space="preserve"> -w Analysis_39w</v>
      </c>
      <c r="BA195" t="str">
        <f>CONCATENATE(" -b ",F196,"b")</f>
        <v xml:space="preserve"> -b Analysis_39b</v>
      </c>
      <c r="BB195" s="10" t="str">
        <f>CONCATENATE(" -o ",F196,".P_VALUE_SUMMARY")</f>
        <v xml:space="preserve"> -o Analysis_39.P_VALUE_SUMMARY</v>
      </c>
      <c r="BC195" s="10">
        <v>39</v>
      </c>
      <c r="BD195">
        <v>1</v>
      </c>
      <c r="BE195" t="str">
        <f>CONCATENATE("# ",AL195)</f>
        <v># Analysis_39</v>
      </c>
      <c r="BH195" s="1" t="s">
        <v>583</v>
      </c>
      <c r="BI195" t="s">
        <v>623</v>
      </c>
    </row>
    <row r="196" spans="2:61">
      <c r="B196">
        <v>15</v>
      </c>
      <c r="C196" t="str">
        <f>VLOOKUP(D196,'[1]datasets and notes'!$K$3:$L$18,2,FALSE)</f>
        <v>15.Qiime.100p.included.raw</v>
      </c>
      <c r="D196" t="str">
        <f>CONCATENATE(G196,".",L196,".",M196,".",K196)</f>
        <v>Qiime.100p.included.raw</v>
      </c>
      <c r="E196">
        <v>39</v>
      </c>
      <c r="F196" s="24" t="s">
        <v>624</v>
      </c>
      <c r="G196" s="20" t="s">
        <v>150</v>
      </c>
      <c r="H196" s="20" t="s">
        <v>151</v>
      </c>
      <c r="I196" s="20" t="s">
        <v>122</v>
      </c>
      <c r="J196" s="20" t="s">
        <v>153</v>
      </c>
      <c r="K196" s="20" t="s">
        <v>107</v>
      </c>
      <c r="L196" s="20" t="s">
        <v>314</v>
      </c>
      <c r="M196" s="20" t="s">
        <v>93</v>
      </c>
      <c r="N196" s="21">
        <v>0.32</v>
      </c>
      <c r="O196" s="21">
        <v>0.28000000000000003</v>
      </c>
      <c r="P196" s="21">
        <v>7.0000000000000007E-2</v>
      </c>
      <c r="Q196" s="21">
        <v>0.39</v>
      </c>
      <c r="R196" s="21">
        <v>0.35</v>
      </c>
      <c r="S196" s="21">
        <v>0</v>
      </c>
      <c r="T196" s="21">
        <v>0.1</v>
      </c>
      <c r="U196" s="21">
        <v>0.5</v>
      </c>
      <c r="V196" s="21">
        <v>0.61</v>
      </c>
      <c r="W196" s="21">
        <v>0.56000000000000005</v>
      </c>
      <c r="X196" s="21" t="s">
        <v>155</v>
      </c>
      <c r="Y196" s="21" t="s">
        <v>625</v>
      </c>
      <c r="Z196" s="21">
        <v>0.52</v>
      </c>
      <c r="AA196" s="21" t="s">
        <v>626</v>
      </c>
      <c r="AB196" s="21">
        <v>0.68</v>
      </c>
      <c r="AC196" s="21" t="s">
        <v>627</v>
      </c>
      <c r="AD196" s="21" t="s">
        <v>628</v>
      </c>
      <c r="AE196" s="21" t="s">
        <v>629</v>
      </c>
      <c r="AF196" s="21" t="s">
        <v>630</v>
      </c>
      <c r="AG196" s="22" t="s">
        <v>631</v>
      </c>
      <c r="AH196" s="23">
        <v>0.32424999999999998</v>
      </c>
      <c r="AI196" s="23">
        <v>0.44142960039542345</v>
      </c>
      <c r="AJ196" s="22">
        <v>36</v>
      </c>
      <c r="AK196" t="str">
        <f>L196</f>
        <v>100p</v>
      </c>
      <c r="AL196" t="str">
        <f>CONCATENATE(" -f ",C196)</f>
        <v xml:space="preserve"> -f 15.Qiime.100p.included.raw</v>
      </c>
      <c r="AM196" t="str">
        <f>CONCATENATE(" ","-g ","EHFI.groups ")</f>
        <v xml:space="preserve"> -g EHFI.groups </v>
      </c>
      <c r="AN196" t="str">
        <f>CONCATENATE("-s ","lt"," ")</f>
        <v xml:space="preserve">-s lt </v>
      </c>
      <c r="AO196" t="str">
        <f>CONCATENATE("-p ",$AO$1 )</f>
        <v>-p 10000</v>
      </c>
      <c r="AP196" t="str">
        <f>CONCATENATE(" -t dataset_rand ")</f>
        <v xml:space="preserve"> -t dataset_rand </v>
      </c>
      <c r="AQ196" t="str">
        <f>CONCATENATE("-m ",I196," ")</f>
        <v xml:space="preserve">-m euclidean </v>
      </c>
      <c r="AR196" t="str">
        <f>CONCATENATE("-z ",H196," ")</f>
        <v xml:space="preserve">-z qiime_pipe </v>
      </c>
      <c r="AS196" t="str">
        <f>CONCATENATE(" -q ",$AS$1," ")</f>
        <v xml:space="preserve"> -q qiime_table </v>
      </c>
      <c r="AT196" s="10" t="s">
        <v>365</v>
      </c>
      <c r="AU196" t="str">
        <f>CONCATENATE(" -c ",$AU$1," ")</f>
        <v xml:space="preserve"> -c 10 </v>
      </c>
      <c r="AV196" t="str">
        <f>CONCATENATE("-o ",F196,"w")</f>
        <v>-o Analysis_39w</v>
      </c>
      <c r="AW196" s="10" t="s">
        <v>94</v>
      </c>
      <c r="BC196" s="10">
        <v>39</v>
      </c>
      <c r="BD196">
        <v>2</v>
      </c>
      <c r="BE196" t="str">
        <f>CONCATENATE($BE$2,AL196,AM196,AN196,AO196,AP196,AQ196,AR196,AS196,AT196,AU196,AV196,AW196)</f>
        <v>~/EHFI/plot_pco_with_stats_all.3-4-13.pl -f 15.Qiime.100p.included.raw -g EHFI.groups -s lt -p 10000 -t dataset_rand -m euclidean -z qiime_pipe  -q qiime_table  -a ~/EHFI/qiime_trees/16S_all_gg_2011_1.tree -c 10 -o Analysis_39w -cleanup</v>
      </c>
      <c r="BH196" s="1" t="s">
        <v>632</v>
      </c>
      <c r="BI196" t="s">
        <v>633</v>
      </c>
    </row>
    <row r="197" spans="2:61">
      <c r="AL197" t="str">
        <f>CONCATENATE(" -f ",C196," ")</f>
        <v xml:space="preserve"> -f 15.Qiime.100p.included.raw </v>
      </c>
      <c r="AM197" t="str">
        <f>CONCATENATE(" ","-g ","EHFI.groups ")</f>
        <v xml:space="preserve"> -g EHFI.groups </v>
      </c>
      <c r="AN197" t="str">
        <f>CONCATENATE("-s ","gt"," ")</f>
        <v xml:space="preserve">-s gt </v>
      </c>
      <c r="AO197" t="str">
        <f>CONCATENATE("-p ",$AO$1 )</f>
        <v>-p 10000</v>
      </c>
      <c r="AP197" t="str">
        <f>CONCATENATE(" -t rowwise_rand ")</f>
        <v xml:space="preserve"> -t rowwise_rand </v>
      </c>
      <c r="AQ197" t="str">
        <f>CONCATENATE("-m ",I196," ")</f>
        <v xml:space="preserve">-m euclidean </v>
      </c>
      <c r="AR197" t="str">
        <f>CONCATENATE("-z ",H196," ")</f>
        <v xml:space="preserve">-z qiime_pipe </v>
      </c>
      <c r="AS197" t="str">
        <f>CONCATENATE(" -q ",$AS$1," ")</f>
        <v xml:space="preserve"> -q qiime_table </v>
      </c>
      <c r="AT197" s="10" t="s">
        <v>365</v>
      </c>
      <c r="AU197" t="str">
        <f>CONCATENATE(" -c ",$AU$1," ")</f>
        <v xml:space="preserve"> -c 10 </v>
      </c>
      <c r="AV197" t="str">
        <f>CONCATENATE("-o ", F196,"b")</f>
        <v>-o Analysis_39b</v>
      </c>
      <c r="AW197" s="10" t="s">
        <v>94</v>
      </c>
      <c r="BB197" s="10"/>
      <c r="BC197" s="10">
        <v>39</v>
      </c>
      <c r="BD197">
        <v>3</v>
      </c>
      <c r="BE197" t="str">
        <f>CONCATENATE($BE$2,AL197,AM197,AN197,AO197,AP197,AQ197,AR197,AS197,AT197,AU197,AV197,AW197)</f>
        <v>~/EHFI/plot_pco_with_stats_all.3-4-13.pl -f 15.Qiime.100p.included.raw  -g EHFI.groups -s gt -p 10000 -t rowwise_rand -m euclidean -z qiime_pipe  -q qiime_table  -a ~/EHFI/qiime_trees/16S_all_gg_2011_1.tree -c 10 -o Analysis_39b -cleanup</v>
      </c>
      <c r="BH197" s="1" t="s">
        <v>634</v>
      </c>
      <c r="BI197" t="s">
        <v>635</v>
      </c>
    </row>
    <row r="198" spans="2:61">
      <c r="BC198" s="10">
        <v>39</v>
      </c>
      <c r="BD198">
        <v>4</v>
      </c>
      <c r="BE198" t="str">
        <f>CONCATENATE($BE$3,AY195,AZ195,BA195,BB195)</f>
        <v>~/EHFI/combine_summary_stats.pl -m pattern -w Analysis_39w -b Analysis_39b -o Analysis_39.P_VALUE_SUMMARY</v>
      </c>
      <c r="BH198" s="1" t="s">
        <v>604</v>
      </c>
      <c r="BI198" t="s">
        <v>636</v>
      </c>
    </row>
    <row r="199" spans="2:61">
      <c r="BC199" s="10">
        <v>39</v>
      </c>
      <c r="BD199">
        <v>5</v>
      </c>
    </row>
    <row r="200" spans="2:61">
      <c r="AL200" t="str">
        <f>CONCATENATE(F201)</f>
        <v>Analysis_40</v>
      </c>
      <c r="AY200" t="str">
        <f>CONCATENATE("-m pattern")</f>
        <v>-m pattern</v>
      </c>
      <c r="AZ200" t="str">
        <f>CONCATENATE(" -w ",F201,"w")</f>
        <v xml:space="preserve"> -w Analysis_40w</v>
      </c>
      <c r="BA200" t="str">
        <f>CONCATENATE(" -b ",F201,"b")</f>
        <v xml:space="preserve"> -b Analysis_40b</v>
      </c>
      <c r="BB200" s="10" t="str">
        <f>CONCATENATE(" -o ",F201,".P_VALUE_SUMMARY")</f>
        <v xml:space="preserve"> -o Analysis_40.P_VALUE_SUMMARY</v>
      </c>
      <c r="BC200" s="10">
        <v>40</v>
      </c>
      <c r="BD200">
        <v>1</v>
      </c>
      <c r="BE200" t="str">
        <f>CONCATENATE("# ",AL200)</f>
        <v># Analysis_40</v>
      </c>
      <c r="BH200" s="1" t="s">
        <v>606</v>
      </c>
      <c r="BI200" t="s">
        <v>637</v>
      </c>
    </row>
    <row r="201" spans="2:61">
      <c r="B201">
        <v>16</v>
      </c>
      <c r="C201" t="str">
        <f>VLOOKUP(D201,'[1]datasets and notes'!$K$3:$L$18,2,FALSE)</f>
        <v>16.Qiime.100p.included.norm</v>
      </c>
      <c r="D201" t="str">
        <f>CONCATENATE(G201,".",L201,".",M201,".",K201)</f>
        <v>Qiime.100p.included.norm</v>
      </c>
      <c r="E201">
        <v>40</v>
      </c>
      <c r="F201" s="24" t="s">
        <v>638</v>
      </c>
      <c r="G201" s="20" t="s">
        <v>150</v>
      </c>
      <c r="H201" s="20" t="s">
        <v>151</v>
      </c>
      <c r="I201" s="20" t="s">
        <v>122</v>
      </c>
      <c r="J201" s="20" t="s">
        <v>153</v>
      </c>
      <c r="K201" s="20" t="s">
        <v>91</v>
      </c>
      <c r="L201" s="20" t="s">
        <v>314</v>
      </c>
      <c r="M201" s="20" t="s">
        <v>93</v>
      </c>
      <c r="N201" s="21">
        <v>0.75</v>
      </c>
      <c r="O201" s="21">
        <v>0.99</v>
      </c>
      <c r="P201" s="21">
        <v>0.83</v>
      </c>
      <c r="Q201" s="21">
        <v>0.79</v>
      </c>
      <c r="R201" s="21">
        <v>0.87</v>
      </c>
      <c r="S201" s="21">
        <v>0.97</v>
      </c>
      <c r="T201" s="21">
        <v>1</v>
      </c>
      <c r="U201" s="21">
        <v>0.88</v>
      </c>
      <c r="V201" s="21">
        <v>0.83</v>
      </c>
      <c r="W201" s="21">
        <v>0.45</v>
      </c>
      <c r="X201" s="21" t="s">
        <v>639</v>
      </c>
      <c r="Y201" s="21" t="s">
        <v>589</v>
      </c>
      <c r="Z201" s="21">
        <v>0.61</v>
      </c>
      <c r="AA201" s="21" t="s">
        <v>640</v>
      </c>
      <c r="AB201" s="21">
        <v>0.56999999999999995</v>
      </c>
      <c r="AC201" s="21" t="s">
        <v>271</v>
      </c>
      <c r="AD201" s="21" t="s">
        <v>641</v>
      </c>
      <c r="AE201" s="21" t="s">
        <v>642</v>
      </c>
      <c r="AF201" s="21" t="s">
        <v>643</v>
      </c>
      <c r="AG201" s="22" t="s">
        <v>644</v>
      </c>
      <c r="AH201" s="23">
        <v>0.32784999999999992</v>
      </c>
      <c r="AI201" s="23">
        <v>0.44708474117271524</v>
      </c>
      <c r="AJ201" s="22">
        <v>37</v>
      </c>
      <c r="AK201" t="str">
        <f>L201</f>
        <v>100p</v>
      </c>
      <c r="AL201" t="str">
        <f>CONCATENATE(" -f ",C201)</f>
        <v xml:space="preserve"> -f 16.Qiime.100p.included.norm</v>
      </c>
      <c r="AM201" t="str">
        <f>CONCATENATE(" ","-g ","EHFI.groups ")</f>
        <v xml:space="preserve"> -g EHFI.groups </v>
      </c>
      <c r="AN201" t="str">
        <f>CONCATENATE("-s ","lt"," ")</f>
        <v xml:space="preserve">-s lt </v>
      </c>
      <c r="AO201" t="str">
        <f>CONCATENATE("-p ",$AO$1 )</f>
        <v>-p 10000</v>
      </c>
      <c r="AP201" t="str">
        <f>CONCATENATE(" -t dataset_rand ")</f>
        <v xml:space="preserve"> -t dataset_rand </v>
      </c>
      <c r="AQ201" t="str">
        <f>CONCATENATE("-m ",I201," ")</f>
        <v xml:space="preserve">-m euclidean </v>
      </c>
      <c r="AR201" t="str">
        <f>CONCATENATE("-z ",H201," ")</f>
        <v xml:space="preserve">-z qiime_pipe </v>
      </c>
      <c r="AS201" t="str">
        <f>CONCATENATE(" -q ",$AS$1," ")</f>
        <v xml:space="preserve"> -q qiime_table </v>
      </c>
      <c r="AT201" s="10" t="s">
        <v>365</v>
      </c>
      <c r="AU201" t="str">
        <f>CONCATENATE(" -c ",$AU$1," ")</f>
        <v xml:space="preserve"> -c 10 </v>
      </c>
      <c r="AV201" t="str">
        <f>CONCATENATE("-o ",F201,"w")</f>
        <v>-o Analysis_40w</v>
      </c>
      <c r="AW201" s="10" t="s">
        <v>94</v>
      </c>
      <c r="BC201" s="10">
        <v>40</v>
      </c>
      <c r="BD201">
        <v>2</v>
      </c>
      <c r="BE201" t="str">
        <f>CONCATENATE($BE$2,AL201,AM201,AN201,AO201,AP201,AQ201,AR201,AS201,AT201,AU201,AV201,AW201)</f>
        <v>~/EHFI/plot_pco_with_stats_all.3-4-13.pl -f 16.Qiime.100p.included.norm -g EHFI.groups -s lt -p 10000 -t dataset_rand -m euclidean -z qiime_pipe  -q qiime_table  -a ~/EHFI/qiime_trees/16S_all_gg_2011_1.tree -c 10 -o Analysis_40w -cleanup</v>
      </c>
      <c r="BH201" s="1" t="s">
        <v>645</v>
      </c>
      <c r="BI201" t="s">
        <v>646</v>
      </c>
    </row>
    <row r="202" spans="2:61">
      <c r="AL202" t="str">
        <f>CONCATENATE(" -f ",C201," ")</f>
        <v xml:space="preserve"> -f 16.Qiime.100p.included.norm </v>
      </c>
      <c r="AM202" t="str">
        <f>CONCATENATE(" ","-g ","EHFI.groups ")</f>
        <v xml:space="preserve"> -g EHFI.groups </v>
      </c>
      <c r="AN202" t="str">
        <f>CONCATENATE("-s ","gt"," ")</f>
        <v xml:space="preserve">-s gt </v>
      </c>
      <c r="AO202" t="str">
        <f>CONCATENATE("-p ",$AO$1 )</f>
        <v>-p 10000</v>
      </c>
      <c r="AP202" t="str">
        <f>CONCATENATE(" -t rowwise_rand ")</f>
        <v xml:space="preserve"> -t rowwise_rand </v>
      </c>
      <c r="AQ202" t="str">
        <f>CONCATENATE("-m ",I201," ")</f>
        <v xml:space="preserve">-m euclidean </v>
      </c>
      <c r="AR202" t="str">
        <f>CONCATENATE("-z ",H201," ")</f>
        <v xml:space="preserve">-z qiime_pipe </v>
      </c>
      <c r="AS202" t="str">
        <f>CONCATENATE(" -q ",$AS$1," ")</f>
        <v xml:space="preserve"> -q qiime_table </v>
      </c>
      <c r="AT202" s="10" t="s">
        <v>365</v>
      </c>
      <c r="AU202" t="str">
        <f>CONCATENATE(" -c ",$AU$1," ")</f>
        <v xml:space="preserve"> -c 10 </v>
      </c>
      <c r="AV202" t="str">
        <f>CONCATENATE("-o ", F201,"b")</f>
        <v>-o Analysis_40b</v>
      </c>
      <c r="AW202" s="10" t="s">
        <v>94</v>
      </c>
      <c r="BB202" s="10"/>
      <c r="BC202" s="10">
        <v>40</v>
      </c>
      <c r="BD202">
        <v>3</v>
      </c>
      <c r="BE202" t="str">
        <f>CONCATENATE($BE$2,AL202,AM202,AN202,AO202,AP202,AQ202,AR202,AS202,AT202,AU202,AV202,AW202)</f>
        <v>~/EHFI/plot_pco_with_stats_all.3-4-13.pl -f 16.Qiime.100p.included.norm  -g EHFI.groups -s gt -p 10000 -t rowwise_rand -m euclidean -z qiime_pipe  -q qiime_table  -a ~/EHFI/qiime_trees/16S_all_gg_2011_1.tree -c 10 -o Analysis_40b -cleanup</v>
      </c>
      <c r="BH202" s="1" t="s">
        <v>647</v>
      </c>
      <c r="BI202" t="s">
        <v>648</v>
      </c>
    </row>
    <row r="203" spans="2:61">
      <c r="BC203" s="10">
        <v>40</v>
      </c>
      <c r="BD203">
        <v>4</v>
      </c>
      <c r="BE203" t="str">
        <f>CONCATENATE($BE$3,AY200,AZ200,BA200,BB200)</f>
        <v>~/EHFI/combine_summary_stats.pl -m pattern -w Analysis_40w -b Analysis_40b -o Analysis_40.P_VALUE_SUMMARY</v>
      </c>
      <c r="BH203" s="1" t="s">
        <v>622</v>
      </c>
      <c r="BI203" t="s">
        <v>649</v>
      </c>
    </row>
    <row r="204" spans="2:61">
      <c r="BC204" s="10">
        <v>40</v>
      </c>
      <c r="BD204">
        <v>5</v>
      </c>
    </row>
    <row r="205" spans="2:61">
      <c r="AL205" t="str">
        <f>CONCATENATE(F206)</f>
        <v>Analysis_41</v>
      </c>
      <c r="AY205" t="str">
        <f>CONCATENATE("-m pattern")</f>
        <v>-m pattern</v>
      </c>
      <c r="AZ205" t="str">
        <f>CONCATENATE(" -w ",F206,"w")</f>
        <v xml:space="preserve"> -w Analysis_41w</v>
      </c>
      <c r="BA205" t="str">
        <f>CONCATENATE(" -b ",F206,"b")</f>
        <v xml:space="preserve"> -b Analysis_41b</v>
      </c>
      <c r="BB205" s="10" t="str">
        <f>CONCATENATE(" -o ",F206,".P_VALUE_SUMMARY")</f>
        <v xml:space="preserve"> -o Analysis_41.P_VALUE_SUMMARY</v>
      </c>
      <c r="BC205" s="10">
        <v>41</v>
      </c>
      <c r="BD205">
        <v>1</v>
      </c>
      <c r="BE205" t="str">
        <f>CONCATENATE("# ",AL205)</f>
        <v># Analysis_41</v>
      </c>
      <c r="BH205" s="1" t="s">
        <v>623</v>
      </c>
      <c r="BI205" t="s">
        <v>650</v>
      </c>
    </row>
    <row r="206" spans="2:61">
      <c r="B206">
        <v>13</v>
      </c>
      <c r="C206" t="str">
        <f>VLOOKUP(D206,'[1]datasets and notes'!$K$3:$L$18,2,FALSE)</f>
        <v>13.Qiime.100p.removed.raw</v>
      </c>
      <c r="D206" t="str">
        <f>CONCATENATE(G206,".",L206,".",M206,".",K206)</f>
        <v>Qiime.100p.removed.raw</v>
      </c>
      <c r="E206">
        <v>41</v>
      </c>
      <c r="F206" s="24" t="s">
        <v>651</v>
      </c>
      <c r="G206" s="20" t="s">
        <v>150</v>
      </c>
      <c r="H206" s="20" t="s">
        <v>151</v>
      </c>
      <c r="I206" s="20" t="s">
        <v>122</v>
      </c>
      <c r="J206" s="20" t="s">
        <v>153</v>
      </c>
      <c r="K206" s="20" t="s">
        <v>107</v>
      </c>
      <c r="L206" s="20" t="s">
        <v>314</v>
      </c>
      <c r="M206" s="20" t="s">
        <v>214</v>
      </c>
      <c r="N206" s="21">
        <v>0.3</v>
      </c>
      <c r="O206" s="21">
        <v>0</v>
      </c>
      <c r="P206" s="21">
        <v>0.43</v>
      </c>
      <c r="Q206" s="21">
        <v>0.21</v>
      </c>
      <c r="R206" s="21">
        <v>0.16</v>
      </c>
      <c r="S206" s="21">
        <v>0.65</v>
      </c>
      <c r="T206" s="21">
        <v>0.52</v>
      </c>
      <c r="U206" s="21">
        <v>0.34</v>
      </c>
      <c r="V206" s="21">
        <v>0.33</v>
      </c>
      <c r="W206" s="21">
        <v>0.73</v>
      </c>
      <c r="X206" s="21" t="s">
        <v>179</v>
      </c>
      <c r="Y206" s="21" t="s">
        <v>160</v>
      </c>
      <c r="Z206" s="21">
        <v>0.33</v>
      </c>
      <c r="AA206" s="21" t="s">
        <v>652</v>
      </c>
      <c r="AB206" s="21">
        <v>0.48</v>
      </c>
      <c r="AC206" s="21" t="s">
        <v>653</v>
      </c>
      <c r="AD206" s="21" t="s">
        <v>654</v>
      </c>
      <c r="AE206" s="21" t="s">
        <v>200</v>
      </c>
      <c r="AF206" s="21" t="s">
        <v>655</v>
      </c>
      <c r="AG206" s="22" t="s">
        <v>180</v>
      </c>
      <c r="AH206" s="23">
        <v>0.39065</v>
      </c>
      <c r="AI206" s="23">
        <v>0.49069813584964417</v>
      </c>
      <c r="AJ206" s="22">
        <v>44</v>
      </c>
      <c r="AK206" t="str">
        <f>L206</f>
        <v>100p</v>
      </c>
      <c r="AL206" t="str">
        <f>CONCATENATE(" -f ",C206)</f>
        <v xml:space="preserve"> -f 13.Qiime.100p.removed.raw</v>
      </c>
      <c r="AM206" t="str">
        <f>CONCATENATE(" ","-g ","EHFI.groups ")</f>
        <v xml:space="preserve"> -g EHFI.groups </v>
      </c>
      <c r="AN206" t="str">
        <f>CONCATENATE("-s ","lt"," ")</f>
        <v xml:space="preserve">-s lt </v>
      </c>
      <c r="AO206" t="str">
        <f>CONCATENATE("-p ",$AO$1 )</f>
        <v>-p 10000</v>
      </c>
      <c r="AP206" t="str">
        <f>CONCATENATE(" -t dataset_rand ")</f>
        <v xml:space="preserve"> -t dataset_rand </v>
      </c>
      <c r="AQ206" t="str">
        <f>CONCATENATE("-m ",I206," ")</f>
        <v xml:space="preserve">-m euclidean </v>
      </c>
      <c r="AR206" t="str">
        <f>CONCATENATE("-z ",H206," ")</f>
        <v xml:space="preserve">-z qiime_pipe </v>
      </c>
      <c r="AS206" t="str">
        <f>CONCATENATE(" -q ",$AS$1," ")</f>
        <v xml:space="preserve"> -q qiime_table </v>
      </c>
      <c r="AT206" s="10" t="s">
        <v>365</v>
      </c>
      <c r="AU206" t="str">
        <f>CONCATENATE(" -c ",$AU$1," ")</f>
        <v xml:space="preserve"> -c 10 </v>
      </c>
      <c r="AV206" t="str">
        <f>CONCATENATE("-o ",F206,"w")</f>
        <v>-o Analysis_41w</v>
      </c>
      <c r="AW206" s="10" t="s">
        <v>94</v>
      </c>
      <c r="BC206" s="10">
        <v>41</v>
      </c>
      <c r="BD206">
        <v>2</v>
      </c>
      <c r="BE206" t="str">
        <f>CONCATENATE($BE$2,AL206,AM206,AN206,AO206,AP206,AQ206,AR206,AS206,AT206,AU206,AV206,AW206)</f>
        <v>~/EHFI/plot_pco_with_stats_all.3-4-13.pl -f 13.Qiime.100p.removed.raw -g EHFI.groups -s lt -p 10000 -t dataset_rand -m euclidean -z qiime_pipe  -q qiime_table  -a ~/EHFI/qiime_trees/16S_all_gg_2011_1.tree -c 10 -o Analysis_41w -cleanup</v>
      </c>
      <c r="BH206" s="1" t="s">
        <v>656</v>
      </c>
      <c r="BI206" t="s">
        <v>657</v>
      </c>
    </row>
    <row r="207" spans="2:61">
      <c r="AL207" t="str">
        <f>CONCATENATE(" -f ",C206," ")</f>
        <v xml:space="preserve"> -f 13.Qiime.100p.removed.raw </v>
      </c>
      <c r="AM207" t="str">
        <f>CONCATENATE(" ","-g ","EHFI.groups ")</f>
        <v xml:space="preserve"> -g EHFI.groups </v>
      </c>
      <c r="AN207" t="str">
        <f>CONCATENATE("-s ","gt"," ")</f>
        <v xml:space="preserve">-s gt </v>
      </c>
      <c r="AO207" t="str">
        <f>CONCATENATE("-p ",$AO$1 )</f>
        <v>-p 10000</v>
      </c>
      <c r="AP207" t="str">
        <f>CONCATENATE(" -t rowwise_rand ")</f>
        <v xml:space="preserve"> -t rowwise_rand </v>
      </c>
      <c r="AQ207" t="str">
        <f>CONCATENATE("-m ",I206," ")</f>
        <v xml:space="preserve">-m euclidean </v>
      </c>
      <c r="AR207" t="str">
        <f>CONCATENATE("-z ",H206," ")</f>
        <v xml:space="preserve">-z qiime_pipe </v>
      </c>
      <c r="AS207" t="str">
        <f>CONCATENATE(" -q ",$AS$1," ")</f>
        <v xml:space="preserve"> -q qiime_table </v>
      </c>
      <c r="AT207" s="10" t="s">
        <v>365</v>
      </c>
      <c r="AU207" t="str">
        <f>CONCATENATE(" -c ",$AU$1," ")</f>
        <v xml:space="preserve"> -c 10 </v>
      </c>
      <c r="AV207" t="str">
        <f>CONCATENATE("-o ", F206,"b")</f>
        <v>-o Analysis_41b</v>
      </c>
      <c r="AW207" s="10" t="s">
        <v>94</v>
      </c>
      <c r="BB207" s="10"/>
      <c r="BC207" s="10">
        <v>41</v>
      </c>
      <c r="BD207">
        <v>3</v>
      </c>
      <c r="BE207" t="str">
        <f>CONCATENATE($BE$2,AL207,AM207,AN207,AO207,AP207,AQ207,AR207,AS207,AT207,AU207,AV207,AW207)</f>
        <v>~/EHFI/plot_pco_with_stats_all.3-4-13.pl -f 13.Qiime.100p.removed.raw  -g EHFI.groups -s gt -p 10000 -t rowwise_rand -m euclidean -z qiime_pipe  -q qiime_table  -a ~/EHFI/qiime_trees/16S_all_gg_2011_1.tree -c 10 -o Analysis_41b -cleanup</v>
      </c>
      <c r="BH207" s="1" t="s">
        <v>658</v>
      </c>
      <c r="BI207" t="s">
        <v>659</v>
      </c>
    </row>
    <row r="208" spans="2:61">
      <c r="BC208" s="10">
        <v>41</v>
      </c>
      <c r="BD208">
        <v>4</v>
      </c>
      <c r="BE208" t="str">
        <f>CONCATENATE($BE$3,AY205,AZ205,BA205,BB205)</f>
        <v>~/EHFI/combine_summary_stats.pl -m pattern -w Analysis_41w -b Analysis_41b -o Analysis_41.P_VALUE_SUMMARY</v>
      </c>
      <c r="BH208" s="1" t="s">
        <v>636</v>
      </c>
      <c r="BI208" t="s">
        <v>660</v>
      </c>
    </row>
    <row r="209" spans="2:61">
      <c r="BC209" s="10">
        <v>41</v>
      </c>
      <c r="BD209">
        <v>5</v>
      </c>
    </row>
    <row r="210" spans="2:61">
      <c r="AL210" t="str">
        <f>CONCATENATE(F211)</f>
        <v>Analysis_42</v>
      </c>
      <c r="AY210" t="str">
        <f>CONCATENATE("-m pattern")</f>
        <v>-m pattern</v>
      </c>
      <c r="AZ210" t="str">
        <f>CONCATENATE(" -w ",F211,"w")</f>
        <v xml:space="preserve"> -w Analysis_42w</v>
      </c>
      <c r="BA210" t="str">
        <f>CONCATENATE(" -b ",F211,"b")</f>
        <v xml:space="preserve"> -b Analysis_42b</v>
      </c>
      <c r="BB210" s="10" t="str">
        <f>CONCATENATE(" -o ",F211,".P_VALUE_SUMMARY")</f>
        <v xml:space="preserve"> -o Analysis_42.P_VALUE_SUMMARY</v>
      </c>
      <c r="BC210" s="10">
        <v>42</v>
      </c>
      <c r="BD210">
        <v>1</v>
      </c>
      <c r="BE210" t="str">
        <f>CONCATENATE("# ",AL210)</f>
        <v># Analysis_42</v>
      </c>
      <c r="BH210" s="1" t="s">
        <v>637</v>
      </c>
      <c r="BI210" t="s">
        <v>661</v>
      </c>
    </row>
    <row r="211" spans="2:61">
      <c r="B211">
        <v>14</v>
      </c>
      <c r="C211" t="str">
        <f>VLOOKUP(D211,'[1]datasets and notes'!$K$3:$L$18,2,FALSE)</f>
        <v>14.Qiime.100p.removed.norm</v>
      </c>
      <c r="D211" t="str">
        <f>CONCATENATE(G211,".",L211,".",M211,".",K211)</f>
        <v>Qiime.100p.removed.norm</v>
      </c>
      <c r="E211">
        <v>42</v>
      </c>
      <c r="F211" s="24" t="s">
        <v>662</v>
      </c>
      <c r="G211" s="20" t="s">
        <v>150</v>
      </c>
      <c r="H211" s="20" t="s">
        <v>151</v>
      </c>
      <c r="I211" s="20" t="s">
        <v>122</v>
      </c>
      <c r="J211" s="20" t="s">
        <v>153</v>
      </c>
      <c r="K211" s="20" t="s">
        <v>91</v>
      </c>
      <c r="L211" s="20" t="s">
        <v>314</v>
      </c>
      <c r="M211" s="20" t="s">
        <v>214</v>
      </c>
      <c r="N211" s="21">
        <v>0</v>
      </c>
      <c r="O211" s="21">
        <v>0.02</v>
      </c>
      <c r="P211" s="21">
        <v>0.38</v>
      </c>
      <c r="Q211" s="21">
        <v>0.06</v>
      </c>
      <c r="R211" s="21">
        <v>0.12</v>
      </c>
      <c r="S211" s="21">
        <v>0.38</v>
      </c>
      <c r="T211" s="21">
        <v>0.39</v>
      </c>
      <c r="U211" s="21">
        <v>0.12</v>
      </c>
      <c r="V211" s="21" t="s">
        <v>663</v>
      </c>
      <c r="W211" s="21">
        <v>0.57999999999999996</v>
      </c>
      <c r="X211" s="21" t="s">
        <v>288</v>
      </c>
      <c r="Y211" s="21" t="s">
        <v>160</v>
      </c>
      <c r="Z211" s="21">
        <v>0.25</v>
      </c>
      <c r="AA211" s="21" t="s">
        <v>664</v>
      </c>
      <c r="AB211" s="21">
        <v>0.37</v>
      </c>
      <c r="AC211" s="21" t="s">
        <v>593</v>
      </c>
      <c r="AD211" s="21" t="s">
        <v>665</v>
      </c>
      <c r="AE211" s="21" t="s">
        <v>666</v>
      </c>
      <c r="AF211" s="21" t="s">
        <v>667</v>
      </c>
      <c r="AG211" s="22" t="s">
        <v>627</v>
      </c>
      <c r="AH211" s="23">
        <v>0.39115</v>
      </c>
      <c r="AI211" s="23">
        <v>0.49108240009616566</v>
      </c>
      <c r="AJ211" s="22">
        <v>46</v>
      </c>
      <c r="AK211" t="str">
        <f>L211</f>
        <v>100p</v>
      </c>
      <c r="AL211" t="str">
        <f>CONCATENATE(" -f ",C211)</f>
        <v xml:space="preserve"> -f 14.Qiime.100p.removed.norm</v>
      </c>
      <c r="AM211" t="str">
        <f>CONCATENATE(" ","-g ","EHFI.groups ")</f>
        <v xml:space="preserve"> -g EHFI.groups </v>
      </c>
      <c r="AN211" t="str">
        <f>CONCATENATE("-s ","lt"," ")</f>
        <v xml:space="preserve">-s lt </v>
      </c>
      <c r="AO211" t="str">
        <f>CONCATENATE("-p ",$AO$1 )</f>
        <v>-p 10000</v>
      </c>
      <c r="AP211" t="str">
        <f>CONCATENATE(" -t dataset_rand ")</f>
        <v xml:space="preserve"> -t dataset_rand </v>
      </c>
      <c r="AQ211" t="str">
        <f>CONCATENATE("-m ",I211," ")</f>
        <v xml:space="preserve">-m euclidean </v>
      </c>
      <c r="AR211" t="str">
        <f>CONCATENATE("-z ",H211," ")</f>
        <v xml:space="preserve">-z qiime_pipe </v>
      </c>
      <c r="AS211" t="str">
        <f>CONCATENATE(" -q ",$AS$1," ")</f>
        <v xml:space="preserve"> -q qiime_table </v>
      </c>
      <c r="AT211" s="10" t="s">
        <v>365</v>
      </c>
      <c r="AU211" t="str">
        <f>CONCATENATE(" -c ",$AU$1," ")</f>
        <v xml:space="preserve"> -c 10 </v>
      </c>
      <c r="AV211" t="str">
        <f>CONCATENATE("-o ",F211,"w")</f>
        <v>-o Analysis_42w</v>
      </c>
      <c r="AW211" s="10" t="s">
        <v>94</v>
      </c>
      <c r="BC211" s="10">
        <v>42</v>
      </c>
      <c r="BD211">
        <v>2</v>
      </c>
      <c r="BE211" t="str">
        <f>CONCATENATE($BE$2,AL211,AM211,AN211,AO211,AP211,AQ211,AR211,AS211,AT211,AU211,AV211,AW211)</f>
        <v>~/EHFI/plot_pco_with_stats_all.3-4-13.pl -f 14.Qiime.100p.removed.norm -g EHFI.groups -s lt -p 10000 -t dataset_rand -m euclidean -z qiime_pipe  -q qiime_table  -a ~/EHFI/qiime_trees/16S_all_gg_2011_1.tree -c 10 -o Analysis_42w -cleanup</v>
      </c>
      <c r="BH211" s="1" t="s">
        <v>668</v>
      </c>
      <c r="BI211" t="s">
        <v>669</v>
      </c>
    </row>
    <row r="212" spans="2:61">
      <c r="AL212" t="str">
        <f>CONCATENATE(" -f ",C211," ")</f>
        <v xml:space="preserve"> -f 14.Qiime.100p.removed.norm </v>
      </c>
      <c r="AM212" t="str">
        <f>CONCATENATE(" ","-g ","EHFI.groups ")</f>
        <v xml:space="preserve"> -g EHFI.groups </v>
      </c>
      <c r="AN212" t="str">
        <f>CONCATENATE("-s ","gt"," ")</f>
        <v xml:space="preserve">-s gt </v>
      </c>
      <c r="AO212" t="str">
        <f>CONCATENATE("-p ",$AO$1 )</f>
        <v>-p 10000</v>
      </c>
      <c r="AP212" t="str">
        <f>CONCATENATE(" -t rowwise_rand ")</f>
        <v xml:space="preserve"> -t rowwise_rand </v>
      </c>
      <c r="AQ212" t="str">
        <f>CONCATENATE("-m ",I211," ")</f>
        <v xml:space="preserve">-m euclidean </v>
      </c>
      <c r="AR212" t="str">
        <f>CONCATENATE("-z ",H211," ")</f>
        <v xml:space="preserve">-z qiime_pipe </v>
      </c>
      <c r="AS212" t="str">
        <f>CONCATENATE(" -q ",$AS$1," ")</f>
        <v xml:space="preserve"> -q qiime_table </v>
      </c>
      <c r="AT212" s="10" t="s">
        <v>365</v>
      </c>
      <c r="AU212" t="str">
        <f>CONCATENATE(" -c ",$AU$1," ")</f>
        <v xml:space="preserve"> -c 10 </v>
      </c>
      <c r="AV212" t="str">
        <f>CONCATENATE("-o ", F211,"b")</f>
        <v>-o Analysis_42b</v>
      </c>
      <c r="AW212" s="10" t="s">
        <v>94</v>
      </c>
      <c r="BB212" s="10"/>
      <c r="BC212" s="10">
        <v>42</v>
      </c>
      <c r="BD212">
        <v>3</v>
      </c>
      <c r="BE212" t="str">
        <f>CONCATENATE($BE$2,AL212,AM212,AN212,AO212,AP212,AQ212,AR212,AS212,AT212,AU212,AV212,AW212)</f>
        <v>~/EHFI/plot_pco_with_stats_all.3-4-13.pl -f 14.Qiime.100p.removed.norm  -g EHFI.groups -s gt -p 10000 -t rowwise_rand -m euclidean -z qiime_pipe  -q qiime_table  -a ~/EHFI/qiime_trees/16S_all_gg_2011_1.tree -c 10 -o Analysis_42b -cleanup</v>
      </c>
      <c r="BH212" s="1" t="s">
        <v>670</v>
      </c>
      <c r="BI212" t="s">
        <v>671</v>
      </c>
    </row>
    <row r="213" spans="2:61">
      <c r="BC213" s="10">
        <v>42</v>
      </c>
      <c r="BD213">
        <v>4</v>
      </c>
      <c r="BE213" t="str">
        <f>CONCATENATE($BE$3,AY210,AZ210,BA210,BB210)</f>
        <v>~/EHFI/combine_summary_stats.pl -m pattern -w Analysis_42w -b Analysis_42b -o Analysis_42.P_VALUE_SUMMARY</v>
      </c>
      <c r="BH213" s="1" t="s">
        <v>649</v>
      </c>
      <c r="BI213" t="s">
        <v>672</v>
      </c>
    </row>
    <row r="214" spans="2:61">
      <c r="BC214" s="10">
        <v>42</v>
      </c>
      <c r="BD214">
        <v>5</v>
      </c>
    </row>
    <row r="215" spans="2:61">
      <c r="AL215" t="str">
        <f>CONCATENATE(F216)</f>
        <v>Analysis_43</v>
      </c>
      <c r="AY215" t="str">
        <f>CONCATENATE("-m pattern")</f>
        <v>-m pattern</v>
      </c>
      <c r="AZ215" t="str">
        <f>CONCATENATE(" -w ",F216,"w")</f>
        <v xml:space="preserve"> -w Analysis_43w</v>
      </c>
      <c r="BA215" t="str">
        <f>CONCATENATE(" -b ",F216,"b")</f>
        <v xml:space="preserve"> -b Analysis_43b</v>
      </c>
      <c r="BB215" s="10" t="str">
        <f>CONCATENATE(" -o ",F216,".P_VALUE_SUMMARY")</f>
        <v xml:space="preserve"> -o Analysis_43.P_VALUE_SUMMARY</v>
      </c>
      <c r="BC215" s="10">
        <v>43</v>
      </c>
      <c r="BD215">
        <v>1</v>
      </c>
      <c r="BE215" t="str">
        <f>CONCATENATE("# ",AL215)</f>
        <v># Analysis_43</v>
      </c>
      <c r="BH215" s="1" t="s">
        <v>650</v>
      </c>
      <c r="BI215" t="s">
        <v>673</v>
      </c>
    </row>
    <row r="216" spans="2:61">
      <c r="B216">
        <v>15</v>
      </c>
      <c r="C216" t="str">
        <f>VLOOKUP(D216,'[1]datasets and notes'!$K$3:$L$18,2,FALSE)</f>
        <v>15.Qiime.100p.included.raw</v>
      </c>
      <c r="D216" t="str">
        <f>CONCATENATE(G216,".",L216,".",M216,".",K216)</f>
        <v>Qiime.100p.included.raw</v>
      </c>
      <c r="E216">
        <v>43</v>
      </c>
      <c r="F216" s="24" t="s">
        <v>674</v>
      </c>
      <c r="G216" s="20" t="s">
        <v>150</v>
      </c>
      <c r="H216" s="20" t="s">
        <v>151</v>
      </c>
      <c r="I216" s="20" t="s">
        <v>675</v>
      </c>
      <c r="J216" s="20" t="s">
        <v>153</v>
      </c>
      <c r="K216" s="20" t="s">
        <v>107</v>
      </c>
      <c r="L216" s="20" t="s">
        <v>314</v>
      </c>
      <c r="M216" s="20" t="s">
        <v>93</v>
      </c>
      <c r="N216" s="21">
        <v>1</v>
      </c>
      <c r="O216" s="21">
        <v>7.0000000000000007E-2</v>
      </c>
      <c r="P216" s="21">
        <v>0.44</v>
      </c>
      <c r="Q216" s="21">
        <v>0.19</v>
      </c>
      <c r="R216" s="21">
        <v>0.19</v>
      </c>
      <c r="S216" s="21">
        <v>0.13</v>
      </c>
      <c r="T216" s="21">
        <v>0.11</v>
      </c>
      <c r="U216" s="21">
        <v>0.04</v>
      </c>
      <c r="V216" s="21">
        <v>0</v>
      </c>
      <c r="W216" s="21">
        <v>0.18</v>
      </c>
      <c r="X216" s="21" t="s">
        <v>267</v>
      </c>
      <c r="Y216" s="21" t="s">
        <v>267</v>
      </c>
      <c r="Z216" s="21">
        <v>0.48</v>
      </c>
      <c r="AA216" s="21" t="s">
        <v>676</v>
      </c>
      <c r="AB216" s="21">
        <v>0.04</v>
      </c>
      <c r="AC216" s="21" t="s">
        <v>677</v>
      </c>
      <c r="AD216" s="21" t="s">
        <v>678</v>
      </c>
      <c r="AE216" s="21" t="s">
        <v>679</v>
      </c>
      <c r="AF216" s="21" t="s">
        <v>680</v>
      </c>
      <c r="AG216" s="22" t="s">
        <v>681</v>
      </c>
      <c r="AH216" s="23">
        <v>0.35394999999999999</v>
      </c>
      <c r="AI216" s="23">
        <v>0.45245627587530207</v>
      </c>
      <c r="AJ216" s="22">
        <v>41</v>
      </c>
      <c r="AK216" t="str">
        <f>L216</f>
        <v>100p</v>
      </c>
      <c r="AL216" t="str">
        <f>CONCATENATE(" -f ",C216)</f>
        <v xml:space="preserve"> -f 15.Qiime.100p.included.raw</v>
      </c>
      <c r="AM216" t="str">
        <f>CONCATENATE(" ","-g ","EHFI.groups ")</f>
        <v xml:space="preserve"> -g EHFI.groups </v>
      </c>
      <c r="AN216" t="str">
        <f>CONCATENATE("-s ","lt"," ")</f>
        <v xml:space="preserve">-s lt </v>
      </c>
      <c r="AO216" t="str">
        <f>CONCATENATE("-p ",$AO$1 )</f>
        <v>-p 10000</v>
      </c>
      <c r="AP216" t="str">
        <f>CONCATENATE(" -t dataset_rand ")</f>
        <v xml:space="preserve"> -t dataset_rand </v>
      </c>
      <c r="AQ216" t="str">
        <f>CONCATENATE("-m ",I216," ")</f>
        <v xml:space="preserve">-m bray_curtis </v>
      </c>
      <c r="AR216" t="str">
        <f>CONCATENATE("-z ",H216," ")</f>
        <v xml:space="preserve">-z qiime_pipe </v>
      </c>
      <c r="AS216" t="str">
        <f>CONCATENATE(" -q ",$AS$1," ")</f>
        <v xml:space="preserve"> -q qiime_table </v>
      </c>
      <c r="AT216" s="10" t="s">
        <v>365</v>
      </c>
      <c r="AU216" t="str">
        <f>CONCATENATE(" -c ",$AU$1," ")</f>
        <v xml:space="preserve"> -c 10 </v>
      </c>
      <c r="AV216" t="str">
        <f>CONCATENATE("-o ",F216,"w")</f>
        <v>-o Analysis_43w</v>
      </c>
      <c r="AW216" s="10" t="s">
        <v>94</v>
      </c>
      <c r="BC216" s="10">
        <v>43</v>
      </c>
      <c r="BD216">
        <v>2</v>
      </c>
      <c r="BE216" t="str">
        <f>CONCATENATE($BE$2,AL216,AM216,AN216,AO216,AP216,AQ216,AR216,AS216,AT216,AU216,AV216,AW216)</f>
        <v>~/EHFI/plot_pco_with_stats_all.3-4-13.pl -f 15.Qiime.100p.included.raw -g EHFI.groups -s lt -p 10000 -t dataset_rand -m bray_curtis -z qiime_pipe  -q qiime_table  -a ~/EHFI/qiime_trees/16S_all_gg_2011_1.tree -c 10 -o Analysis_43w -cleanup</v>
      </c>
      <c r="BH216" s="1" t="s">
        <v>682</v>
      </c>
      <c r="BI216" t="s">
        <v>683</v>
      </c>
    </row>
    <row r="217" spans="2:61">
      <c r="AL217" t="str">
        <f>CONCATENATE(" -f ",C216," ")</f>
        <v xml:space="preserve"> -f 15.Qiime.100p.included.raw </v>
      </c>
      <c r="AM217" t="str">
        <f>CONCATENATE(" ","-g ","EHFI.groups ")</f>
        <v xml:space="preserve"> -g EHFI.groups </v>
      </c>
      <c r="AN217" t="str">
        <f>CONCATENATE("-s ","gt"," ")</f>
        <v xml:space="preserve">-s gt </v>
      </c>
      <c r="AO217" t="str">
        <f>CONCATENATE("-p ",$AO$1 )</f>
        <v>-p 10000</v>
      </c>
      <c r="AP217" t="str">
        <f>CONCATENATE(" -t rowwise_rand ")</f>
        <v xml:space="preserve"> -t rowwise_rand </v>
      </c>
      <c r="AQ217" t="str">
        <f>CONCATENATE("-m ",I216," ")</f>
        <v xml:space="preserve">-m bray_curtis </v>
      </c>
      <c r="AR217" t="str">
        <f>CONCATENATE("-z ",H216," ")</f>
        <v xml:space="preserve">-z qiime_pipe </v>
      </c>
      <c r="AS217" t="str">
        <f>CONCATENATE(" -q ",$AS$1," ")</f>
        <v xml:space="preserve"> -q qiime_table </v>
      </c>
      <c r="AT217" s="10" t="s">
        <v>365</v>
      </c>
      <c r="AU217" t="str">
        <f>CONCATENATE(" -c ",$AU$1," ")</f>
        <v xml:space="preserve"> -c 10 </v>
      </c>
      <c r="AV217" t="str">
        <f>CONCATENATE("-o ", F216,"b")</f>
        <v>-o Analysis_43b</v>
      </c>
      <c r="AW217" s="10" t="s">
        <v>94</v>
      </c>
      <c r="BB217" s="10"/>
      <c r="BC217" s="10">
        <v>43</v>
      </c>
      <c r="BD217">
        <v>3</v>
      </c>
      <c r="BE217" t="str">
        <f>CONCATENATE($BE$2,AL217,AM217,AN217,AO217,AP217,AQ217,AR217,AS217,AT217,AU217,AV217,AW217)</f>
        <v>~/EHFI/plot_pco_with_stats_all.3-4-13.pl -f 15.Qiime.100p.included.raw  -g EHFI.groups -s gt -p 10000 -t rowwise_rand -m bray_curtis -z qiime_pipe  -q qiime_table  -a ~/EHFI/qiime_trees/16S_all_gg_2011_1.tree -c 10 -o Analysis_43b -cleanup</v>
      </c>
      <c r="BH217" s="1" t="s">
        <v>684</v>
      </c>
      <c r="BI217" t="s">
        <v>685</v>
      </c>
    </row>
    <row r="218" spans="2:61">
      <c r="BC218" s="10">
        <v>43</v>
      </c>
      <c r="BD218">
        <v>4</v>
      </c>
      <c r="BE218" t="str">
        <f>CONCATENATE($BE$3,AY215,AZ215,BA215,BB215)</f>
        <v>~/EHFI/combine_summary_stats.pl -m pattern -w Analysis_43w -b Analysis_43b -o Analysis_43.P_VALUE_SUMMARY</v>
      </c>
      <c r="BH218" s="1" t="s">
        <v>660</v>
      </c>
      <c r="BI218" t="s">
        <v>686</v>
      </c>
    </row>
    <row r="219" spans="2:61">
      <c r="BC219" s="10">
        <v>43</v>
      </c>
      <c r="BD219">
        <v>5</v>
      </c>
    </row>
    <row r="220" spans="2:61">
      <c r="AL220" t="str">
        <f>CONCATENATE(F221)</f>
        <v>Analysis_44</v>
      </c>
      <c r="AY220" t="str">
        <f>CONCATENATE("-m pattern")</f>
        <v>-m pattern</v>
      </c>
      <c r="AZ220" t="str">
        <f>CONCATENATE(" -w ",F221,"w")</f>
        <v xml:space="preserve"> -w Analysis_44w</v>
      </c>
      <c r="BA220" t="str">
        <f>CONCATENATE(" -b ",F221,"b")</f>
        <v xml:space="preserve"> -b Analysis_44b</v>
      </c>
      <c r="BB220" s="10" t="str">
        <f>CONCATENATE(" -o ",F221,".P_VALUE_SUMMARY")</f>
        <v xml:space="preserve"> -o Analysis_44.P_VALUE_SUMMARY</v>
      </c>
      <c r="BC220" s="10">
        <v>44</v>
      </c>
      <c r="BD220">
        <v>1</v>
      </c>
      <c r="BE220" t="str">
        <f>CONCATENATE("# ",AL220)</f>
        <v># Analysis_44</v>
      </c>
      <c r="BH220" s="1" t="s">
        <v>661</v>
      </c>
      <c r="BI220" t="s">
        <v>687</v>
      </c>
    </row>
    <row r="221" spans="2:61">
      <c r="B221">
        <v>16</v>
      </c>
      <c r="C221" t="str">
        <f>VLOOKUP(D221,'[1]datasets and notes'!$K$3:$L$18,2,FALSE)</f>
        <v>16.Qiime.100p.included.norm</v>
      </c>
      <c r="D221" t="str">
        <f>CONCATENATE(G221,".",L221,".",M221,".",K221)</f>
        <v>Qiime.100p.included.norm</v>
      </c>
      <c r="E221">
        <v>44</v>
      </c>
      <c r="F221" s="24" t="s">
        <v>688</v>
      </c>
      <c r="G221" s="20" t="s">
        <v>150</v>
      </c>
      <c r="H221" s="20" t="s">
        <v>151</v>
      </c>
      <c r="I221" s="20" t="s">
        <v>675</v>
      </c>
      <c r="J221" s="20" t="s">
        <v>153</v>
      </c>
      <c r="K221" s="20" t="s">
        <v>91</v>
      </c>
      <c r="L221" s="20" t="s">
        <v>314</v>
      </c>
      <c r="M221" s="20" t="s">
        <v>93</v>
      </c>
      <c r="N221" s="21">
        <v>0.14000000000000001</v>
      </c>
      <c r="O221" s="21">
        <v>0.18</v>
      </c>
      <c r="P221" s="21">
        <v>0.57999999999999996</v>
      </c>
      <c r="Q221" s="21">
        <v>0.01</v>
      </c>
      <c r="R221" s="21">
        <v>0</v>
      </c>
      <c r="S221" s="21">
        <v>0.45</v>
      </c>
      <c r="T221" s="21">
        <v>0.35</v>
      </c>
      <c r="U221" s="21">
        <v>0.1</v>
      </c>
      <c r="V221" s="21">
        <v>0.57999999999999996</v>
      </c>
      <c r="W221" s="21">
        <v>0.64</v>
      </c>
      <c r="X221" s="21" t="s">
        <v>155</v>
      </c>
      <c r="Y221" s="21" t="s">
        <v>200</v>
      </c>
      <c r="Z221" s="21">
        <v>0.36</v>
      </c>
      <c r="AA221" s="21" t="s">
        <v>689</v>
      </c>
      <c r="AB221" s="21">
        <v>0.45</v>
      </c>
      <c r="AC221" s="21" t="s">
        <v>180</v>
      </c>
      <c r="AD221" s="21" t="s">
        <v>690</v>
      </c>
      <c r="AE221" s="21" t="s">
        <v>691</v>
      </c>
      <c r="AF221" s="21" t="s">
        <v>692</v>
      </c>
      <c r="AG221" s="22" t="s">
        <v>693</v>
      </c>
      <c r="AH221" s="23">
        <v>0.35489999999999999</v>
      </c>
      <c r="AI221" s="23">
        <v>0.45464455752181898</v>
      </c>
      <c r="AJ221" s="22">
        <v>42</v>
      </c>
      <c r="AK221" t="str">
        <f>L221</f>
        <v>100p</v>
      </c>
      <c r="AL221" t="str">
        <f>CONCATENATE(" -f ",C221)</f>
        <v xml:space="preserve"> -f 16.Qiime.100p.included.norm</v>
      </c>
      <c r="AM221" t="str">
        <f>CONCATENATE(" ","-g ","EHFI.groups ")</f>
        <v xml:space="preserve"> -g EHFI.groups </v>
      </c>
      <c r="AN221" t="str">
        <f>CONCATENATE("-s ","lt"," ")</f>
        <v xml:space="preserve">-s lt </v>
      </c>
      <c r="AO221" t="str">
        <f>CONCATENATE("-p ",$AO$1 )</f>
        <v>-p 10000</v>
      </c>
      <c r="AP221" t="str">
        <f>CONCATENATE(" -t dataset_rand ")</f>
        <v xml:space="preserve"> -t dataset_rand </v>
      </c>
      <c r="AQ221" t="str">
        <f>CONCATENATE("-m ",I221," ")</f>
        <v xml:space="preserve">-m bray_curtis </v>
      </c>
      <c r="AR221" t="str">
        <f>CONCATENATE("-z ",H221," ")</f>
        <v xml:space="preserve">-z qiime_pipe </v>
      </c>
      <c r="AS221" t="str">
        <f>CONCATENATE(" -q ",$AS$1," ")</f>
        <v xml:space="preserve"> -q qiime_table </v>
      </c>
      <c r="AT221" s="10" t="s">
        <v>365</v>
      </c>
      <c r="AU221" t="str">
        <f>CONCATENATE(" -c ",$AU$1," ")</f>
        <v xml:space="preserve"> -c 10 </v>
      </c>
      <c r="AV221" t="str">
        <f>CONCATENATE("-o ",F221,"w")</f>
        <v>-o Analysis_44w</v>
      </c>
      <c r="AW221" s="10" t="s">
        <v>94</v>
      </c>
      <c r="BC221" s="10">
        <v>44</v>
      </c>
      <c r="BD221">
        <v>2</v>
      </c>
      <c r="BE221" t="str">
        <f>CONCATENATE($BE$2,AL221,AM221,AN221,AO221,AP221,AQ221,AR221,AS221,AT221,AU221,AV221,AW221)</f>
        <v>~/EHFI/plot_pco_with_stats_all.3-4-13.pl -f 16.Qiime.100p.included.norm -g EHFI.groups -s lt -p 10000 -t dataset_rand -m bray_curtis -z qiime_pipe  -q qiime_table  -a ~/EHFI/qiime_trees/16S_all_gg_2011_1.tree -c 10 -o Analysis_44w -cleanup</v>
      </c>
      <c r="BH221" s="1" t="s">
        <v>694</v>
      </c>
      <c r="BI221" t="s">
        <v>695</v>
      </c>
    </row>
    <row r="222" spans="2:61">
      <c r="AL222" t="str">
        <f>CONCATENATE(" -f ",C221," ")</f>
        <v xml:space="preserve"> -f 16.Qiime.100p.included.norm </v>
      </c>
      <c r="AM222" t="str">
        <f>CONCATENATE(" ","-g ","EHFI.groups ")</f>
        <v xml:space="preserve"> -g EHFI.groups </v>
      </c>
      <c r="AN222" t="str">
        <f>CONCATENATE("-s ","gt"," ")</f>
        <v xml:space="preserve">-s gt </v>
      </c>
      <c r="AO222" t="str">
        <f>CONCATENATE("-p ",$AO$1 )</f>
        <v>-p 10000</v>
      </c>
      <c r="AP222" t="str">
        <f>CONCATENATE(" -t rowwise_rand ")</f>
        <v xml:space="preserve"> -t rowwise_rand </v>
      </c>
      <c r="AQ222" t="str">
        <f>CONCATENATE("-m ",I221," ")</f>
        <v xml:space="preserve">-m bray_curtis </v>
      </c>
      <c r="AR222" t="str">
        <f>CONCATENATE("-z ",H221," ")</f>
        <v xml:space="preserve">-z qiime_pipe </v>
      </c>
      <c r="AS222" t="str">
        <f>CONCATENATE(" -q ",$AS$1," ")</f>
        <v xml:space="preserve"> -q qiime_table </v>
      </c>
      <c r="AT222" s="10" t="s">
        <v>365</v>
      </c>
      <c r="AU222" t="str">
        <f>CONCATENATE(" -c ",$AU$1," ")</f>
        <v xml:space="preserve"> -c 10 </v>
      </c>
      <c r="AV222" t="str">
        <f>CONCATENATE("-o ", F221,"b")</f>
        <v>-o Analysis_44b</v>
      </c>
      <c r="AW222" s="10" t="s">
        <v>94</v>
      </c>
      <c r="BB222" s="10"/>
      <c r="BC222" s="10">
        <v>44</v>
      </c>
      <c r="BD222">
        <v>3</v>
      </c>
      <c r="BE222" t="str">
        <f>CONCATENATE($BE$2,AL222,AM222,AN222,AO222,AP222,AQ222,AR222,AS222,AT222,AU222,AV222,AW222)</f>
        <v>~/EHFI/plot_pco_with_stats_all.3-4-13.pl -f 16.Qiime.100p.included.norm  -g EHFI.groups -s gt -p 10000 -t rowwise_rand -m bray_curtis -z qiime_pipe  -q qiime_table  -a ~/EHFI/qiime_trees/16S_all_gg_2011_1.tree -c 10 -o Analysis_44b -cleanup</v>
      </c>
      <c r="BH222" s="1" t="s">
        <v>696</v>
      </c>
      <c r="BI222" t="s">
        <v>697</v>
      </c>
    </row>
    <row r="223" spans="2:61">
      <c r="BC223" s="10">
        <v>44</v>
      </c>
      <c r="BD223">
        <v>4</v>
      </c>
      <c r="BE223" t="str">
        <f>CONCATENATE($BE$3,AY220,AZ220,BA220,BB220)</f>
        <v>~/EHFI/combine_summary_stats.pl -m pattern -w Analysis_44w -b Analysis_44b -o Analysis_44.P_VALUE_SUMMARY</v>
      </c>
      <c r="BH223" s="1" t="s">
        <v>672</v>
      </c>
      <c r="BI223" t="s">
        <v>698</v>
      </c>
    </row>
    <row r="224" spans="2:61">
      <c r="BC224">
        <v>44</v>
      </c>
      <c r="BD224">
        <v>5</v>
      </c>
    </row>
    <row r="225" spans="2:61">
      <c r="AL225" t="str">
        <f>CONCATENATE(F226)</f>
        <v>Analysis_45</v>
      </c>
      <c r="AY225" t="str">
        <f>CONCATENATE("-m pattern")</f>
        <v>-m pattern</v>
      </c>
      <c r="AZ225" t="str">
        <f>CONCATENATE(" -w ",F226,"w")</f>
        <v xml:space="preserve"> -w Analysis_45w</v>
      </c>
      <c r="BA225" t="str">
        <f>CONCATENATE(" -b ",F226,"b")</f>
        <v xml:space="preserve"> -b Analysis_45b</v>
      </c>
      <c r="BB225" s="10" t="str">
        <f>CONCATENATE(" -o ",F226,".P_VALUE_SUMMARY")</f>
        <v xml:space="preserve"> -o Analysis_45.P_VALUE_SUMMARY</v>
      </c>
      <c r="BC225" s="10">
        <v>45</v>
      </c>
      <c r="BD225">
        <v>1</v>
      </c>
      <c r="BE225" t="str">
        <f>CONCATENATE("# ",AL225)</f>
        <v># Analysis_45</v>
      </c>
      <c r="BH225" s="1" t="s">
        <v>673</v>
      </c>
      <c r="BI225" t="s">
        <v>699</v>
      </c>
    </row>
    <row r="226" spans="2:61">
      <c r="B226">
        <v>13</v>
      </c>
      <c r="C226" t="str">
        <f>VLOOKUP(D226,'[1]datasets and notes'!$K$3:$L$18,2,FALSE)</f>
        <v>13.Qiime.100p.removed.raw</v>
      </c>
      <c r="D226" t="str">
        <f>CONCATENATE(G226,".",L226,".",M226,".",K226)</f>
        <v>Qiime.100p.removed.raw</v>
      </c>
      <c r="E226">
        <v>45</v>
      </c>
      <c r="F226" s="24" t="s">
        <v>700</v>
      </c>
      <c r="G226" s="20" t="s">
        <v>150</v>
      </c>
      <c r="H226" s="20" t="s">
        <v>151</v>
      </c>
      <c r="I226" s="20" t="s">
        <v>675</v>
      </c>
      <c r="J226" s="20" t="s">
        <v>153</v>
      </c>
      <c r="K226" s="20" t="s">
        <v>107</v>
      </c>
      <c r="L226" s="20" t="s">
        <v>314</v>
      </c>
      <c r="M226" s="20" t="s">
        <v>214</v>
      </c>
      <c r="N226" s="21">
        <v>0.35</v>
      </c>
      <c r="O226" s="21">
        <v>0.31</v>
      </c>
      <c r="P226" s="21">
        <v>0.68</v>
      </c>
      <c r="Q226" s="21">
        <v>0</v>
      </c>
      <c r="R226" s="21">
        <v>0.08</v>
      </c>
      <c r="S226" s="21">
        <v>0.48</v>
      </c>
      <c r="T226" s="21">
        <v>0.35</v>
      </c>
      <c r="U226" s="21">
        <v>0.16</v>
      </c>
      <c r="V226" s="21" t="s">
        <v>701</v>
      </c>
      <c r="W226" s="21">
        <v>0.62</v>
      </c>
      <c r="X226" s="21" t="s">
        <v>177</v>
      </c>
      <c r="Y226" s="21" t="s">
        <v>200</v>
      </c>
      <c r="Z226" s="21">
        <v>0.47</v>
      </c>
      <c r="AA226" s="21" t="s">
        <v>179</v>
      </c>
      <c r="AB226" s="21">
        <v>0.51</v>
      </c>
      <c r="AC226" s="21" t="s">
        <v>177</v>
      </c>
      <c r="AD226" s="21" t="s">
        <v>702</v>
      </c>
      <c r="AE226" s="21" t="s">
        <v>180</v>
      </c>
      <c r="AF226" s="21" t="s">
        <v>703</v>
      </c>
      <c r="AG226" s="22" t="s">
        <v>615</v>
      </c>
      <c r="AH226" s="23">
        <v>0.39069999999999999</v>
      </c>
      <c r="AI226" s="23">
        <v>0.49065960974139589</v>
      </c>
      <c r="AJ226" s="22">
        <v>45</v>
      </c>
      <c r="AK226" t="str">
        <f>L226</f>
        <v>100p</v>
      </c>
      <c r="AL226" t="str">
        <f>CONCATENATE(" -f ",C226)</f>
        <v xml:space="preserve"> -f 13.Qiime.100p.removed.raw</v>
      </c>
      <c r="AM226" t="str">
        <f>CONCATENATE(" ","-g ","EHFI.groups ")</f>
        <v xml:space="preserve"> -g EHFI.groups </v>
      </c>
      <c r="AN226" t="str">
        <f>CONCATENATE("-s ","lt"," ")</f>
        <v xml:space="preserve">-s lt </v>
      </c>
      <c r="AO226" t="str">
        <f>CONCATENATE("-p ",$AO$1 )</f>
        <v>-p 10000</v>
      </c>
      <c r="AP226" t="str">
        <f>CONCATENATE(" -t dataset_rand ")</f>
        <v xml:space="preserve"> -t dataset_rand </v>
      </c>
      <c r="AQ226" t="str">
        <f>CONCATENATE("-m ",I226," ")</f>
        <v xml:space="preserve">-m bray_curtis </v>
      </c>
      <c r="AR226" t="str">
        <f>CONCATENATE("-z ",H226," ")</f>
        <v xml:space="preserve">-z qiime_pipe </v>
      </c>
      <c r="AS226" t="str">
        <f>CONCATENATE(" -q ",$AS$1," ")</f>
        <v xml:space="preserve"> -q qiime_table </v>
      </c>
      <c r="AT226" s="10" t="s">
        <v>365</v>
      </c>
      <c r="AU226" t="str">
        <f>CONCATENATE(" -c ",$AU$1," ")</f>
        <v xml:space="preserve"> -c 10 </v>
      </c>
      <c r="AV226" t="str">
        <f>CONCATENATE("-o ",F226,"w")</f>
        <v>-o Analysis_45w</v>
      </c>
      <c r="AW226" s="10" t="s">
        <v>94</v>
      </c>
      <c r="BC226" s="10">
        <v>45</v>
      </c>
      <c r="BD226">
        <v>2</v>
      </c>
      <c r="BE226" t="str">
        <f>CONCATENATE($BE$2,AL226,AM226,AN226,AO226,AP226,AQ226,AR226,AS226,AT226,AU226,AV226,AW226)</f>
        <v>~/EHFI/plot_pco_with_stats_all.3-4-13.pl -f 13.Qiime.100p.removed.raw -g EHFI.groups -s lt -p 10000 -t dataset_rand -m bray_curtis -z qiime_pipe  -q qiime_table  -a ~/EHFI/qiime_trees/16S_all_gg_2011_1.tree -c 10 -o Analysis_45w -cleanup</v>
      </c>
      <c r="BH226" s="1" t="s">
        <v>704</v>
      </c>
      <c r="BI226" t="s">
        <v>705</v>
      </c>
    </row>
    <row r="227" spans="2:61">
      <c r="AL227" t="str">
        <f>CONCATENATE(" -f ",C226," ")</f>
        <v xml:space="preserve"> -f 13.Qiime.100p.removed.raw </v>
      </c>
      <c r="AM227" t="str">
        <f>CONCATENATE(" ","-g ","EHFI.groups ")</f>
        <v xml:space="preserve"> -g EHFI.groups </v>
      </c>
      <c r="AN227" t="str">
        <f>CONCATENATE("-s ","gt"," ")</f>
        <v xml:space="preserve">-s gt </v>
      </c>
      <c r="AO227" t="str">
        <f>CONCATENATE("-p ",$AO$1 )</f>
        <v>-p 10000</v>
      </c>
      <c r="AP227" t="str">
        <f>CONCATENATE(" -t rowwise_rand ")</f>
        <v xml:space="preserve"> -t rowwise_rand </v>
      </c>
      <c r="AQ227" t="str">
        <f>CONCATENATE("-m ",I226," ")</f>
        <v xml:space="preserve">-m bray_curtis </v>
      </c>
      <c r="AR227" t="str">
        <f>CONCATENATE("-z ",H226," ")</f>
        <v xml:space="preserve">-z qiime_pipe </v>
      </c>
      <c r="AS227" t="str">
        <f>CONCATENATE(" -q ",$AS$1," ")</f>
        <v xml:space="preserve"> -q qiime_table </v>
      </c>
      <c r="AT227" s="10" t="s">
        <v>365</v>
      </c>
      <c r="AU227" t="str">
        <f>CONCATENATE(" -c ",$AU$1," ")</f>
        <v xml:space="preserve"> -c 10 </v>
      </c>
      <c r="AV227" t="str">
        <f>CONCATENATE("-o ", F226,"b")</f>
        <v>-o Analysis_45b</v>
      </c>
      <c r="AW227" s="10" t="s">
        <v>94</v>
      </c>
      <c r="BB227" s="10"/>
      <c r="BC227" s="10">
        <v>45</v>
      </c>
      <c r="BD227">
        <v>3</v>
      </c>
      <c r="BE227" t="str">
        <f>CONCATENATE($BE$2,AL227,AM227,AN227,AO227,AP227,AQ227,AR227,AS227,AT227,AU227,AV227,AW227)</f>
        <v>~/EHFI/plot_pco_with_stats_all.3-4-13.pl -f 13.Qiime.100p.removed.raw  -g EHFI.groups -s gt -p 10000 -t rowwise_rand -m bray_curtis -z qiime_pipe  -q qiime_table  -a ~/EHFI/qiime_trees/16S_all_gg_2011_1.tree -c 10 -o Analysis_45b -cleanup</v>
      </c>
      <c r="BH227" s="1" t="s">
        <v>706</v>
      </c>
      <c r="BI227" t="s">
        <v>707</v>
      </c>
    </row>
    <row r="228" spans="2:61">
      <c r="BC228" s="10">
        <v>45</v>
      </c>
      <c r="BD228">
        <v>4</v>
      </c>
      <c r="BE228" t="str">
        <f>CONCATENATE($BE$3,AY225,AZ225,BA225,BB225)</f>
        <v>~/EHFI/combine_summary_stats.pl -m pattern -w Analysis_45w -b Analysis_45b -o Analysis_45.P_VALUE_SUMMARY</v>
      </c>
      <c r="BH228" s="1" t="s">
        <v>686</v>
      </c>
      <c r="BI228" t="s">
        <v>708</v>
      </c>
    </row>
    <row r="229" spans="2:61">
      <c r="BC229" s="10">
        <v>45</v>
      </c>
      <c r="BD229">
        <v>5</v>
      </c>
    </row>
    <row r="230" spans="2:61">
      <c r="AL230" t="str">
        <f>CONCATENATE(F231)</f>
        <v>Analysis_46</v>
      </c>
      <c r="AY230" t="str">
        <f>CONCATENATE("-m pattern")</f>
        <v>-m pattern</v>
      </c>
      <c r="AZ230" t="str">
        <f>CONCATENATE(" -w ",F231,"w")</f>
        <v xml:space="preserve"> -w Analysis_46w</v>
      </c>
      <c r="BA230" t="str">
        <f>CONCATENATE(" -b ",F231,"b")</f>
        <v xml:space="preserve"> -b Analysis_46b</v>
      </c>
      <c r="BB230" s="10" t="str">
        <f>CONCATENATE(" -o ",F231,".P_VALUE_SUMMARY")</f>
        <v xml:space="preserve"> -o Analysis_46.P_VALUE_SUMMARY</v>
      </c>
      <c r="BC230" s="10">
        <v>46</v>
      </c>
      <c r="BD230">
        <v>1</v>
      </c>
      <c r="BE230" t="str">
        <f>CONCATENATE("# ",AL230)</f>
        <v># Analysis_46</v>
      </c>
      <c r="BH230" s="1" t="s">
        <v>687</v>
      </c>
      <c r="BI230" t="s">
        <v>709</v>
      </c>
    </row>
    <row r="231" spans="2:61">
      <c r="B231">
        <v>14</v>
      </c>
      <c r="C231" t="str">
        <f>VLOOKUP(D231,'[1]datasets and notes'!$K$3:$L$18,2,FALSE)</f>
        <v>14.Qiime.100p.removed.norm</v>
      </c>
      <c r="D231" t="str">
        <f>CONCATENATE(G231,".",L231,".",M231,".",K231)</f>
        <v>Qiime.100p.removed.norm</v>
      </c>
      <c r="E231">
        <v>46</v>
      </c>
      <c r="F231" s="24" t="s">
        <v>710</v>
      </c>
      <c r="G231" s="20" t="s">
        <v>150</v>
      </c>
      <c r="H231" s="20" t="s">
        <v>151</v>
      </c>
      <c r="I231" s="20" t="s">
        <v>675</v>
      </c>
      <c r="J231" s="20" t="s">
        <v>153</v>
      </c>
      <c r="K231" s="20" t="s">
        <v>91</v>
      </c>
      <c r="L231" s="20" t="s">
        <v>314</v>
      </c>
      <c r="M231" s="20" t="s">
        <v>214</v>
      </c>
      <c r="N231" s="21">
        <v>0.96</v>
      </c>
      <c r="O231" s="21">
        <v>0.09</v>
      </c>
      <c r="P231" s="21">
        <v>0</v>
      </c>
      <c r="Q231" s="21">
        <v>0.39</v>
      </c>
      <c r="R231" s="21">
        <v>0.14000000000000001</v>
      </c>
      <c r="S231" s="21">
        <v>0.14000000000000001</v>
      </c>
      <c r="T231" s="21">
        <v>0.01</v>
      </c>
      <c r="U231" s="21">
        <v>0.01</v>
      </c>
      <c r="V231" s="21">
        <v>0.19</v>
      </c>
      <c r="W231" s="21">
        <v>0.4</v>
      </c>
      <c r="X231" s="21" t="s">
        <v>597</v>
      </c>
      <c r="Y231" s="21" t="s">
        <v>593</v>
      </c>
      <c r="Z231" s="21">
        <v>0.45</v>
      </c>
      <c r="AA231" s="21" t="s">
        <v>711</v>
      </c>
      <c r="AB231" s="21">
        <v>0.12</v>
      </c>
      <c r="AC231" s="21" t="s">
        <v>360</v>
      </c>
      <c r="AD231" s="21" t="s">
        <v>712</v>
      </c>
      <c r="AE231" s="21" t="s">
        <v>713</v>
      </c>
      <c r="AF231" s="21" t="s">
        <v>714</v>
      </c>
      <c r="AG231" s="22" t="s">
        <v>715</v>
      </c>
      <c r="AH231" s="23">
        <v>0.39319999999999994</v>
      </c>
      <c r="AI231" s="23">
        <v>0.49334237070906667</v>
      </c>
      <c r="AJ231" s="22">
        <v>48</v>
      </c>
      <c r="AK231" t="str">
        <f>L231</f>
        <v>100p</v>
      </c>
      <c r="AL231" t="str">
        <f>CONCATENATE(" -f ",C231)</f>
        <v xml:space="preserve"> -f 14.Qiime.100p.removed.norm</v>
      </c>
      <c r="AM231" t="str">
        <f>CONCATENATE(" ","-g ","EHFI.groups ")</f>
        <v xml:space="preserve"> -g EHFI.groups </v>
      </c>
      <c r="AN231" t="str">
        <f>CONCATENATE("-s ","lt"," ")</f>
        <v xml:space="preserve">-s lt </v>
      </c>
      <c r="AO231" t="str">
        <f>CONCATENATE("-p ",$AO$1 )</f>
        <v>-p 10000</v>
      </c>
      <c r="AP231" t="str">
        <f>CONCATENATE(" -t dataset_rand ")</f>
        <v xml:space="preserve"> -t dataset_rand </v>
      </c>
      <c r="AQ231" t="str">
        <f>CONCATENATE("-m ",I231," ")</f>
        <v xml:space="preserve">-m bray_curtis </v>
      </c>
      <c r="AR231" t="str">
        <f>CONCATENATE("-z ",H231," ")</f>
        <v xml:space="preserve">-z qiime_pipe </v>
      </c>
      <c r="AS231" t="str">
        <f>CONCATENATE(" -q ",$AS$1," ")</f>
        <v xml:space="preserve"> -q qiime_table </v>
      </c>
      <c r="AT231" s="10" t="s">
        <v>365</v>
      </c>
      <c r="AU231" t="str">
        <f>CONCATENATE(" -c ",$AU$1," ")</f>
        <v xml:space="preserve"> -c 10 </v>
      </c>
      <c r="AV231" t="str">
        <f>CONCATENATE("-o ",F231,"w")</f>
        <v>-o Analysis_46w</v>
      </c>
      <c r="AW231" s="10" t="s">
        <v>94</v>
      </c>
      <c r="BC231" s="10">
        <v>46</v>
      </c>
      <c r="BD231">
        <v>2</v>
      </c>
      <c r="BE231" t="str">
        <f>CONCATENATE($BE$2,AL231,AM231,AN231,AO231,AP231,AQ231,AR231,AS231,AT231,AU231,AV231,AW231)</f>
        <v>~/EHFI/plot_pco_with_stats_all.3-4-13.pl -f 14.Qiime.100p.removed.norm -g EHFI.groups -s lt -p 10000 -t dataset_rand -m bray_curtis -z qiime_pipe  -q qiime_table  -a ~/EHFI/qiime_trees/16S_all_gg_2011_1.tree -c 10 -o Analysis_46w -cleanup</v>
      </c>
      <c r="BH231" s="1" t="s">
        <v>716</v>
      </c>
      <c r="BI231" t="s">
        <v>717</v>
      </c>
    </row>
    <row r="232" spans="2:61">
      <c r="AL232" t="str">
        <f>CONCATENATE(" -f ",C231," ")</f>
        <v xml:space="preserve"> -f 14.Qiime.100p.removed.norm </v>
      </c>
      <c r="AM232" t="str">
        <f>CONCATENATE(" ","-g ","EHFI.groups ")</f>
        <v xml:space="preserve"> -g EHFI.groups </v>
      </c>
      <c r="AN232" t="str">
        <f>CONCATENATE("-s ","gt"," ")</f>
        <v xml:space="preserve">-s gt </v>
      </c>
      <c r="AO232" t="str">
        <f>CONCATENATE("-p ",$AO$1 )</f>
        <v>-p 10000</v>
      </c>
      <c r="AP232" t="str">
        <f>CONCATENATE(" -t rowwise_rand ")</f>
        <v xml:space="preserve"> -t rowwise_rand </v>
      </c>
      <c r="AQ232" t="str">
        <f>CONCATENATE("-m ",I231," ")</f>
        <v xml:space="preserve">-m bray_curtis </v>
      </c>
      <c r="AR232" t="str">
        <f>CONCATENATE("-z ",H231," ")</f>
        <v xml:space="preserve">-z qiime_pipe </v>
      </c>
      <c r="AS232" t="str">
        <f>CONCATENATE(" -q ",$AS$1," ")</f>
        <v xml:space="preserve"> -q qiime_table </v>
      </c>
      <c r="AT232" s="10" t="s">
        <v>365</v>
      </c>
      <c r="AU232" t="str">
        <f>CONCATENATE(" -c ",$AU$1," ")</f>
        <v xml:space="preserve"> -c 10 </v>
      </c>
      <c r="AV232" t="str">
        <f>CONCATENATE("-o ", F231,"b")</f>
        <v>-o Analysis_46b</v>
      </c>
      <c r="AW232" s="10" t="s">
        <v>94</v>
      </c>
      <c r="BB232" s="10"/>
      <c r="BC232" s="10">
        <v>46</v>
      </c>
      <c r="BD232">
        <v>3</v>
      </c>
      <c r="BE232" t="str">
        <f>CONCATENATE($BE$2,AL232,AM232,AN232,AO232,AP232,AQ232,AR232,AS232,AT232,AU232,AV232,AW232)</f>
        <v>~/EHFI/plot_pco_with_stats_all.3-4-13.pl -f 14.Qiime.100p.removed.norm  -g EHFI.groups -s gt -p 10000 -t rowwise_rand -m bray_curtis -z qiime_pipe  -q qiime_table  -a ~/EHFI/qiime_trees/16S_all_gg_2011_1.tree -c 10 -o Analysis_46b -cleanup</v>
      </c>
      <c r="BH232" s="1" t="s">
        <v>718</v>
      </c>
      <c r="BI232" t="s">
        <v>719</v>
      </c>
    </row>
    <row r="233" spans="2:61">
      <c r="BC233" s="10">
        <v>46</v>
      </c>
      <c r="BD233">
        <v>4</v>
      </c>
      <c r="BE233" t="str">
        <f>CONCATENATE($BE$3,AY230,AZ230,BA230,BB230)</f>
        <v>~/EHFI/combine_summary_stats.pl -m pattern -w Analysis_46w -b Analysis_46b -o Analysis_46.P_VALUE_SUMMARY</v>
      </c>
      <c r="BH233" s="1" t="s">
        <v>698</v>
      </c>
      <c r="BI233" t="s">
        <v>720</v>
      </c>
    </row>
    <row r="234" spans="2:61">
      <c r="BC234" s="10">
        <v>46</v>
      </c>
      <c r="BD234">
        <v>5</v>
      </c>
    </row>
    <row r="235" spans="2:61">
      <c r="AL235" t="str">
        <f>CONCATENATE(F236)</f>
        <v>Analysis_47</v>
      </c>
      <c r="AY235" t="str">
        <f>CONCATENATE("-m pattern")</f>
        <v>-m pattern</v>
      </c>
      <c r="AZ235" t="str">
        <f>CONCATENATE(" -w ",F236,"w")</f>
        <v xml:space="preserve"> -w Analysis_47w</v>
      </c>
      <c r="BA235" t="str">
        <f>CONCATENATE(" -b ",F236,"b")</f>
        <v xml:space="preserve"> -b Analysis_47b</v>
      </c>
      <c r="BB235" s="10" t="str">
        <f>CONCATENATE(" -o ",F236,".P_VALUE_SUMMARY")</f>
        <v xml:space="preserve"> -o Analysis_47.P_VALUE_SUMMARY</v>
      </c>
      <c r="BC235" s="10">
        <v>47</v>
      </c>
      <c r="BD235">
        <v>1</v>
      </c>
      <c r="BE235" t="str">
        <f>CONCATENATE("# ",AL235)</f>
        <v># Analysis_47</v>
      </c>
      <c r="BH235" s="1" t="s">
        <v>699</v>
      </c>
      <c r="BI235" t="s">
        <v>721</v>
      </c>
    </row>
    <row r="236" spans="2:61">
      <c r="B236">
        <v>11</v>
      </c>
      <c r="C236" t="str">
        <f>VLOOKUP(D236,'[1]datasets and notes'!$K$3:$L$18,2,FALSE)</f>
        <v>11.Qiime.Qiime_default.included.raw</v>
      </c>
      <c r="D236" t="str">
        <f>CONCATENATE(G236,".",L236,".",M236,".",K236)</f>
        <v>Qiime.Qiime_default.included.raw</v>
      </c>
      <c r="E236">
        <v>47</v>
      </c>
      <c r="F236" s="24" t="s">
        <v>722</v>
      </c>
      <c r="G236" s="20" t="s">
        <v>150</v>
      </c>
      <c r="H236" s="20" t="s">
        <v>151</v>
      </c>
      <c r="I236" s="20" t="s">
        <v>675</v>
      </c>
      <c r="J236" s="20" t="s">
        <v>153</v>
      </c>
      <c r="K236" s="20" t="s">
        <v>107</v>
      </c>
      <c r="L236" s="20" t="s">
        <v>154</v>
      </c>
      <c r="M236" s="20" t="s">
        <v>93</v>
      </c>
      <c r="N236" s="21">
        <v>0.61</v>
      </c>
      <c r="O236" s="21">
        <v>0.96</v>
      </c>
      <c r="P236" s="21">
        <v>0.84</v>
      </c>
      <c r="Q236" s="21">
        <v>0.46</v>
      </c>
      <c r="R236" s="21">
        <v>0.33</v>
      </c>
      <c r="S236" s="21">
        <v>0</v>
      </c>
      <c r="T236" s="21">
        <v>0.71</v>
      </c>
      <c r="U236" s="21">
        <v>0.89</v>
      </c>
      <c r="V236" s="21">
        <v>0</v>
      </c>
      <c r="W236" s="21">
        <v>0.39</v>
      </c>
      <c r="X236" s="21" t="s">
        <v>723</v>
      </c>
      <c r="Y236" s="21">
        <v>0.85</v>
      </c>
      <c r="Z236" s="21">
        <v>0.7</v>
      </c>
      <c r="AA236" s="21">
        <v>0.96</v>
      </c>
      <c r="AB236" s="21">
        <v>0.83</v>
      </c>
      <c r="AC236" s="21">
        <v>0.64</v>
      </c>
      <c r="AD236" s="21" t="s">
        <v>724</v>
      </c>
      <c r="AE236" s="21" t="s">
        <v>725</v>
      </c>
      <c r="AF236" s="21">
        <v>0.39</v>
      </c>
      <c r="AG236" s="22">
        <v>0.97</v>
      </c>
      <c r="AH236" s="23">
        <v>5.7149999999999992E-2</v>
      </c>
      <c r="AI236" s="23">
        <v>0.211515900858043</v>
      </c>
      <c r="AJ236" s="22">
        <v>27</v>
      </c>
      <c r="AK236" t="str">
        <f>L236</f>
        <v>Qiime_default</v>
      </c>
      <c r="AL236" t="str">
        <f>CONCATENATE(" -f ",C236)</f>
        <v xml:space="preserve"> -f 11.Qiime.Qiime_default.included.raw</v>
      </c>
      <c r="AM236" t="str">
        <f>CONCATENATE(" ","-g ","EHFI.groups ")</f>
        <v xml:space="preserve"> -g EHFI.groups </v>
      </c>
      <c r="AN236" t="str">
        <f>CONCATENATE("-s ","lt"," ")</f>
        <v xml:space="preserve">-s lt </v>
      </c>
      <c r="AO236" t="str">
        <f>CONCATENATE("-p ",$AO$1 )</f>
        <v>-p 10000</v>
      </c>
      <c r="AP236" t="str">
        <f>CONCATENATE(" -t dataset_rand ")</f>
        <v xml:space="preserve"> -t dataset_rand </v>
      </c>
      <c r="AQ236" t="str">
        <f>CONCATENATE("-m ",I236," ")</f>
        <v xml:space="preserve">-m bray_curtis </v>
      </c>
      <c r="AR236" t="str">
        <f>CONCATENATE("-z ",H236," ")</f>
        <v xml:space="preserve">-z qiime_pipe </v>
      </c>
      <c r="AS236" t="str">
        <f>CONCATENATE(" -q ",$AS$1," ")</f>
        <v xml:space="preserve"> -q qiime_table </v>
      </c>
      <c r="AT236" s="10" t="s">
        <v>161</v>
      </c>
      <c r="AU236" t="str">
        <f>CONCATENATE(" -c ",$AU$1," ")</f>
        <v xml:space="preserve"> -c 10 </v>
      </c>
      <c r="AV236" t="str">
        <f>CONCATENATE("-o ",F236,"w")</f>
        <v>-o Analysis_47w</v>
      </c>
      <c r="AW236" s="10" t="s">
        <v>94</v>
      </c>
      <c r="BC236" s="10">
        <v>47</v>
      </c>
      <c r="BD236">
        <v>2</v>
      </c>
      <c r="BE236" t="str">
        <f>CONCATENATE($BE$2,AL236,AM236,AN236,AO236,AP236,AQ236,AR236,AS236,AT236,AU236,AV236,AW236)</f>
        <v>~/EHFI/plot_pco_with_stats_all.3-4-13.pl -f 11.Qiime.Qiime_default.included.raw -g EHFI.groups -s lt -p 10000 -t dataset_rand -m bray_curtis -z qiime_pipe  -q qiime_table  -a ~/EHFI/qiime_trees/97_otus.tree -c 10 -o Analysis_47w -cleanup</v>
      </c>
      <c r="BH236" s="1" t="s">
        <v>726</v>
      </c>
      <c r="BI236" t="s">
        <v>727</v>
      </c>
    </row>
    <row r="237" spans="2:61">
      <c r="AL237" t="str">
        <f>CONCATENATE(" -f ",C236," ")</f>
        <v xml:space="preserve"> -f 11.Qiime.Qiime_default.included.raw </v>
      </c>
      <c r="AM237" t="str">
        <f>CONCATENATE(" ","-g ","EHFI.groups ")</f>
        <v xml:space="preserve"> -g EHFI.groups </v>
      </c>
      <c r="AN237" t="str">
        <f>CONCATENATE("-s ","gt"," ")</f>
        <v xml:space="preserve">-s gt </v>
      </c>
      <c r="AO237" t="str">
        <f>CONCATENATE("-p ",$AO$1 )</f>
        <v>-p 10000</v>
      </c>
      <c r="AP237" t="str">
        <f>CONCATENATE(" -t rowwise_rand ")</f>
        <v xml:space="preserve"> -t rowwise_rand </v>
      </c>
      <c r="AQ237" t="str">
        <f>CONCATENATE("-m ",I236," ")</f>
        <v xml:space="preserve">-m bray_curtis </v>
      </c>
      <c r="AR237" t="str">
        <f>CONCATENATE("-z ",H236," ")</f>
        <v xml:space="preserve">-z qiime_pipe </v>
      </c>
      <c r="AS237" t="str">
        <f>CONCATENATE(" -q ",$AS$1," ")</f>
        <v xml:space="preserve"> -q qiime_table </v>
      </c>
      <c r="AT237" s="10" t="s">
        <v>161</v>
      </c>
      <c r="AU237" t="str">
        <f>CONCATENATE(" -c ",$AU$1," ")</f>
        <v xml:space="preserve"> -c 10 </v>
      </c>
      <c r="AV237" t="str">
        <f>CONCATENATE("-o ", F236,"b")</f>
        <v>-o Analysis_47b</v>
      </c>
      <c r="AW237" s="10" t="s">
        <v>94</v>
      </c>
      <c r="BB237" s="10"/>
      <c r="BC237" s="10">
        <v>47</v>
      </c>
      <c r="BD237">
        <v>3</v>
      </c>
      <c r="BE237" t="str">
        <f>CONCATENATE($BE$2,AL237,AM237,AN237,AO237,AP237,AQ237,AR237,AS237,AT237,AU237,AV237,AW237)</f>
        <v>~/EHFI/plot_pco_with_stats_all.3-4-13.pl -f 11.Qiime.Qiime_default.included.raw  -g EHFI.groups -s gt -p 10000 -t rowwise_rand -m bray_curtis -z qiime_pipe  -q qiime_table  -a ~/EHFI/qiime_trees/97_otus.tree -c 10 -o Analysis_47b -cleanup</v>
      </c>
      <c r="BH237" s="1" t="s">
        <v>728</v>
      </c>
      <c r="BI237" t="s">
        <v>729</v>
      </c>
    </row>
    <row r="238" spans="2:61">
      <c r="BC238" s="10">
        <v>47</v>
      </c>
      <c r="BD238">
        <v>4</v>
      </c>
      <c r="BE238" t="str">
        <f>CONCATENATE($BE$3,AY235,AZ235,BA235,BB235)</f>
        <v>~/EHFI/combine_summary_stats.pl -m pattern -w Analysis_47w -b Analysis_47b -o Analysis_47.P_VALUE_SUMMARY</v>
      </c>
      <c r="BH238" s="1" t="s">
        <v>708</v>
      </c>
      <c r="BI238" t="s">
        <v>730</v>
      </c>
    </row>
    <row r="239" spans="2:61">
      <c r="BC239" s="10">
        <v>47</v>
      </c>
      <c r="BD239">
        <v>5</v>
      </c>
    </row>
    <row r="240" spans="2:61">
      <c r="AL240" t="str">
        <f>CONCATENATE(F241)</f>
        <v>Analysis_48</v>
      </c>
      <c r="AY240" t="str">
        <f>CONCATENATE("-m pattern")</f>
        <v>-m pattern</v>
      </c>
      <c r="AZ240" t="str">
        <f>CONCATENATE(" -w ",F241,"w")</f>
        <v xml:space="preserve"> -w Analysis_48w</v>
      </c>
      <c r="BA240" t="str">
        <f>CONCATENATE(" -b ",F241,"b")</f>
        <v xml:space="preserve"> -b Analysis_48b</v>
      </c>
      <c r="BB240" s="10" t="str">
        <f>CONCATENATE(" -o ",F241,".P_VALUE_SUMMARY")</f>
        <v xml:space="preserve"> -o Analysis_48.P_VALUE_SUMMARY</v>
      </c>
      <c r="BC240" s="10">
        <v>48</v>
      </c>
      <c r="BD240">
        <v>1</v>
      </c>
      <c r="BE240" t="str">
        <f>CONCATENATE("# ",AL240)</f>
        <v># Analysis_48</v>
      </c>
      <c r="BH240" s="1" t="s">
        <v>709</v>
      </c>
      <c r="BI240" t="s">
        <v>731</v>
      </c>
    </row>
    <row r="241" spans="2:61">
      <c r="B241">
        <v>11</v>
      </c>
      <c r="C241" t="str">
        <f>VLOOKUP(D241,'[1]datasets and notes'!$K$3:$L$18,2,FALSE)</f>
        <v>11.Qiime.Qiime_default.included.raw</v>
      </c>
      <c r="D241" t="str">
        <f>CONCATENATE(G241,".",L241,".",M241,".",K241)</f>
        <v>Qiime.Qiime_default.included.raw</v>
      </c>
      <c r="E241">
        <v>48</v>
      </c>
      <c r="F241" s="24" t="s">
        <v>732</v>
      </c>
      <c r="G241" s="20" t="s">
        <v>150</v>
      </c>
      <c r="H241" s="20" t="s">
        <v>151</v>
      </c>
      <c r="I241" s="20" t="s">
        <v>122</v>
      </c>
      <c r="J241" s="20" t="s">
        <v>153</v>
      </c>
      <c r="K241" s="20" t="s">
        <v>107</v>
      </c>
      <c r="L241" s="20" t="s">
        <v>154</v>
      </c>
      <c r="M241" s="20" t="s">
        <v>93</v>
      </c>
      <c r="N241" s="21">
        <v>0.45</v>
      </c>
      <c r="O241" s="21">
        <v>0.67</v>
      </c>
      <c r="P241" s="21">
        <v>0.69</v>
      </c>
      <c r="Q241" s="21">
        <v>0.54</v>
      </c>
      <c r="R241" s="21">
        <v>0.21</v>
      </c>
      <c r="S241" s="21">
        <v>0</v>
      </c>
      <c r="T241" s="21">
        <v>0.66</v>
      </c>
      <c r="U241" s="21">
        <v>0.53</v>
      </c>
      <c r="V241" s="21">
        <v>0</v>
      </c>
      <c r="W241" s="21">
        <v>0.4</v>
      </c>
      <c r="X241" s="21" t="s">
        <v>733</v>
      </c>
      <c r="Y241" s="21" t="s">
        <v>734</v>
      </c>
      <c r="Z241" s="21">
        <v>0.51</v>
      </c>
      <c r="AA241" s="21">
        <v>0.62</v>
      </c>
      <c r="AB241" s="21">
        <v>1</v>
      </c>
      <c r="AC241" s="21" t="s">
        <v>735</v>
      </c>
      <c r="AD241" s="21" t="s">
        <v>736</v>
      </c>
      <c r="AE241" s="21" t="s">
        <v>737</v>
      </c>
      <c r="AF241" s="21">
        <v>0.4</v>
      </c>
      <c r="AG241" s="22">
        <v>0.85</v>
      </c>
      <c r="AH241" s="23">
        <v>5.8849999999999958E-2</v>
      </c>
      <c r="AI241" s="23">
        <v>0.22262034592788821</v>
      </c>
      <c r="AJ241" s="22">
        <v>28</v>
      </c>
      <c r="AK241" t="str">
        <f>L241</f>
        <v>Qiime_default</v>
      </c>
      <c r="AL241" t="str">
        <f>CONCATENATE(" -f ",C241)</f>
        <v xml:space="preserve"> -f 11.Qiime.Qiime_default.included.raw</v>
      </c>
      <c r="AM241" t="str">
        <f>CONCATENATE(" ","-g ","EHFI.groups ")</f>
        <v xml:space="preserve"> -g EHFI.groups </v>
      </c>
      <c r="AN241" t="str">
        <f>CONCATENATE("-s ","lt"," ")</f>
        <v xml:space="preserve">-s lt </v>
      </c>
      <c r="AO241" t="str">
        <f>CONCATENATE("-p ",$AO$1 )</f>
        <v>-p 10000</v>
      </c>
      <c r="AP241" t="str">
        <f>CONCATENATE(" -t dataset_rand ")</f>
        <v xml:space="preserve"> -t dataset_rand </v>
      </c>
      <c r="AQ241" t="str">
        <f>CONCATENATE("-m ",I241," ")</f>
        <v xml:space="preserve">-m euclidean </v>
      </c>
      <c r="AR241" t="str">
        <f>CONCATENATE("-z ",H241," ")</f>
        <v xml:space="preserve">-z qiime_pipe </v>
      </c>
      <c r="AS241" t="str">
        <f>CONCATENATE(" -q ",$AS$1," ")</f>
        <v xml:space="preserve"> -q qiime_table </v>
      </c>
      <c r="AT241" s="10" t="s">
        <v>161</v>
      </c>
      <c r="AU241" t="str">
        <f>CONCATENATE(" -c ",$AU$1," ")</f>
        <v xml:space="preserve"> -c 10 </v>
      </c>
      <c r="AV241" t="str">
        <f>CONCATENATE("-o ",F241,"w")</f>
        <v>-o Analysis_48w</v>
      </c>
      <c r="AW241" s="10" t="s">
        <v>94</v>
      </c>
      <c r="BC241" s="10">
        <v>48</v>
      </c>
      <c r="BD241">
        <v>2</v>
      </c>
      <c r="BE241" t="str">
        <f>CONCATENATE($BE$2,AL241,AM241,AN241,AO241,AP241,AQ241,AR241,AS241,AT241,AU241,AV241,AW241)</f>
        <v>~/EHFI/plot_pco_with_stats_all.3-4-13.pl -f 11.Qiime.Qiime_default.included.raw -g EHFI.groups -s lt -p 10000 -t dataset_rand -m euclidean -z qiime_pipe  -q qiime_table  -a ~/EHFI/qiime_trees/97_otus.tree -c 10 -o Analysis_48w -cleanup</v>
      </c>
      <c r="BH241" s="1" t="s">
        <v>738</v>
      </c>
      <c r="BI241" t="s">
        <v>739</v>
      </c>
    </row>
    <row r="242" spans="2:61">
      <c r="AL242" t="str">
        <f>CONCATENATE(" -f ",C241," ")</f>
        <v xml:space="preserve"> -f 11.Qiime.Qiime_default.included.raw </v>
      </c>
      <c r="AM242" t="str">
        <f>CONCATENATE(" ","-g ","EHFI.groups ")</f>
        <v xml:space="preserve"> -g EHFI.groups </v>
      </c>
      <c r="AN242" t="str">
        <f>CONCATENATE("-s ","gt"," ")</f>
        <v xml:space="preserve">-s gt </v>
      </c>
      <c r="AO242" t="str">
        <f>CONCATENATE("-p ",$AO$1 )</f>
        <v>-p 10000</v>
      </c>
      <c r="AP242" t="str">
        <f>CONCATENATE(" -t rowwise_rand ")</f>
        <v xml:space="preserve"> -t rowwise_rand </v>
      </c>
      <c r="AQ242" t="str">
        <f>CONCATENATE("-m ",I241," ")</f>
        <v xml:space="preserve">-m euclidean </v>
      </c>
      <c r="AR242" t="str">
        <f>CONCATENATE("-z ",H241," ")</f>
        <v xml:space="preserve">-z qiime_pipe </v>
      </c>
      <c r="AS242" t="str">
        <f>CONCATENATE(" -q ",$AS$1," ")</f>
        <v xml:space="preserve"> -q qiime_table </v>
      </c>
      <c r="AT242" s="10" t="s">
        <v>161</v>
      </c>
      <c r="AU242" t="str">
        <f>CONCATENATE(" -c ",$AU$1," ")</f>
        <v xml:space="preserve"> -c 10 </v>
      </c>
      <c r="AV242" t="str">
        <f>CONCATENATE("-o ", F241,"b")</f>
        <v>-o Analysis_48b</v>
      </c>
      <c r="AW242" s="10" t="s">
        <v>94</v>
      </c>
      <c r="BB242" s="10"/>
      <c r="BC242" s="10">
        <v>48</v>
      </c>
      <c r="BD242">
        <v>3</v>
      </c>
      <c r="BE242" t="str">
        <f>CONCATENATE($BE$2,AL242,AM242,AN242,AO242,AP242,AQ242,AR242,AS242,AT242,AU242,AV242,AW242)</f>
        <v>~/EHFI/plot_pco_with_stats_all.3-4-13.pl -f 11.Qiime.Qiime_default.included.raw  -g EHFI.groups -s gt -p 10000 -t rowwise_rand -m euclidean -z qiime_pipe  -q qiime_table  -a ~/EHFI/qiime_trees/97_otus.tree -c 10 -o Analysis_48b -cleanup</v>
      </c>
      <c r="BH242" s="1" t="s">
        <v>740</v>
      </c>
      <c r="BI242" t="s">
        <v>741</v>
      </c>
    </row>
    <row r="243" spans="2:61">
      <c r="BC243" s="10">
        <v>48</v>
      </c>
      <c r="BD243">
        <v>4</v>
      </c>
      <c r="BE243" t="str">
        <f>CONCATENATE($BE$3,AY240,AZ240,BA240,BB240)</f>
        <v>~/EHFI/combine_summary_stats.pl -m pattern -w Analysis_48w -b Analysis_48b -o Analysis_48.P_VALUE_SUMMARY</v>
      </c>
      <c r="BH243" s="1" t="s">
        <v>720</v>
      </c>
      <c r="BI243" t="s">
        <v>742</v>
      </c>
    </row>
    <row r="244" spans="2:61">
      <c r="BC244" s="10">
        <v>48</v>
      </c>
      <c r="BD244">
        <v>5</v>
      </c>
    </row>
    <row r="245" spans="2:61">
      <c r="AL245" t="str">
        <f>CONCATENATE(F246)</f>
        <v>Analysis_49</v>
      </c>
      <c r="AY245" t="str">
        <f>CONCATENATE("-m pattern")</f>
        <v>-m pattern</v>
      </c>
      <c r="AZ245" t="str">
        <f>CONCATENATE(" -w ",F246,"w")</f>
        <v xml:space="preserve"> -w Analysis_49w</v>
      </c>
      <c r="BA245" t="str">
        <f>CONCATENATE(" -b ",F246,"b")</f>
        <v xml:space="preserve"> -b Analysis_49b</v>
      </c>
      <c r="BB245" s="10" t="str">
        <f>CONCATENATE(" -o ",F246,".P_VALUE_SUMMARY")</f>
        <v xml:space="preserve"> -o Analysis_49.P_VALUE_SUMMARY</v>
      </c>
      <c r="BC245" s="10">
        <v>49</v>
      </c>
      <c r="BD245">
        <v>1</v>
      </c>
      <c r="BE245" t="str">
        <f>CONCATENATE("# ",AL245)</f>
        <v># Analysis_49</v>
      </c>
      <c r="BH245" s="1" t="s">
        <v>721</v>
      </c>
      <c r="BI245" t="s">
        <v>743</v>
      </c>
    </row>
    <row r="246" spans="2:61">
      <c r="B246">
        <v>9</v>
      </c>
      <c r="C246" t="str">
        <f>VLOOKUP(D246,'[1]datasets and notes'!$K$3:$L$18,2,FALSE)</f>
        <v>9.Qiime.Qiime_default.removed.raw</v>
      </c>
      <c r="D246" t="str">
        <f>CONCATENATE(G246,".",L246,".",M246,".",K246)</f>
        <v>Qiime.Qiime_default.removed.raw</v>
      </c>
      <c r="E246">
        <v>49</v>
      </c>
      <c r="F246" s="24" t="s">
        <v>744</v>
      </c>
      <c r="G246" s="20" t="s">
        <v>150</v>
      </c>
      <c r="H246" s="20" t="s">
        <v>151</v>
      </c>
      <c r="I246" s="20" t="s">
        <v>675</v>
      </c>
      <c r="J246" s="20" t="s">
        <v>153</v>
      </c>
      <c r="K246" s="20" t="s">
        <v>107</v>
      </c>
      <c r="L246" s="20" t="s">
        <v>154</v>
      </c>
      <c r="M246" s="20" t="s">
        <v>214</v>
      </c>
      <c r="N246" s="21">
        <v>0.25</v>
      </c>
      <c r="O246" s="21">
        <v>0.09</v>
      </c>
      <c r="P246" s="21">
        <v>0</v>
      </c>
      <c r="Q246" s="21">
        <v>0.32</v>
      </c>
      <c r="R246" s="21">
        <v>0.28999999999999998</v>
      </c>
      <c r="S246" s="21">
        <v>0.12</v>
      </c>
      <c r="T246" s="21">
        <v>0.1</v>
      </c>
      <c r="U246" s="21">
        <v>0.47</v>
      </c>
      <c r="V246" s="21">
        <v>0.59</v>
      </c>
      <c r="W246" s="21">
        <v>0.59</v>
      </c>
      <c r="X246" s="21" t="s">
        <v>159</v>
      </c>
      <c r="Y246" s="21" t="s">
        <v>745</v>
      </c>
      <c r="Z246" s="21">
        <v>0.44</v>
      </c>
      <c r="AA246" s="21">
        <v>0.8</v>
      </c>
      <c r="AB246" s="21">
        <v>0.72</v>
      </c>
      <c r="AC246" s="21">
        <v>0.91</v>
      </c>
      <c r="AD246" s="21" t="s">
        <v>200</v>
      </c>
      <c r="AE246" s="21" t="s">
        <v>615</v>
      </c>
      <c r="AF246" s="21">
        <v>0.95</v>
      </c>
      <c r="AG246" s="22">
        <v>0.87</v>
      </c>
      <c r="AH246" s="23">
        <v>0.16569999999999996</v>
      </c>
      <c r="AI246" s="23">
        <v>0.36560621611668193</v>
      </c>
      <c r="AJ246" s="22">
        <v>32</v>
      </c>
      <c r="AK246" t="str">
        <f>L246</f>
        <v>Qiime_default</v>
      </c>
      <c r="AL246" t="str">
        <f>CONCATENATE(" -f ",C246)</f>
        <v xml:space="preserve"> -f 9.Qiime.Qiime_default.removed.raw</v>
      </c>
      <c r="AM246" t="str">
        <f>CONCATENATE(" ","-g ","EHFI.groups ")</f>
        <v xml:space="preserve"> -g EHFI.groups </v>
      </c>
      <c r="AN246" t="str">
        <f>CONCATENATE("-s ","lt"," ")</f>
        <v xml:space="preserve">-s lt </v>
      </c>
      <c r="AO246" t="str">
        <f>CONCATENATE("-p ",$AO$1 )</f>
        <v>-p 10000</v>
      </c>
      <c r="AP246" t="str">
        <f>CONCATENATE(" -t dataset_rand ")</f>
        <v xml:space="preserve"> -t dataset_rand </v>
      </c>
      <c r="AQ246" t="str">
        <f>CONCATENATE("-m ",I246," ")</f>
        <v xml:space="preserve">-m bray_curtis </v>
      </c>
      <c r="AR246" t="str">
        <f>CONCATENATE("-z ",H246," ")</f>
        <v xml:space="preserve">-z qiime_pipe </v>
      </c>
      <c r="AS246" t="str">
        <f>CONCATENATE(" -q ",$AS$1," ")</f>
        <v xml:space="preserve"> -q qiime_table </v>
      </c>
      <c r="AT246" s="10" t="s">
        <v>161</v>
      </c>
      <c r="AU246" t="str">
        <f>CONCATENATE(" -c ",$AU$1," ")</f>
        <v xml:space="preserve"> -c 10 </v>
      </c>
      <c r="AV246" t="str">
        <f>CONCATENATE("-o ",F246,"w")</f>
        <v>-o Analysis_49w</v>
      </c>
      <c r="AW246" s="10" t="s">
        <v>94</v>
      </c>
      <c r="BC246" s="10">
        <v>49</v>
      </c>
      <c r="BD246">
        <v>2</v>
      </c>
      <c r="BE246" t="str">
        <f>CONCATENATE($BE$2,AL246,AM246,AN246,AO246,AP246,AQ246,AR246,AS246,AT246,AU246,AV246,AW246)</f>
        <v>~/EHFI/plot_pco_with_stats_all.3-4-13.pl -f 9.Qiime.Qiime_default.removed.raw -g EHFI.groups -s lt -p 10000 -t dataset_rand -m bray_curtis -z qiime_pipe  -q qiime_table  -a ~/EHFI/qiime_trees/97_otus.tree -c 10 -o Analysis_49w -cleanup</v>
      </c>
      <c r="BH246" s="1" t="s">
        <v>746</v>
      </c>
      <c r="BI246" t="s">
        <v>747</v>
      </c>
    </row>
    <row r="247" spans="2:61">
      <c r="AL247" t="str">
        <f>CONCATENATE(" -f ",C246," ")</f>
        <v xml:space="preserve"> -f 9.Qiime.Qiime_default.removed.raw </v>
      </c>
      <c r="AM247" t="str">
        <f>CONCATENATE(" ","-g ","EHFI.groups ")</f>
        <v xml:space="preserve"> -g EHFI.groups </v>
      </c>
      <c r="AN247" t="str">
        <f>CONCATENATE("-s ","gt"," ")</f>
        <v xml:space="preserve">-s gt </v>
      </c>
      <c r="AO247" t="str">
        <f>CONCATENATE("-p ",$AO$1 )</f>
        <v>-p 10000</v>
      </c>
      <c r="AP247" t="str">
        <f>CONCATENATE(" -t rowwise_rand ")</f>
        <v xml:space="preserve"> -t rowwise_rand </v>
      </c>
      <c r="AQ247" t="str">
        <f>CONCATENATE("-m ",I246," ")</f>
        <v xml:space="preserve">-m bray_curtis </v>
      </c>
      <c r="AR247" t="str">
        <f>CONCATENATE("-z ",H246," ")</f>
        <v xml:space="preserve">-z qiime_pipe </v>
      </c>
      <c r="AS247" t="str">
        <f>CONCATENATE(" -q ",$AS$1," ")</f>
        <v xml:space="preserve"> -q qiime_table </v>
      </c>
      <c r="AT247" s="10" t="s">
        <v>161</v>
      </c>
      <c r="AU247" t="str">
        <f>CONCATENATE(" -c ",$AU$1," ")</f>
        <v xml:space="preserve"> -c 10 </v>
      </c>
      <c r="AV247" t="str">
        <f>CONCATENATE("-o ", F246,"b")</f>
        <v>-o Analysis_49b</v>
      </c>
      <c r="AW247" s="10" t="s">
        <v>94</v>
      </c>
      <c r="BB247" s="10"/>
      <c r="BC247" s="10">
        <v>49</v>
      </c>
      <c r="BD247">
        <v>3</v>
      </c>
      <c r="BE247" t="str">
        <f>CONCATENATE($BE$2,AL247,AM247,AN247,AO247,AP247,AQ247,AR247,AS247,AT247,AU247,AV247,AW247)</f>
        <v>~/EHFI/plot_pco_with_stats_all.3-4-13.pl -f 9.Qiime.Qiime_default.removed.raw  -g EHFI.groups -s gt -p 10000 -t rowwise_rand -m bray_curtis -z qiime_pipe  -q qiime_table  -a ~/EHFI/qiime_trees/97_otus.tree -c 10 -o Analysis_49b -cleanup</v>
      </c>
      <c r="BH247" s="1" t="s">
        <v>748</v>
      </c>
      <c r="BI247" t="s">
        <v>749</v>
      </c>
    </row>
    <row r="248" spans="2:61">
      <c r="BC248" s="10">
        <v>49</v>
      </c>
      <c r="BD248">
        <v>4</v>
      </c>
      <c r="BE248" t="str">
        <f>CONCATENATE($BE$3,AY245,AZ245,BA245,BB245)</f>
        <v>~/EHFI/combine_summary_stats.pl -m pattern -w Analysis_49w -b Analysis_49b -o Analysis_49.P_VALUE_SUMMARY</v>
      </c>
      <c r="BH248" s="1" t="s">
        <v>730</v>
      </c>
      <c r="BI248" t="s">
        <v>750</v>
      </c>
    </row>
    <row r="249" spans="2:61">
      <c r="BC249" s="10">
        <v>49</v>
      </c>
      <c r="BD249">
        <v>5</v>
      </c>
    </row>
    <row r="250" spans="2:61">
      <c r="AL250" t="str">
        <f>CONCATENATE(F251)</f>
        <v>Analysis_50</v>
      </c>
      <c r="AY250" t="str">
        <f>CONCATENATE("-m pattern")</f>
        <v>-m pattern</v>
      </c>
      <c r="AZ250" t="str">
        <f>CONCATENATE(" -w ",F251,"w")</f>
        <v xml:space="preserve"> -w Analysis_50w</v>
      </c>
      <c r="BA250" t="str">
        <f>CONCATENATE(" -b ",F251,"b")</f>
        <v xml:space="preserve"> -b Analysis_50b</v>
      </c>
      <c r="BB250" s="10" t="str">
        <f>CONCATENATE(" -o ",F251,".P_VALUE_SUMMARY")</f>
        <v xml:space="preserve"> -o Analysis_50.P_VALUE_SUMMARY</v>
      </c>
      <c r="BC250" s="10">
        <v>50</v>
      </c>
      <c r="BD250">
        <v>1</v>
      </c>
      <c r="BE250" t="str">
        <f>CONCATENATE("# ",AL250)</f>
        <v># Analysis_50</v>
      </c>
      <c r="BH250" s="1" t="s">
        <v>731</v>
      </c>
      <c r="BI250" t="s">
        <v>751</v>
      </c>
    </row>
    <row r="251" spans="2:61">
      <c r="B251">
        <v>9</v>
      </c>
      <c r="C251" t="str">
        <f>VLOOKUP(D251,'[1]datasets and notes'!$K$3:$L$18,2,FALSE)</f>
        <v>9.Qiime.Qiime_default.removed.raw</v>
      </c>
      <c r="D251" t="str">
        <f>CONCATENATE(G251,".",L251,".",M251,".",K251)</f>
        <v>Qiime.Qiime_default.removed.raw</v>
      </c>
      <c r="E251">
        <v>50</v>
      </c>
      <c r="F251" s="24" t="s">
        <v>752</v>
      </c>
      <c r="G251" s="20" t="s">
        <v>150</v>
      </c>
      <c r="H251" s="20" t="s">
        <v>151</v>
      </c>
      <c r="I251" s="20" t="s">
        <v>122</v>
      </c>
      <c r="J251" s="20" t="s">
        <v>153</v>
      </c>
      <c r="K251" s="20" t="s">
        <v>107</v>
      </c>
      <c r="L251" s="20" t="s">
        <v>154</v>
      </c>
      <c r="M251" s="20" t="s">
        <v>214</v>
      </c>
      <c r="N251" s="21">
        <v>0.09</v>
      </c>
      <c r="O251" s="21">
        <v>0.09</v>
      </c>
      <c r="P251" s="21">
        <v>0.01</v>
      </c>
      <c r="Q251" s="21">
        <v>0.18</v>
      </c>
      <c r="R251" s="21">
        <v>0.2</v>
      </c>
      <c r="S251" s="21">
        <v>0</v>
      </c>
      <c r="T251" s="21">
        <v>0.05</v>
      </c>
      <c r="U251" s="21">
        <v>0.27</v>
      </c>
      <c r="V251" s="21">
        <v>0.33</v>
      </c>
      <c r="W251" s="21">
        <v>0.61</v>
      </c>
      <c r="X251" s="21" t="s">
        <v>180</v>
      </c>
      <c r="Y251" s="21" t="s">
        <v>753</v>
      </c>
      <c r="Z251" s="21">
        <v>0.38</v>
      </c>
      <c r="AA251" s="21">
        <v>0.81</v>
      </c>
      <c r="AB251" s="21">
        <v>0.5</v>
      </c>
      <c r="AC251" s="21" t="s">
        <v>754</v>
      </c>
      <c r="AD251" s="21" t="s">
        <v>755</v>
      </c>
      <c r="AE251" s="21" t="s">
        <v>756</v>
      </c>
      <c r="AF251" s="21">
        <v>0.87</v>
      </c>
      <c r="AG251" s="22">
        <v>0.8</v>
      </c>
      <c r="AH251" s="23">
        <v>0.12269999999999999</v>
      </c>
      <c r="AI251" s="23">
        <v>0.30415648673183454</v>
      </c>
      <c r="AJ251" s="22">
        <v>30</v>
      </c>
      <c r="AK251" t="str">
        <f>L251</f>
        <v>Qiime_default</v>
      </c>
      <c r="AL251" t="str">
        <f>CONCATENATE(" -f ",C251)</f>
        <v xml:space="preserve"> -f 9.Qiime.Qiime_default.removed.raw</v>
      </c>
      <c r="AM251" t="str">
        <f>CONCATENATE(" ","-g ","EHFI.groups ")</f>
        <v xml:space="preserve"> -g EHFI.groups </v>
      </c>
      <c r="AN251" t="str">
        <f>CONCATENATE("-s ","lt"," ")</f>
        <v xml:space="preserve">-s lt </v>
      </c>
      <c r="AO251" t="str">
        <f>CONCATENATE("-p ",$AO$1 )</f>
        <v>-p 10000</v>
      </c>
      <c r="AP251" t="str">
        <f>CONCATENATE(" -t dataset_rand ")</f>
        <v xml:space="preserve"> -t dataset_rand </v>
      </c>
      <c r="AQ251" t="str">
        <f>CONCATENATE("-m ",I251," ")</f>
        <v xml:space="preserve">-m euclidean </v>
      </c>
      <c r="AR251" t="str">
        <f>CONCATENATE("-z ",H251," ")</f>
        <v xml:space="preserve">-z qiime_pipe </v>
      </c>
      <c r="AS251" t="str">
        <f>CONCATENATE(" -q ",$AS$1," ")</f>
        <v xml:space="preserve"> -q qiime_table </v>
      </c>
      <c r="AT251" s="10" t="s">
        <v>161</v>
      </c>
      <c r="AU251" t="str">
        <f>CONCATENATE(" -c ",$AU$1," ")</f>
        <v xml:space="preserve"> -c 10 </v>
      </c>
      <c r="AV251" t="str">
        <f>CONCATENATE("-o ",F251,"w")</f>
        <v>-o Analysis_50w</v>
      </c>
      <c r="AW251" s="10" t="s">
        <v>94</v>
      </c>
      <c r="BC251" s="10">
        <v>50</v>
      </c>
      <c r="BD251">
        <v>2</v>
      </c>
      <c r="BE251" t="str">
        <f>CONCATENATE($BE$2,AL251,AM251,AN251,AO251,AP251,AQ251,AR251,AS251,AT251,AU251,AV251,AW251)</f>
        <v>~/EHFI/plot_pco_with_stats_all.3-4-13.pl -f 9.Qiime.Qiime_default.removed.raw -g EHFI.groups -s lt -p 10000 -t dataset_rand -m euclidean -z qiime_pipe  -q qiime_table  -a ~/EHFI/qiime_trees/97_otus.tree -c 10 -o Analysis_50w -cleanup</v>
      </c>
      <c r="BH251" s="1" t="s">
        <v>757</v>
      </c>
      <c r="BI251" t="s">
        <v>758</v>
      </c>
    </row>
    <row r="252" spans="2:61">
      <c r="AL252" t="str">
        <f>CONCATENATE(" -f ",C251," ")</f>
        <v xml:space="preserve"> -f 9.Qiime.Qiime_default.removed.raw </v>
      </c>
      <c r="AM252" t="str">
        <f>CONCATENATE(" ","-g ","EHFI.groups ")</f>
        <v xml:space="preserve"> -g EHFI.groups </v>
      </c>
      <c r="AN252" t="str">
        <f>CONCATENATE("-s ","gt"," ")</f>
        <v xml:space="preserve">-s gt </v>
      </c>
      <c r="AO252" t="str">
        <f>CONCATENATE("-p ",$AO$1 )</f>
        <v>-p 10000</v>
      </c>
      <c r="AP252" t="str">
        <f>CONCATENATE(" -t rowwise_rand ")</f>
        <v xml:space="preserve"> -t rowwise_rand </v>
      </c>
      <c r="AQ252" t="str">
        <f>CONCATENATE("-m ",I251," ")</f>
        <v xml:space="preserve">-m euclidean </v>
      </c>
      <c r="AR252" t="str">
        <f>CONCATENATE("-z ",H251," ")</f>
        <v xml:space="preserve">-z qiime_pipe </v>
      </c>
      <c r="AS252" t="str">
        <f>CONCATENATE(" -q ",$AS$1," ")</f>
        <v xml:space="preserve"> -q qiime_table </v>
      </c>
      <c r="AT252" s="10" t="s">
        <v>161</v>
      </c>
      <c r="AU252" t="str">
        <f>CONCATENATE(" -c ",$AU$1," ")</f>
        <v xml:space="preserve"> -c 10 </v>
      </c>
      <c r="AV252" t="str">
        <f>CONCATENATE("-o ", F251,"b")</f>
        <v>-o Analysis_50b</v>
      </c>
      <c r="AW252" s="10" t="s">
        <v>94</v>
      </c>
      <c r="BB252" s="10"/>
      <c r="BC252" s="10">
        <v>50</v>
      </c>
      <c r="BD252">
        <v>3</v>
      </c>
      <c r="BE252" t="str">
        <f>CONCATENATE($BE$2,AL252,AM252,AN252,AO252,AP252,AQ252,AR252,AS252,AT252,AU252,AV252,AW252)</f>
        <v>~/EHFI/plot_pco_with_stats_all.3-4-13.pl -f 9.Qiime.Qiime_default.removed.raw  -g EHFI.groups -s gt -p 10000 -t rowwise_rand -m euclidean -z qiime_pipe  -q qiime_table  -a ~/EHFI/qiime_trees/97_otus.tree -c 10 -o Analysis_50b -cleanup</v>
      </c>
      <c r="BH252" s="1" t="s">
        <v>759</v>
      </c>
      <c r="BI252" t="s">
        <v>760</v>
      </c>
    </row>
    <row r="253" spans="2:61">
      <c r="BC253" s="10">
        <v>50</v>
      </c>
      <c r="BD253">
        <v>4</v>
      </c>
      <c r="BE253" t="str">
        <f>CONCATENATE($BE$3,AY250,AZ250,BA250,BB250)</f>
        <v>~/EHFI/combine_summary_stats.pl -m pattern -w Analysis_50w -b Analysis_50b -o Analysis_50.P_VALUE_SUMMARY</v>
      </c>
      <c r="BH253" s="1" t="s">
        <v>742</v>
      </c>
      <c r="BI253" t="s">
        <v>761</v>
      </c>
    </row>
    <row r="254" spans="2:61">
      <c r="BC254" s="10">
        <v>50</v>
      </c>
      <c r="BD254">
        <v>5</v>
      </c>
    </row>
    <row r="255" spans="2:61">
      <c r="AL255" t="str">
        <f>CONCATENATE(F256)</f>
        <v>Analysis_51</v>
      </c>
      <c r="AY255" t="str">
        <f>CONCATENATE("-m pattern")</f>
        <v>-m pattern</v>
      </c>
      <c r="AZ255" t="str">
        <f>CONCATENATE(" -w ",F256,"w")</f>
        <v xml:space="preserve"> -w Analysis_51w</v>
      </c>
      <c r="BA255" t="str">
        <f>CONCATENATE(" -b ",F256,"b")</f>
        <v xml:space="preserve"> -b Analysis_51b</v>
      </c>
      <c r="BB255" s="10" t="str">
        <f>CONCATENATE(" -o ",F256,".P_VALUE_SUMMARY")</f>
        <v xml:space="preserve"> -o Analysis_51.P_VALUE_SUMMARY</v>
      </c>
      <c r="BC255" s="10">
        <v>51</v>
      </c>
      <c r="BD255">
        <v>1</v>
      </c>
      <c r="BE255" t="str">
        <f>CONCATENATE("# ",AL255)</f>
        <v># Analysis_51</v>
      </c>
      <c r="BH255" s="1" t="s">
        <v>743</v>
      </c>
      <c r="BI255" t="s">
        <v>762</v>
      </c>
    </row>
    <row r="256" spans="2:61">
      <c r="B256">
        <v>12</v>
      </c>
      <c r="C256" t="str">
        <f>VLOOKUP(D256,'[1]datasets and notes'!$K$3:$L$18,2,FALSE)</f>
        <v>12.Qiime.Qiime_default.included.norm</v>
      </c>
      <c r="D256" t="str">
        <f>CONCATENATE(G256,".",L256,".",M256,".",K256)</f>
        <v>Qiime.Qiime_default.included.norm</v>
      </c>
      <c r="E256">
        <v>51</v>
      </c>
      <c r="F256" s="24" t="s">
        <v>763</v>
      </c>
      <c r="G256" s="20" t="s">
        <v>150</v>
      </c>
      <c r="H256" s="20" t="s">
        <v>151</v>
      </c>
      <c r="I256" s="20" t="s">
        <v>675</v>
      </c>
      <c r="J256" s="20" t="s">
        <v>153</v>
      </c>
      <c r="K256" s="20" t="s">
        <v>91</v>
      </c>
      <c r="L256" s="20" t="s">
        <v>154</v>
      </c>
      <c r="M256" s="20" t="s">
        <v>93</v>
      </c>
      <c r="N256" s="21">
        <v>0.27</v>
      </c>
      <c r="O256" s="21">
        <v>0.6</v>
      </c>
      <c r="P256" s="21">
        <v>0.65</v>
      </c>
      <c r="Q256" s="21">
        <v>0.62</v>
      </c>
      <c r="R256" s="21">
        <v>0.22</v>
      </c>
      <c r="S256" s="21">
        <v>0</v>
      </c>
      <c r="T256" s="21">
        <v>0.64</v>
      </c>
      <c r="U256" s="21">
        <v>0.52</v>
      </c>
      <c r="V256" s="21">
        <v>0</v>
      </c>
      <c r="W256" s="21">
        <v>0.4</v>
      </c>
      <c r="X256" s="21" t="s">
        <v>764</v>
      </c>
      <c r="Y256" s="21">
        <v>0.82</v>
      </c>
      <c r="Z256" s="21">
        <v>0.51</v>
      </c>
      <c r="AA256" s="21">
        <v>0.68</v>
      </c>
      <c r="AB256" s="21">
        <v>1</v>
      </c>
      <c r="AC256" s="21">
        <v>0.92</v>
      </c>
      <c r="AD256" s="21">
        <v>0</v>
      </c>
      <c r="AE256" s="21">
        <v>1</v>
      </c>
      <c r="AF256" s="21">
        <v>0.4</v>
      </c>
      <c r="AG256" s="22">
        <v>0.85</v>
      </c>
      <c r="AH256" s="23">
        <v>5.0449999999999953E-2</v>
      </c>
      <c r="AI256" s="23">
        <v>0.22114712297472924</v>
      </c>
      <c r="AJ256" s="22">
        <v>26</v>
      </c>
      <c r="AK256" t="str">
        <f>L256</f>
        <v>Qiime_default</v>
      </c>
      <c r="AL256" t="str">
        <f>CONCATENATE(" -f ",C256)</f>
        <v xml:space="preserve"> -f 12.Qiime.Qiime_default.included.norm</v>
      </c>
      <c r="AM256" t="str">
        <f>CONCATENATE(" ","-g ","EHFI.groups ")</f>
        <v xml:space="preserve"> -g EHFI.groups </v>
      </c>
      <c r="AN256" t="str">
        <f>CONCATENATE("-s ","lt"," ")</f>
        <v xml:space="preserve">-s lt </v>
      </c>
      <c r="AO256" t="str">
        <f>CONCATENATE("-p ",$AO$1 )</f>
        <v>-p 10000</v>
      </c>
      <c r="AP256" t="str">
        <f>CONCATENATE(" -t dataset_rand ")</f>
        <v xml:space="preserve"> -t dataset_rand </v>
      </c>
      <c r="AQ256" t="str">
        <f>CONCATENATE("-m ",I256," ")</f>
        <v xml:space="preserve">-m bray_curtis </v>
      </c>
      <c r="AR256" t="str">
        <f>CONCATENATE("-z ",H256," ")</f>
        <v xml:space="preserve">-z qiime_pipe </v>
      </c>
      <c r="AS256" t="str">
        <f>CONCATENATE(" -q ",$AS$1," ")</f>
        <v xml:space="preserve"> -q qiime_table </v>
      </c>
      <c r="AT256" s="10" t="s">
        <v>161</v>
      </c>
      <c r="AU256" t="str">
        <f>CONCATENATE(" -c ",$AU$1," ")</f>
        <v xml:space="preserve"> -c 10 </v>
      </c>
      <c r="AV256" t="str">
        <f>CONCATENATE("-o ",F256,"w")</f>
        <v>-o Analysis_51w</v>
      </c>
      <c r="AW256" s="10" t="s">
        <v>94</v>
      </c>
      <c r="BC256" s="10">
        <v>51</v>
      </c>
      <c r="BD256">
        <v>2</v>
      </c>
      <c r="BE256" t="str">
        <f>CONCATENATE($BE$2,AL256,AM256,AN256,AO256,AP256,AQ256,AR256,AS256,AT256,AU256,AV256,AW256)</f>
        <v>~/EHFI/plot_pco_with_stats_all.3-4-13.pl -f 12.Qiime.Qiime_default.included.norm -g EHFI.groups -s lt -p 10000 -t dataset_rand -m bray_curtis -z qiime_pipe  -q qiime_table  -a ~/EHFI/qiime_trees/97_otus.tree -c 10 -o Analysis_51w -cleanup</v>
      </c>
      <c r="BH256" s="1" t="s">
        <v>765</v>
      </c>
      <c r="BI256" t="s">
        <v>766</v>
      </c>
    </row>
    <row r="257" spans="2:61">
      <c r="AL257" t="str">
        <f>CONCATENATE(" -f ",C256," ")</f>
        <v xml:space="preserve"> -f 12.Qiime.Qiime_default.included.norm </v>
      </c>
      <c r="AM257" t="str">
        <f>CONCATENATE(" ","-g ","EHFI.groups ")</f>
        <v xml:space="preserve"> -g EHFI.groups </v>
      </c>
      <c r="AN257" t="str">
        <f>CONCATENATE("-s ","gt"," ")</f>
        <v xml:space="preserve">-s gt </v>
      </c>
      <c r="AO257" t="str">
        <f>CONCATENATE("-p ",$AO$1 )</f>
        <v>-p 10000</v>
      </c>
      <c r="AP257" t="str">
        <f>CONCATENATE(" -t rowwise_rand ")</f>
        <v xml:space="preserve"> -t rowwise_rand </v>
      </c>
      <c r="AQ257" t="str">
        <f>CONCATENATE("-m ",I256," ")</f>
        <v xml:space="preserve">-m bray_curtis </v>
      </c>
      <c r="AR257" t="str">
        <f>CONCATENATE("-z ",H256," ")</f>
        <v xml:space="preserve">-z qiime_pipe </v>
      </c>
      <c r="AS257" t="str">
        <f>CONCATENATE(" -q ",$AS$1," ")</f>
        <v xml:space="preserve"> -q qiime_table </v>
      </c>
      <c r="AT257" s="10" t="s">
        <v>161</v>
      </c>
      <c r="AU257" t="str">
        <f>CONCATENATE(" -c ",$AU$1," ")</f>
        <v xml:space="preserve"> -c 10 </v>
      </c>
      <c r="AV257" t="str">
        <f>CONCATENATE("-o ", F256,"b")</f>
        <v>-o Analysis_51b</v>
      </c>
      <c r="AW257" s="10" t="s">
        <v>94</v>
      </c>
      <c r="BB257" s="10"/>
      <c r="BC257" s="10">
        <v>51</v>
      </c>
      <c r="BD257">
        <v>3</v>
      </c>
      <c r="BE257" t="str">
        <f>CONCATENATE($BE$2,AL257,AM257,AN257,AO257,AP257,AQ257,AR257,AS257,AT257,AU257,AV257,AW257)</f>
        <v>~/EHFI/plot_pco_with_stats_all.3-4-13.pl -f 12.Qiime.Qiime_default.included.norm  -g EHFI.groups -s gt -p 10000 -t rowwise_rand -m bray_curtis -z qiime_pipe  -q qiime_table  -a ~/EHFI/qiime_trees/97_otus.tree -c 10 -o Analysis_51b -cleanup</v>
      </c>
      <c r="BH257" s="1" t="s">
        <v>767</v>
      </c>
      <c r="BI257" t="s">
        <v>768</v>
      </c>
    </row>
    <row r="258" spans="2:61">
      <c r="BC258" s="10">
        <v>51</v>
      </c>
      <c r="BD258">
        <v>4</v>
      </c>
      <c r="BE258" t="str">
        <f>CONCATENATE($BE$3,AY255,AZ255,BA255,BB255)</f>
        <v>~/EHFI/combine_summary_stats.pl -m pattern -w Analysis_51w -b Analysis_51b -o Analysis_51.P_VALUE_SUMMARY</v>
      </c>
      <c r="BH258" s="1" t="s">
        <v>750</v>
      </c>
      <c r="BI258" t="s">
        <v>769</v>
      </c>
    </row>
    <row r="259" spans="2:61">
      <c r="BC259" s="10">
        <v>51</v>
      </c>
      <c r="BD259">
        <v>5</v>
      </c>
    </row>
    <row r="260" spans="2:61">
      <c r="AL260" t="str">
        <f>CONCATENATE(F261)</f>
        <v>Analysis_52</v>
      </c>
      <c r="AY260" t="str">
        <f>CONCATENATE("-m pattern")</f>
        <v>-m pattern</v>
      </c>
      <c r="AZ260" t="str">
        <f>CONCATENATE(" -w ",F261,"w")</f>
        <v xml:space="preserve"> -w Analysis_52w</v>
      </c>
      <c r="BA260" t="str">
        <f>CONCATENATE(" -b ",F261,"b")</f>
        <v xml:space="preserve"> -b Analysis_52b</v>
      </c>
      <c r="BB260" s="10" t="str">
        <f>CONCATENATE(" -o ",F261,".P_VALUE_SUMMARY")</f>
        <v xml:space="preserve"> -o Analysis_52.P_VALUE_SUMMARY</v>
      </c>
      <c r="BC260" s="10">
        <v>52</v>
      </c>
      <c r="BD260">
        <v>1</v>
      </c>
      <c r="BE260" t="str">
        <f>CONCATENATE("# ",AL260)</f>
        <v># Analysis_52</v>
      </c>
      <c r="BH260" s="1" t="s">
        <v>751</v>
      </c>
      <c r="BI260" t="s">
        <v>770</v>
      </c>
    </row>
    <row r="261" spans="2:61">
      <c r="B261">
        <v>12</v>
      </c>
      <c r="C261" t="str">
        <f>VLOOKUP(D261,'[1]datasets and notes'!$K$3:$L$18,2,FALSE)</f>
        <v>12.Qiime.Qiime_default.included.norm</v>
      </c>
      <c r="D261" t="str">
        <f>CONCATENATE(G261,".",L261,".",M261,".",K261)</f>
        <v>Qiime.Qiime_default.included.norm</v>
      </c>
      <c r="E261">
        <v>52</v>
      </c>
      <c r="F261" s="24" t="s">
        <v>771</v>
      </c>
      <c r="G261" s="20" t="s">
        <v>150</v>
      </c>
      <c r="H261" s="20" t="s">
        <v>151</v>
      </c>
      <c r="I261" s="20" t="s">
        <v>122</v>
      </c>
      <c r="J261" s="20" t="s">
        <v>153</v>
      </c>
      <c r="K261" s="20" t="s">
        <v>91</v>
      </c>
      <c r="L261" s="20" t="s">
        <v>154</v>
      </c>
      <c r="M261" s="20" t="s">
        <v>93</v>
      </c>
      <c r="N261" s="21">
        <v>0.41</v>
      </c>
      <c r="O261" s="21">
        <v>0.06</v>
      </c>
      <c r="P261" s="21">
        <v>0</v>
      </c>
      <c r="Q261" s="21">
        <v>0.22</v>
      </c>
      <c r="R261" s="21">
        <v>0.05</v>
      </c>
      <c r="S261" s="21">
        <v>0.64</v>
      </c>
      <c r="T261" s="21">
        <v>0.28000000000000003</v>
      </c>
      <c r="U261" s="21">
        <v>0.17</v>
      </c>
      <c r="V261" s="21">
        <v>0.08</v>
      </c>
      <c r="W261" s="21">
        <v>0.84</v>
      </c>
      <c r="X261" s="21" t="s">
        <v>772</v>
      </c>
      <c r="Y261" s="21">
        <v>0.46</v>
      </c>
      <c r="Z261" s="21">
        <v>0.22</v>
      </c>
      <c r="AA261" s="21">
        <v>0.28000000000000003</v>
      </c>
      <c r="AB261" s="21">
        <v>0.13</v>
      </c>
      <c r="AC261" s="21">
        <v>0.25</v>
      </c>
      <c r="AD261" s="21">
        <v>0.86</v>
      </c>
      <c r="AE261" s="21">
        <v>0.88</v>
      </c>
      <c r="AF261" s="21">
        <v>0.39</v>
      </c>
      <c r="AG261" s="22">
        <v>0.42</v>
      </c>
      <c r="AH261" s="23">
        <v>4.4600000000000001E-2</v>
      </c>
      <c r="AI261" s="23">
        <v>0.19498512763798168</v>
      </c>
      <c r="AJ261" s="22">
        <v>25</v>
      </c>
      <c r="AK261" t="str">
        <f>L261</f>
        <v>Qiime_default</v>
      </c>
      <c r="AL261" t="str">
        <f>CONCATENATE(" -f ",C261)</f>
        <v xml:space="preserve"> -f 12.Qiime.Qiime_default.included.norm</v>
      </c>
      <c r="AM261" t="str">
        <f>CONCATENATE(" ","-g ","EHFI.groups ")</f>
        <v xml:space="preserve"> -g EHFI.groups </v>
      </c>
      <c r="AN261" t="str">
        <f>CONCATENATE("-s ","lt"," ")</f>
        <v xml:space="preserve">-s lt </v>
      </c>
      <c r="AO261" t="str">
        <f>CONCATENATE("-p ",$AO$1 )</f>
        <v>-p 10000</v>
      </c>
      <c r="AP261" t="str">
        <f>CONCATENATE(" -t dataset_rand ")</f>
        <v xml:space="preserve"> -t dataset_rand </v>
      </c>
      <c r="AQ261" t="str">
        <f>CONCATENATE("-m ",I261," ")</f>
        <v xml:space="preserve">-m euclidean </v>
      </c>
      <c r="AR261" t="str">
        <f>CONCATENATE("-z ",H261," ")</f>
        <v xml:space="preserve">-z qiime_pipe </v>
      </c>
      <c r="AS261" t="str">
        <f>CONCATENATE(" -q ",$AS$1," ")</f>
        <v xml:space="preserve"> -q qiime_table </v>
      </c>
      <c r="AT261" s="10" t="s">
        <v>161</v>
      </c>
      <c r="AU261" t="str">
        <f>CONCATENATE(" -c ",$AU$1," ")</f>
        <v xml:space="preserve"> -c 10 </v>
      </c>
      <c r="AV261" t="str">
        <f>CONCATENATE("-o ",F261,"w")</f>
        <v>-o Analysis_52w</v>
      </c>
      <c r="AW261" s="10" t="s">
        <v>94</v>
      </c>
      <c r="BC261" s="10">
        <v>52</v>
      </c>
      <c r="BD261">
        <v>2</v>
      </c>
      <c r="BE261" t="str">
        <f>CONCATENATE($BE$2,AL261,AM261,AN261,AO261,AP261,AQ261,AR261,AS261,AT261,AU261,AV261,AW261)</f>
        <v>~/EHFI/plot_pco_with_stats_all.3-4-13.pl -f 12.Qiime.Qiime_default.included.norm -g EHFI.groups -s lt -p 10000 -t dataset_rand -m euclidean -z qiime_pipe  -q qiime_table  -a ~/EHFI/qiime_trees/97_otus.tree -c 10 -o Analysis_52w -cleanup</v>
      </c>
      <c r="BH261" s="1" t="s">
        <v>773</v>
      </c>
      <c r="BI261" t="s">
        <v>774</v>
      </c>
    </row>
    <row r="262" spans="2:61">
      <c r="AL262" t="str">
        <f>CONCATENATE(" -f ",C261," ")</f>
        <v xml:space="preserve"> -f 12.Qiime.Qiime_default.included.norm </v>
      </c>
      <c r="AM262" t="str">
        <f>CONCATENATE(" ","-g ","EHFI.groups ")</f>
        <v xml:space="preserve"> -g EHFI.groups </v>
      </c>
      <c r="AN262" t="str">
        <f>CONCATENATE("-s ","gt"," ")</f>
        <v xml:space="preserve">-s gt </v>
      </c>
      <c r="AO262" t="str">
        <f>CONCATENATE("-p ",$AO$1 )</f>
        <v>-p 10000</v>
      </c>
      <c r="AP262" t="str">
        <f>CONCATENATE(" -t rowwise_rand ")</f>
        <v xml:space="preserve"> -t rowwise_rand </v>
      </c>
      <c r="AQ262" t="str">
        <f>CONCATENATE("-m ",I261," ")</f>
        <v xml:space="preserve">-m euclidean </v>
      </c>
      <c r="AR262" t="str">
        <f>CONCATENATE("-z ",H261," ")</f>
        <v xml:space="preserve">-z qiime_pipe </v>
      </c>
      <c r="AS262" t="str">
        <f>CONCATENATE(" -q ",$AS$1," ")</f>
        <v xml:space="preserve"> -q qiime_table </v>
      </c>
      <c r="AT262" s="10" t="s">
        <v>161</v>
      </c>
      <c r="AU262" t="str">
        <f>CONCATENATE(" -c ",$AU$1," ")</f>
        <v xml:space="preserve"> -c 10 </v>
      </c>
      <c r="AV262" t="str">
        <f>CONCATENATE("-o ", F261,"b")</f>
        <v>-o Analysis_52b</v>
      </c>
      <c r="AW262" s="10" t="s">
        <v>94</v>
      </c>
      <c r="BB262" s="10"/>
      <c r="BC262" s="10">
        <v>52</v>
      </c>
      <c r="BD262">
        <v>3</v>
      </c>
      <c r="BE262" t="str">
        <f>CONCATENATE($BE$2,AL262,AM262,AN262,AO262,AP262,AQ262,AR262,AS262,AT262,AU262,AV262,AW262)</f>
        <v>~/EHFI/plot_pco_with_stats_all.3-4-13.pl -f 12.Qiime.Qiime_default.included.norm  -g EHFI.groups -s gt -p 10000 -t rowwise_rand -m euclidean -z qiime_pipe  -q qiime_table  -a ~/EHFI/qiime_trees/97_otus.tree -c 10 -o Analysis_52b -cleanup</v>
      </c>
      <c r="BH262" s="1" t="s">
        <v>775</v>
      </c>
      <c r="BI262" t="s">
        <v>776</v>
      </c>
    </row>
    <row r="263" spans="2:61">
      <c r="BC263" s="10">
        <v>52</v>
      </c>
      <c r="BD263">
        <v>4</v>
      </c>
      <c r="BE263" t="str">
        <f>CONCATENATE($BE$3,AY260,AZ260,BA260,BB260)</f>
        <v>~/EHFI/combine_summary_stats.pl -m pattern -w Analysis_52w -b Analysis_52b -o Analysis_52.P_VALUE_SUMMARY</v>
      </c>
      <c r="BH263" s="1" t="s">
        <v>761</v>
      </c>
      <c r="BI263" t="s">
        <v>777</v>
      </c>
    </row>
    <row r="264" spans="2:61">
      <c r="BC264" s="10">
        <v>52</v>
      </c>
      <c r="BD264">
        <v>5</v>
      </c>
    </row>
    <row r="265" spans="2:61">
      <c r="AL265" t="str">
        <f>CONCATENATE(F266)</f>
        <v>Analysis_53</v>
      </c>
      <c r="AY265" t="str">
        <f>CONCATENATE("-m pattern")</f>
        <v>-m pattern</v>
      </c>
      <c r="AZ265" t="str">
        <f>CONCATENATE(" -w ",F266,"w")</f>
        <v xml:space="preserve"> -w Analysis_53w</v>
      </c>
      <c r="BA265" t="str">
        <f>CONCATENATE(" -b ",F266,"b")</f>
        <v xml:space="preserve"> -b Analysis_53b</v>
      </c>
      <c r="BB265" s="10" t="str">
        <f>CONCATENATE(" -o ",F266,".P_VALUE_SUMMARY")</f>
        <v xml:space="preserve"> -o Analysis_53.P_VALUE_SUMMARY</v>
      </c>
      <c r="BC265" s="10">
        <v>53</v>
      </c>
      <c r="BD265">
        <v>1</v>
      </c>
      <c r="BE265" t="str">
        <f>CONCATENATE("# ",AL265)</f>
        <v># Analysis_53</v>
      </c>
      <c r="BH265" s="1" t="s">
        <v>762</v>
      </c>
    </row>
    <row r="266" spans="2:61">
      <c r="B266">
        <v>10</v>
      </c>
      <c r="C266" t="str">
        <f>VLOOKUP(D266,'[1]datasets and notes'!$K$3:$L$18,2,FALSE)</f>
        <v>10.Qiime.Qiime_default.removed.norm</v>
      </c>
      <c r="D266" t="str">
        <f>CONCATENATE(G266,".",L266,".",M266,".",K266)</f>
        <v>Qiime.Qiime_default.removed.norm</v>
      </c>
      <c r="E266">
        <v>53</v>
      </c>
      <c r="F266" s="24" t="s">
        <v>778</v>
      </c>
      <c r="G266" s="20" t="s">
        <v>150</v>
      </c>
      <c r="H266" s="20" t="s">
        <v>151</v>
      </c>
      <c r="I266" s="20" t="s">
        <v>675</v>
      </c>
      <c r="J266" s="20" t="s">
        <v>153</v>
      </c>
      <c r="K266" s="20" t="s">
        <v>91</v>
      </c>
      <c r="L266" s="20" t="s">
        <v>154</v>
      </c>
      <c r="M266" s="20" t="s">
        <v>214</v>
      </c>
      <c r="N266" s="21">
        <v>0.45</v>
      </c>
      <c r="O266" s="21">
        <v>0.21</v>
      </c>
      <c r="P266" s="21">
        <v>0</v>
      </c>
      <c r="Q266" s="21">
        <v>0.35</v>
      </c>
      <c r="R266" s="21">
        <v>0.22</v>
      </c>
      <c r="S266" s="21">
        <v>0.2</v>
      </c>
      <c r="T266" s="21">
        <v>0.12</v>
      </c>
      <c r="U266" s="21">
        <v>0.46</v>
      </c>
      <c r="V266" s="21">
        <v>0.61</v>
      </c>
      <c r="W266" s="21">
        <v>0.69</v>
      </c>
      <c r="X266" s="21" t="s">
        <v>159</v>
      </c>
      <c r="Y266" s="21">
        <v>0.87</v>
      </c>
      <c r="Z266" s="21">
        <v>0.51</v>
      </c>
      <c r="AA266" s="21">
        <v>0.85</v>
      </c>
      <c r="AB266" s="21">
        <v>0.7</v>
      </c>
      <c r="AC266" s="21">
        <v>0.93</v>
      </c>
      <c r="AD266" s="21" t="s">
        <v>178</v>
      </c>
      <c r="AE266" s="21" t="s">
        <v>200</v>
      </c>
      <c r="AF266" s="21">
        <v>0.95</v>
      </c>
      <c r="AG266" s="22">
        <v>0.91</v>
      </c>
      <c r="AH266" s="23">
        <v>0.15084999999999998</v>
      </c>
      <c r="AI266" s="23">
        <v>0.36598120098399067</v>
      </c>
      <c r="AJ266" s="22">
        <v>31</v>
      </c>
      <c r="AK266" t="str">
        <f>L266</f>
        <v>Qiime_default</v>
      </c>
      <c r="AL266" t="str">
        <f>CONCATENATE(" -f ",C266)</f>
        <v xml:space="preserve"> -f 10.Qiime.Qiime_default.removed.norm</v>
      </c>
      <c r="AM266" t="str">
        <f>CONCATENATE(" ","-g ","EHFI.groups ")</f>
        <v xml:space="preserve"> -g EHFI.groups </v>
      </c>
      <c r="AN266" t="str">
        <f>CONCATENATE("-s ","lt"," ")</f>
        <v xml:space="preserve">-s lt </v>
      </c>
      <c r="AO266" t="str">
        <f>CONCATENATE("-p ",$AO$1 )</f>
        <v>-p 10000</v>
      </c>
      <c r="AP266" t="str">
        <f>CONCATENATE(" -t dataset_rand ")</f>
        <v xml:space="preserve"> -t dataset_rand </v>
      </c>
      <c r="AQ266" t="str">
        <f>CONCATENATE("-m ",I266," ")</f>
        <v xml:space="preserve">-m bray_curtis </v>
      </c>
      <c r="AR266" t="str">
        <f>CONCATENATE("-z ",H266," ")</f>
        <v xml:space="preserve">-z qiime_pipe </v>
      </c>
      <c r="AS266" t="str">
        <f>CONCATENATE(" -q ",$AS$1," ")</f>
        <v xml:space="preserve"> -q qiime_table </v>
      </c>
      <c r="AT266" s="10" t="s">
        <v>161</v>
      </c>
      <c r="AU266" t="str">
        <f>CONCATENATE(" -c ",$AU$1," ")</f>
        <v xml:space="preserve"> -c 10 </v>
      </c>
      <c r="AV266" t="str">
        <f>CONCATENATE("-o ",F266,"w")</f>
        <v>-o Analysis_53w</v>
      </c>
      <c r="AW266" s="10" t="s">
        <v>94</v>
      </c>
      <c r="BC266" s="10">
        <v>53</v>
      </c>
      <c r="BD266">
        <v>2</v>
      </c>
      <c r="BE266" t="str">
        <f>CONCATENATE($BE$2,AL266,AM266,AN266,AO266,AP266,AQ266,AR266,AS266,AT266,AU266,AV266,AW266)</f>
        <v>~/EHFI/plot_pco_with_stats_all.3-4-13.pl -f 10.Qiime.Qiime_default.removed.norm -g EHFI.groups -s lt -p 10000 -t dataset_rand -m bray_curtis -z qiime_pipe  -q qiime_table  -a ~/EHFI/qiime_trees/97_otus.tree -c 10 -o Analysis_53w -cleanup</v>
      </c>
      <c r="BH266" s="1" t="s">
        <v>779</v>
      </c>
    </row>
    <row r="267" spans="2:61">
      <c r="AL267" t="str">
        <f>CONCATENATE(" -f ",C266," ")</f>
        <v xml:space="preserve"> -f 10.Qiime.Qiime_default.removed.norm </v>
      </c>
      <c r="AM267" t="str">
        <f>CONCATENATE(" ","-g ","EHFI.groups ")</f>
        <v xml:space="preserve"> -g EHFI.groups </v>
      </c>
      <c r="AN267" t="str">
        <f>CONCATENATE("-s ","gt"," ")</f>
        <v xml:space="preserve">-s gt </v>
      </c>
      <c r="AO267" t="str">
        <f>CONCATENATE("-p ",$AO$1 )</f>
        <v>-p 10000</v>
      </c>
      <c r="AP267" t="str">
        <f>CONCATENATE(" -t rowwise_rand ")</f>
        <v xml:space="preserve"> -t rowwise_rand </v>
      </c>
      <c r="AQ267" t="str">
        <f>CONCATENATE("-m ",I266," ")</f>
        <v xml:space="preserve">-m bray_curtis </v>
      </c>
      <c r="AR267" t="str">
        <f>CONCATENATE("-z ",H266," ")</f>
        <v xml:space="preserve">-z qiime_pipe </v>
      </c>
      <c r="AS267" t="str">
        <f>CONCATENATE(" -q ",$AS$1," ")</f>
        <v xml:space="preserve"> -q qiime_table </v>
      </c>
      <c r="AT267" s="10" t="s">
        <v>161</v>
      </c>
      <c r="AU267" t="str">
        <f>CONCATENATE(" -c ",$AU$1," ")</f>
        <v xml:space="preserve"> -c 10 </v>
      </c>
      <c r="AV267" t="str">
        <f>CONCATENATE("-o ", F266,"b")</f>
        <v>-o Analysis_53b</v>
      </c>
      <c r="AW267" s="10" t="s">
        <v>94</v>
      </c>
      <c r="BB267" s="10"/>
      <c r="BC267" s="10">
        <v>53</v>
      </c>
      <c r="BD267">
        <v>3</v>
      </c>
      <c r="BE267" t="str">
        <f>CONCATENATE($BE$2,AL267,AM267,AN267,AO267,AP267,AQ267,AR267,AS267,AT267,AU267,AV267,AW267)</f>
        <v>~/EHFI/plot_pco_with_stats_all.3-4-13.pl -f 10.Qiime.Qiime_default.removed.norm  -g EHFI.groups -s gt -p 10000 -t rowwise_rand -m bray_curtis -z qiime_pipe  -q qiime_table  -a ~/EHFI/qiime_trees/97_otus.tree -c 10 -o Analysis_53b -cleanup</v>
      </c>
      <c r="BH267" s="1" t="s">
        <v>780</v>
      </c>
    </row>
    <row r="268" spans="2:61">
      <c r="BC268" s="10">
        <v>53</v>
      </c>
      <c r="BD268">
        <v>4</v>
      </c>
      <c r="BE268" t="str">
        <f>CONCATENATE($BE$3,AY265,AZ265,BA265,BB265)</f>
        <v>~/EHFI/combine_summary_stats.pl -m pattern -w Analysis_53w -b Analysis_53b -o Analysis_53.P_VALUE_SUMMARY</v>
      </c>
      <c r="BH268" s="1" t="s">
        <v>769</v>
      </c>
    </row>
    <row r="269" spans="2:61">
      <c r="BC269" s="10">
        <v>53</v>
      </c>
      <c r="BD269">
        <v>5</v>
      </c>
    </row>
    <row r="270" spans="2:61">
      <c r="AL270" t="str">
        <f>CONCATENATE(F271)</f>
        <v>Analysis_54</v>
      </c>
      <c r="AY270" t="str">
        <f>CONCATENATE("-m pattern")</f>
        <v>-m pattern</v>
      </c>
      <c r="AZ270" t="str">
        <f>CONCATENATE(" -w ",F271,"w")</f>
        <v xml:space="preserve"> -w Analysis_54w</v>
      </c>
      <c r="BA270" t="str">
        <f>CONCATENATE(" -b ",F271,"b")</f>
        <v xml:space="preserve"> -b Analysis_54b</v>
      </c>
      <c r="BB270" s="10" t="str">
        <f>CONCATENATE(" -o ",F271,".P_VALUE_SUMMARY")</f>
        <v xml:space="preserve"> -o Analysis_54.P_VALUE_SUMMARY</v>
      </c>
      <c r="BC270" s="10">
        <v>54</v>
      </c>
      <c r="BD270">
        <v>1</v>
      </c>
      <c r="BE270" t="str">
        <f>CONCATENATE("# ",AL270)</f>
        <v># Analysis_54</v>
      </c>
      <c r="BH270" s="1" t="s">
        <v>770</v>
      </c>
    </row>
    <row r="271" spans="2:61">
      <c r="B271">
        <v>10</v>
      </c>
      <c r="C271" t="str">
        <f>VLOOKUP(D271,'[1]datasets and notes'!$K$3:$L$18,2,FALSE)</f>
        <v>10.Qiime.Qiime_default.removed.norm</v>
      </c>
      <c r="D271" t="str">
        <f>CONCATENATE(G271,".",L271,".",M271,".",K271)</f>
        <v>Qiime.Qiime_default.removed.norm</v>
      </c>
      <c r="E271">
        <v>54</v>
      </c>
      <c r="F271" s="24" t="s">
        <v>781</v>
      </c>
      <c r="G271" s="20" t="s">
        <v>150</v>
      </c>
      <c r="H271" s="20" t="s">
        <v>151</v>
      </c>
      <c r="I271" s="20" t="s">
        <v>122</v>
      </c>
      <c r="J271" s="20" t="s">
        <v>153</v>
      </c>
      <c r="K271" s="20" t="s">
        <v>91</v>
      </c>
      <c r="L271" s="20" t="s">
        <v>154</v>
      </c>
      <c r="M271" s="20" t="s">
        <v>214</v>
      </c>
      <c r="N271" s="21">
        <v>0.27</v>
      </c>
      <c r="O271" s="21">
        <v>0.1</v>
      </c>
      <c r="P271" s="21">
        <v>0.03</v>
      </c>
      <c r="Q271" s="21">
        <v>0.1</v>
      </c>
      <c r="R271" s="21">
        <v>0.2</v>
      </c>
      <c r="S271" s="21">
        <v>0.08</v>
      </c>
      <c r="T271" s="21">
        <v>0</v>
      </c>
      <c r="U271" s="21">
        <v>0.14000000000000001</v>
      </c>
      <c r="V271" s="21">
        <v>0.25</v>
      </c>
      <c r="W271" s="21">
        <v>0.73</v>
      </c>
      <c r="X271" s="21" t="s">
        <v>615</v>
      </c>
      <c r="Y271" s="21">
        <v>0.86</v>
      </c>
      <c r="Z271" s="21">
        <v>0.4</v>
      </c>
      <c r="AA271" s="21">
        <v>0.87</v>
      </c>
      <c r="AB271" s="21">
        <v>0.28999999999999998</v>
      </c>
      <c r="AC271" s="21">
        <v>0.94</v>
      </c>
      <c r="AD271" s="21" t="s">
        <v>782</v>
      </c>
      <c r="AE271" s="21" t="s">
        <v>783</v>
      </c>
      <c r="AF271" s="21">
        <v>0.9</v>
      </c>
      <c r="AG271" s="22">
        <v>0.85</v>
      </c>
      <c r="AH271" s="23">
        <v>0.11189999999999996</v>
      </c>
      <c r="AI271" s="23">
        <v>0.28893359280746772</v>
      </c>
      <c r="AJ271" s="22">
        <v>29</v>
      </c>
      <c r="AK271" t="str">
        <f>L271</f>
        <v>Qiime_default</v>
      </c>
      <c r="AL271" t="str">
        <f>CONCATENATE(" -f ",C271)</f>
        <v xml:space="preserve"> -f 10.Qiime.Qiime_default.removed.norm</v>
      </c>
      <c r="AM271" t="str">
        <f>CONCATENATE(" ","-g ","EHFI.groups ")</f>
        <v xml:space="preserve"> -g EHFI.groups </v>
      </c>
      <c r="AN271" t="str">
        <f>CONCATENATE("-s ","lt"," ")</f>
        <v xml:space="preserve">-s lt </v>
      </c>
      <c r="AO271" t="str">
        <f>CONCATENATE("-p ",$AO$1 )</f>
        <v>-p 10000</v>
      </c>
      <c r="AP271" t="str">
        <f>CONCATENATE(" -t dataset_rand ")</f>
        <v xml:space="preserve"> -t dataset_rand </v>
      </c>
      <c r="AQ271" t="str">
        <f>CONCATENATE("-m ",I271," ")</f>
        <v xml:space="preserve">-m euclidean </v>
      </c>
      <c r="AR271" t="str">
        <f>CONCATENATE("-z ",H271," ")</f>
        <v xml:space="preserve">-z qiime_pipe </v>
      </c>
      <c r="AS271" t="str">
        <f>CONCATENATE(" -q ",$AS$1," ")</f>
        <v xml:space="preserve"> -q qiime_table </v>
      </c>
      <c r="AT271" s="10" t="s">
        <v>161</v>
      </c>
      <c r="AU271" t="str">
        <f>CONCATENATE(" -c ",$AU$1," ")</f>
        <v xml:space="preserve"> -c 10 </v>
      </c>
      <c r="AV271" t="str">
        <f>CONCATENATE("-o ",F271,"w")</f>
        <v>-o Analysis_54w</v>
      </c>
      <c r="AW271" s="10" t="s">
        <v>94</v>
      </c>
      <c r="BC271" s="10">
        <v>54</v>
      </c>
      <c r="BD271">
        <v>2</v>
      </c>
      <c r="BE271" t="str">
        <f>CONCATENATE($BE$2,AL271,AM271,AN271,AO271,AP271,AQ271,AR271,AS271,AT271,AU271,AV271,AW271)</f>
        <v>~/EHFI/plot_pco_with_stats_all.3-4-13.pl -f 10.Qiime.Qiime_default.removed.norm -g EHFI.groups -s lt -p 10000 -t dataset_rand -m euclidean -z qiime_pipe  -q qiime_table  -a ~/EHFI/qiime_trees/97_otus.tree -c 10 -o Analysis_54w -cleanup</v>
      </c>
      <c r="BH271" s="1" t="s">
        <v>784</v>
      </c>
    </row>
    <row r="272" spans="2:61">
      <c r="AL272" t="str">
        <f>CONCATENATE(" -f ",C271," ")</f>
        <v xml:space="preserve"> -f 10.Qiime.Qiime_default.removed.norm </v>
      </c>
      <c r="AM272" t="str">
        <f>CONCATENATE(" ","-g ","EHFI.groups ")</f>
        <v xml:space="preserve"> -g EHFI.groups </v>
      </c>
      <c r="AN272" t="str">
        <f>CONCATENATE("-s ","gt"," ")</f>
        <v xml:space="preserve">-s gt </v>
      </c>
      <c r="AO272" t="str">
        <f>CONCATENATE("-p ",$AO$1 )</f>
        <v>-p 10000</v>
      </c>
      <c r="AP272" t="str">
        <f>CONCATENATE(" -t rowwise_rand ")</f>
        <v xml:space="preserve"> -t rowwise_rand </v>
      </c>
      <c r="AQ272" t="str">
        <f>CONCATENATE("-m ",I271," ")</f>
        <v xml:space="preserve">-m euclidean </v>
      </c>
      <c r="AR272" t="str">
        <f>CONCATENATE("-z ",H271," ")</f>
        <v xml:space="preserve">-z qiime_pipe </v>
      </c>
      <c r="AS272" t="str">
        <f>CONCATENATE(" -q ",$AS$1," ")</f>
        <v xml:space="preserve"> -q qiime_table </v>
      </c>
      <c r="AT272" s="10" t="s">
        <v>161</v>
      </c>
      <c r="AU272" t="str">
        <f>CONCATENATE(" -c ",$AU$1," ")</f>
        <v xml:space="preserve"> -c 10 </v>
      </c>
      <c r="AV272" t="str">
        <f>CONCATENATE("-o ", F271,"b")</f>
        <v>-o Analysis_54b</v>
      </c>
      <c r="AW272" s="10" t="s">
        <v>94</v>
      </c>
      <c r="BB272" s="10"/>
      <c r="BC272" s="10">
        <v>54</v>
      </c>
      <c r="BD272">
        <v>3</v>
      </c>
      <c r="BE272" t="str">
        <f>CONCATENATE($BE$2,AL272,AM272,AN272,AO272,AP272,AQ272,AR272,AS272,AT272,AU272,AV272,AW272)</f>
        <v>~/EHFI/plot_pco_with_stats_all.3-4-13.pl -f 10.Qiime.Qiime_default.removed.norm  -g EHFI.groups -s gt -p 10000 -t rowwise_rand -m euclidean -z qiime_pipe  -q qiime_table  -a ~/EHFI/qiime_trees/97_otus.tree -c 10 -o Analysis_54b -cleanup</v>
      </c>
      <c r="BH272" s="1" t="s">
        <v>785</v>
      </c>
    </row>
    <row r="273" spans="46:61">
      <c r="BC273" s="10">
        <v>54</v>
      </c>
      <c r="BD273">
        <v>4</v>
      </c>
      <c r="BE273" t="str">
        <f>CONCATENATE($BE$3,AY270,AZ270,BA270,BB270)</f>
        <v>~/EHFI/combine_summary_stats.pl -m pattern -w Analysis_54w -b Analysis_54b -o Analysis_54.P_VALUE_SUMMARY</v>
      </c>
      <c r="BH273" s="1" t="s">
        <v>777</v>
      </c>
    </row>
    <row r="274" spans="46:61">
      <c r="BC274" s="10">
        <v>54</v>
      </c>
      <c r="BD274">
        <v>5</v>
      </c>
    </row>
    <row r="275" spans="46:61">
      <c r="AT275" s="10"/>
    </row>
    <row r="276" spans="46:61">
      <c r="AT276" s="10"/>
      <c r="AW276" s="10"/>
      <c r="BH276" s="1" t="s">
        <v>786</v>
      </c>
      <c r="BI276" s="25" t="s">
        <v>787</v>
      </c>
    </row>
    <row r="277" spans="46:61">
      <c r="AW277" s="10"/>
      <c r="BH277" s="1" t="s">
        <v>788</v>
      </c>
      <c r="BI277" s="25" t="s">
        <v>582</v>
      </c>
    </row>
    <row r="278" spans="46:61">
      <c r="BH278" s="1" t="s">
        <v>789</v>
      </c>
      <c r="BI278" s="25" t="s">
        <v>790</v>
      </c>
    </row>
    <row r="279" spans="46:61">
      <c r="BH279" s="1" t="s">
        <v>791</v>
      </c>
      <c r="BI279" s="25" t="s">
        <v>792</v>
      </c>
    </row>
    <row r="280" spans="46:61">
      <c r="BH280" s="1" t="s">
        <v>793</v>
      </c>
      <c r="BI280" s="25" t="s">
        <v>603</v>
      </c>
    </row>
    <row r="281" spans="46:61">
      <c r="BI281" s="25"/>
    </row>
    <row r="282" spans="46:61">
      <c r="BI282" s="25" t="s">
        <v>605</v>
      </c>
    </row>
    <row r="283" spans="46:61">
      <c r="BI283" s="25" t="s">
        <v>794</v>
      </c>
    </row>
    <row r="284" spans="46:61">
      <c r="BH284" s="1" t="s">
        <v>795</v>
      </c>
      <c r="BI284" s="25" t="s">
        <v>796</v>
      </c>
    </row>
    <row r="285" spans="46:61">
      <c r="BH285" s="1" t="s">
        <v>441</v>
      </c>
      <c r="BI285" s="25" t="s">
        <v>621</v>
      </c>
    </row>
    <row r="286" spans="46:61">
      <c r="BH286" s="1" t="s">
        <v>443</v>
      </c>
    </row>
    <row r="287" spans="46:61">
      <c r="BH287" s="1" t="s">
        <v>445</v>
      </c>
    </row>
  </sheetData>
  <mergeCells count="8">
    <mergeCell ref="AJ2:AJ4"/>
    <mergeCell ref="N3:R3"/>
    <mergeCell ref="S3:V3"/>
    <mergeCell ref="G2:M2"/>
    <mergeCell ref="N2:V2"/>
    <mergeCell ref="W2:AG2"/>
    <mergeCell ref="AH2:AH4"/>
    <mergeCell ref="AI2:AI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285"/>
  <sheetViews>
    <sheetView topLeftCell="AP1" workbookViewId="0">
      <selection activeCell="AP34" sqref="AP34"/>
    </sheetView>
  </sheetViews>
  <sheetFormatPr baseColWidth="10" defaultRowHeight="15" x14ac:dyDescent="0"/>
  <cols>
    <col min="2" max="2" width="13.5" customWidth="1"/>
    <col min="3" max="3" width="52.5" customWidth="1"/>
    <col min="4" max="4" width="61" customWidth="1"/>
    <col min="5" max="5" width="14.1640625" customWidth="1"/>
    <col min="7" max="7" width="11" customWidth="1"/>
    <col min="8" max="8" width="18.1640625" customWidth="1"/>
    <col min="9" max="9" width="16" customWidth="1"/>
    <col min="10" max="11" width="12.83203125" customWidth="1"/>
    <col min="12" max="12" width="16.5" customWidth="1"/>
    <col min="13" max="13" width="12.83203125" customWidth="1"/>
    <col min="15" max="15" width="39.5" customWidth="1"/>
    <col min="16" max="17" width="16.6640625" customWidth="1"/>
    <col min="19" max="19" width="17.5" customWidth="1"/>
    <col min="20" max="20" width="21.33203125" customWidth="1"/>
    <col min="21" max="21" width="18" customWidth="1"/>
    <col min="22" max="22" width="21" customWidth="1"/>
    <col min="23" max="23" width="60.83203125" customWidth="1"/>
    <col min="24" max="24" width="13.6640625" customWidth="1"/>
    <col min="25" max="25" width="19.5" customWidth="1"/>
    <col min="26" max="26" width="12.83203125" customWidth="1"/>
    <col min="29" max="30" width="16.1640625" customWidth="1"/>
    <col min="31" max="32" width="29" customWidth="1"/>
    <col min="36" max="36" width="187.1640625" customWidth="1"/>
    <col min="37" max="37" width="211" style="1" customWidth="1"/>
    <col min="39" max="39" width="211" style="1" customWidth="1"/>
    <col min="41" max="41" width="227.1640625" customWidth="1"/>
    <col min="42" max="42" width="35.5" customWidth="1"/>
    <col min="43" max="43" width="74" customWidth="1"/>
  </cols>
  <sheetData>
    <row r="1" spans="2:44">
      <c r="F1" t="s">
        <v>0</v>
      </c>
      <c r="O1" t="s">
        <v>1</v>
      </c>
      <c r="R1">
        <v>10000</v>
      </c>
      <c r="V1" t="s">
        <v>2</v>
      </c>
      <c r="X1">
        <v>10</v>
      </c>
      <c r="AB1" t="s">
        <v>3</v>
      </c>
      <c r="AH1" t="s">
        <v>4</v>
      </c>
    </row>
    <row r="2" spans="2:44" ht="18" customHeight="1">
      <c r="F2" s="2"/>
      <c r="G2" s="40" t="s">
        <v>5</v>
      </c>
      <c r="H2" s="40"/>
      <c r="I2" s="40"/>
      <c r="J2" s="40"/>
      <c r="K2" s="40"/>
      <c r="L2" s="40"/>
      <c r="M2" s="41"/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AB2" t="s">
        <v>22</v>
      </c>
      <c r="AC2" t="s">
        <v>23</v>
      </c>
      <c r="AD2" t="s">
        <v>24</v>
      </c>
      <c r="AE2" t="s">
        <v>25</v>
      </c>
      <c r="AH2" t="s">
        <v>26</v>
      </c>
    </row>
    <row r="3" spans="2:44" ht="23">
      <c r="F3" s="3" t="s">
        <v>28</v>
      </c>
      <c r="G3" s="3" t="s">
        <v>28</v>
      </c>
      <c r="H3" s="3"/>
      <c r="I3" s="4"/>
      <c r="J3" s="4"/>
      <c r="K3" s="4"/>
      <c r="L3" s="4"/>
      <c r="M3" s="5"/>
      <c r="O3" s="10" t="s">
        <v>31</v>
      </c>
      <c r="P3" s="10" t="s">
        <v>32</v>
      </c>
      <c r="Q3" s="10" t="s">
        <v>33</v>
      </c>
      <c r="R3" s="10" t="s">
        <v>34</v>
      </c>
      <c r="S3" s="10" t="s">
        <v>35</v>
      </c>
      <c r="T3" s="10" t="s">
        <v>36</v>
      </c>
      <c r="U3" s="10" t="s">
        <v>37</v>
      </c>
      <c r="V3" s="10" t="s">
        <v>38</v>
      </c>
      <c r="W3" s="10" t="s">
        <v>39</v>
      </c>
      <c r="X3" s="10" t="s">
        <v>40</v>
      </c>
      <c r="Y3" s="10" t="s">
        <v>41</v>
      </c>
      <c r="Z3" s="10"/>
      <c r="AB3" s="10" t="s">
        <v>36</v>
      </c>
      <c r="AC3" s="10" t="s">
        <v>42</v>
      </c>
      <c r="AD3" s="10" t="s">
        <v>43</v>
      </c>
      <c r="AE3" s="10" t="s">
        <v>41</v>
      </c>
      <c r="AF3" s="10"/>
      <c r="AH3" s="10" t="s">
        <v>44</v>
      </c>
      <c r="AQ3" t="s">
        <v>930</v>
      </c>
    </row>
    <row r="4" spans="2:44" ht="16" thickBot="1">
      <c r="B4" t="s">
        <v>46</v>
      </c>
      <c r="C4" t="s">
        <v>47</v>
      </c>
      <c r="D4" t="s">
        <v>48</v>
      </c>
      <c r="E4" t="s">
        <v>49</v>
      </c>
      <c r="F4" s="11" t="s">
        <v>50</v>
      </c>
      <c r="G4" s="12" t="s">
        <v>51</v>
      </c>
      <c r="H4" s="12" t="s">
        <v>52</v>
      </c>
      <c r="I4" s="12" t="s">
        <v>53</v>
      </c>
      <c r="J4" s="12" t="s">
        <v>54</v>
      </c>
      <c r="K4" s="12" t="s">
        <v>55</v>
      </c>
      <c r="L4" s="12" t="s">
        <v>56</v>
      </c>
      <c r="M4" s="13" t="s">
        <v>57</v>
      </c>
      <c r="AF4" t="s">
        <v>78</v>
      </c>
      <c r="AG4" t="s">
        <v>79</v>
      </c>
      <c r="AH4" s="18" t="s">
        <v>80</v>
      </c>
      <c r="AK4" s="19" t="s">
        <v>814</v>
      </c>
      <c r="AL4" s="18"/>
      <c r="AM4" s="18" t="s">
        <v>923</v>
      </c>
      <c r="AO4" s="18" t="s">
        <v>931</v>
      </c>
      <c r="AP4" s="18"/>
    </row>
    <row r="5" spans="2:44" ht="16" thickTop="1">
      <c r="O5" t="str">
        <f>CONCATENATE(F6)</f>
        <v>Analysis_1</v>
      </c>
      <c r="AB5" t="str">
        <f>CONCATENATE("-m pattern")</f>
        <v>-m pattern</v>
      </c>
      <c r="AC5" t="str">
        <f>CONCATENATE(" -w ",F6,"w")</f>
        <v xml:space="preserve"> -w Analysis_1w</v>
      </c>
      <c r="AD5" t="str">
        <f>CONCATENATE(" -b ",F6,"b")</f>
        <v xml:space="preserve"> -b Analysis_1b</v>
      </c>
      <c r="AE5" s="10" t="str">
        <f>CONCATENATE(" -o ",F6,".P_VALUE_SUMMARY")</f>
        <v xml:space="preserve"> -o Analysis_1.P_VALUE_SUMMARY</v>
      </c>
      <c r="AF5" s="10">
        <v>1</v>
      </c>
      <c r="AG5">
        <v>1</v>
      </c>
      <c r="AH5" t="str">
        <f>CONCATENATE("# ",O5)</f>
        <v># Analysis_1</v>
      </c>
      <c r="AK5" s="1" t="s">
        <v>84</v>
      </c>
      <c r="AQ5" t="s">
        <v>936</v>
      </c>
    </row>
    <row r="6" spans="2:44">
      <c r="B6">
        <v>4</v>
      </c>
      <c r="C6" t="s">
        <v>798</v>
      </c>
      <c r="D6" t="str">
        <f>CONCATENATE(G6,".",L6,".",M6,".",K6)</f>
        <v>MG-RAST.MG-RAST_default.included.norm</v>
      </c>
      <c r="E6">
        <v>1</v>
      </c>
      <c r="F6" s="20" t="s">
        <v>86</v>
      </c>
      <c r="G6" s="20" t="s">
        <v>87</v>
      </c>
      <c r="H6" s="20" t="s">
        <v>88</v>
      </c>
      <c r="I6" s="20" t="s">
        <v>89</v>
      </c>
      <c r="J6" s="20" t="s">
        <v>90</v>
      </c>
      <c r="K6" s="20" t="s">
        <v>91</v>
      </c>
      <c r="L6" s="20" t="s">
        <v>92</v>
      </c>
      <c r="M6" s="20" t="s">
        <v>93</v>
      </c>
      <c r="O6" t="str">
        <f>CONCATENATE(" -f ",C6)</f>
        <v xml:space="preserve"> -f Zhou.4.MG-RAST.MG-RAST_default.included.norm</v>
      </c>
      <c r="P6" t="str">
        <f>CONCATENATE(" ","-g ","Zhou.groups ")</f>
        <v xml:space="preserve"> -g Zhou.groups </v>
      </c>
      <c r="Q6" t="str">
        <f>CONCATENATE("-s ","lt"," ")</f>
        <v xml:space="preserve">-s lt </v>
      </c>
      <c r="R6" t="str">
        <f>CONCATENATE("-p ",$R$1 )</f>
        <v>-p 10000</v>
      </c>
      <c r="S6" t="str">
        <f>CONCATENATE(" -t dataset_rand ")</f>
        <v xml:space="preserve"> -t dataset_rand </v>
      </c>
      <c r="T6" t="str">
        <f>CONCATENATE("-m ",I6," ")</f>
        <v xml:space="preserve">-m bray-curtis </v>
      </c>
      <c r="U6" t="str">
        <f>CONCATENATE("-z ",H6," ")</f>
        <v xml:space="preserve">-z MG-RAST_pipe </v>
      </c>
      <c r="X6" t="str">
        <f>CONCATENATE("-c ",$X$1," ")</f>
        <v xml:space="preserve">-c 10 </v>
      </c>
      <c r="Y6" t="str">
        <f>CONCATENATE("-o ",F6,"w")</f>
        <v>-o Analysis_1w</v>
      </c>
      <c r="Z6" s="10" t="s">
        <v>94</v>
      </c>
      <c r="AF6" s="10">
        <v>1</v>
      </c>
      <c r="AG6">
        <v>2</v>
      </c>
      <c r="AH6" t="str">
        <f>CONCATENATE($AH$2,O6,P6,Q6,R6,S6,T6,U6,V6,W6,X6,Y6,Z6)</f>
        <v>~/EHFI/plot_pco_with_stats_all.3-4-13.pl -f Zhou.4.MG-RAST.MG-RAST_default.included.norm -g Zhou.groups -s lt -p 10000 -t dataset_rand -m bray-curtis -z MG-RAST_pipe -c 10 -o Analysis_1w -cleanup</v>
      </c>
      <c r="AK6" s="1" t="s">
        <v>815</v>
      </c>
      <c r="AM6" s="1" t="s">
        <v>147</v>
      </c>
      <c r="AO6" s="1" t="s">
        <v>84</v>
      </c>
    </row>
    <row r="7" spans="2:44">
      <c r="O7" t="str">
        <f>CONCATENATE(" -f ",C6)</f>
        <v xml:space="preserve"> -f Zhou.4.MG-RAST.MG-RAST_default.included.norm</v>
      </c>
      <c r="P7" t="str">
        <f>CONCATENATE(" ","-g ","Zhou.groups ")</f>
        <v xml:space="preserve"> -g Zhou.groups </v>
      </c>
      <c r="Q7" t="str">
        <f>CONCATENATE("-s ","gt"," ")</f>
        <v xml:space="preserve">-s gt </v>
      </c>
      <c r="R7" t="str">
        <f>CONCATENATE("-p ",$R$1 )</f>
        <v>-p 10000</v>
      </c>
      <c r="S7" t="str">
        <f>CONCATENATE(" -t rowwise_rand ")</f>
        <v xml:space="preserve"> -t rowwise_rand </v>
      </c>
      <c r="T7" t="str">
        <f>CONCATENATE("-m ",I6," ")</f>
        <v xml:space="preserve">-m bray-curtis </v>
      </c>
      <c r="U7" t="str">
        <f>CONCATENATE("-z ",H6," ")</f>
        <v xml:space="preserve">-z MG-RAST_pipe </v>
      </c>
      <c r="X7" t="str">
        <f>CONCATENATE("-c ",$X$1," ")</f>
        <v xml:space="preserve">-c 10 </v>
      </c>
      <c r="Y7" t="str">
        <f>CONCATENATE("-o ", F6,"b")</f>
        <v>-o Analysis_1b</v>
      </c>
      <c r="Z7" s="10" t="s">
        <v>94</v>
      </c>
      <c r="AE7" s="10"/>
      <c r="AF7" s="10">
        <v>1</v>
      </c>
      <c r="AG7">
        <v>3</v>
      </c>
      <c r="AH7" t="str">
        <f>CONCATENATE($AH$2,O7,P7,Q7,R7,S7,T7,U7,V7,W7,X7,Y7,Z7)</f>
        <v>~/EHFI/plot_pco_with_stats_all.3-4-13.pl -f Zhou.4.MG-RAST.MG-RAST_default.included.norm -g Zhou.groups -s gt -p 10000 -t rowwise_rand -m bray-curtis -z MG-RAST_pipe -c 10 -o Analysis_1b -cleanup</v>
      </c>
      <c r="AK7" s="1" t="s">
        <v>816</v>
      </c>
      <c r="AM7" s="1" t="s">
        <v>823</v>
      </c>
      <c r="AO7" s="1" t="s">
        <v>815</v>
      </c>
      <c r="AQ7" t="s">
        <v>932</v>
      </c>
    </row>
    <row r="8" spans="2:44">
      <c r="AF8" s="10">
        <v>1</v>
      </c>
      <c r="AG8">
        <v>4</v>
      </c>
      <c r="AH8" t="str">
        <f>CONCATENATE($AH$3,AB5,AC5,AD5,AE5)</f>
        <v>~/EHFI/combine_summary_stats.pl -m pattern -w Analysis_1w -b Analysis_1b -o Analysis_1.P_VALUE_SUMMARY</v>
      </c>
      <c r="AK8" s="1" t="s">
        <v>101</v>
      </c>
      <c r="AM8" s="1" t="s">
        <v>824</v>
      </c>
      <c r="AO8" s="1" t="s">
        <v>816</v>
      </c>
      <c r="AQ8" t="s">
        <v>933</v>
      </c>
    </row>
    <row r="9" spans="2:44">
      <c r="AF9" s="10">
        <v>1</v>
      </c>
      <c r="AG9">
        <v>5</v>
      </c>
      <c r="AM9" s="1" t="s">
        <v>168</v>
      </c>
      <c r="AO9" s="1" t="s">
        <v>101</v>
      </c>
      <c r="AQ9" t="s">
        <v>939</v>
      </c>
      <c r="AR9" t="s">
        <v>941</v>
      </c>
    </row>
    <row r="10" spans="2:44">
      <c r="O10" t="str">
        <f>CONCATENATE(F11)</f>
        <v>Analysis_2</v>
      </c>
      <c r="AB10" t="str">
        <f>CONCATENATE("-m pattern")</f>
        <v>-m pattern</v>
      </c>
      <c r="AC10" t="str">
        <f>CONCATENATE(" -w ",F11,"w")</f>
        <v xml:space="preserve"> -w Analysis_2w</v>
      </c>
      <c r="AD10" t="str">
        <f>CONCATENATE(" -b ",F11,"b")</f>
        <v xml:space="preserve"> -b Analysis_2b</v>
      </c>
      <c r="AE10" s="10" t="str">
        <f>CONCATENATE(" -o ",F11,".P_VALUE_SUMMARY")</f>
        <v xml:space="preserve"> -o Analysis_2.P_VALUE_SUMMARY</v>
      </c>
      <c r="AF10" s="10">
        <v>2</v>
      </c>
      <c r="AG10">
        <v>1</v>
      </c>
      <c r="AH10" t="str">
        <f>CONCATENATE("# ",O10)</f>
        <v># Analysis_2</v>
      </c>
      <c r="AK10" s="1" t="s">
        <v>104</v>
      </c>
      <c r="AO10" s="1"/>
      <c r="AR10" t="s">
        <v>947</v>
      </c>
    </row>
    <row r="11" spans="2:44">
      <c r="B11">
        <v>3</v>
      </c>
      <c r="C11" t="s">
        <v>799</v>
      </c>
      <c r="D11" t="str">
        <f>CONCATENATE(G11,".",L11,".",M11,".",K11)</f>
        <v>MG-RAST.MG-RAST_default.included.raw</v>
      </c>
      <c r="E11">
        <v>2</v>
      </c>
      <c r="F11" s="20" t="s">
        <v>106</v>
      </c>
      <c r="G11" s="20" t="s">
        <v>87</v>
      </c>
      <c r="H11" s="20" t="s">
        <v>88</v>
      </c>
      <c r="I11" s="20" t="s">
        <v>89</v>
      </c>
      <c r="J11" s="20" t="s">
        <v>90</v>
      </c>
      <c r="K11" s="20" t="s">
        <v>107</v>
      </c>
      <c r="L11" s="20" t="s">
        <v>92</v>
      </c>
      <c r="M11" s="20" t="s">
        <v>93</v>
      </c>
      <c r="O11" t="str">
        <f>CONCATENATE(" -f ",C11)</f>
        <v xml:space="preserve"> -f Zhou.3.MG-RAST.MG-RAST_default.included.raw</v>
      </c>
      <c r="P11" t="str">
        <f>CONCATENATE(" ","-g ","Zhou.groups ")</f>
        <v xml:space="preserve"> -g Zhou.groups </v>
      </c>
      <c r="Q11" t="str">
        <f>CONCATENATE("-s ","lt"," ")</f>
        <v xml:space="preserve">-s lt </v>
      </c>
      <c r="R11" t="str">
        <f>CONCATENATE("-p ",$R$1 )</f>
        <v>-p 10000</v>
      </c>
      <c r="S11" t="str">
        <f>CONCATENATE(" -t dataset_rand ")</f>
        <v xml:space="preserve"> -t dataset_rand </v>
      </c>
      <c r="T11" t="str">
        <f>CONCATENATE("-m ",I11," ")</f>
        <v xml:space="preserve">-m bray-curtis </v>
      </c>
      <c r="U11" t="str">
        <f>CONCATENATE("-z ",H11," ")</f>
        <v xml:space="preserve">-z MG-RAST_pipe </v>
      </c>
      <c r="X11" t="str">
        <f>CONCATENATE("-c ",$X$1," ")</f>
        <v xml:space="preserve">-c 10 </v>
      </c>
      <c r="Y11" t="str">
        <f>CONCATENATE("-o ",F11,"w")</f>
        <v>-o Analysis_2w</v>
      </c>
      <c r="Z11" s="10" t="s">
        <v>94</v>
      </c>
      <c r="AF11" s="10">
        <v>2</v>
      </c>
      <c r="AG11">
        <v>2</v>
      </c>
      <c r="AH11" t="str">
        <f>CONCATENATE($AH$2,O11,P11,Q11,R11,S11,T11,U11,V11,W11,X11,Y11,Z11)</f>
        <v>~/EHFI/plot_pco_with_stats_all.3-4-13.pl -f Zhou.3.MG-RAST.MG-RAST_default.included.raw -g Zhou.groups -s lt -p 10000 -t dataset_rand -m bray-curtis -z MG-RAST_pipe -c 10 -o Analysis_2w -cleanup</v>
      </c>
      <c r="AK11" s="1" t="s">
        <v>817</v>
      </c>
      <c r="AM11" s="1" t="s">
        <v>171</v>
      </c>
      <c r="AO11" s="1" t="s">
        <v>104</v>
      </c>
      <c r="AQ11" t="s">
        <v>924</v>
      </c>
    </row>
    <row r="12" spans="2:44">
      <c r="O12" t="str">
        <f>CONCATENATE(" -f ",C11," ")</f>
        <v xml:space="preserve"> -f Zhou.3.MG-RAST.MG-RAST_default.included.raw </v>
      </c>
      <c r="P12" t="str">
        <f>CONCATENATE(" ","-g ","Zhou.groups ")</f>
        <v xml:space="preserve"> -g Zhou.groups </v>
      </c>
      <c r="Q12" t="str">
        <f>CONCATENATE("-s ","gt"," ")</f>
        <v xml:space="preserve">-s gt </v>
      </c>
      <c r="R12" t="str">
        <f>CONCATENATE("-p ",$R$1 )</f>
        <v>-p 10000</v>
      </c>
      <c r="S12" t="str">
        <f>CONCATENATE(" -t rowwise_rand ")</f>
        <v xml:space="preserve"> -t rowwise_rand </v>
      </c>
      <c r="T12" t="str">
        <f>CONCATENATE("-m ",I11," ")</f>
        <v xml:space="preserve">-m bray-curtis </v>
      </c>
      <c r="U12" t="str">
        <f>CONCATENATE("-z ",H11," ")</f>
        <v xml:space="preserve">-z MG-RAST_pipe </v>
      </c>
      <c r="X12" t="str">
        <f>CONCATENATE("-c ",$X$1," ")</f>
        <v xml:space="preserve">-c 10 </v>
      </c>
      <c r="Y12" t="str">
        <f>CONCATENATE("-o ", F11,"b")</f>
        <v>-o Analysis_2b</v>
      </c>
      <c r="Z12" s="10" t="s">
        <v>94</v>
      </c>
      <c r="AE12" s="10"/>
      <c r="AF12" s="10">
        <v>2</v>
      </c>
      <c r="AG12">
        <v>3</v>
      </c>
      <c r="AH12" t="str">
        <f>CONCATENATE($AH$2,O12,P12,Q12,R12,S12,T12,U12,V12,W12,X12,Y12,Z12)</f>
        <v>~/EHFI/plot_pco_with_stats_all.3-4-13.pl -f Zhou.3.MG-RAST.MG-RAST_default.included.raw  -g Zhou.groups -s gt -p 10000 -t rowwise_rand -m bray-curtis -z MG-RAST_pipe -c 10 -o Analysis_2b -cleanup</v>
      </c>
      <c r="AK12" s="1" t="s">
        <v>818</v>
      </c>
      <c r="AM12" s="1" t="s">
        <v>825</v>
      </c>
      <c r="AO12" s="1" t="s">
        <v>817</v>
      </c>
      <c r="AQ12" s="27" t="s">
        <v>940</v>
      </c>
    </row>
    <row r="13" spans="2:44">
      <c r="AF13" s="10">
        <v>2</v>
      </c>
      <c r="AG13">
        <v>4</v>
      </c>
      <c r="AH13" t="str">
        <f>CONCATENATE($AH$3,AB10,AC10,AD10,AE10)</f>
        <v>~/EHFI/combine_summary_stats.pl -m pattern -w Analysis_2w -b Analysis_2b -o Analysis_2.P_VALUE_SUMMARY</v>
      </c>
      <c r="AK13" s="1" t="s">
        <v>116</v>
      </c>
      <c r="AM13" s="1" t="s">
        <v>826</v>
      </c>
      <c r="AO13" s="1" t="s">
        <v>818</v>
      </c>
      <c r="AQ13" t="s">
        <v>925</v>
      </c>
    </row>
    <row r="14" spans="2:44">
      <c r="AF14" s="10">
        <v>2</v>
      </c>
      <c r="AG14">
        <v>5</v>
      </c>
      <c r="AM14" s="1" t="s">
        <v>189</v>
      </c>
      <c r="AO14" s="1" t="s">
        <v>116</v>
      </c>
      <c r="AQ14" t="s">
        <v>926</v>
      </c>
    </row>
    <row r="15" spans="2:44">
      <c r="O15" t="str">
        <f>CONCATENATE(F16)</f>
        <v>Analysis_3</v>
      </c>
      <c r="AB15" t="str">
        <f>CONCATENATE("-m pattern")</f>
        <v>-m pattern</v>
      </c>
      <c r="AC15" t="str">
        <f>CONCATENATE(" -w ",F16,"w")</f>
        <v xml:space="preserve"> -w Analysis_3w</v>
      </c>
      <c r="AD15" t="str">
        <f>CONCATENATE(" -b ",F16,"b")</f>
        <v xml:space="preserve"> -b Analysis_3b</v>
      </c>
      <c r="AE15" s="10" t="str">
        <f>CONCATENATE(" -o ",F16,".P_VALUE_SUMMARY")</f>
        <v xml:space="preserve"> -o Analysis_3.P_VALUE_SUMMARY</v>
      </c>
      <c r="AF15" s="10">
        <v>3</v>
      </c>
      <c r="AG15">
        <v>1</v>
      </c>
      <c r="AH15" t="str">
        <f>CONCATENATE("# ",O15)</f>
        <v># Analysis_3</v>
      </c>
      <c r="AK15" s="1" t="s">
        <v>119</v>
      </c>
      <c r="AO15" s="1"/>
    </row>
    <row r="16" spans="2:44">
      <c r="B16">
        <v>4</v>
      </c>
      <c r="C16" t="s">
        <v>798</v>
      </c>
      <c r="D16" t="str">
        <f>CONCATENATE(G16,".",L16,".",M16,".",K16)</f>
        <v>MG-RAST.MG-RAST_default.included.norm</v>
      </c>
      <c r="E16">
        <v>3</v>
      </c>
      <c r="F16" s="20" t="s">
        <v>121</v>
      </c>
      <c r="G16" s="20" t="s">
        <v>87</v>
      </c>
      <c r="H16" s="20" t="s">
        <v>88</v>
      </c>
      <c r="I16" s="20" t="s">
        <v>122</v>
      </c>
      <c r="J16" s="20" t="s">
        <v>90</v>
      </c>
      <c r="K16" s="20" t="s">
        <v>91</v>
      </c>
      <c r="L16" s="20" t="s">
        <v>92</v>
      </c>
      <c r="M16" s="20" t="s">
        <v>93</v>
      </c>
      <c r="O16" t="str">
        <f>CONCATENATE(" -f ",C16)</f>
        <v xml:space="preserve"> -f Zhou.4.MG-RAST.MG-RAST_default.included.norm</v>
      </c>
      <c r="P16" t="str">
        <f>CONCATENATE(" ","-g ","Zhou.groups ")</f>
        <v xml:space="preserve"> -g Zhou.groups </v>
      </c>
      <c r="Q16" t="str">
        <f>CONCATENATE("-s ","lt"," ")</f>
        <v xml:space="preserve">-s lt </v>
      </c>
      <c r="R16" t="str">
        <f>CONCATENATE("-p ",$R$1 )</f>
        <v>-p 10000</v>
      </c>
      <c r="S16" t="str">
        <f>CONCATENATE(" -t dataset_rand ")</f>
        <v xml:space="preserve"> -t dataset_rand </v>
      </c>
      <c r="T16" t="str">
        <f>CONCATENATE("-m ",I16," ")</f>
        <v xml:space="preserve">-m euclidean </v>
      </c>
      <c r="U16" t="str">
        <f>CONCATENATE("-z ",H16," ")</f>
        <v xml:space="preserve">-z MG-RAST_pipe </v>
      </c>
      <c r="X16" t="str">
        <f>CONCATENATE("-c ",$X$1," ")</f>
        <v xml:space="preserve">-c 10 </v>
      </c>
      <c r="Y16" t="str">
        <f>CONCATENATE("-o ",F16,"w")</f>
        <v>-o Analysis_3w</v>
      </c>
      <c r="Z16" s="10" t="s">
        <v>94</v>
      </c>
      <c r="AF16" s="10">
        <v>3</v>
      </c>
      <c r="AG16">
        <v>2</v>
      </c>
      <c r="AH16" t="str">
        <f>CONCATENATE($AH$2,O16,P16,Q16,R16,S16,T16,U16,V16,W16,X16,Y16,Z16)</f>
        <v>~/EHFI/plot_pco_with_stats_all.3-4-13.pl -f Zhou.4.MG-RAST.MG-RAST_default.included.norm -g Zhou.groups -s lt -p 10000 -t dataset_rand -m euclidean -z MG-RAST_pipe -c 10 -o Analysis_3w -cleanup</v>
      </c>
      <c r="AK16" s="1" t="s">
        <v>819</v>
      </c>
      <c r="AM16" s="1" t="s">
        <v>192</v>
      </c>
      <c r="AO16" s="1" t="s">
        <v>119</v>
      </c>
      <c r="AQ16" t="s">
        <v>934</v>
      </c>
    </row>
    <row r="17" spans="2:44">
      <c r="O17" t="str">
        <f>CONCATENATE(" -f ",C16," ")</f>
        <v xml:space="preserve"> -f Zhou.4.MG-RAST.MG-RAST_default.included.norm </v>
      </c>
      <c r="P17" t="str">
        <f>CONCATENATE(" ","-g ","Zhou.groups ")</f>
        <v xml:space="preserve"> -g Zhou.groups </v>
      </c>
      <c r="Q17" t="str">
        <f>CONCATENATE("-s ","gt"," ")</f>
        <v xml:space="preserve">-s gt </v>
      </c>
      <c r="R17" t="str">
        <f>CONCATENATE("-p ",$R$1 )</f>
        <v>-p 10000</v>
      </c>
      <c r="S17" t="str">
        <f>CONCATENATE(" -t rowwise_rand ")</f>
        <v xml:space="preserve"> -t rowwise_rand </v>
      </c>
      <c r="T17" t="str">
        <f>CONCATENATE("-m ",I16," ")</f>
        <v xml:space="preserve">-m euclidean </v>
      </c>
      <c r="U17" t="str">
        <f>CONCATENATE("-z ",H16," ")</f>
        <v xml:space="preserve">-z MG-RAST_pipe </v>
      </c>
      <c r="X17" t="str">
        <f>CONCATENATE("-c ",$X$1," ")</f>
        <v xml:space="preserve">-c 10 </v>
      </c>
      <c r="Y17" t="str">
        <f>CONCATENATE("-o ", F16,"b")</f>
        <v>-o Analysis_3b</v>
      </c>
      <c r="Z17" s="10" t="s">
        <v>94</v>
      </c>
      <c r="AE17" s="10"/>
      <c r="AF17" s="10">
        <v>3</v>
      </c>
      <c r="AG17">
        <v>3</v>
      </c>
      <c r="AH17" t="str">
        <f>CONCATENATE($AH$2,O17,P17,Q17,R17,S17,T17,U17,V17,W17,X17,Y17,Z17)</f>
        <v>~/EHFI/plot_pco_with_stats_all.3-4-13.pl -f Zhou.4.MG-RAST.MG-RAST_default.included.norm  -g Zhou.groups -s gt -p 10000 -t rowwise_rand -m euclidean -z MG-RAST_pipe -c 10 -o Analysis_3b -cleanup</v>
      </c>
      <c r="AK17" s="1" t="s">
        <v>820</v>
      </c>
      <c r="AM17" s="1" t="s">
        <v>827</v>
      </c>
      <c r="AO17" s="1" t="s">
        <v>819</v>
      </c>
      <c r="AQ17" t="s">
        <v>935</v>
      </c>
      <c r="AR17" t="s">
        <v>946</v>
      </c>
    </row>
    <row r="18" spans="2:44">
      <c r="AF18" s="10">
        <v>3</v>
      </c>
      <c r="AG18">
        <v>4</v>
      </c>
      <c r="AH18" t="str">
        <f>CONCATENATE($AH$3,AB15,AC15,AD15,AE15)</f>
        <v>~/EHFI/combine_summary_stats.pl -m pattern -w Analysis_3w -b Analysis_3b -o Analysis_3.P_VALUE_SUMMARY</v>
      </c>
      <c r="AK18" s="1" t="s">
        <v>129</v>
      </c>
      <c r="AM18" s="1" t="s">
        <v>828</v>
      </c>
      <c r="AO18" s="1" t="s">
        <v>820</v>
      </c>
      <c r="AR18" s="27" t="s">
        <v>942</v>
      </c>
    </row>
    <row r="19" spans="2:44">
      <c r="AF19" s="10">
        <v>3</v>
      </c>
      <c r="AG19">
        <v>5</v>
      </c>
      <c r="AM19" s="1" t="s">
        <v>208</v>
      </c>
      <c r="AO19" s="1" t="s">
        <v>129</v>
      </c>
      <c r="AQ19" t="s">
        <v>927</v>
      </c>
      <c r="AR19" s="27" t="s">
        <v>943</v>
      </c>
    </row>
    <row r="20" spans="2:44">
      <c r="O20" t="str">
        <f>CONCATENATE(F21)</f>
        <v>Analysis_4</v>
      </c>
      <c r="AB20" t="str">
        <f>CONCATENATE("-m pattern")</f>
        <v>-m pattern</v>
      </c>
      <c r="AC20" t="str">
        <f>CONCATENATE(" -w ",F21,"w")</f>
        <v xml:space="preserve"> -w Analysis_4w</v>
      </c>
      <c r="AD20" t="str">
        <f>CONCATENATE(" -b ",F21,"b")</f>
        <v xml:space="preserve"> -b Analysis_4b</v>
      </c>
      <c r="AE20" s="10" t="str">
        <f>CONCATENATE(" -o ",F21,".P_VALUE_SUMMARY")</f>
        <v xml:space="preserve"> -o Analysis_4.P_VALUE_SUMMARY</v>
      </c>
      <c r="AF20" s="10">
        <v>4</v>
      </c>
      <c r="AG20">
        <v>1</v>
      </c>
      <c r="AH20" t="str">
        <f>CONCATENATE("# ",O20)</f>
        <v># Analysis_4</v>
      </c>
      <c r="AK20" s="1" t="s">
        <v>132</v>
      </c>
      <c r="AO20" s="1"/>
      <c r="AR20" s="27" t="s">
        <v>944</v>
      </c>
    </row>
    <row r="21" spans="2:44">
      <c r="B21">
        <v>3</v>
      </c>
      <c r="C21" t="s">
        <v>799</v>
      </c>
      <c r="D21" t="str">
        <f>CONCATENATE(G21,".",L21,".",M21,".",K21)</f>
        <v>MG-RAST.MG-RAST_default.included.raw</v>
      </c>
      <c r="E21">
        <v>4</v>
      </c>
      <c r="F21" s="20" t="s">
        <v>134</v>
      </c>
      <c r="G21" s="20" t="s">
        <v>87</v>
      </c>
      <c r="H21" s="20" t="s">
        <v>88</v>
      </c>
      <c r="I21" s="20" t="s">
        <v>122</v>
      </c>
      <c r="J21" s="20" t="s">
        <v>90</v>
      </c>
      <c r="K21" s="20" t="s">
        <v>107</v>
      </c>
      <c r="L21" s="20" t="s">
        <v>92</v>
      </c>
      <c r="M21" s="20" t="s">
        <v>93</v>
      </c>
      <c r="O21" t="str">
        <f>CONCATENATE(" -f ",C21)</f>
        <v xml:space="preserve"> -f Zhou.3.MG-RAST.MG-RAST_default.included.raw</v>
      </c>
      <c r="P21" t="str">
        <f>CONCATENATE(" ","-g ","Zhou.groups ")</f>
        <v xml:space="preserve"> -g Zhou.groups </v>
      </c>
      <c r="Q21" t="str">
        <f>CONCATENATE("-s ","lt"," ")</f>
        <v xml:space="preserve">-s lt </v>
      </c>
      <c r="R21" t="str">
        <f>CONCATENATE("-p ",$R$1 )</f>
        <v>-p 10000</v>
      </c>
      <c r="S21" t="str">
        <f>CONCATENATE(" -t dataset_rand ")</f>
        <v xml:space="preserve"> -t dataset_rand </v>
      </c>
      <c r="T21" t="str">
        <f>CONCATENATE("-m ",I21," ")</f>
        <v xml:space="preserve">-m euclidean </v>
      </c>
      <c r="U21" t="str">
        <f>CONCATENATE("-z ",H21," ")</f>
        <v xml:space="preserve">-z MG-RAST_pipe </v>
      </c>
      <c r="X21" t="str">
        <f>CONCATENATE("-c ",$X$1," ")</f>
        <v xml:space="preserve">-c 10 </v>
      </c>
      <c r="Y21" t="str">
        <f>CONCATENATE("-o ",F21,"w")</f>
        <v>-o Analysis_4w</v>
      </c>
      <c r="Z21" s="10" t="s">
        <v>94</v>
      </c>
      <c r="AF21" s="10">
        <v>4</v>
      </c>
      <c r="AG21">
        <v>2</v>
      </c>
      <c r="AH21" t="str">
        <f>CONCATENATE($AH$2,O21,P21,Q21,R21,S21,T21,U21,V21,W21,X21,Y21,Z21)</f>
        <v>~/EHFI/plot_pco_with_stats_all.3-4-13.pl -f Zhou.3.MG-RAST.MG-RAST_default.included.raw -g Zhou.groups -s lt -p 10000 -t dataset_rand -m euclidean -z MG-RAST_pipe -c 10 -o Analysis_4w -cleanup</v>
      </c>
      <c r="AK21" s="1" t="s">
        <v>821</v>
      </c>
      <c r="AM21" s="1" t="s">
        <v>265</v>
      </c>
      <c r="AO21" s="1" t="s">
        <v>132</v>
      </c>
      <c r="AQ21" t="s">
        <v>928</v>
      </c>
      <c r="AR21" s="27" t="s">
        <v>945</v>
      </c>
    </row>
    <row r="22" spans="2:44">
      <c r="O22" t="str">
        <f>CONCATENATE(" -f ",C21," ")</f>
        <v xml:space="preserve"> -f Zhou.3.MG-RAST.MG-RAST_default.included.raw </v>
      </c>
      <c r="P22" t="str">
        <f>CONCATENATE(" ","-g ","Zhou.groups ")</f>
        <v xml:space="preserve"> -g Zhou.groups </v>
      </c>
      <c r="Q22" t="str">
        <f>CONCATENATE("-s ","gt"," ")</f>
        <v xml:space="preserve">-s gt </v>
      </c>
      <c r="R22" t="str">
        <f>CONCATENATE("-p ",$R$1 )</f>
        <v>-p 10000</v>
      </c>
      <c r="S22" t="str">
        <f>CONCATENATE(" -t rowwise_rand ")</f>
        <v xml:space="preserve"> -t rowwise_rand </v>
      </c>
      <c r="T22" t="str">
        <f>CONCATENATE("-m ",I21," ")</f>
        <v xml:space="preserve">-m euclidean </v>
      </c>
      <c r="U22" t="str">
        <f>CONCATENATE("-z ",H21," ")</f>
        <v xml:space="preserve">-z MG-RAST_pipe </v>
      </c>
      <c r="X22" t="str">
        <f>CONCATENATE("-c ",$X$1," ")</f>
        <v xml:space="preserve">-c 10 </v>
      </c>
      <c r="Y22" t="str">
        <f>CONCATENATE("-o ", F21,"b")</f>
        <v>-o Analysis_4b</v>
      </c>
      <c r="Z22" s="10" t="s">
        <v>94</v>
      </c>
      <c r="AE22" s="10"/>
      <c r="AF22" s="10">
        <v>4</v>
      </c>
      <c r="AG22">
        <v>3</v>
      </c>
      <c r="AH22" t="str">
        <f>CONCATENATE($AH$2,O22,P22,Q22,R22,S22,T22,U22,V22,W22,X22,Y22,Z22)</f>
        <v>~/EHFI/plot_pco_with_stats_all.3-4-13.pl -f Zhou.3.MG-RAST.MG-RAST_default.included.raw  -g Zhou.groups -s gt -p 10000 -t rowwise_rand -m euclidean -z MG-RAST_pipe -c 10 -o Analysis_4b -cleanup</v>
      </c>
      <c r="AK22" s="1" t="s">
        <v>822</v>
      </c>
      <c r="AM22" s="1" t="s">
        <v>837</v>
      </c>
      <c r="AO22" s="1" t="s">
        <v>821</v>
      </c>
    </row>
    <row r="23" spans="2:44">
      <c r="AF23" s="10">
        <v>4</v>
      </c>
      <c r="AG23">
        <v>4</v>
      </c>
      <c r="AH23" t="str">
        <f>CONCATENATE($AH$3,AB20,AC20,AD20,AE20)</f>
        <v>~/EHFI/combine_summary_stats.pl -m pattern -w Analysis_4w -b Analysis_4b -o Analysis_4.P_VALUE_SUMMARY</v>
      </c>
      <c r="AK23" s="1" t="s">
        <v>144</v>
      </c>
      <c r="AM23" s="1" t="s">
        <v>838</v>
      </c>
      <c r="AO23" s="1" t="s">
        <v>822</v>
      </c>
      <c r="AQ23" t="s">
        <v>929</v>
      </c>
    </row>
    <row r="24" spans="2:44">
      <c r="AF24" s="10">
        <v>4</v>
      </c>
      <c r="AG24">
        <v>5</v>
      </c>
      <c r="AM24" s="1" t="s">
        <v>279</v>
      </c>
      <c r="AO24" s="1" t="s">
        <v>144</v>
      </c>
    </row>
    <row r="25" spans="2:44">
      <c r="O25" t="str">
        <f>CONCATENATE(F26)</f>
        <v>Analysis_5</v>
      </c>
      <c r="AB25" t="str">
        <f>CONCATENATE("-m pattern")</f>
        <v>-m pattern</v>
      </c>
      <c r="AC25" t="str">
        <f>CONCATENATE(" -w ",F26,"w")</f>
        <v xml:space="preserve"> -w Analysis_5w</v>
      </c>
      <c r="AD25" t="str">
        <f>CONCATENATE(" -b ",F26,"b")</f>
        <v xml:space="preserve"> -b Analysis_5b</v>
      </c>
      <c r="AE25" s="10" t="str">
        <f>CONCATENATE(" -o ",F26,".P_VALUE_SUMMARY")</f>
        <v xml:space="preserve"> -o Analysis_5.P_VALUE_SUMMARY</v>
      </c>
      <c r="AF25" s="10">
        <v>5</v>
      </c>
      <c r="AG25">
        <v>1</v>
      </c>
      <c r="AH25" t="str">
        <f>CONCATENATE("# ",O25)</f>
        <v># Analysis_5</v>
      </c>
      <c r="AK25" s="1" t="s">
        <v>147</v>
      </c>
      <c r="AO25" s="1"/>
      <c r="AQ25" t="s">
        <v>65</v>
      </c>
    </row>
    <row r="26" spans="2:44">
      <c r="B26">
        <v>11</v>
      </c>
      <c r="C26" t="s">
        <v>800</v>
      </c>
      <c r="D26" t="str">
        <f>CONCATENATE(G26,".",L26,".",M26,".",K26)</f>
        <v>Qiime.Qiime_default.included.raw</v>
      </c>
      <c r="E26">
        <v>5</v>
      </c>
      <c r="F26" s="24" t="s">
        <v>149</v>
      </c>
      <c r="G26" s="20" t="s">
        <v>150</v>
      </c>
      <c r="H26" s="20" t="s">
        <v>151</v>
      </c>
      <c r="I26" s="20" t="s">
        <v>152</v>
      </c>
      <c r="J26" s="20" t="s">
        <v>153</v>
      </c>
      <c r="K26" s="20" t="s">
        <v>107</v>
      </c>
      <c r="L26" s="20" t="s">
        <v>154</v>
      </c>
      <c r="M26" s="20" t="s">
        <v>93</v>
      </c>
      <c r="N26" t="str">
        <f>L26</f>
        <v>Qiime_default</v>
      </c>
      <c r="O26" t="str">
        <f>CONCATENATE(" -f ",C26)</f>
        <v xml:space="preserve"> -f Zhou.11.Qiime.Qiime_default.included.raw</v>
      </c>
      <c r="P26" t="str">
        <f>CONCATENATE(" ","-g ","Zhou.groups ")</f>
        <v xml:space="preserve"> -g Zhou.groups </v>
      </c>
      <c r="Q26" t="str">
        <f>CONCATENATE("-s ","lt"," ")</f>
        <v xml:space="preserve">-s lt </v>
      </c>
      <c r="R26" t="str">
        <f>CONCATENATE("-p ",$R$1 )</f>
        <v>-p 10000</v>
      </c>
      <c r="S26" t="str">
        <f>CONCATENATE(" -t dataset_rand ")</f>
        <v xml:space="preserve"> -t dataset_rand </v>
      </c>
      <c r="T26" t="str">
        <f>CONCATENATE("-m ",I26," ")</f>
        <v xml:space="preserve">-m unifrac </v>
      </c>
      <c r="U26" t="str">
        <f>CONCATENATE("-z ",H26," ")</f>
        <v xml:space="preserve">-z qiime_pipe </v>
      </c>
      <c r="V26" t="str">
        <f>CONCATENATE(" -q ",$V$1," ")</f>
        <v xml:space="preserve"> -q qiime_table </v>
      </c>
      <c r="W26" s="10" t="s">
        <v>797</v>
      </c>
      <c r="X26" t="str">
        <f>CONCATENATE(" -c ",$X$1," ")</f>
        <v xml:space="preserve"> -c 10 </v>
      </c>
      <c r="Y26" t="str">
        <f>CONCATENATE("-o ",F26,"w")</f>
        <v>-o Analysis_5w</v>
      </c>
      <c r="Z26" s="10" t="s">
        <v>94</v>
      </c>
      <c r="AF26" s="10">
        <v>5</v>
      </c>
      <c r="AG26">
        <v>2</v>
      </c>
      <c r="AH26" t="str">
        <f>CONCATENATE($AH$2,O26,P26,Q26,R26,S26,T26,U26,V26,W26,X26,Y26,Z26)</f>
        <v>~/EHFI/plot_pco_with_stats_all.3-4-13.pl -f Zhou.11.Qiime.Qiime_default.included.raw -g Zhou.groups -s lt -p 10000 -t dataset_rand -m unifrac -z qiime_pipe  -q qiime_table  -a ~/qiime_software/gg_otus-12_10-release/trees/97_otus.tree -c 10 -o Analysis_5w -cleanup</v>
      </c>
      <c r="AK26" s="1" t="s">
        <v>823</v>
      </c>
      <c r="AM26" s="1" t="s">
        <v>280</v>
      </c>
      <c r="AO26" s="1" t="s">
        <v>211</v>
      </c>
    </row>
    <row r="27" spans="2:44">
      <c r="O27" t="str">
        <f>CONCATENATE(" -f ",C26," ")</f>
        <v xml:space="preserve"> -f Zhou.11.Qiime.Qiime_default.included.raw </v>
      </c>
      <c r="P27" t="str">
        <f>CONCATENATE(" ","-g ","Zhou.groups ")</f>
        <v xml:space="preserve"> -g Zhou.groups </v>
      </c>
      <c r="Q27" t="str">
        <f>CONCATENATE("-s ","gt"," ")</f>
        <v xml:space="preserve">-s gt </v>
      </c>
      <c r="R27" t="str">
        <f>CONCATENATE("-p ",$R$1 )</f>
        <v>-p 10000</v>
      </c>
      <c r="S27" t="str">
        <f>CONCATENATE(" -t rowwise_rand ")</f>
        <v xml:space="preserve"> -t rowwise_rand </v>
      </c>
      <c r="T27" t="str">
        <f>CONCATENATE("-m ",I26," ")</f>
        <v xml:space="preserve">-m unifrac </v>
      </c>
      <c r="U27" t="str">
        <f>CONCATENATE("-z ",H26," ")</f>
        <v xml:space="preserve">-z qiime_pipe </v>
      </c>
      <c r="V27" t="str">
        <f>CONCATENATE(" -q ",$V$1," ")</f>
        <v xml:space="preserve"> -q qiime_table </v>
      </c>
      <c r="W27" s="10" t="s">
        <v>797</v>
      </c>
      <c r="X27" t="str">
        <f>CONCATENATE(" -c ",$X$1," ")</f>
        <v xml:space="preserve"> -c 10 </v>
      </c>
      <c r="Y27" t="str">
        <f>CONCATENATE("-o ", F26,"b")</f>
        <v>-o Analysis_5b</v>
      </c>
      <c r="Z27" s="10" t="s">
        <v>94</v>
      </c>
      <c r="AE27" s="10"/>
      <c r="AF27" s="10">
        <v>5</v>
      </c>
      <c r="AG27">
        <v>3</v>
      </c>
      <c r="AH27" t="str">
        <f>CONCATENATE($AH$2,O27,P27,Q27,R27,S27,T27,U27,V27,W27,X27,Y27,Z27)</f>
        <v>~/EHFI/plot_pco_with_stats_all.3-4-13.pl -f Zhou.11.Qiime.Qiime_default.included.raw  -g Zhou.groups -s gt -p 10000 -t rowwise_rand -m unifrac -z qiime_pipe  -q qiime_table  -a ~/qiime_software/gg_otus-12_10-release/trees/97_otus.tree -c 10 -o Analysis_5b -cleanup</v>
      </c>
      <c r="AK27" s="1" t="s">
        <v>824</v>
      </c>
      <c r="AM27" s="1" t="s">
        <v>839</v>
      </c>
      <c r="AO27" s="1" t="s">
        <v>829</v>
      </c>
      <c r="AQ27" t="s">
        <v>949</v>
      </c>
    </row>
    <row r="28" spans="2:44">
      <c r="AF28" s="10">
        <v>5</v>
      </c>
      <c r="AG28">
        <v>4</v>
      </c>
      <c r="AH28" t="str">
        <f>CONCATENATE($AH$3,AB25,AC25,AD25,AE25)</f>
        <v>~/EHFI/combine_summary_stats.pl -m pattern -w Analysis_5w -b Analysis_5b -o Analysis_5.P_VALUE_SUMMARY</v>
      </c>
      <c r="AK28" s="1" t="s">
        <v>168</v>
      </c>
      <c r="AM28" s="1" t="s">
        <v>840</v>
      </c>
      <c r="AO28" s="1" t="s">
        <v>830</v>
      </c>
      <c r="AQ28" t="s">
        <v>948</v>
      </c>
    </row>
    <row r="29" spans="2:44">
      <c r="AF29" s="10">
        <v>5</v>
      </c>
      <c r="AG29">
        <v>5</v>
      </c>
      <c r="AM29" s="1" t="s">
        <v>295</v>
      </c>
      <c r="AO29" s="1" t="s">
        <v>221</v>
      </c>
    </row>
    <row r="30" spans="2:44">
      <c r="O30" t="str">
        <f>CONCATENATE(F31)</f>
        <v>Analysis_6</v>
      </c>
      <c r="AB30" t="str">
        <f>CONCATENATE("-m pattern")</f>
        <v>-m pattern</v>
      </c>
      <c r="AC30" t="str">
        <f>CONCATENATE(" -w ",F31,"w")</f>
        <v xml:space="preserve"> -w Analysis_6w</v>
      </c>
      <c r="AD30" t="str">
        <f>CONCATENATE(" -b ",F31,"b")</f>
        <v xml:space="preserve"> -b Analysis_6b</v>
      </c>
      <c r="AE30" s="10" t="str">
        <f>CONCATENATE(" -o ",F31,".P_VALUE_SUMMARY")</f>
        <v xml:space="preserve"> -o Analysis_6.P_VALUE_SUMMARY</v>
      </c>
      <c r="AF30" s="10">
        <v>6</v>
      </c>
      <c r="AG30">
        <v>1</v>
      </c>
      <c r="AH30" t="str">
        <f>CONCATENATE("# ",O30)</f>
        <v># Analysis_6</v>
      </c>
      <c r="AK30" s="1" t="s">
        <v>171</v>
      </c>
      <c r="AO30" s="1"/>
      <c r="AQ30" t="s">
        <v>937</v>
      </c>
    </row>
    <row r="31" spans="2:44">
      <c r="B31">
        <v>12</v>
      </c>
      <c r="C31" t="s">
        <v>801</v>
      </c>
      <c r="D31" t="str">
        <f>CONCATENATE(G31,".",L31,".",M31,".",K31)</f>
        <v>Qiime.Qiime_default.included.norm</v>
      </c>
      <c r="E31">
        <v>6</v>
      </c>
      <c r="F31" s="24" t="s">
        <v>173</v>
      </c>
      <c r="G31" s="20" t="s">
        <v>150</v>
      </c>
      <c r="H31" s="20" t="s">
        <v>151</v>
      </c>
      <c r="I31" s="20" t="s">
        <v>174</v>
      </c>
      <c r="J31" s="20" t="s">
        <v>153</v>
      </c>
      <c r="K31" s="20" t="s">
        <v>91</v>
      </c>
      <c r="L31" s="20" t="s">
        <v>154</v>
      </c>
      <c r="M31" s="20" t="s">
        <v>93</v>
      </c>
      <c r="N31" t="str">
        <f>L31</f>
        <v>Qiime_default</v>
      </c>
      <c r="O31" t="str">
        <f>CONCATENATE(" -f ",C31)</f>
        <v xml:space="preserve"> -f Zhou.12.Qiime.Qiime_default.included.norm</v>
      </c>
      <c r="P31" t="str">
        <f>CONCATENATE(" ","-g ","Zhou.groups ")</f>
        <v xml:space="preserve"> -g Zhou.groups </v>
      </c>
      <c r="Q31" t="str">
        <f>CONCATENATE("-s ","lt"," ")</f>
        <v xml:space="preserve">-s lt </v>
      </c>
      <c r="R31" t="str">
        <f>CONCATENATE("-p ",$R$1 )</f>
        <v>-p 10000</v>
      </c>
      <c r="S31" t="str">
        <f>CONCATENATE(" -t dataset_rand ")</f>
        <v xml:space="preserve"> -t dataset_rand </v>
      </c>
      <c r="T31" t="str">
        <f>CONCATENATE("-m ",I31," ")</f>
        <v xml:space="preserve">-m weighted_unifrac </v>
      </c>
      <c r="U31" t="str">
        <f>CONCATENATE("-z ",H31," ")</f>
        <v xml:space="preserve">-z qiime_pipe </v>
      </c>
      <c r="V31" t="str">
        <f>CONCATENATE(" -q ",$V$1," ")</f>
        <v xml:space="preserve"> -q qiime_table </v>
      </c>
      <c r="W31" s="10" t="s">
        <v>797</v>
      </c>
      <c r="X31" t="str">
        <f>CONCATENATE(" -c ",$X$1," ")</f>
        <v xml:space="preserve"> -c 10 </v>
      </c>
      <c r="Y31" t="str">
        <f>CONCATENATE("-o ",F31,"w")</f>
        <v>-o Analysis_6w</v>
      </c>
      <c r="Z31" s="10" t="s">
        <v>94</v>
      </c>
      <c r="AF31" s="10">
        <v>6</v>
      </c>
      <c r="AG31">
        <v>2</v>
      </c>
      <c r="AH31" t="str">
        <f>CONCATENATE($AH$2,O31,P31,Q31,R31,S31,T31,U31,V31,W31,X31,Y31,Z31)</f>
        <v>~/EHFI/plot_pco_with_stats_all.3-4-13.pl -f Zhou.12.Qiime.Qiime_default.included.norm -g Zhou.groups -s lt -p 10000 -t dataset_rand -m weighted_unifrac -z qiime_pipe  -q qiime_table  -a ~/qiime_software/gg_otus-12_10-release/trees/97_otus.tree -c 10 -o Analysis_6w -cleanup</v>
      </c>
      <c r="AK31" s="1" t="s">
        <v>825</v>
      </c>
      <c r="AM31" s="1" t="s">
        <v>296</v>
      </c>
      <c r="AO31" s="1" t="s">
        <v>224</v>
      </c>
      <c r="AQ31" t="s">
        <v>951</v>
      </c>
    </row>
    <row r="32" spans="2:44">
      <c r="O32" t="str">
        <f>CONCATENATE(" -f ",C31," ")</f>
        <v xml:space="preserve"> -f Zhou.12.Qiime.Qiime_default.included.norm </v>
      </c>
      <c r="P32" t="str">
        <f>CONCATENATE(" ","-g ","Zhou.groups ")</f>
        <v xml:space="preserve"> -g Zhou.groups </v>
      </c>
      <c r="Q32" t="str">
        <f>CONCATENATE("-s ","gt"," ")</f>
        <v xml:space="preserve">-s gt </v>
      </c>
      <c r="R32" t="str">
        <f>CONCATENATE("-p ",$R$1 )</f>
        <v>-p 10000</v>
      </c>
      <c r="S32" t="str">
        <f>CONCATENATE(" -t rowwise_rand ")</f>
        <v xml:space="preserve"> -t rowwise_rand </v>
      </c>
      <c r="T32" t="str">
        <f>CONCATENATE("-m ",I31," ")</f>
        <v xml:space="preserve">-m weighted_unifrac </v>
      </c>
      <c r="U32" t="str">
        <f>CONCATENATE("-z ",H31," ")</f>
        <v xml:space="preserve">-z qiime_pipe </v>
      </c>
      <c r="V32" t="str">
        <f>CONCATENATE(" -q ",$V$1," ")</f>
        <v xml:space="preserve"> -q qiime_table </v>
      </c>
      <c r="W32" s="10" t="s">
        <v>797</v>
      </c>
      <c r="X32" t="str">
        <f>CONCATENATE(" -c ",$X$1," ")</f>
        <v xml:space="preserve"> -c 10 </v>
      </c>
      <c r="Y32" t="str">
        <f>CONCATENATE("-o ", F31,"b")</f>
        <v>-o Analysis_6b</v>
      </c>
      <c r="Z32" s="10" t="s">
        <v>94</v>
      </c>
      <c r="AE32" s="10"/>
      <c r="AF32" s="10">
        <v>6</v>
      </c>
      <c r="AG32">
        <v>3</v>
      </c>
      <c r="AH32" t="str">
        <f>CONCATENATE($AH$2,O32,P32,Q32,R32,S32,T32,U32,V32,W32,X32,Y32,Z32)</f>
        <v>~/EHFI/plot_pco_with_stats_all.3-4-13.pl -f Zhou.12.Qiime.Qiime_default.included.norm  -g Zhou.groups -s gt -p 10000 -t rowwise_rand -m weighted_unifrac -z qiime_pipe  -q qiime_table  -a ~/qiime_software/gg_otus-12_10-release/trees/97_otus.tree -c 10 -o Analysis_6b -cleanup</v>
      </c>
      <c r="AK32" s="1" t="s">
        <v>826</v>
      </c>
      <c r="AM32" s="1" t="s">
        <v>841</v>
      </c>
      <c r="AO32" s="1" t="s">
        <v>831</v>
      </c>
      <c r="AQ32" t="s">
        <v>950</v>
      </c>
    </row>
    <row r="33" spans="2:43">
      <c r="AF33" s="10">
        <v>6</v>
      </c>
      <c r="AG33">
        <v>4</v>
      </c>
      <c r="AH33" t="str">
        <f>CONCATENATE($AH$3,AB30,AC30,AD30,AE30)</f>
        <v>~/EHFI/combine_summary_stats.pl -m pattern -w Analysis_6w -b Analysis_6b -o Analysis_6.P_VALUE_SUMMARY</v>
      </c>
      <c r="AK33" s="1" t="s">
        <v>189</v>
      </c>
      <c r="AM33" s="1" t="s">
        <v>842</v>
      </c>
      <c r="AO33" s="1" t="s">
        <v>832</v>
      </c>
    </row>
    <row r="34" spans="2:43">
      <c r="AF34" s="10">
        <v>6</v>
      </c>
      <c r="AG34">
        <v>5</v>
      </c>
      <c r="AM34" s="1" t="s">
        <v>311</v>
      </c>
      <c r="AO34" s="1" t="s">
        <v>235</v>
      </c>
      <c r="AQ34" t="s">
        <v>938</v>
      </c>
    </row>
    <row r="35" spans="2:43">
      <c r="O35" t="str">
        <f>CONCATENATE(F36)</f>
        <v>Analysis_7</v>
      </c>
      <c r="AB35" t="str">
        <f>CONCATENATE("-m pattern")</f>
        <v>-m pattern</v>
      </c>
      <c r="AC35" t="str">
        <f>CONCATENATE(" -w ",F36,"w")</f>
        <v xml:space="preserve"> -w Analysis_7w</v>
      </c>
      <c r="AD35" t="str">
        <f>CONCATENATE(" -b ",F36,"b")</f>
        <v xml:space="preserve"> -b Analysis_7b</v>
      </c>
      <c r="AE35" s="10" t="str">
        <f>CONCATENATE(" -o ",F36,".P_VALUE_SUMMARY")</f>
        <v xml:space="preserve"> -o Analysis_7.P_VALUE_SUMMARY</v>
      </c>
      <c r="AF35" s="10">
        <v>7</v>
      </c>
      <c r="AG35">
        <v>1</v>
      </c>
      <c r="AH35" t="str">
        <f>CONCATENATE("# ",O35)</f>
        <v># Analysis_7</v>
      </c>
      <c r="AK35" s="1" t="s">
        <v>192</v>
      </c>
      <c r="AO35" s="1"/>
    </row>
    <row r="36" spans="2:43">
      <c r="B36">
        <v>11</v>
      </c>
      <c r="C36" t="s">
        <v>800</v>
      </c>
      <c r="D36" t="str">
        <f>CONCATENATE(G36,".",L36,".",M36,".",K36)</f>
        <v>Qiime.Qiime_default.included.raw</v>
      </c>
      <c r="E36">
        <v>7</v>
      </c>
      <c r="F36" s="24" t="s">
        <v>194</v>
      </c>
      <c r="G36" s="20" t="s">
        <v>150</v>
      </c>
      <c r="H36" s="20" t="s">
        <v>151</v>
      </c>
      <c r="I36" s="20" t="s">
        <v>174</v>
      </c>
      <c r="J36" s="20" t="s">
        <v>153</v>
      </c>
      <c r="K36" s="20" t="s">
        <v>107</v>
      </c>
      <c r="L36" s="20" t="s">
        <v>154</v>
      </c>
      <c r="M36" s="20" t="s">
        <v>93</v>
      </c>
      <c r="N36" t="str">
        <f>L36</f>
        <v>Qiime_default</v>
      </c>
      <c r="O36" t="str">
        <f>CONCATENATE(" -f ",C36)</f>
        <v xml:space="preserve"> -f Zhou.11.Qiime.Qiime_default.included.raw</v>
      </c>
      <c r="P36" t="str">
        <f>CONCATENATE(" ","-g ","Zhou.groups ")</f>
        <v xml:space="preserve"> -g Zhou.groups </v>
      </c>
      <c r="Q36" t="str">
        <f>CONCATENATE("-s ","lt"," ")</f>
        <v xml:space="preserve">-s lt </v>
      </c>
      <c r="R36" t="str">
        <f>CONCATENATE("-p ",$R$1 )</f>
        <v>-p 10000</v>
      </c>
      <c r="S36" t="str">
        <f>CONCATENATE(" -t dataset_rand ")</f>
        <v xml:space="preserve"> -t dataset_rand </v>
      </c>
      <c r="T36" t="str">
        <f>CONCATENATE("-m ",I36," ")</f>
        <v xml:space="preserve">-m weighted_unifrac </v>
      </c>
      <c r="U36" t="str">
        <f>CONCATENATE("-z ",H36," ")</f>
        <v xml:space="preserve">-z qiime_pipe </v>
      </c>
      <c r="V36" t="str">
        <f>CONCATENATE(" -q ",$V$1," ")</f>
        <v xml:space="preserve"> -q qiime_table </v>
      </c>
      <c r="W36" s="10" t="s">
        <v>797</v>
      </c>
      <c r="X36" t="str">
        <f>CONCATENATE(" -c ",$X$1," ")</f>
        <v xml:space="preserve"> -c 10 </v>
      </c>
      <c r="Y36" t="str">
        <f>CONCATENATE("-o ",F36,"w")</f>
        <v>-o Analysis_7w</v>
      </c>
      <c r="Z36" s="10" t="s">
        <v>94</v>
      </c>
      <c r="AF36" s="10">
        <v>7</v>
      </c>
      <c r="AG36">
        <v>2</v>
      </c>
      <c r="AH36" t="str">
        <f>CONCATENATE($AH$2,O36,P36,Q36,R36,S36,T36,U36,V36,W36,X36,Y36,Z36)</f>
        <v>~/EHFI/plot_pco_with_stats_all.3-4-13.pl -f Zhou.11.Qiime.Qiime_default.included.raw -g Zhou.groups -s lt -p 10000 -t dataset_rand -m weighted_unifrac -z qiime_pipe  -q qiime_table  -a ~/qiime_software/gg_otus-12_10-release/trees/97_otus.tree -c 10 -o Analysis_7w -cleanup</v>
      </c>
      <c r="AK36" s="1" t="s">
        <v>827</v>
      </c>
      <c r="AM36" s="1" t="s">
        <v>346</v>
      </c>
      <c r="AO36" s="1" t="s">
        <v>238</v>
      </c>
    </row>
    <row r="37" spans="2:43">
      <c r="O37" t="str">
        <f>CONCATENATE(" -f ",C36," ")</f>
        <v xml:space="preserve"> -f Zhou.11.Qiime.Qiime_default.included.raw </v>
      </c>
      <c r="P37" t="str">
        <f>CONCATENATE(" ","-g ","Zhou.groups ")</f>
        <v xml:space="preserve"> -g Zhou.groups </v>
      </c>
      <c r="Q37" t="str">
        <f>CONCATENATE("-s ","gt"," ")</f>
        <v xml:space="preserve">-s gt </v>
      </c>
      <c r="R37" t="str">
        <f>CONCATENATE("-p ",$R$1 )</f>
        <v>-p 10000</v>
      </c>
      <c r="S37" t="str">
        <f>CONCATENATE(" -t rowwise_rand ")</f>
        <v xml:space="preserve"> -t rowwise_rand </v>
      </c>
      <c r="T37" t="str">
        <f>CONCATENATE("-m ",I36," ")</f>
        <v xml:space="preserve">-m weighted_unifrac </v>
      </c>
      <c r="U37" t="str">
        <f>CONCATENATE("-z ",H36," ")</f>
        <v xml:space="preserve">-z qiime_pipe </v>
      </c>
      <c r="V37" t="str">
        <f>CONCATENATE(" -q ",$V$1," ")</f>
        <v xml:space="preserve"> -q qiime_table </v>
      </c>
      <c r="W37" s="10" t="s">
        <v>797</v>
      </c>
      <c r="X37" t="str">
        <f>CONCATENATE(" -c ",$X$1," ")</f>
        <v xml:space="preserve"> -c 10 </v>
      </c>
      <c r="Y37" t="str">
        <f>CONCATENATE("-o ", F36,"b")</f>
        <v>-o Analysis_7b</v>
      </c>
      <c r="Z37" s="10" t="s">
        <v>94</v>
      </c>
      <c r="AE37" s="10"/>
      <c r="AF37" s="10">
        <v>7</v>
      </c>
      <c r="AG37">
        <v>3</v>
      </c>
      <c r="AH37" t="str">
        <f>CONCATENATE($AH$2,O37,P37,Q37,R37,S37,T37,U37,V37,W37,X37,Y37,Z37)</f>
        <v>~/EHFI/plot_pco_with_stats_all.3-4-13.pl -f Zhou.11.Qiime.Qiime_default.included.raw  -g Zhou.groups -s gt -p 10000 -t rowwise_rand -m weighted_unifrac -z qiime_pipe  -q qiime_table  -a ~/qiime_software/gg_otus-12_10-release/trees/97_otus.tree -c 10 -o Analysis_7b -cleanup</v>
      </c>
      <c r="AK37" s="1" t="s">
        <v>828</v>
      </c>
      <c r="AM37" s="1" t="s">
        <v>851</v>
      </c>
      <c r="AO37" s="1" t="s">
        <v>833</v>
      </c>
    </row>
    <row r="38" spans="2:43">
      <c r="AF38" s="10">
        <v>7</v>
      </c>
      <c r="AG38">
        <v>4</v>
      </c>
      <c r="AH38" t="str">
        <f>CONCATENATE($AH$3,AB35,AC35,AD35,AE35)</f>
        <v>~/EHFI/combine_summary_stats.pl -m pattern -w Analysis_7w -b Analysis_7b -o Analysis_7.P_VALUE_SUMMARY</v>
      </c>
      <c r="AK38" s="1" t="s">
        <v>208</v>
      </c>
      <c r="AM38" s="1" t="s">
        <v>852</v>
      </c>
      <c r="AO38" s="1" t="s">
        <v>834</v>
      </c>
    </row>
    <row r="39" spans="2:43">
      <c r="AF39" s="10">
        <v>7</v>
      </c>
      <c r="AG39">
        <v>5</v>
      </c>
      <c r="AM39" s="1" t="s">
        <v>370</v>
      </c>
      <c r="AO39" s="1" t="s">
        <v>247</v>
      </c>
    </row>
    <row r="40" spans="2:43">
      <c r="O40" t="str">
        <f>CONCATENATE(F41)</f>
        <v>Analysis_8</v>
      </c>
      <c r="AB40" t="str">
        <f>CONCATENATE("-m pattern")</f>
        <v>-m pattern</v>
      </c>
      <c r="AC40" t="str">
        <f>CONCATENATE(" -w ",F41,"w")</f>
        <v xml:space="preserve"> -w Analysis_8w</v>
      </c>
      <c r="AD40" t="str">
        <f>CONCATENATE(" -b ",F41,"b")</f>
        <v xml:space="preserve"> -b Analysis_8b</v>
      </c>
      <c r="AE40" s="10" t="str">
        <f>CONCATENATE(" -o ",F41,".P_VALUE_SUMMARY")</f>
        <v xml:space="preserve"> -o Analysis_8.P_VALUE_SUMMARY</v>
      </c>
      <c r="AF40" s="10">
        <v>8</v>
      </c>
      <c r="AG40">
        <v>1</v>
      </c>
      <c r="AH40" t="str">
        <f>CONCATENATE("# ",O40)</f>
        <v># Analysis_8</v>
      </c>
      <c r="AK40" s="1" t="s">
        <v>211</v>
      </c>
      <c r="AO40" s="1"/>
    </row>
    <row r="41" spans="2:43">
      <c r="B41">
        <v>2</v>
      </c>
      <c r="C41" t="s">
        <v>802</v>
      </c>
      <c r="D41" t="str">
        <f>CONCATENATE(G41,".",L41,".",M41,".",K41)</f>
        <v>MG-RAST.MG-RAST_default.removed.norm</v>
      </c>
      <c r="E41">
        <v>8</v>
      </c>
      <c r="F41" s="20" t="s">
        <v>213</v>
      </c>
      <c r="G41" s="20" t="s">
        <v>87</v>
      </c>
      <c r="H41" s="20" t="s">
        <v>88</v>
      </c>
      <c r="I41" s="20" t="s">
        <v>89</v>
      </c>
      <c r="J41" s="20" t="s">
        <v>90</v>
      </c>
      <c r="K41" s="20" t="s">
        <v>91</v>
      </c>
      <c r="L41" s="20" t="s">
        <v>92</v>
      </c>
      <c r="M41" s="20" t="s">
        <v>214</v>
      </c>
      <c r="O41" t="str">
        <f>CONCATENATE(" -f ",C41)</f>
        <v xml:space="preserve"> -f Zhou.2.MG-RAST.MG-RAST_default.removed.norm</v>
      </c>
      <c r="P41" t="str">
        <f>CONCATENATE(" ","-g ","Zhou.groups ")</f>
        <v xml:space="preserve"> -g Zhou.groups </v>
      </c>
      <c r="Q41" t="str">
        <f>CONCATENATE("-s ","lt"," ")</f>
        <v xml:space="preserve">-s lt </v>
      </c>
      <c r="R41" t="str">
        <f>CONCATENATE("-p ",$R$1 )</f>
        <v>-p 10000</v>
      </c>
      <c r="S41" t="str">
        <f>CONCATENATE(" -t dataset_rand ")</f>
        <v xml:space="preserve"> -t dataset_rand </v>
      </c>
      <c r="T41" t="str">
        <f>CONCATENATE("-m ",I41," ")</f>
        <v xml:space="preserve">-m bray-curtis </v>
      </c>
      <c r="U41" t="str">
        <f>CONCATENATE("-z ",H41," ")</f>
        <v xml:space="preserve">-z MG-RAST_pipe </v>
      </c>
      <c r="X41" t="str">
        <f>CONCATENATE("-c ",$X$1," ")</f>
        <v xml:space="preserve">-c 10 </v>
      </c>
      <c r="Y41" t="str">
        <f>CONCATENATE("-o ",F41,"w")</f>
        <v>-o Analysis_8w</v>
      </c>
      <c r="Z41" s="10" t="s">
        <v>94</v>
      </c>
      <c r="AF41" s="10">
        <v>8</v>
      </c>
      <c r="AG41">
        <v>2</v>
      </c>
      <c r="AH41" t="str">
        <f>CONCATENATE($AH$2,O41,P41,Q41,R41,S41,T41,U41,V41,W41,X41,Y41,Z41)</f>
        <v>~/EHFI/plot_pco_with_stats_all.3-4-13.pl -f Zhou.2.MG-RAST.MG-RAST_default.removed.norm -g Zhou.groups -s lt -p 10000 -t dataset_rand -m bray-curtis -z MG-RAST_pipe -c 10 -o Analysis_8w -cleanup</v>
      </c>
      <c r="AK41" s="1" t="s">
        <v>829</v>
      </c>
      <c r="AM41" s="1" t="s">
        <v>371</v>
      </c>
      <c r="AO41" s="1" t="s">
        <v>250</v>
      </c>
    </row>
    <row r="42" spans="2:43">
      <c r="O42" t="str">
        <f>CONCATENATE(" -f ",C41," ")</f>
        <v xml:space="preserve"> -f Zhou.2.MG-RAST.MG-RAST_default.removed.norm </v>
      </c>
      <c r="P42" t="str">
        <f>CONCATENATE(" ","-g ","Zhou.groups ")</f>
        <v xml:space="preserve"> -g Zhou.groups </v>
      </c>
      <c r="Q42" t="str">
        <f>CONCATENATE("-s ","gt"," ")</f>
        <v xml:space="preserve">-s gt </v>
      </c>
      <c r="R42" t="str">
        <f>CONCATENATE("-p ",$R$1 )</f>
        <v>-p 10000</v>
      </c>
      <c r="S42" t="str">
        <f>CONCATENATE(" -t rowwise_rand ")</f>
        <v xml:space="preserve"> -t rowwise_rand </v>
      </c>
      <c r="T42" t="str">
        <f>CONCATENATE("-m ",I41," ")</f>
        <v xml:space="preserve">-m bray-curtis </v>
      </c>
      <c r="U42" t="str">
        <f>CONCATENATE("-z ",H41," ")</f>
        <v xml:space="preserve">-z MG-RAST_pipe </v>
      </c>
      <c r="X42" t="str">
        <f>CONCATENATE("-c ",$X$1," ")</f>
        <v xml:space="preserve">-c 10 </v>
      </c>
      <c r="Y42" t="str">
        <f>CONCATENATE("-o ", F41,"b")</f>
        <v>-o Analysis_8b</v>
      </c>
      <c r="Z42" s="10" t="s">
        <v>94</v>
      </c>
      <c r="AE42" s="10"/>
      <c r="AF42" s="10">
        <v>8</v>
      </c>
      <c r="AG42">
        <v>3</v>
      </c>
      <c r="AH42" t="str">
        <f>CONCATENATE($AH$2,O42,P42,Q42,R42,S42,T42,U42,V42,W42,X42,Y42,Z42)</f>
        <v>~/EHFI/plot_pco_with_stats_all.3-4-13.pl -f Zhou.2.MG-RAST.MG-RAST_default.removed.norm  -g Zhou.groups -s gt -p 10000 -t rowwise_rand -m bray-curtis -z MG-RAST_pipe -c 10 -o Analysis_8b -cleanup</v>
      </c>
      <c r="AK42" s="1" t="s">
        <v>830</v>
      </c>
      <c r="AM42" s="1" t="s">
        <v>853</v>
      </c>
      <c r="AO42" s="1" t="s">
        <v>835</v>
      </c>
    </row>
    <row r="43" spans="2:43">
      <c r="AF43" s="10">
        <v>8</v>
      </c>
      <c r="AG43">
        <v>4</v>
      </c>
      <c r="AH43" t="str">
        <f>CONCATENATE($AH$3,AB40,AC40,AD40,AE40)</f>
        <v>~/EHFI/combine_summary_stats.pl -m pattern -w Analysis_8w -b Analysis_8b -o Analysis_8.P_VALUE_SUMMARY</v>
      </c>
      <c r="AK43" s="1" t="s">
        <v>221</v>
      </c>
      <c r="AM43" s="1" t="s">
        <v>854</v>
      </c>
      <c r="AO43" s="1" t="s">
        <v>836</v>
      </c>
    </row>
    <row r="44" spans="2:43">
      <c r="AF44" s="10">
        <v>8</v>
      </c>
      <c r="AG44">
        <v>5</v>
      </c>
      <c r="AM44" s="1" t="s">
        <v>396</v>
      </c>
      <c r="AO44" s="1" t="s">
        <v>262</v>
      </c>
    </row>
    <row r="45" spans="2:43">
      <c r="O45" t="str">
        <f>CONCATENATE(F46)</f>
        <v>Analysis_9</v>
      </c>
      <c r="AB45" t="str">
        <f>CONCATENATE("-m pattern")</f>
        <v>-m pattern</v>
      </c>
      <c r="AC45" t="str">
        <f>CONCATENATE(" -w ",F46,"w")</f>
        <v xml:space="preserve"> -w Analysis_9w</v>
      </c>
      <c r="AD45" t="str">
        <f>CONCATENATE(" -b ",F46,"b")</f>
        <v xml:space="preserve"> -b Analysis_9b</v>
      </c>
      <c r="AE45" s="10" t="str">
        <f>CONCATENATE(" -o ",F46,".P_VALUE_SUMMARY")</f>
        <v xml:space="preserve"> -o Analysis_9.P_VALUE_SUMMARY</v>
      </c>
      <c r="AF45" s="10">
        <v>9</v>
      </c>
      <c r="AG45">
        <v>1</v>
      </c>
      <c r="AH45" t="str">
        <f>CONCATENATE("# ",O45)</f>
        <v># Analysis_9</v>
      </c>
      <c r="AK45" s="1" t="s">
        <v>224</v>
      </c>
      <c r="AO45" s="1"/>
    </row>
    <row r="46" spans="2:43">
      <c r="B46">
        <v>1</v>
      </c>
      <c r="C46" t="s">
        <v>803</v>
      </c>
      <c r="D46" t="str">
        <f>CONCATENATE(G46,".",L46,".",M46,".",K46)</f>
        <v>MG-RAST.MG-RAST_default.removed.raw</v>
      </c>
      <c r="E46">
        <v>9</v>
      </c>
      <c r="F46" s="20" t="s">
        <v>226</v>
      </c>
      <c r="G46" s="20" t="s">
        <v>87</v>
      </c>
      <c r="H46" s="20" t="s">
        <v>88</v>
      </c>
      <c r="I46" s="20" t="s">
        <v>89</v>
      </c>
      <c r="J46" s="20" t="s">
        <v>90</v>
      </c>
      <c r="K46" s="20" t="s">
        <v>107</v>
      </c>
      <c r="L46" s="20" t="s">
        <v>92</v>
      </c>
      <c r="M46" s="20" t="s">
        <v>214</v>
      </c>
      <c r="O46" t="str">
        <f>CONCATENATE(" -f ",C46)</f>
        <v xml:space="preserve"> -f Zhou.1.MG-RAST.MG-RAST_default.removed.raw</v>
      </c>
      <c r="P46" t="str">
        <f>CONCATENATE(" ","-g ","Zhou.groups ")</f>
        <v xml:space="preserve"> -g Zhou.groups </v>
      </c>
      <c r="Q46" t="str">
        <f>CONCATENATE("-s ","lt"," ")</f>
        <v xml:space="preserve">-s lt </v>
      </c>
      <c r="R46" t="str">
        <f>CONCATENATE("-p ",$R$1 )</f>
        <v>-p 10000</v>
      </c>
      <c r="S46" t="str">
        <f>CONCATENATE(" -t dataset_rand ")</f>
        <v xml:space="preserve"> -t dataset_rand </v>
      </c>
      <c r="T46" t="str">
        <f>CONCATENATE("-m ",I46," ")</f>
        <v xml:space="preserve">-m bray-curtis </v>
      </c>
      <c r="U46" t="str">
        <f>CONCATENATE("-z ",H46," ")</f>
        <v xml:space="preserve">-z MG-RAST_pipe </v>
      </c>
      <c r="X46" t="str">
        <f>CONCATENATE("-c ",$X$1," ")</f>
        <v xml:space="preserve">-c 10 </v>
      </c>
      <c r="Y46" t="str">
        <f>CONCATENATE("-o ",F46,"w")</f>
        <v>-o Analysis_9w</v>
      </c>
      <c r="Z46" s="10" t="s">
        <v>94</v>
      </c>
      <c r="AF46">
        <v>9</v>
      </c>
      <c r="AG46">
        <v>2</v>
      </c>
      <c r="AH46" t="str">
        <f>CONCATENATE($AH$2,O46,P46,Q46,R46,S46,T46,U46,V46,W46,X46,Y46,Z46)</f>
        <v>~/EHFI/plot_pco_with_stats_all.3-4-13.pl -f Zhou.1.MG-RAST.MG-RAST_default.removed.raw -g Zhou.groups -s lt -p 10000 -t dataset_rand -m bray-curtis -z MG-RAST_pipe -c 10 -o Analysis_9w -cleanup</v>
      </c>
      <c r="AK46" s="1" t="s">
        <v>831</v>
      </c>
      <c r="AM46" s="1" t="s">
        <v>397</v>
      </c>
      <c r="AO46" s="1" t="s">
        <v>312</v>
      </c>
    </row>
    <row r="47" spans="2:43">
      <c r="O47" t="str">
        <f>CONCATENATE(" -f ",C46)</f>
        <v xml:space="preserve"> -f Zhou.1.MG-RAST.MG-RAST_default.removed.raw</v>
      </c>
      <c r="P47" t="str">
        <f>CONCATENATE(" ","-g ","Zhou.groups ")</f>
        <v xml:space="preserve"> -g Zhou.groups </v>
      </c>
      <c r="Q47" t="str">
        <f>CONCATENATE("-s ","gt"," ")</f>
        <v xml:space="preserve">-s gt </v>
      </c>
      <c r="R47" t="str">
        <f>CONCATENATE("-p ",$R$1 )</f>
        <v>-p 10000</v>
      </c>
      <c r="S47" t="str">
        <f>CONCATENATE(" -t rowwise_rand ")</f>
        <v xml:space="preserve"> -t rowwise_rand </v>
      </c>
      <c r="T47" t="str">
        <f>CONCATENATE("-m ",I46," ")</f>
        <v xml:space="preserve">-m bray-curtis </v>
      </c>
      <c r="U47" t="str">
        <f>CONCATENATE("-z ",H46," ")</f>
        <v xml:space="preserve">-z MG-RAST_pipe </v>
      </c>
      <c r="X47" t="str">
        <f>CONCATENATE("-c ",$X$1," ")</f>
        <v xml:space="preserve">-c 10 </v>
      </c>
      <c r="Y47" t="str">
        <f>CONCATENATE("-o ", F46,"b")</f>
        <v>-o Analysis_9b</v>
      </c>
      <c r="Z47" s="10" t="s">
        <v>94</v>
      </c>
      <c r="AE47" s="10"/>
      <c r="AF47" s="10">
        <v>9</v>
      </c>
      <c r="AG47">
        <v>3</v>
      </c>
      <c r="AH47" t="str">
        <f>CONCATENATE($AH$2,O47,P47,Q47,R47,S47,T47,U47,V47,W47,X47,Y47,Z47)</f>
        <v>~/EHFI/plot_pco_with_stats_all.3-4-13.pl -f Zhou.1.MG-RAST.MG-RAST_default.removed.raw -g Zhou.groups -s gt -p 10000 -t rowwise_rand -m bray-curtis -z MG-RAST_pipe -c 10 -o Analysis_9b -cleanup</v>
      </c>
      <c r="AK47" s="1" t="s">
        <v>832</v>
      </c>
      <c r="AM47" s="1" t="s">
        <v>855</v>
      </c>
      <c r="AO47" s="1" t="s">
        <v>843</v>
      </c>
    </row>
    <row r="48" spans="2:43">
      <c r="AF48">
        <v>9</v>
      </c>
      <c r="AG48">
        <v>4</v>
      </c>
      <c r="AH48" t="str">
        <f>CONCATENATE($AH$3,AB45,AC45,AD45,AE45)</f>
        <v>~/EHFI/combine_summary_stats.pl -m pattern -w Analysis_9w -b Analysis_9b -o Analysis_9.P_VALUE_SUMMARY</v>
      </c>
      <c r="AK48" s="1" t="s">
        <v>235</v>
      </c>
      <c r="AM48" s="1" t="s">
        <v>856</v>
      </c>
      <c r="AO48" s="1" t="s">
        <v>844</v>
      </c>
    </row>
    <row r="49" spans="2:41">
      <c r="AF49">
        <v>9</v>
      </c>
      <c r="AG49">
        <v>5</v>
      </c>
      <c r="AM49" s="1" t="s">
        <v>421</v>
      </c>
      <c r="AO49" s="1" t="s">
        <v>319</v>
      </c>
    </row>
    <row r="50" spans="2:41">
      <c r="O50" t="str">
        <f>CONCATENATE(F51)</f>
        <v>Analysis_10</v>
      </c>
      <c r="AB50" t="str">
        <f>CONCATENATE("-m pattern")</f>
        <v>-m pattern</v>
      </c>
      <c r="AC50" t="str">
        <f>CONCATENATE(" -w ",F51,"w")</f>
        <v xml:space="preserve"> -w Analysis_10w</v>
      </c>
      <c r="AD50" t="str">
        <f>CONCATENATE(" -b ",F51,"b")</f>
        <v xml:space="preserve"> -b Analysis_10b</v>
      </c>
      <c r="AE50" s="10" t="str">
        <f>CONCATENATE(" -o ",F51,".P_VALUE_SUMMARY")</f>
        <v xml:space="preserve"> -o Analysis_10.P_VALUE_SUMMARY</v>
      </c>
      <c r="AF50" s="10">
        <v>10</v>
      </c>
      <c r="AG50">
        <v>1</v>
      </c>
      <c r="AH50" t="str">
        <f>CONCATENATE("# ",O50)</f>
        <v># Analysis_10</v>
      </c>
      <c r="AK50" s="1" t="s">
        <v>238</v>
      </c>
      <c r="AO50" s="1"/>
    </row>
    <row r="51" spans="2:41">
      <c r="B51">
        <v>2</v>
      </c>
      <c r="C51" t="s">
        <v>802</v>
      </c>
      <c r="D51" t="str">
        <f>CONCATENATE(G51,".",L51,".",M51,".",K51)</f>
        <v>MG-RAST.MG-RAST_default.removed.norm</v>
      </c>
      <c r="E51">
        <v>10</v>
      </c>
      <c r="F51" s="20" t="s">
        <v>240</v>
      </c>
      <c r="G51" s="20" t="s">
        <v>87</v>
      </c>
      <c r="H51" s="20" t="s">
        <v>88</v>
      </c>
      <c r="I51" s="20" t="s">
        <v>122</v>
      </c>
      <c r="J51" s="20" t="s">
        <v>90</v>
      </c>
      <c r="K51" s="20" t="s">
        <v>91</v>
      </c>
      <c r="L51" s="20" t="s">
        <v>92</v>
      </c>
      <c r="M51" s="20" t="s">
        <v>214</v>
      </c>
      <c r="O51" t="str">
        <f>CONCATENATE(" -f ",C51)</f>
        <v xml:space="preserve"> -f Zhou.2.MG-RAST.MG-RAST_default.removed.norm</v>
      </c>
      <c r="P51" t="str">
        <f>CONCATENATE(" ","-g ","Zhou.groups ")</f>
        <v xml:space="preserve"> -g Zhou.groups </v>
      </c>
      <c r="Q51" t="str">
        <f>CONCATENATE("-s ","lt"," ")</f>
        <v xml:space="preserve">-s lt </v>
      </c>
      <c r="R51" t="str">
        <f>CONCATENATE("-p ",$R$1 )</f>
        <v>-p 10000</v>
      </c>
      <c r="S51" t="str">
        <f>CONCATENATE(" -t dataset_rand ")</f>
        <v xml:space="preserve"> -t dataset_rand </v>
      </c>
      <c r="T51" t="str">
        <f>CONCATENATE("-m ",I51," ")</f>
        <v xml:space="preserve">-m euclidean </v>
      </c>
      <c r="U51" t="str">
        <f>CONCATENATE("-z ",H51," ")</f>
        <v xml:space="preserve">-z MG-RAST_pipe </v>
      </c>
      <c r="X51" t="str">
        <f>CONCATENATE("-c ",$X$1," ")</f>
        <v xml:space="preserve">-c 10 </v>
      </c>
      <c r="Y51" t="str">
        <f>CONCATENATE("-o ",F51,"w")</f>
        <v>-o Analysis_10w</v>
      </c>
      <c r="Z51" s="10" t="s">
        <v>94</v>
      </c>
      <c r="AF51" s="10">
        <v>10</v>
      </c>
      <c r="AG51">
        <v>2</v>
      </c>
      <c r="AH51" t="str">
        <f>CONCATENATE($AH$2,O51,P51,Q51,R51,S51,T51,U51,V51,W51,X51,Y51,Z51)</f>
        <v>~/EHFI/plot_pco_with_stats_all.3-4-13.pl -f Zhou.2.MG-RAST.MG-RAST_default.removed.norm -g Zhou.groups -s lt -p 10000 -t dataset_rand -m euclidean -z MG-RAST_pipe -c 10 -o Analysis_10w -cleanup</v>
      </c>
      <c r="AK51" s="1" t="s">
        <v>833</v>
      </c>
      <c r="AM51" s="1" t="s">
        <v>459</v>
      </c>
      <c r="AO51" s="1" t="s">
        <v>320</v>
      </c>
    </row>
    <row r="52" spans="2:41">
      <c r="O52" t="str">
        <f>CONCATENATE(" -f ",C51," ")</f>
        <v xml:space="preserve"> -f Zhou.2.MG-RAST.MG-RAST_default.removed.norm </v>
      </c>
      <c r="P52" t="str">
        <f>CONCATENATE(" ","-g ","Zhou.groups ")</f>
        <v xml:space="preserve"> -g Zhou.groups </v>
      </c>
      <c r="Q52" t="str">
        <f>CONCATENATE("-s ","gt"," ")</f>
        <v xml:space="preserve">-s gt </v>
      </c>
      <c r="R52" t="str">
        <f>CONCATENATE("-p ",$R$1 )</f>
        <v>-p 10000</v>
      </c>
      <c r="S52" t="str">
        <f>CONCATENATE(" -t rowwise_rand ")</f>
        <v xml:space="preserve"> -t rowwise_rand </v>
      </c>
      <c r="T52" t="str">
        <f>CONCATENATE("-m ",I51," ")</f>
        <v xml:space="preserve">-m euclidean </v>
      </c>
      <c r="U52" t="str">
        <f>CONCATENATE("-z ",H51," ")</f>
        <v xml:space="preserve">-z MG-RAST_pipe </v>
      </c>
      <c r="X52" t="str">
        <f>CONCATENATE("-c ",$X$1," ")</f>
        <v xml:space="preserve">-c 10 </v>
      </c>
      <c r="Y52" t="str">
        <f>CONCATENATE("-o ", F51,"b")</f>
        <v>-o Analysis_10b</v>
      </c>
      <c r="Z52" s="10" t="s">
        <v>94</v>
      </c>
      <c r="AE52" s="10"/>
      <c r="AF52" s="10">
        <v>10</v>
      </c>
      <c r="AG52">
        <v>3</v>
      </c>
      <c r="AH52" t="str">
        <f>CONCATENATE($AH$2,O52,P52,Q52,R52,S52,T52,U52,V52,W52,X52,Y52,Z52)</f>
        <v>~/EHFI/plot_pco_with_stats_all.3-4-13.pl -f Zhou.2.MG-RAST.MG-RAST_default.removed.norm  -g Zhou.groups -s gt -p 10000 -t rowwise_rand -m euclidean -z MG-RAST_pipe -c 10 -o Analysis_10b -cleanup</v>
      </c>
      <c r="AK52" s="1" t="s">
        <v>834</v>
      </c>
      <c r="AM52" s="1" t="s">
        <v>865</v>
      </c>
      <c r="AO52" s="1" t="s">
        <v>845</v>
      </c>
    </row>
    <row r="53" spans="2:41">
      <c r="AF53" s="10">
        <v>10</v>
      </c>
      <c r="AG53">
        <v>4</v>
      </c>
      <c r="AH53" t="str">
        <f>CONCATENATE($AH$3,AB50,AC50,AD50,AE50)</f>
        <v>~/EHFI/combine_summary_stats.pl -m pattern -w Analysis_10w -b Analysis_10b -o Analysis_10.P_VALUE_SUMMARY</v>
      </c>
      <c r="AK53" s="1" t="s">
        <v>247</v>
      </c>
      <c r="AM53" s="1" t="s">
        <v>866</v>
      </c>
      <c r="AO53" s="1" t="s">
        <v>846</v>
      </c>
    </row>
    <row r="54" spans="2:41">
      <c r="AF54" s="10">
        <v>10</v>
      </c>
      <c r="AG54">
        <v>5</v>
      </c>
      <c r="AM54" s="1" t="s">
        <v>474</v>
      </c>
      <c r="AO54" s="1" t="s">
        <v>327</v>
      </c>
    </row>
    <row r="55" spans="2:41">
      <c r="O55" t="str">
        <f>CONCATENATE(F56)</f>
        <v>Analysis_11</v>
      </c>
      <c r="AB55" t="str">
        <f>CONCATENATE("-m pattern")</f>
        <v>-m pattern</v>
      </c>
      <c r="AC55" t="str">
        <f>CONCATENATE(" -w ",F56,"w")</f>
        <v xml:space="preserve"> -w Analysis_11w</v>
      </c>
      <c r="AD55" t="str">
        <f>CONCATENATE(" -b ",F56,"b")</f>
        <v xml:space="preserve"> -b Analysis_11b</v>
      </c>
      <c r="AE55" s="10" t="str">
        <f>CONCATENATE(" -o ",F56,".P_VALUE_SUMMARY")</f>
        <v xml:space="preserve"> -o Analysis_11.P_VALUE_SUMMARY</v>
      </c>
      <c r="AF55" s="10">
        <v>11</v>
      </c>
      <c r="AG55">
        <v>1</v>
      </c>
      <c r="AH55" t="str">
        <f>CONCATENATE("# ",O55)</f>
        <v># Analysis_11</v>
      </c>
      <c r="AK55" s="1" t="s">
        <v>250</v>
      </c>
      <c r="AO55" s="1"/>
    </row>
    <row r="56" spans="2:41">
      <c r="B56">
        <v>1</v>
      </c>
      <c r="C56" t="s">
        <v>803</v>
      </c>
      <c r="D56" t="str">
        <f>CONCATENATE(G56,".",L56,".",M56,".",K56)</f>
        <v>MG-RAST.MG-RAST_default.removed.raw</v>
      </c>
      <c r="E56">
        <v>11</v>
      </c>
      <c r="F56" s="20" t="s">
        <v>252</v>
      </c>
      <c r="G56" s="20" t="s">
        <v>87</v>
      </c>
      <c r="H56" s="20" t="s">
        <v>88</v>
      </c>
      <c r="I56" s="20" t="s">
        <v>122</v>
      </c>
      <c r="J56" s="20" t="s">
        <v>90</v>
      </c>
      <c r="K56" s="20" t="s">
        <v>107</v>
      </c>
      <c r="L56" s="20" t="s">
        <v>92</v>
      </c>
      <c r="M56" s="20" t="s">
        <v>214</v>
      </c>
      <c r="O56" t="str">
        <f>CONCATENATE(" -f ",C56)</f>
        <v xml:space="preserve"> -f Zhou.1.MG-RAST.MG-RAST_default.removed.raw</v>
      </c>
      <c r="P56" t="str">
        <f>CONCATENATE(" ","-g ","Zhou.groups ")</f>
        <v xml:space="preserve"> -g Zhou.groups </v>
      </c>
      <c r="Q56" t="str">
        <f>CONCATENATE("-s ","lt"," ")</f>
        <v xml:space="preserve">-s lt </v>
      </c>
      <c r="R56" t="str">
        <f>CONCATENATE("-p ",$R$1 )</f>
        <v>-p 10000</v>
      </c>
      <c r="S56" t="str">
        <f>CONCATENATE(" -t dataset_rand ")</f>
        <v xml:space="preserve"> -t dataset_rand </v>
      </c>
      <c r="T56" t="str">
        <f>CONCATENATE("-m ",I56," ")</f>
        <v xml:space="preserve">-m euclidean </v>
      </c>
      <c r="U56" t="str">
        <f>CONCATENATE("-z ",H56," ")</f>
        <v xml:space="preserve">-z MG-RAST_pipe </v>
      </c>
      <c r="X56" t="str">
        <f>CONCATENATE("-c ",$X$1," ")</f>
        <v xml:space="preserve">-c 10 </v>
      </c>
      <c r="Y56" t="str">
        <f>CONCATENATE("-o ",F56,"w")</f>
        <v>-o Analysis_11w</v>
      </c>
      <c r="Z56" s="10" t="s">
        <v>94</v>
      </c>
      <c r="AF56" s="10">
        <v>11</v>
      </c>
      <c r="AG56">
        <v>2</v>
      </c>
      <c r="AH56" t="str">
        <f>CONCATENATE($AH$2,O56,P56,Q56,R56,S56,T56,U56,V56,W56,X56,Y56,Z56)</f>
        <v>~/EHFI/plot_pco_with_stats_all.3-4-13.pl -f Zhou.1.MG-RAST.MG-RAST_default.removed.raw -g Zhou.groups -s lt -p 10000 -t dataset_rand -m euclidean -z MG-RAST_pipe -c 10 -o Analysis_11w -cleanup</v>
      </c>
      <c r="AK56" s="1" t="s">
        <v>835</v>
      </c>
      <c r="AM56" s="1" t="s">
        <v>475</v>
      </c>
      <c r="AO56" s="1" t="s">
        <v>328</v>
      </c>
    </row>
    <row r="57" spans="2:41">
      <c r="O57" t="str">
        <f>CONCATENATE(" -f ",C56)</f>
        <v xml:space="preserve"> -f Zhou.1.MG-RAST.MG-RAST_default.removed.raw</v>
      </c>
      <c r="P57" t="str">
        <f>CONCATENATE(" ","-g ","Zhou.groups ")</f>
        <v xml:space="preserve"> -g Zhou.groups </v>
      </c>
      <c r="Q57" t="str">
        <f>CONCATENATE("-s ","gt"," ")</f>
        <v xml:space="preserve">-s gt </v>
      </c>
      <c r="R57" t="str">
        <f>CONCATENATE("-p ",$R$1 )</f>
        <v>-p 10000</v>
      </c>
      <c r="S57" t="str">
        <f>CONCATENATE(" -t rowwise_rand ")</f>
        <v xml:space="preserve"> -t rowwise_rand </v>
      </c>
      <c r="T57" t="str">
        <f>CONCATENATE("-m ",I56," ")</f>
        <v xml:space="preserve">-m euclidean </v>
      </c>
      <c r="U57" t="str">
        <f>CONCATENATE("-z ",H56," ")</f>
        <v xml:space="preserve">-z MG-RAST_pipe </v>
      </c>
      <c r="X57" t="str">
        <f>CONCATENATE("-c ",$X$1," ")</f>
        <v xml:space="preserve">-c 10 </v>
      </c>
      <c r="Y57" t="str">
        <f>CONCATENATE("-o ", F56,"b")</f>
        <v>-o Analysis_11b</v>
      </c>
      <c r="Z57" s="10" t="s">
        <v>94</v>
      </c>
      <c r="AE57" s="10"/>
      <c r="AF57" s="10">
        <v>11</v>
      </c>
      <c r="AG57">
        <v>3</v>
      </c>
      <c r="AH57" t="str">
        <f>CONCATENATE($AH$2,O57,P57,Q57,R57,S57,T57,U57,V57,W57,X57,Y57,Z57)</f>
        <v>~/EHFI/plot_pco_with_stats_all.3-4-13.pl -f Zhou.1.MG-RAST.MG-RAST_default.removed.raw -g Zhou.groups -s gt -p 10000 -t rowwise_rand -m euclidean -z MG-RAST_pipe -c 10 -o Analysis_11b -cleanup</v>
      </c>
      <c r="AK57" s="1" t="s">
        <v>836</v>
      </c>
      <c r="AM57" s="1" t="s">
        <v>867</v>
      </c>
      <c r="AO57" s="1" t="s">
        <v>847</v>
      </c>
    </row>
    <row r="58" spans="2:41">
      <c r="AF58" s="10">
        <v>11</v>
      </c>
      <c r="AG58">
        <v>4</v>
      </c>
      <c r="AH58" t="str">
        <f>CONCATENATE($AH$3,AB55,AC55,AD55,AE55)</f>
        <v>~/EHFI/combine_summary_stats.pl -m pattern -w Analysis_11w -b Analysis_11b -o Analysis_11.P_VALUE_SUMMARY</v>
      </c>
      <c r="AK58" s="1" t="s">
        <v>262</v>
      </c>
      <c r="AM58" s="1" t="s">
        <v>868</v>
      </c>
      <c r="AO58" s="1" t="s">
        <v>848</v>
      </c>
    </row>
    <row r="59" spans="2:41">
      <c r="AF59" s="10">
        <v>11</v>
      </c>
      <c r="AG59">
        <v>5</v>
      </c>
      <c r="AM59" s="1" t="s">
        <v>496</v>
      </c>
      <c r="AO59" s="1" t="s">
        <v>334</v>
      </c>
    </row>
    <row r="60" spans="2:41">
      <c r="O60" t="str">
        <f>CONCATENATE(F61)</f>
        <v>Analysis_12</v>
      </c>
      <c r="AB60" t="str">
        <f>CONCATENATE("-m pattern")</f>
        <v>-m pattern</v>
      </c>
      <c r="AC60" t="str">
        <f>CONCATENATE(" -w ",F61,"w")</f>
        <v xml:space="preserve"> -w Analysis_12w</v>
      </c>
      <c r="AD60" t="str">
        <f>CONCATENATE(" -b ",F61,"b")</f>
        <v xml:space="preserve"> -b Analysis_12b</v>
      </c>
      <c r="AE60" s="10" t="str">
        <f>CONCATENATE(" -o ",F61,".P_VALUE_SUMMARY")</f>
        <v xml:space="preserve"> -o Analysis_12.P_VALUE_SUMMARY</v>
      </c>
      <c r="AF60" s="10">
        <v>12</v>
      </c>
      <c r="AG60">
        <v>1</v>
      </c>
      <c r="AH60" t="str">
        <f>CONCATENATE("# ",O60)</f>
        <v># Analysis_12</v>
      </c>
      <c r="AK60" s="1" t="s">
        <v>265</v>
      </c>
      <c r="AO60" s="1"/>
    </row>
    <row r="61" spans="2:41">
      <c r="B61">
        <v>9</v>
      </c>
      <c r="C61" t="s">
        <v>804</v>
      </c>
      <c r="D61" t="str">
        <f>CONCATENATE(G61,".",L61,".",M61,".",K61)</f>
        <v>Qiime.Qiime_default.removed.raw</v>
      </c>
      <c r="E61">
        <v>12</v>
      </c>
      <c r="F61" s="24" t="s">
        <v>266</v>
      </c>
      <c r="G61" s="20" t="s">
        <v>150</v>
      </c>
      <c r="H61" s="20" t="s">
        <v>151</v>
      </c>
      <c r="I61" s="20" t="s">
        <v>152</v>
      </c>
      <c r="J61" s="20" t="s">
        <v>153</v>
      </c>
      <c r="K61" s="20" t="s">
        <v>107</v>
      </c>
      <c r="L61" s="20" t="s">
        <v>154</v>
      </c>
      <c r="M61" s="20" t="s">
        <v>214</v>
      </c>
      <c r="N61" t="str">
        <f>L61</f>
        <v>Qiime_default</v>
      </c>
      <c r="O61" t="str">
        <f>CONCATENATE(" -f ",C61)</f>
        <v xml:space="preserve"> -f Zhou.9.Qiime.Qiime_default.removed.raw</v>
      </c>
      <c r="P61" t="str">
        <f>CONCATENATE(" ","-g ","Zhou.groups ")</f>
        <v xml:space="preserve"> -g Zhou.groups </v>
      </c>
      <c r="Q61" t="str">
        <f>CONCATENATE("-s ","lt"," ")</f>
        <v xml:space="preserve">-s lt </v>
      </c>
      <c r="R61" t="str">
        <f>CONCATENATE("-p ",$R$1 )</f>
        <v>-p 10000</v>
      </c>
      <c r="S61" t="str">
        <f>CONCATENATE(" -t dataset_rand ")</f>
        <v xml:space="preserve"> -t dataset_rand </v>
      </c>
      <c r="T61" t="str">
        <f>CONCATENATE("-m ",I61," ")</f>
        <v xml:space="preserve">-m unifrac </v>
      </c>
      <c r="U61" t="str">
        <f>CONCATENATE("-z ",H61," ")</f>
        <v xml:space="preserve">-z qiime_pipe </v>
      </c>
      <c r="V61" t="str">
        <f>CONCATENATE(" -q ",$V$1," ")</f>
        <v xml:space="preserve"> -q qiime_table </v>
      </c>
      <c r="W61" s="10" t="s">
        <v>797</v>
      </c>
      <c r="X61" t="str">
        <f>CONCATENATE(" -c ",$X$1," ")</f>
        <v xml:space="preserve"> -c 10 </v>
      </c>
      <c r="Y61" t="str">
        <f>CONCATENATE("-o ",F61,"w")</f>
        <v>-o Analysis_12w</v>
      </c>
      <c r="Z61" s="10" t="s">
        <v>94</v>
      </c>
      <c r="AF61" s="10">
        <v>12</v>
      </c>
      <c r="AG61">
        <v>2</v>
      </c>
      <c r="AH61" t="str">
        <f>CONCATENATE($AH$2,O61,P61,Q61,R61,S61,T61,U61,V61,W61,X61,Y61,Z61)</f>
        <v>~/EHFI/plot_pco_with_stats_all.3-4-13.pl -f Zhou.9.Qiime.Qiime_default.removed.raw -g Zhou.groups -s lt -p 10000 -t dataset_rand -m unifrac -z qiime_pipe  -q qiime_table  -a ~/qiime_software/gg_otus-12_10-release/trees/97_otus.tree -c 10 -o Analysis_12w -cleanup</v>
      </c>
      <c r="AK61" s="1" t="s">
        <v>837</v>
      </c>
      <c r="AM61" s="1" t="s">
        <v>497</v>
      </c>
      <c r="AO61" s="1" t="s">
        <v>335</v>
      </c>
    </row>
    <row r="62" spans="2:41">
      <c r="O62" t="str">
        <f>CONCATENATE(" -f ",C61," ")</f>
        <v xml:space="preserve"> -f Zhou.9.Qiime.Qiime_default.removed.raw </v>
      </c>
      <c r="P62" t="str">
        <f>CONCATENATE(" ","-g ","Zhou.groups ")</f>
        <v xml:space="preserve"> -g Zhou.groups </v>
      </c>
      <c r="Q62" t="str">
        <f>CONCATENATE("-s ","gt"," ")</f>
        <v xml:space="preserve">-s gt </v>
      </c>
      <c r="R62" t="str">
        <f>CONCATENATE("-p ",$R$1 )</f>
        <v>-p 10000</v>
      </c>
      <c r="S62" t="str">
        <f>CONCATENATE(" -t rowwise_rand ")</f>
        <v xml:space="preserve"> -t rowwise_rand </v>
      </c>
      <c r="T62" t="str">
        <f>CONCATENATE("-m ",I61," ")</f>
        <v xml:space="preserve">-m unifrac </v>
      </c>
      <c r="U62" t="str">
        <f>CONCATENATE("-z ",H61," ")</f>
        <v xml:space="preserve">-z qiime_pipe </v>
      </c>
      <c r="V62" t="str">
        <f>CONCATENATE(" -q ",$V$1," ")</f>
        <v xml:space="preserve"> -q qiime_table </v>
      </c>
      <c r="W62" s="10" t="s">
        <v>797</v>
      </c>
      <c r="X62" t="str">
        <f>CONCATENATE(" -c ",$X$1," ")</f>
        <v xml:space="preserve"> -c 10 </v>
      </c>
      <c r="Y62" t="str">
        <f>CONCATENATE("-o ", F61,"b")</f>
        <v>-o Analysis_12b</v>
      </c>
      <c r="Z62" s="10" t="s">
        <v>94</v>
      </c>
      <c r="AE62" s="10"/>
      <c r="AF62" s="10">
        <v>12</v>
      </c>
      <c r="AG62">
        <v>3</v>
      </c>
      <c r="AH62" t="str">
        <f>CONCATENATE($AH$2,O62,P62,Q62,R62,S62,T62,U62,V62,W62,X62,Y62,Z62)</f>
        <v>~/EHFI/plot_pco_with_stats_all.3-4-13.pl -f Zhou.9.Qiime.Qiime_default.removed.raw  -g Zhou.groups -s gt -p 10000 -t rowwise_rand -m unifrac -z qiime_pipe  -q qiime_table  -a ~/qiime_software/gg_otus-12_10-release/trees/97_otus.tree -c 10 -o Analysis_12b -cleanup</v>
      </c>
      <c r="AK62" s="1" t="s">
        <v>838</v>
      </c>
      <c r="AM62" s="1" t="s">
        <v>869</v>
      </c>
      <c r="AO62" s="1" t="s">
        <v>849</v>
      </c>
    </row>
    <row r="63" spans="2:41">
      <c r="AF63" s="10">
        <v>12</v>
      </c>
      <c r="AG63">
        <v>4</v>
      </c>
      <c r="AH63" t="str">
        <f>CONCATENATE($AH$3,AB60,AC60,AD60,AE60)</f>
        <v>~/EHFI/combine_summary_stats.pl -m pattern -w Analysis_12w -b Analysis_12b -o Analysis_12.P_VALUE_SUMMARY</v>
      </c>
      <c r="AK63" s="1" t="s">
        <v>279</v>
      </c>
      <c r="AM63" s="1" t="s">
        <v>870</v>
      </c>
      <c r="AO63" s="1" t="s">
        <v>850</v>
      </c>
    </row>
    <row r="64" spans="2:41">
      <c r="AF64" s="10">
        <v>12</v>
      </c>
      <c r="AG64">
        <v>5</v>
      </c>
      <c r="AM64" s="1" t="s">
        <v>514</v>
      </c>
      <c r="AO64" s="1" t="s">
        <v>345</v>
      </c>
    </row>
    <row r="65" spans="2:41">
      <c r="O65" t="str">
        <f>CONCATENATE(F66)</f>
        <v>Analysis_13</v>
      </c>
      <c r="AB65" t="str">
        <f>CONCATENATE("-m pattern")</f>
        <v>-m pattern</v>
      </c>
      <c r="AC65" t="str">
        <f>CONCATENATE(" -w ",F66,"w")</f>
        <v xml:space="preserve"> -w Analysis_13w</v>
      </c>
      <c r="AD65" t="str">
        <f>CONCATENATE(" -b ",F66,"b")</f>
        <v xml:space="preserve"> -b Analysis_13b</v>
      </c>
      <c r="AE65" s="10" t="str">
        <f>CONCATENATE(" -o ",F66,".P_VALUE_SUMMARY")</f>
        <v xml:space="preserve"> -o Analysis_13.P_VALUE_SUMMARY</v>
      </c>
      <c r="AF65" s="10">
        <v>13</v>
      </c>
      <c r="AG65">
        <v>1</v>
      </c>
      <c r="AH65" t="str">
        <f>CONCATENATE("# ",O65)</f>
        <v># Analysis_13</v>
      </c>
      <c r="AK65" s="1" t="s">
        <v>280</v>
      </c>
      <c r="AO65" s="1"/>
    </row>
    <row r="66" spans="2:41">
      <c r="B66">
        <v>10</v>
      </c>
      <c r="C66" t="s">
        <v>805</v>
      </c>
      <c r="D66" t="str">
        <f>CONCATENATE(G66,".",L66,".",M66,".",K66)</f>
        <v>Qiime.Qiime_default.removed.norm</v>
      </c>
      <c r="E66">
        <v>13</v>
      </c>
      <c r="F66" s="24" t="s">
        <v>281</v>
      </c>
      <c r="G66" s="20" t="s">
        <v>150</v>
      </c>
      <c r="H66" s="20" t="s">
        <v>151</v>
      </c>
      <c r="I66" s="20" t="s">
        <v>174</v>
      </c>
      <c r="J66" s="20" t="s">
        <v>153</v>
      </c>
      <c r="K66" s="20" t="s">
        <v>91</v>
      </c>
      <c r="L66" s="20" t="s">
        <v>154</v>
      </c>
      <c r="M66" s="20" t="s">
        <v>214</v>
      </c>
      <c r="N66" t="str">
        <f>L66</f>
        <v>Qiime_default</v>
      </c>
      <c r="O66" t="str">
        <f>CONCATENATE(" -f ",C66)</f>
        <v xml:space="preserve"> -f Zhou.10.Qiime.Qiime_default.removed.norm</v>
      </c>
      <c r="P66" t="str">
        <f>CONCATENATE(" ","-g ","Zhou.groups ")</f>
        <v xml:space="preserve"> -g Zhou.groups </v>
      </c>
      <c r="Q66" t="str">
        <f>CONCATENATE("-s ","lt"," ")</f>
        <v xml:space="preserve">-s lt </v>
      </c>
      <c r="R66" t="str">
        <f>CONCATENATE("-p ",$R$1 )</f>
        <v>-p 10000</v>
      </c>
      <c r="S66" t="str">
        <f>CONCATENATE(" -t dataset_rand ")</f>
        <v xml:space="preserve"> -t dataset_rand </v>
      </c>
      <c r="T66" t="str">
        <f>CONCATENATE("-m ",I66," ")</f>
        <v xml:space="preserve">-m weighted_unifrac </v>
      </c>
      <c r="U66" t="str">
        <f>CONCATENATE("-z ",H66," ")</f>
        <v xml:space="preserve">-z qiime_pipe </v>
      </c>
      <c r="V66" t="str">
        <f>CONCATENATE(" -q ",$V$1," ")</f>
        <v xml:space="preserve"> -q qiime_table </v>
      </c>
      <c r="W66" s="10" t="s">
        <v>797</v>
      </c>
      <c r="X66" t="str">
        <f>CONCATENATE(" -c ",$X$1," ")</f>
        <v xml:space="preserve"> -c 10 </v>
      </c>
      <c r="Y66" t="str">
        <f>CONCATENATE("-o ",F66,"w")</f>
        <v>-o Analysis_13w</v>
      </c>
      <c r="Z66" s="10" t="s">
        <v>94</v>
      </c>
      <c r="AF66" s="10">
        <v>13</v>
      </c>
      <c r="AG66">
        <v>2</v>
      </c>
      <c r="AH66" t="str">
        <f>CONCATENATE($AH$2,O66,P66,Q66,R66,S66,T66,U66,V66,W66,X66,Y66,Z66)</f>
        <v>~/EHFI/plot_pco_with_stats_all.3-4-13.pl -f Zhou.10.Qiime.Qiime_default.removed.norm -g Zhou.groups -s lt -p 10000 -t dataset_rand -m weighted_unifrac -z qiime_pipe  -q qiime_table  -a ~/qiime_software/gg_otus-12_10-release/trees/97_otus.tree -c 10 -o Analysis_13w -cleanup</v>
      </c>
      <c r="AK66" s="1" t="s">
        <v>839</v>
      </c>
      <c r="AM66" s="1" t="s">
        <v>583</v>
      </c>
      <c r="AO66" s="1" t="s">
        <v>422</v>
      </c>
    </row>
    <row r="67" spans="2:41">
      <c r="O67" t="str">
        <f>CONCATENATE(" -f ",C66," ")</f>
        <v xml:space="preserve"> -f Zhou.10.Qiime.Qiime_default.removed.norm </v>
      </c>
      <c r="P67" t="str">
        <f>CONCATENATE(" ","-g ","Zhou.groups ")</f>
        <v xml:space="preserve"> -g Zhou.groups </v>
      </c>
      <c r="Q67" t="str">
        <f>CONCATENATE("-s ","gt"," ")</f>
        <v xml:space="preserve">-s gt </v>
      </c>
      <c r="R67" t="str">
        <f>CONCATENATE("-p ",$R$1 )</f>
        <v>-p 10000</v>
      </c>
      <c r="S67" t="str">
        <f>CONCATENATE(" -t rowwise_rand ")</f>
        <v xml:space="preserve"> -t rowwise_rand </v>
      </c>
      <c r="T67" t="str">
        <f>CONCATENATE("-m ",I66," ")</f>
        <v xml:space="preserve">-m weighted_unifrac </v>
      </c>
      <c r="U67" t="str">
        <f>CONCATENATE("-z ",H66," ")</f>
        <v xml:space="preserve">-z qiime_pipe </v>
      </c>
      <c r="V67" t="str">
        <f>CONCATENATE(" -q ",$V$1," ")</f>
        <v xml:space="preserve"> -q qiime_table </v>
      </c>
      <c r="W67" s="10" t="s">
        <v>797</v>
      </c>
      <c r="X67" t="str">
        <f>CONCATENATE(" -c ",$X$1," ")</f>
        <v xml:space="preserve"> -c 10 </v>
      </c>
      <c r="Y67" t="str">
        <f>CONCATENATE("-o ", F66,"b")</f>
        <v>-o Analysis_13b</v>
      </c>
      <c r="Z67" s="10" t="s">
        <v>94</v>
      </c>
      <c r="AE67" s="10"/>
      <c r="AF67" s="10">
        <v>13</v>
      </c>
      <c r="AG67">
        <v>3</v>
      </c>
      <c r="AH67" t="str">
        <f>CONCATENATE($AH$2,O67,P67,Q67,R67,S67,T67,U67,V67,W67,X67,Y67,Z67)</f>
        <v>~/EHFI/plot_pco_with_stats_all.3-4-13.pl -f Zhou.10.Qiime.Qiime_default.removed.norm  -g Zhou.groups -s gt -p 10000 -t rowwise_rand -m weighted_unifrac -z qiime_pipe  -q qiime_table  -a ~/qiime_software/gg_otus-12_10-release/trees/97_otus.tree -c 10 -o Analysis_13b -cleanup</v>
      </c>
      <c r="AK67" s="1" t="s">
        <v>840</v>
      </c>
      <c r="AM67" s="1" t="s">
        <v>891</v>
      </c>
      <c r="AO67" s="1" t="s">
        <v>857</v>
      </c>
    </row>
    <row r="68" spans="2:41">
      <c r="AF68" s="10">
        <v>13</v>
      </c>
      <c r="AG68">
        <v>4</v>
      </c>
      <c r="AH68" t="str">
        <f>CONCATENATE($AH$3,AB65,AC65,AD65,AE65)</f>
        <v>~/EHFI/combine_summary_stats.pl -m pattern -w Analysis_13w -b Analysis_13b -o Analysis_13.P_VALUE_SUMMARY</v>
      </c>
      <c r="AK68" s="1" t="s">
        <v>295</v>
      </c>
      <c r="AM68" s="1" t="s">
        <v>892</v>
      </c>
      <c r="AO68" s="1" t="s">
        <v>858</v>
      </c>
    </row>
    <row r="69" spans="2:41">
      <c r="AF69" s="10">
        <v>13</v>
      </c>
      <c r="AG69">
        <v>5</v>
      </c>
      <c r="AM69" s="1" t="s">
        <v>604</v>
      </c>
      <c r="AO69" s="1" t="s">
        <v>428</v>
      </c>
    </row>
    <row r="70" spans="2:41">
      <c r="O70" t="str">
        <f>CONCATENATE(F71)</f>
        <v>Analysis_14</v>
      </c>
      <c r="AB70" t="str">
        <f>CONCATENATE("-m pattern")</f>
        <v>-m pattern</v>
      </c>
      <c r="AC70" t="str">
        <f>CONCATENATE(" -w ",F71,"w")</f>
        <v xml:space="preserve"> -w Analysis_14w</v>
      </c>
      <c r="AD70" t="str">
        <f>CONCATENATE(" -b ",F71,"b")</f>
        <v xml:space="preserve"> -b Analysis_14b</v>
      </c>
      <c r="AE70" s="10" t="str">
        <f>CONCATENATE(" -o ",F71,".P_VALUE_SUMMARY")</f>
        <v xml:space="preserve"> -o Analysis_14.P_VALUE_SUMMARY</v>
      </c>
      <c r="AF70" s="10">
        <v>14</v>
      </c>
      <c r="AG70">
        <v>1</v>
      </c>
      <c r="AH70" t="str">
        <f>CONCATENATE("# ",O70)</f>
        <v># Analysis_14</v>
      </c>
      <c r="AK70" s="1" t="s">
        <v>296</v>
      </c>
      <c r="AO70" s="1"/>
    </row>
    <row r="71" spans="2:41">
      <c r="B71">
        <v>9</v>
      </c>
      <c r="C71" t="s">
        <v>804</v>
      </c>
      <c r="D71" t="str">
        <f>CONCATENATE(G71,".",L71,".",M71,".",K71)</f>
        <v>Qiime.Qiime_default.removed.raw</v>
      </c>
      <c r="E71">
        <v>14</v>
      </c>
      <c r="F71" s="24" t="s">
        <v>297</v>
      </c>
      <c r="G71" s="20" t="s">
        <v>150</v>
      </c>
      <c r="H71" s="20" t="s">
        <v>151</v>
      </c>
      <c r="I71" s="20" t="s">
        <v>174</v>
      </c>
      <c r="J71" s="20" t="s">
        <v>153</v>
      </c>
      <c r="K71" s="20" t="s">
        <v>107</v>
      </c>
      <c r="L71" s="20" t="s">
        <v>154</v>
      </c>
      <c r="M71" s="20" t="s">
        <v>214</v>
      </c>
      <c r="N71" t="str">
        <f>L71</f>
        <v>Qiime_default</v>
      </c>
      <c r="O71" t="str">
        <f>CONCATENATE(" -f ",C71)</f>
        <v xml:space="preserve"> -f Zhou.9.Qiime.Qiime_default.removed.raw</v>
      </c>
      <c r="P71" t="str">
        <f>CONCATENATE(" ","-g ","Zhou.groups ")</f>
        <v xml:space="preserve"> -g Zhou.groups </v>
      </c>
      <c r="Q71" t="str">
        <f>CONCATENATE("-s ","lt"," ")</f>
        <v xml:space="preserve">-s lt </v>
      </c>
      <c r="R71" t="str">
        <f>CONCATENATE("-p ",$R$1 )</f>
        <v>-p 10000</v>
      </c>
      <c r="S71" t="str">
        <f>CONCATENATE(" -t dataset_rand ")</f>
        <v xml:space="preserve"> -t dataset_rand </v>
      </c>
      <c r="T71" t="str">
        <f>CONCATENATE("-m ",I71," ")</f>
        <v xml:space="preserve">-m weighted_unifrac </v>
      </c>
      <c r="U71" t="str">
        <f>CONCATENATE("-z ",H71," ")</f>
        <v xml:space="preserve">-z qiime_pipe </v>
      </c>
      <c r="V71" t="str">
        <f>CONCATENATE(" -q ",$V$1," ")</f>
        <v xml:space="preserve"> -q qiime_table </v>
      </c>
      <c r="W71" s="10" t="s">
        <v>797</v>
      </c>
      <c r="X71" t="str">
        <f>CONCATENATE(" -c ",$X$1," ")</f>
        <v xml:space="preserve"> -c 10 </v>
      </c>
      <c r="Y71" t="str">
        <f>CONCATENATE("-o ",F71,"w")</f>
        <v>-o Analysis_14w</v>
      </c>
      <c r="Z71" s="10" t="s">
        <v>94</v>
      </c>
      <c r="AF71" s="10">
        <v>14</v>
      </c>
      <c r="AG71">
        <v>2</v>
      </c>
      <c r="AH71" t="str">
        <f>CONCATENATE($AH$2,O71,P71,Q71,R71,S71,T71,U71,V71,W71,X71,Y71,Z71)</f>
        <v>~/EHFI/plot_pco_with_stats_all.3-4-13.pl -f Zhou.9.Qiime.Qiime_default.removed.raw -g Zhou.groups -s lt -p 10000 -t dataset_rand -m weighted_unifrac -z qiime_pipe  -q qiime_table  -a ~/qiime_software/gg_otus-12_10-release/trees/97_otus.tree -c 10 -o Analysis_14w -cleanup</v>
      </c>
      <c r="AK71" s="1" t="s">
        <v>841</v>
      </c>
      <c r="AM71" s="1" t="s">
        <v>606</v>
      </c>
      <c r="AO71" s="1" t="s">
        <v>429</v>
      </c>
    </row>
    <row r="72" spans="2:41">
      <c r="O72" t="str">
        <f>CONCATENATE(" -f ",C71," ")</f>
        <v xml:space="preserve"> -f Zhou.9.Qiime.Qiime_default.removed.raw </v>
      </c>
      <c r="P72" t="str">
        <f>CONCATENATE(" ","-g ","Zhou.groups ")</f>
        <v xml:space="preserve"> -g Zhou.groups </v>
      </c>
      <c r="Q72" t="str">
        <f>CONCATENATE("-s ","gt"," ")</f>
        <v xml:space="preserve">-s gt </v>
      </c>
      <c r="R72" t="str">
        <f>CONCATENATE("-p ",$R$1 )</f>
        <v>-p 10000</v>
      </c>
      <c r="S72" t="str">
        <f>CONCATENATE(" -t rowwise_rand ")</f>
        <v xml:space="preserve"> -t rowwise_rand </v>
      </c>
      <c r="T72" t="str">
        <f>CONCATENATE("-m ",I71," ")</f>
        <v xml:space="preserve">-m weighted_unifrac </v>
      </c>
      <c r="U72" t="str">
        <f>CONCATENATE("-z ",H71," ")</f>
        <v xml:space="preserve">-z qiime_pipe </v>
      </c>
      <c r="V72" t="str">
        <f>CONCATENATE(" -q ",$V$1," ")</f>
        <v xml:space="preserve"> -q qiime_table </v>
      </c>
      <c r="W72" s="10" t="s">
        <v>797</v>
      </c>
      <c r="X72" t="str">
        <f>CONCATENATE(" -c ",$X$1," ")</f>
        <v xml:space="preserve"> -c 10 </v>
      </c>
      <c r="Y72" t="str">
        <f>CONCATENATE("-o ", F71,"b")</f>
        <v>-o Analysis_14b</v>
      </c>
      <c r="Z72" s="10" t="s">
        <v>94</v>
      </c>
      <c r="AE72" s="10"/>
      <c r="AF72" s="10">
        <v>14</v>
      </c>
      <c r="AG72">
        <v>3</v>
      </c>
      <c r="AH72" t="str">
        <f>CONCATENATE($AH$2,O72,P72,Q72,R72,S72,T72,U72,V72,W72,X72,Y72,Z72)</f>
        <v>~/EHFI/plot_pco_with_stats_all.3-4-13.pl -f Zhou.9.Qiime.Qiime_default.removed.raw  -g Zhou.groups -s gt -p 10000 -t rowwise_rand -m weighted_unifrac -z qiime_pipe  -q qiime_table  -a ~/qiime_software/gg_otus-12_10-release/trees/97_otus.tree -c 10 -o Analysis_14b -cleanup</v>
      </c>
      <c r="AK72" s="1" t="s">
        <v>842</v>
      </c>
      <c r="AM72" s="1" t="s">
        <v>893</v>
      </c>
      <c r="AO72" s="1" t="s">
        <v>859</v>
      </c>
    </row>
    <row r="73" spans="2:41">
      <c r="AF73" s="10">
        <v>14</v>
      </c>
      <c r="AG73">
        <v>4</v>
      </c>
      <c r="AH73" t="str">
        <f>CONCATENATE($AH$3,AB70,AC70,AD70,AE70)</f>
        <v>~/EHFI/combine_summary_stats.pl -m pattern -w Analysis_14w -b Analysis_14b -o Analysis_14.P_VALUE_SUMMARY</v>
      </c>
      <c r="AK73" s="1" t="s">
        <v>311</v>
      </c>
      <c r="AM73" s="1" t="s">
        <v>894</v>
      </c>
      <c r="AO73" s="1" t="s">
        <v>860</v>
      </c>
    </row>
    <row r="74" spans="2:41">
      <c r="AF74" s="10">
        <v>14</v>
      </c>
      <c r="AG74">
        <v>5</v>
      </c>
      <c r="AM74" s="1" t="s">
        <v>622</v>
      </c>
      <c r="AO74" s="1" t="s">
        <v>438</v>
      </c>
    </row>
    <row r="75" spans="2:41">
      <c r="O75" t="str">
        <f>CONCATENATE(F76)</f>
        <v>Analysis_15</v>
      </c>
      <c r="AB75" t="str">
        <f>CONCATENATE("-m pattern")</f>
        <v>-m pattern</v>
      </c>
      <c r="AC75" t="str">
        <f>CONCATENATE(" -w ",F76,"w")</f>
        <v xml:space="preserve"> -w Analysis_15w</v>
      </c>
      <c r="AD75" t="str">
        <f>CONCATENATE(" -b ",F76,"b")</f>
        <v xml:space="preserve"> -b Analysis_15b</v>
      </c>
      <c r="AE75" s="10" t="str">
        <f>CONCATENATE(" -o ",F76,".P_VALUE_SUMMARY")</f>
        <v xml:space="preserve"> -o Analysis_15.P_VALUE_SUMMARY</v>
      </c>
      <c r="AF75" s="10">
        <v>15</v>
      </c>
      <c r="AG75">
        <v>1</v>
      </c>
      <c r="AH75" t="str">
        <f>CONCATENATE("# ",O75)</f>
        <v># Analysis_15</v>
      </c>
      <c r="AK75" s="1" t="s">
        <v>312</v>
      </c>
      <c r="AO75" s="1"/>
    </row>
    <row r="76" spans="2:41">
      <c r="B76">
        <v>8</v>
      </c>
      <c r="C76" t="s">
        <v>806</v>
      </c>
      <c r="D76" t="str">
        <f>CONCATENATE(G76,".",L76,".",M76,".",K76)</f>
        <v>MG-RAST.100p.included.norm</v>
      </c>
      <c r="E76">
        <v>15</v>
      </c>
      <c r="F76" s="20" t="s">
        <v>313</v>
      </c>
      <c r="G76" s="20" t="s">
        <v>87</v>
      </c>
      <c r="H76" s="20" t="s">
        <v>88</v>
      </c>
      <c r="I76" s="20" t="s">
        <v>89</v>
      </c>
      <c r="J76" s="20" t="s">
        <v>90</v>
      </c>
      <c r="K76" s="20" t="s">
        <v>91</v>
      </c>
      <c r="L76" s="20" t="s">
        <v>314</v>
      </c>
      <c r="M76" s="20" t="s">
        <v>93</v>
      </c>
      <c r="O76" t="str">
        <f>CONCATENATE(" -f ",C76)</f>
        <v xml:space="preserve"> -f Zhou.8.MG-RAST.100p.included.norm</v>
      </c>
      <c r="P76" t="str">
        <f>CONCATENATE(" ","-g ","Zhou.groups ")</f>
        <v xml:space="preserve"> -g Zhou.groups </v>
      </c>
      <c r="Q76" t="str">
        <f>CONCATENATE("-s ","lt"," ")</f>
        <v xml:space="preserve">-s lt </v>
      </c>
      <c r="R76" t="str">
        <f>CONCATENATE("-p ",$R$1 )</f>
        <v>-p 10000</v>
      </c>
      <c r="S76" t="str">
        <f>CONCATENATE(" -t dataset_rand ")</f>
        <v xml:space="preserve"> -t dataset_rand </v>
      </c>
      <c r="T76" t="str">
        <f>CONCATENATE("-m ",I76," ")</f>
        <v xml:space="preserve">-m bray-curtis </v>
      </c>
      <c r="U76" t="str">
        <f>CONCATENATE("-z ",H76," ")</f>
        <v xml:space="preserve">-z MG-RAST_pipe </v>
      </c>
      <c r="X76" t="str">
        <f>CONCATENATE("-c ",$X$1," ")</f>
        <v xml:space="preserve">-c 10 </v>
      </c>
      <c r="Y76" t="str">
        <f>CONCATENATE("-o ",F76,"w")</f>
        <v>-o Analysis_15w</v>
      </c>
      <c r="Z76" s="10" t="s">
        <v>94</v>
      </c>
      <c r="AF76" s="10">
        <v>15</v>
      </c>
      <c r="AG76">
        <v>2</v>
      </c>
      <c r="AH76" t="str">
        <f>CONCATENATE($AH$2,O76,P76,Q76,R76,S76,T76,U76,V76,W76,X76,Y76,Z76)</f>
        <v>~/EHFI/plot_pco_with_stats_all.3-4-13.pl -f Zhou.8.MG-RAST.100p.included.norm -g Zhou.groups -s lt -p 10000 -t dataset_rand -m bray-curtis -z MG-RAST_pipe -c 10 -o Analysis_15w -cleanup</v>
      </c>
      <c r="AK76" s="1" t="s">
        <v>843</v>
      </c>
      <c r="AM76" s="1" t="s">
        <v>623</v>
      </c>
      <c r="AO76" s="1" t="s">
        <v>439</v>
      </c>
    </row>
    <row r="77" spans="2:41">
      <c r="O77" t="str">
        <f>CONCATENATE(" -f ",C76," ")</f>
        <v xml:space="preserve"> -f Zhou.8.MG-RAST.100p.included.norm </v>
      </c>
      <c r="P77" t="str">
        <f>CONCATENATE(" ","-g ","Zhou.groups ")</f>
        <v xml:space="preserve"> -g Zhou.groups </v>
      </c>
      <c r="Q77" t="str">
        <f>CONCATENATE("-s ","gt"," ")</f>
        <v xml:space="preserve">-s gt </v>
      </c>
      <c r="R77" t="str">
        <f>CONCATENATE("-p ",$R$1 )</f>
        <v>-p 10000</v>
      </c>
      <c r="S77" t="str">
        <f>CONCATENATE(" -t rowwise_rand ")</f>
        <v xml:space="preserve"> -t rowwise_rand </v>
      </c>
      <c r="T77" t="str">
        <f>CONCATENATE("-m ",I76," ")</f>
        <v xml:space="preserve">-m bray-curtis </v>
      </c>
      <c r="U77" t="str">
        <f>CONCATENATE("-z ",H76," ")</f>
        <v xml:space="preserve">-z MG-RAST_pipe </v>
      </c>
      <c r="X77" t="str">
        <f>CONCATENATE("-c ",$X$1," ")</f>
        <v xml:space="preserve">-c 10 </v>
      </c>
      <c r="Y77" t="str">
        <f>CONCATENATE("-o ", F76,"b")</f>
        <v>-o Analysis_15b</v>
      </c>
      <c r="Z77" s="10" t="s">
        <v>94</v>
      </c>
      <c r="AE77" s="10"/>
      <c r="AF77" s="10">
        <v>15</v>
      </c>
      <c r="AG77">
        <v>3</v>
      </c>
      <c r="AH77" t="str">
        <f>CONCATENATE($AH$2,O77,P77,Q77,R77,S77,T77,U77,V77,W77,X77,Y77,Z77)</f>
        <v>~/EHFI/plot_pco_with_stats_all.3-4-13.pl -f Zhou.8.MG-RAST.100p.included.norm  -g Zhou.groups -s gt -p 10000 -t rowwise_rand -m bray-curtis -z MG-RAST_pipe -c 10 -o Analysis_15b -cleanup</v>
      </c>
      <c r="AK77" s="1" t="s">
        <v>844</v>
      </c>
      <c r="AM77" s="1" t="s">
        <v>895</v>
      </c>
      <c r="AO77" s="1" t="s">
        <v>861</v>
      </c>
    </row>
    <row r="78" spans="2:41">
      <c r="AF78" s="10">
        <v>15</v>
      </c>
      <c r="AG78">
        <v>4</v>
      </c>
      <c r="AH78" t="str">
        <f>CONCATENATE($AH$3,AB75,AC75,AD75,AE75)</f>
        <v>~/EHFI/combine_summary_stats.pl -m pattern -w Analysis_15w -b Analysis_15b -o Analysis_15.P_VALUE_SUMMARY</v>
      </c>
      <c r="AK78" s="1" t="s">
        <v>319</v>
      </c>
      <c r="AM78" s="1" t="s">
        <v>896</v>
      </c>
      <c r="AO78" s="1" t="s">
        <v>862</v>
      </c>
    </row>
    <row r="79" spans="2:41">
      <c r="AF79" s="10">
        <v>15</v>
      </c>
      <c r="AG79">
        <v>5</v>
      </c>
      <c r="AM79" s="1" t="s">
        <v>636</v>
      </c>
      <c r="AO79" s="1" t="s">
        <v>445</v>
      </c>
    </row>
    <row r="80" spans="2:41">
      <c r="O80" t="str">
        <f>CONCATENATE(F81)</f>
        <v>Analysis_16</v>
      </c>
      <c r="AB80" t="str">
        <f>CONCATENATE("-m pattern")</f>
        <v>-m pattern</v>
      </c>
      <c r="AC80" t="str">
        <f>CONCATENATE(" -w ",F81,"w")</f>
        <v xml:space="preserve"> -w Analysis_16w</v>
      </c>
      <c r="AD80" t="str">
        <f>CONCATENATE(" -b ",F81,"b")</f>
        <v xml:space="preserve"> -b Analysis_16b</v>
      </c>
      <c r="AE80" s="10" t="str">
        <f>CONCATENATE(" -o ",F81,".P_VALUE_SUMMARY")</f>
        <v xml:space="preserve"> -o Analysis_16.P_VALUE_SUMMARY</v>
      </c>
      <c r="AF80" s="10">
        <v>16</v>
      </c>
      <c r="AG80">
        <v>1</v>
      </c>
      <c r="AH80" t="str">
        <f>CONCATENATE("# ",O80)</f>
        <v># Analysis_16</v>
      </c>
      <c r="AK80" s="1" t="s">
        <v>320</v>
      </c>
      <c r="AO80" s="1"/>
    </row>
    <row r="81" spans="2:41">
      <c r="B81">
        <v>7</v>
      </c>
      <c r="C81" t="s">
        <v>807</v>
      </c>
      <c r="D81" t="str">
        <f>CONCATENATE(G81,".",L81,".",M81,".",K81)</f>
        <v>MG-RAST.100p.included.raw</v>
      </c>
      <c r="E81">
        <v>16</v>
      </c>
      <c r="F81" s="20" t="s">
        <v>321</v>
      </c>
      <c r="G81" s="20" t="s">
        <v>87</v>
      </c>
      <c r="H81" s="20" t="s">
        <v>88</v>
      </c>
      <c r="I81" s="20" t="s">
        <v>89</v>
      </c>
      <c r="J81" s="20" t="s">
        <v>90</v>
      </c>
      <c r="K81" s="20" t="s">
        <v>107</v>
      </c>
      <c r="L81" s="20" t="s">
        <v>314</v>
      </c>
      <c r="M81" s="20" t="s">
        <v>93</v>
      </c>
      <c r="O81" t="str">
        <f>CONCATENATE(" -f ",C81)</f>
        <v xml:space="preserve"> -f Zhou.7.MG-RAST.100p.included.raw</v>
      </c>
      <c r="P81" t="str">
        <f>CONCATENATE(" ","-g ","Zhou.groups ")</f>
        <v xml:space="preserve"> -g Zhou.groups </v>
      </c>
      <c r="Q81" t="str">
        <f>CONCATENATE("-s ","lt"," ")</f>
        <v xml:space="preserve">-s lt </v>
      </c>
      <c r="R81" t="str">
        <f>CONCATENATE("-p ",$R$1 )</f>
        <v>-p 10000</v>
      </c>
      <c r="S81" t="str">
        <f>CONCATENATE(" -t dataset_rand ")</f>
        <v xml:space="preserve"> -t dataset_rand </v>
      </c>
      <c r="T81" t="str">
        <f>CONCATENATE("-m ",I81," ")</f>
        <v xml:space="preserve">-m bray-curtis </v>
      </c>
      <c r="U81" t="str">
        <f>CONCATENATE("-z ",H81," ")</f>
        <v xml:space="preserve">-z MG-RAST_pipe </v>
      </c>
      <c r="X81" t="str">
        <f>CONCATENATE("-c ",$X$1," ")</f>
        <v xml:space="preserve">-c 10 </v>
      </c>
      <c r="Y81" t="str">
        <f>CONCATENATE("-o ",F81,"w")</f>
        <v>-o Analysis_16w</v>
      </c>
      <c r="Z81" s="10" t="s">
        <v>94</v>
      </c>
      <c r="AF81" s="10">
        <v>16</v>
      </c>
      <c r="AG81">
        <v>2</v>
      </c>
      <c r="AH81" t="str">
        <f>CONCATENATE($AH$2,O81,P81,Q81,R81,S81,T81,U81,V81,W81,X81,Y81,Z81)</f>
        <v>~/EHFI/plot_pco_with_stats_all.3-4-13.pl -f Zhou.7.MG-RAST.100p.included.raw -g Zhou.groups -s lt -p 10000 -t dataset_rand -m bray-curtis -z MG-RAST_pipe -c 10 -o Analysis_16w -cleanup</v>
      </c>
      <c r="AK81" s="1" t="s">
        <v>845</v>
      </c>
      <c r="AM81" s="1" t="s">
        <v>637</v>
      </c>
      <c r="AO81" s="1" t="s">
        <v>446</v>
      </c>
    </row>
    <row r="82" spans="2:41">
      <c r="O82" t="str">
        <f>CONCATENATE(" -f ",C81," ")</f>
        <v xml:space="preserve"> -f Zhou.7.MG-RAST.100p.included.raw </v>
      </c>
      <c r="P82" t="str">
        <f>CONCATENATE(" ","-g ","Zhou.groups ")</f>
        <v xml:space="preserve"> -g Zhou.groups </v>
      </c>
      <c r="Q82" t="str">
        <f>CONCATENATE("-s ","gt"," ")</f>
        <v xml:space="preserve">-s gt </v>
      </c>
      <c r="R82" t="str">
        <f>CONCATENATE("-p ",$R$1 )</f>
        <v>-p 10000</v>
      </c>
      <c r="S82" t="str">
        <f>CONCATENATE(" -t rowwise_rand ")</f>
        <v xml:space="preserve"> -t rowwise_rand </v>
      </c>
      <c r="T82" t="str">
        <f>CONCATENATE("-m ",I81," ")</f>
        <v xml:space="preserve">-m bray-curtis </v>
      </c>
      <c r="U82" t="str">
        <f>CONCATENATE("-z ",H81," ")</f>
        <v xml:space="preserve">-z MG-RAST_pipe </v>
      </c>
      <c r="X82" t="str">
        <f>CONCATENATE("-c ",$X$1," ")</f>
        <v xml:space="preserve">-c 10 </v>
      </c>
      <c r="Y82" t="str">
        <f>CONCATENATE("-o ", F81,"b")</f>
        <v>-o Analysis_16b</v>
      </c>
      <c r="Z82" s="10" t="s">
        <v>94</v>
      </c>
      <c r="AE82" s="10"/>
      <c r="AF82" s="10">
        <v>16</v>
      </c>
      <c r="AG82">
        <v>3</v>
      </c>
      <c r="AH82" t="str">
        <f>CONCATENATE($AH$2,O82,P82,Q82,R82,S82,T82,U82,V82,W82,X82,Y82,Z82)</f>
        <v>~/EHFI/plot_pco_with_stats_all.3-4-13.pl -f Zhou.7.MG-RAST.100p.included.raw  -g Zhou.groups -s gt -p 10000 -t rowwise_rand -m bray-curtis -z MG-RAST_pipe -c 10 -o Analysis_16b -cleanup</v>
      </c>
      <c r="AK82" s="1" t="s">
        <v>846</v>
      </c>
      <c r="AM82" s="1" t="s">
        <v>897</v>
      </c>
      <c r="AO82" s="1" t="s">
        <v>863</v>
      </c>
    </row>
    <row r="83" spans="2:41">
      <c r="AF83" s="10">
        <v>16</v>
      </c>
      <c r="AG83">
        <v>4</v>
      </c>
      <c r="AH83" t="str">
        <f>CONCATENATE($AH$3,AB80,AC80,AD80,AE80)</f>
        <v>~/EHFI/combine_summary_stats.pl -m pattern -w Analysis_16w -b Analysis_16b -o Analysis_16.P_VALUE_SUMMARY</v>
      </c>
      <c r="AK83" s="1" t="s">
        <v>327</v>
      </c>
      <c r="AM83" s="1" t="s">
        <v>898</v>
      </c>
      <c r="AO83" s="1" t="s">
        <v>864</v>
      </c>
    </row>
    <row r="84" spans="2:41">
      <c r="AF84" s="10">
        <v>16</v>
      </c>
      <c r="AG84">
        <v>5</v>
      </c>
      <c r="AM84" s="1" t="s">
        <v>649</v>
      </c>
      <c r="AO84" s="1" t="s">
        <v>458</v>
      </c>
    </row>
    <row r="85" spans="2:41">
      <c r="O85" t="str">
        <f>CONCATENATE(F86)</f>
        <v>Analysis_17</v>
      </c>
      <c r="AB85" t="str">
        <f>CONCATENATE("-m pattern")</f>
        <v>-m pattern</v>
      </c>
      <c r="AC85" t="str">
        <f>CONCATENATE(" -w ",F86,"w")</f>
        <v xml:space="preserve"> -w Analysis_17w</v>
      </c>
      <c r="AD85" t="str">
        <f>CONCATENATE(" -b ",F86,"b")</f>
        <v xml:space="preserve"> -b Analysis_17b</v>
      </c>
      <c r="AE85" s="10" t="str">
        <f>CONCATENATE(" -o ",F86,".P_VALUE_SUMMARY")</f>
        <v xml:space="preserve"> -o Analysis_17.P_VALUE_SUMMARY</v>
      </c>
      <c r="AF85" s="10">
        <v>17</v>
      </c>
      <c r="AG85">
        <v>1</v>
      </c>
      <c r="AH85" t="str">
        <f>CONCATENATE("# ",O85)</f>
        <v># Analysis_17</v>
      </c>
      <c r="AK85" s="1" t="s">
        <v>328</v>
      </c>
      <c r="AO85" s="1"/>
    </row>
    <row r="86" spans="2:41">
      <c r="B86">
        <v>8</v>
      </c>
      <c r="C86" t="s">
        <v>806</v>
      </c>
      <c r="D86" t="str">
        <f>CONCATENATE(G86,".",L86,".",M86,".",K86)</f>
        <v>MG-RAST.100p.included.norm</v>
      </c>
      <c r="E86">
        <v>17</v>
      </c>
      <c r="F86" s="20" t="s">
        <v>329</v>
      </c>
      <c r="G86" s="20" t="s">
        <v>87</v>
      </c>
      <c r="H86" s="20" t="s">
        <v>88</v>
      </c>
      <c r="I86" s="20" t="s">
        <v>122</v>
      </c>
      <c r="J86" s="20" t="s">
        <v>90</v>
      </c>
      <c r="K86" s="20" t="s">
        <v>91</v>
      </c>
      <c r="L86" s="20" t="s">
        <v>314</v>
      </c>
      <c r="M86" s="20" t="s">
        <v>93</v>
      </c>
      <c r="O86" t="str">
        <f>CONCATENATE(" -f ",C86)</f>
        <v xml:space="preserve"> -f Zhou.8.MG-RAST.100p.included.norm</v>
      </c>
      <c r="P86" t="str">
        <f>CONCATENATE(" ","-g ","Zhou.groups ")</f>
        <v xml:space="preserve"> -g Zhou.groups </v>
      </c>
      <c r="Q86" t="str">
        <f>CONCATENATE("-s ","lt"," ")</f>
        <v xml:space="preserve">-s lt </v>
      </c>
      <c r="R86" t="str">
        <f>CONCATENATE("-p ",$R$1 )</f>
        <v>-p 10000</v>
      </c>
      <c r="S86" t="str">
        <f>CONCATENATE(" -t dataset_rand ")</f>
        <v xml:space="preserve"> -t dataset_rand </v>
      </c>
      <c r="T86" t="str">
        <f>CONCATENATE("-m ",I86," ")</f>
        <v xml:space="preserve">-m euclidean </v>
      </c>
      <c r="U86" t="str">
        <f>CONCATENATE("-z ",H86," ")</f>
        <v xml:space="preserve">-z MG-RAST_pipe </v>
      </c>
      <c r="X86" t="str">
        <f>CONCATENATE("-c ",$X$1," ")</f>
        <v xml:space="preserve">-c 10 </v>
      </c>
      <c r="Y86" t="str">
        <f>CONCATENATE("-o ",F86,"w")</f>
        <v>-o Analysis_17w</v>
      </c>
      <c r="Z86" s="10" t="s">
        <v>94</v>
      </c>
      <c r="AF86" s="10">
        <v>17</v>
      </c>
      <c r="AG86">
        <v>2</v>
      </c>
      <c r="AH86" t="str">
        <f>CONCATENATE($AH$2,O86,P86,Q86,R86,S86,T86,U86,V86,W86,X86,Y86,Z86)</f>
        <v>~/EHFI/plot_pco_with_stats_all.3-4-13.pl -f Zhou.8.MG-RAST.100p.included.norm -g Zhou.groups -s lt -p 10000 -t dataset_rand -m euclidean -z MG-RAST_pipe -c 10 -o Analysis_17w -cleanup</v>
      </c>
      <c r="AK86" s="1" t="s">
        <v>847</v>
      </c>
      <c r="AM86" s="1" t="s">
        <v>650</v>
      </c>
      <c r="AO86" s="1" t="s">
        <v>515</v>
      </c>
    </row>
    <row r="87" spans="2:41">
      <c r="O87" t="str">
        <f>CONCATENATE(" -f ",C86," ")</f>
        <v xml:space="preserve"> -f Zhou.8.MG-RAST.100p.included.norm </v>
      </c>
      <c r="P87" t="str">
        <f>CONCATENATE(" ","-g ","Zhou.groups ")</f>
        <v xml:space="preserve"> -g Zhou.groups </v>
      </c>
      <c r="Q87" t="str">
        <f>CONCATENATE("-s ","gt"," ")</f>
        <v xml:space="preserve">-s gt </v>
      </c>
      <c r="R87" t="str">
        <f>CONCATENATE("-p ",$R$1 )</f>
        <v>-p 10000</v>
      </c>
      <c r="S87" t="str">
        <f>CONCATENATE(" -t rowwise_rand ")</f>
        <v xml:space="preserve"> -t rowwise_rand </v>
      </c>
      <c r="T87" t="str">
        <f>CONCATENATE("-m ",I86," ")</f>
        <v xml:space="preserve">-m euclidean </v>
      </c>
      <c r="U87" t="str">
        <f>CONCATENATE("-z ",H86," ")</f>
        <v xml:space="preserve">-z MG-RAST_pipe </v>
      </c>
      <c r="X87" t="str">
        <f>CONCATENATE("-c ",$X$1," ")</f>
        <v xml:space="preserve">-c 10 </v>
      </c>
      <c r="Y87" t="str">
        <f>CONCATENATE("-o ", F86,"b")</f>
        <v>-o Analysis_17b</v>
      </c>
      <c r="Z87" s="10" t="s">
        <v>94</v>
      </c>
      <c r="AE87" s="10"/>
      <c r="AF87" s="10">
        <v>17</v>
      </c>
      <c r="AG87">
        <v>3</v>
      </c>
      <c r="AH87" t="str">
        <f>CONCATENATE($AH$2,O87,P87,Q87,R87,S87,T87,U87,V87,W87,X87,Y87,Z87)</f>
        <v>~/EHFI/plot_pco_with_stats_all.3-4-13.pl -f Zhou.8.MG-RAST.100p.included.norm  -g Zhou.groups -s gt -p 10000 -t rowwise_rand -m euclidean -z MG-RAST_pipe -c 10 -o Analysis_17b -cleanup</v>
      </c>
      <c r="AK87" s="1" t="s">
        <v>848</v>
      </c>
      <c r="AM87" s="1" t="s">
        <v>899</v>
      </c>
      <c r="AO87" s="1" t="s">
        <v>871</v>
      </c>
    </row>
    <row r="88" spans="2:41">
      <c r="AF88" s="10">
        <v>17</v>
      </c>
      <c r="AG88">
        <v>4</v>
      </c>
      <c r="AH88" t="str">
        <f>CONCATENATE($AH$3,AB85,AC85,AD85,AE85)</f>
        <v>~/EHFI/combine_summary_stats.pl -m pattern -w Analysis_17w -b Analysis_17b -o Analysis_17.P_VALUE_SUMMARY</v>
      </c>
      <c r="AK88" s="1" t="s">
        <v>334</v>
      </c>
      <c r="AM88" s="1" t="s">
        <v>900</v>
      </c>
      <c r="AO88" s="1" t="s">
        <v>872</v>
      </c>
    </row>
    <row r="89" spans="2:41">
      <c r="AF89" s="10">
        <v>17</v>
      </c>
      <c r="AG89">
        <v>5</v>
      </c>
      <c r="AM89" s="1" t="s">
        <v>660</v>
      </c>
      <c r="AO89" s="1" t="s">
        <v>523</v>
      </c>
    </row>
    <row r="90" spans="2:41">
      <c r="O90" t="str">
        <f>CONCATENATE(F91)</f>
        <v>Analysis_18</v>
      </c>
      <c r="AB90" t="str">
        <f>CONCATENATE("-m pattern")</f>
        <v>-m pattern</v>
      </c>
      <c r="AC90" t="str">
        <f>CONCATENATE(" -w ",F91,"w")</f>
        <v xml:space="preserve"> -w Analysis_18w</v>
      </c>
      <c r="AD90" t="str">
        <f>CONCATENATE(" -b ",F91,"b")</f>
        <v xml:space="preserve"> -b Analysis_18b</v>
      </c>
      <c r="AE90" s="10" t="str">
        <f>CONCATENATE(" -o ",F91,".P_VALUE_SUMMARY")</f>
        <v xml:space="preserve"> -o Analysis_18.P_VALUE_SUMMARY</v>
      </c>
      <c r="AF90" s="10">
        <v>18</v>
      </c>
      <c r="AG90">
        <v>1</v>
      </c>
      <c r="AH90" t="str">
        <f>CONCATENATE("# ",O90)</f>
        <v># Analysis_18</v>
      </c>
      <c r="AK90" s="1" t="s">
        <v>335</v>
      </c>
      <c r="AO90" s="1"/>
    </row>
    <row r="91" spans="2:41">
      <c r="B91">
        <v>7</v>
      </c>
      <c r="C91" t="s">
        <v>807</v>
      </c>
      <c r="D91" t="str">
        <f>CONCATENATE(G91,".",L91,".",M91,".",K91)</f>
        <v>MG-RAST.100p.included.raw</v>
      </c>
      <c r="E91">
        <v>18</v>
      </c>
      <c r="F91" s="20" t="s">
        <v>336</v>
      </c>
      <c r="G91" s="20" t="s">
        <v>87</v>
      </c>
      <c r="H91" s="20" t="s">
        <v>88</v>
      </c>
      <c r="I91" s="20" t="s">
        <v>122</v>
      </c>
      <c r="J91" s="20" t="s">
        <v>90</v>
      </c>
      <c r="K91" s="20" t="s">
        <v>107</v>
      </c>
      <c r="L91" s="20" t="s">
        <v>314</v>
      </c>
      <c r="M91" s="20" t="s">
        <v>93</v>
      </c>
      <c r="O91" t="str">
        <f>CONCATENATE(" -f ",C91)</f>
        <v xml:space="preserve"> -f Zhou.7.MG-RAST.100p.included.raw</v>
      </c>
      <c r="P91" t="str">
        <f>CONCATENATE(" ","-g ","Zhou.groups ")</f>
        <v xml:space="preserve"> -g Zhou.groups </v>
      </c>
      <c r="Q91" t="str">
        <f>CONCATENATE("-s ","lt"," ")</f>
        <v xml:space="preserve">-s lt </v>
      </c>
      <c r="R91" t="str">
        <f>CONCATENATE("-p ",$R$1 )</f>
        <v>-p 10000</v>
      </c>
      <c r="S91" t="str">
        <f>CONCATENATE(" -t dataset_rand ")</f>
        <v xml:space="preserve"> -t dataset_rand </v>
      </c>
      <c r="T91" t="str">
        <f>CONCATENATE("-m ",I91," ")</f>
        <v xml:space="preserve">-m euclidean </v>
      </c>
      <c r="U91" t="str">
        <f>CONCATENATE("-z ",H91," ")</f>
        <v xml:space="preserve">-z MG-RAST_pipe </v>
      </c>
      <c r="X91" t="str">
        <f>CONCATENATE("-c ",$X$1," ")</f>
        <v xml:space="preserve">-c 10 </v>
      </c>
      <c r="Y91" t="str">
        <f>CONCATENATE("-o ",F91,"w")</f>
        <v>-o Analysis_18w</v>
      </c>
      <c r="Z91" s="10" t="s">
        <v>94</v>
      </c>
      <c r="AF91" s="10">
        <v>18</v>
      </c>
      <c r="AG91">
        <v>2</v>
      </c>
      <c r="AH91" t="str">
        <f>CONCATENATE($AH$2,O91,P91,Q91,R91,S91,T91,U91,V91,W91,X91,Y91,Z91)</f>
        <v>~/EHFI/plot_pco_with_stats_all.3-4-13.pl -f Zhou.7.MG-RAST.100p.included.raw -g Zhou.groups -s lt -p 10000 -t dataset_rand -m euclidean -z MG-RAST_pipe -c 10 -o Analysis_18w -cleanup</v>
      </c>
      <c r="AK91" s="1" t="s">
        <v>849</v>
      </c>
      <c r="AM91" s="1" t="s">
        <v>661</v>
      </c>
      <c r="AO91" s="1" t="s">
        <v>524</v>
      </c>
    </row>
    <row r="92" spans="2:41">
      <c r="O92" t="str">
        <f>CONCATENATE(" -f ",C91," ")</f>
        <v xml:space="preserve"> -f Zhou.7.MG-RAST.100p.included.raw </v>
      </c>
      <c r="P92" t="str">
        <f>CONCATENATE(" ","-g ","Zhou.groups ")</f>
        <v xml:space="preserve"> -g Zhou.groups </v>
      </c>
      <c r="Q92" t="str">
        <f>CONCATENATE("-s ","gt"," ")</f>
        <v xml:space="preserve">-s gt </v>
      </c>
      <c r="R92" t="str">
        <f>CONCATENATE("-p ",$R$1 )</f>
        <v>-p 10000</v>
      </c>
      <c r="S92" t="str">
        <f>CONCATENATE(" -t rowwise_rand ")</f>
        <v xml:space="preserve"> -t rowwise_rand </v>
      </c>
      <c r="T92" t="str">
        <f>CONCATENATE("-m ",I91," ")</f>
        <v xml:space="preserve">-m euclidean </v>
      </c>
      <c r="U92" t="str">
        <f>CONCATENATE("-z ",H91," ")</f>
        <v xml:space="preserve">-z MG-RAST_pipe </v>
      </c>
      <c r="X92" t="str">
        <f>CONCATENATE("-c ",$X$1," ")</f>
        <v xml:space="preserve">-c 10 </v>
      </c>
      <c r="Y92" t="str">
        <f>CONCATENATE("-o ", F91,"b")</f>
        <v>-o Analysis_18b</v>
      </c>
      <c r="Z92" s="10" t="s">
        <v>94</v>
      </c>
      <c r="AE92" s="10"/>
      <c r="AF92" s="10">
        <v>18</v>
      </c>
      <c r="AG92">
        <v>3</v>
      </c>
      <c r="AH92" t="str">
        <f>CONCATENATE($AH$2,O92,P92,Q92,R92,S92,T92,U92,V92,W92,X92,Y92,Z92)</f>
        <v>~/EHFI/plot_pco_with_stats_all.3-4-13.pl -f Zhou.7.MG-RAST.100p.included.raw  -g Zhou.groups -s gt -p 10000 -t rowwise_rand -m euclidean -z MG-RAST_pipe -c 10 -o Analysis_18b -cleanup</v>
      </c>
      <c r="AK92" s="1" t="s">
        <v>850</v>
      </c>
      <c r="AM92" s="1" t="s">
        <v>901</v>
      </c>
      <c r="AO92" s="1" t="s">
        <v>873</v>
      </c>
    </row>
    <row r="93" spans="2:41">
      <c r="AF93" s="10">
        <v>18</v>
      </c>
      <c r="AG93">
        <v>4</v>
      </c>
      <c r="AH93" t="str">
        <f>CONCATENATE($AH$3,AB90,AC90,AD90,AE90)</f>
        <v>~/EHFI/combine_summary_stats.pl -m pattern -w Analysis_18w -b Analysis_18b -o Analysis_18.P_VALUE_SUMMARY</v>
      </c>
      <c r="AK93" s="1" t="s">
        <v>345</v>
      </c>
      <c r="AM93" s="1" t="s">
        <v>902</v>
      </c>
      <c r="AO93" s="1" t="s">
        <v>874</v>
      </c>
    </row>
    <row r="94" spans="2:41">
      <c r="AF94" s="10">
        <v>18</v>
      </c>
      <c r="AG94">
        <v>5</v>
      </c>
      <c r="AM94" s="1" t="s">
        <v>672</v>
      </c>
      <c r="AO94" s="1" t="s">
        <v>530</v>
      </c>
    </row>
    <row r="95" spans="2:41">
      <c r="O95" t="str">
        <f>CONCATENATE(F96)</f>
        <v>Analysis_19</v>
      </c>
      <c r="AB95" t="str">
        <f>CONCATENATE("-m pattern")</f>
        <v>-m pattern</v>
      </c>
      <c r="AC95" t="str">
        <f>CONCATENATE(" -w ",F96,"w")</f>
        <v xml:space="preserve"> -w Analysis_19w</v>
      </c>
      <c r="AD95" t="str">
        <f>CONCATENATE(" -b ",F96,"b")</f>
        <v xml:space="preserve"> -b Analysis_19b</v>
      </c>
      <c r="AE95" s="10" t="str">
        <f>CONCATENATE(" -o ",F96,".P_VALUE_SUMMARY")</f>
        <v xml:space="preserve"> -o Analysis_19.P_VALUE_SUMMARY</v>
      </c>
      <c r="AF95" s="10">
        <v>19</v>
      </c>
      <c r="AG95">
        <v>1</v>
      </c>
      <c r="AH95" t="str">
        <f>CONCATENATE("# ",O95)</f>
        <v># Analysis_19</v>
      </c>
      <c r="AK95" s="1" t="s">
        <v>346</v>
      </c>
      <c r="AO95" s="1"/>
    </row>
    <row r="96" spans="2:41">
      <c r="B96">
        <v>15</v>
      </c>
      <c r="C96" t="s">
        <v>808</v>
      </c>
      <c r="D96" t="str">
        <f>CONCATENATE(G96,".",L96,".",M96,".",K96)</f>
        <v>Qiime.100p.included.raw</v>
      </c>
      <c r="E96">
        <v>19</v>
      </c>
      <c r="F96" s="24" t="s">
        <v>347</v>
      </c>
      <c r="G96" s="20" t="s">
        <v>150</v>
      </c>
      <c r="H96" s="20" t="s">
        <v>151</v>
      </c>
      <c r="I96" s="20" t="s">
        <v>152</v>
      </c>
      <c r="J96" s="20" t="s">
        <v>153</v>
      </c>
      <c r="K96" s="20" t="s">
        <v>107</v>
      </c>
      <c r="L96" s="20" t="s">
        <v>314</v>
      </c>
      <c r="M96" s="20" t="s">
        <v>93</v>
      </c>
      <c r="N96" t="str">
        <f>L96</f>
        <v>100p</v>
      </c>
      <c r="O96" t="str">
        <f>CONCATENATE(" -f ",C96)</f>
        <v xml:space="preserve"> -f Zhou.15.Qiime.100p.included.raw</v>
      </c>
      <c r="P96" t="str">
        <f>CONCATENATE(" ","-g ","Zhou.groups ")</f>
        <v xml:space="preserve"> -g Zhou.groups </v>
      </c>
      <c r="Q96" t="str">
        <f>CONCATENATE("-s ","lt"," ")</f>
        <v xml:space="preserve">-s lt </v>
      </c>
      <c r="R96" t="str">
        <f>CONCATENATE("-p ",$R$1 )</f>
        <v>-p 10000</v>
      </c>
      <c r="S96" t="str">
        <f>CONCATENATE(" -t dataset_rand ")</f>
        <v xml:space="preserve"> -t dataset_rand </v>
      </c>
      <c r="T96" t="str">
        <f>CONCATENATE("-m ",I96," ")</f>
        <v xml:space="preserve">-m unifrac </v>
      </c>
      <c r="U96" t="str">
        <f>CONCATENATE("-z ",H96," ")</f>
        <v xml:space="preserve">-z qiime_pipe </v>
      </c>
      <c r="V96" t="str">
        <f>CONCATENATE(" -q ",$V$1," ")</f>
        <v xml:space="preserve"> -q qiime_table </v>
      </c>
      <c r="W96" s="10" t="s">
        <v>365</v>
      </c>
      <c r="X96" t="str">
        <f>CONCATENATE(" -c ",$X$1," ")</f>
        <v xml:space="preserve"> -c 10 </v>
      </c>
      <c r="Y96" t="str">
        <f>CONCATENATE("-o ",F96,"w")</f>
        <v>-o Analysis_19w</v>
      </c>
      <c r="Z96" s="10" t="s">
        <v>94</v>
      </c>
      <c r="AF96" s="10">
        <v>19</v>
      </c>
      <c r="AG96">
        <v>2</v>
      </c>
      <c r="AH96" t="str">
        <f>CONCATENATE($AH$2,O96,P96,Q96,R96,S96,T96,U96,V96,W96,X96,Y96,Z96)</f>
        <v>~/EHFI/plot_pco_with_stats_all.3-4-13.pl -f Zhou.15.Qiime.100p.included.raw -g Zhou.groups -s lt -p 10000 -t dataset_rand -m unifrac -z qiime_pipe  -q qiime_table  -a ~/EHFI/qiime_trees/16S_all_gg_2011_1.tree -c 10 -o Analysis_19w -cleanup</v>
      </c>
      <c r="AK96" s="1" t="s">
        <v>851</v>
      </c>
      <c r="AM96" s="1" t="s">
        <v>673</v>
      </c>
      <c r="AO96" s="1" t="s">
        <v>531</v>
      </c>
    </row>
    <row r="97" spans="2:41">
      <c r="O97" t="str">
        <f>CONCATENATE(" -f ",C96," ")</f>
        <v xml:space="preserve"> -f Zhou.15.Qiime.100p.included.raw </v>
      </c>
      <c r="P97" t="str">
        <f>CONCATENATE(" ","-g ","Zhou.groups ")</f>
        <v xml:space="preserve"> -g Zhou.groups </v>
      </c>
      <c r="Q97" t="str">
        <f>CONCATENATE("-s ","gt"," ")</f>
        <v xml:space="preserve">-s gt </v>
      </c>
      <c r="R97" t="str">
        <f>CONCATENATE("-p ",$R$1 )</f>
        <v>-p 10000</v>
      </c>
      <c r="S97" t="str">
        <f>CONCATENATE(" -t rowwise_rand ")</f>
        <v xml:space="preserve"> -t rowwise_rand </v>
      </c>
      <c r="T97" t="str">
        <f>CONCATENATE("-m ",I96," ")</f>
        <v xml:space="preserve">-m unifrac </v>
      </c>
      <c r="U97" t="str">
        <f>CONCATENATE("-z ",H96," ")</f>
        <v xml:space="preserve">-z qiime_pipe </v>
      </c>
      <c r="V97" t="str">
        <f>CONCATENATE(" -q ",$V$1," ")</f>
        <v xml:space="preserve"> -q qiime_table </v>
      </c>
      <c r="W97" s="10" t="s">
        <v>365</v>
      </c>
      <c r="X97" t="str">
        <f>CONCATENATE(" -c ",$X$1," ")</f>
        <v xml:space="preserve"> -c 10 </v>
      </c>
      <c r="Y97" t="str">
        <f>CONCATENATE("-o ", F96,"b")</f>
        <v>-o Analysis_19b</v>
      </c>
      <c r="Z97" s="10" t="s">
        <v>94</v>
      </c>
      <c r="AE97" s="10"/>
      <c r="AF97" s="10">
        <v>19</v>
      </c>
      <c r="AG97">
        <v>3</v>
      </c>
      <c r="AH97" t="str">
        <f>CONCATENATE($AH$2,O97,P97,Q97,R97,S97,T97,U97,V97,W97,X97,Y97,Z97)</f>
        <v>~/EHFI/plot_pco_with_stats_all.3-4-13.pl -f Zhou.15.Qiime.100p.included.raw  -g Zhou.groups -s gt -p 10000 -t rowwise_rand -m unifrac -z qiime_pipe  -q qiime_table  -a ~/EHFI/qiime_trees/16S_all_gg_2011_1.tree -c 10 -o Analysis_19b -cleanup</v>
      </c>
      <c r="AK97" s="1" t="s">
        <v>852</v>
      </c>
      <c r="AM97" s="1" t="s">
        <v>903</v>
      </c>
      <c r="AO97" s="1" t="s">
        <v>875</v>
      </c>
    </row>
    <row r="98" spans="2:41">
      <c r="AF98" s="10">
        <v>19</v>
      </c>
      <c r="AG98">
        <v>4</v>
      </c>
      <c r="AH98" t="str">
        <f>CONCATENATE($AH$3,AB95,AC95,AD95,AE95)</f>
        <v>~/EHFI/combine_summary_stats.pl -m pattern -w Analysis_19w -b Analysis_19b -o Analysis_19.P_VALUE_SUMMARY</v>
      </c>
      <c r="AK98" s="1" t="s">
        <v>370</v>
      </c>
      <c r="AM98" s="1" t="s">
        <v>904</v>
      </c>
      <c r="AO98" s="1" t="s">
        <v>876</v>
      </c>
    </row>
    <row r="99" spans="2:41">
      <c r="AF99" s="10">
        <v>19</v>
      </c>
      <c r="AG99">
        <v>5</v>
      </c>
      <c r="AM99" s="1" t="s">
        <v>686</v>
      </c>
      <c r="AO99" s="1" t="s">
        <v>540</v>
      </c>
    </row>
    <row r="100" spans="2:41">
      <c r="O100" t="str">
        <f>CONCATENATE(F101)</f>
        <v>Analysis_20</v>
      </c>
      <c r="AB100" t="str">
        <f>CONCATENATE("-m pattern")</f>
        <v>-m pattern</v>
      </c>
      <c r="AC100" t="str">
        <f>CONCATENATE(" -w ",F101,"w")</f>
        <v xml:space="preserve"> -w Analysis_20w</v>
      </c>
      <c r="AD100" t="str">
        <f>CONCATENATE(" -b ",F101,"b")</f>
        <v xml:space="preserve"> -b Analysis_20b</v>
      </c>
      <c r="AE100" s="10" t="str">
        <f>CONCATENATE(" -o ",F101,".P_VALUE_SUMMARY")</f>
        <v xml:space="preserve"> -o Analysis_20.P_VALUE_SUMMARY</v>
      </c>
      <c r="AF100" s="10">
        <v>20</v>
      </c>
      <c r="AG100">
        <v>1</v>
      </c>
      <c r="AH100" t="str">
        <f>CONCATENATE("# ",O100)</f>
        <v># Analysis_20</v>
      </c>
      <c r="AK100" s="1" t="s">
        <v>371</v>
      </c>
      <c r="AO100" s="1"/>
    </row>
    <row r="101" spans="2:41">
      <c r="B101">
        <v>16</v>
      </c>
      <c r="C101" t="s">
        <v>809</v>
      </c>
      <c r="D101" t="str">
        <f>CONCATENATE(G101,".",L101,".",M101,".",K101)</f>
        <v>Qiime.100p.included.norm</v>
      </c>
      <c r="E101">
        <v>20</v>
      </c>
      <c r="F101" s="24" t="s">
        <v>372</v>
      </c>
      <c r="G101" s="20" t="s">
        <v>150</v>
      </c>
      <c r="H101" s="20" t="s">
        <v>151</v>
      </c>
      <c r="I101" s="20" t="s">
        <v>174</v>
      </c>
      <c r="J101" s="20" t="s">
        <v>153</v>
      </c>
      <c r="K101" s="20" t="s">
        <v>91</v>
      </c>
      <c r="L101" s="20" t="s">
        <v>314</v>
      </c>
      <c r="M101" s="20" t="s">
        <v>93</v>
      </c>
      <c r="N101" t="str">
        <f>L101</f>
        <v>100p</v>
      </c>
      <c r="O101" t="str">
        <f>CONCATENATE(" -f ",C101)</f>
        <v xml:space="preserve"> -f Zhou.16.Qiime.100p.included.norm</v>
      </c>
      <c r="P101" t="str">
        <f>CONCATENATE(" ","-g ","Zhou.groups ")</f>
        <v xml:space="preserve"> -g Zhou.groups </v>
      </c>
      <c r="Q101" t="str">
        <f>CONCATENATE("-s ","lt"," ")</f>
        <v xml:space="preserve">-s lt </v>
      </c>
      <c r="R101" t="str">
        <f>CONCATENATE("-p ",$R$1 )</f>
        <v>-p 10000</v>
      </c>
      <c r="S101" t="str">
        <f>CONCATENATE(" -t dataset_rand ")</f>
        <v xml:space="preserve"> -t dataset_rand </v>
      </c>
      <c r="T101" t="str">
        <f>CONCATENATE("-m ",I101," ")</f>
        <v xml:space="preserve">-m weighted_unifrac </v>
      </c>
      <c r="U101" t="str">
        <f>CONCATENATE("-z ",H101," ")</f>
        <v xml:space="preserve">-z qiime_pipe </v>
      </c>
      <c r="V101" t="str">
        <f>CONCATENATE(" -q ",$V$1," ")</f>
        <v xml:space="preserve"> -q qiime_table </v>
      </c>
      <c r="W101" s="10" t="s">
        <v>365</v>
      </c>
      <c r="X101" t="str">
        <f>CONCATENATE(" -c ",$X$1," ")</f>
        <v xml:space="preserve"> -c 10 </v>
      </c>
      <c r="Y101" t="str">
        <f>CONCATENATE("-o ",F101,"w")</f>
        <v>-o Analysis_20w</v>
      </c>
      <c r="Z101" s="10" t="s">
        <v>94</v>
      </c>
      <c r="AF101" s="10">
        <v>20</v>
      </c>
      <c r="AG101">
        <v>2</v>
      </c>
      <c r="AH101" t="str">
        <f>CONCATENATE($AH$2,O101,P101,Q101,R101,S101,T101,U101,V101,W101,X101,Y101,Z101)</f>
        <v>~/EHFI/plot_pco_with_stats_all.3-4-13.pl -f Zhou.16.Qiime.100p.included.norm -g Zhou.groups -s lt -p 10000 -t dataset_rand -m weighted_unifrac -z qiime_pipe  -q qiime_table  -a ~/EHFI/qiime_trees/16S_all_gg_2011_1.tree -c 10 -o Analysis_20w -cleanup</v>
      </c>
      <c r="AK101" s="1" t="s">
        <v>853</v>
      </c>
      <c r="AM101" s="1" t="s">
        <v>687</v>
      </c>
      <c r="AO101" s="1" t="s">
        <v>541</v>
      </c>
    </row>
    <row r="102" spans="2:41">
      <c r="O102" t="str">
        <f>CONCATENATE(" -f ",C101," ")</f>
        <v xml:space="preserve"> -f Zhou.16.Qiime.100p.included.norm </v>
      </c>
      <c r="P102" t="str">
        <f>CONCATENATE(" ","-g ","Zhou.groups ")</f>
        <v xml:space="preserve"> -g Zhou.groups </v>
      </c>
      <c r="Q102" t="str">
        <f>CONCATENATE("-s ","gt"," ")</f>
        <v xml:space="preserve">-s gt </v>
      </c>
      <c r="R102" t="str">
        <f>CONCATENATE("-p ",$R$1 )</f>
        <v>-p 10000</v>
      </c>
      <c r="S102" t="str">
        <f>CONCATENATE(" -t rowwise_rand ")</f>
        <v xml:space="preserve"> -t rowwise_rand </v>
      </c>
      <c r="T102" t="str">
        <f>CONCATENATE("-m ",I101," ")</f>
        <v xml:space="preserve">-m weighted_unifrac </v>
      </c>
      <c r="U102" t="str">
        <f>CONCATENATE("-z ",H101," ")</f>
        <v xml:space="preserve">-z qiime_pipe </v>
      </c>
      <c r="V102" t="str">
        <f>CONCATENATE(" -q ",$V$1," ")</f>
        <v xml:space="preserve"> -q qiime_table </v>
      </c>
      <c r="W102" s="10" t="s">
        <v>365</v>
      </c>
      <c r="X102" t="str">
        <f>CONCATENATE(" -c ",$X$1," ")</f>
        <v xml:space="preserve"> -c 10 </v>
      </c>
      <c r="Y102" t="str">
        <f>CONCATENATE("-o ", F101,"b")</f>
        <v>-o Analysis_20b</v>
      </c>
      <c r="Z102" s="10" t="s">
        <v>94</v>
      </c>
      <c r="AE102" s="10"/>
      <c r="AF102" s="10">
        <v>20</v>
      </c>
      <c r="AG102">
        <v>3</v>
      </c>
      <c r="AH102" t="str">
        <f>CONCATENATE($AH$2,O102,P102,Q102,R102,S102,T102,U102,V102,W102,X102,Y102,Z102)</f>
        <v>~/EHFI/plot_pco_with_stats_all.3-4-13.pl -f Zhou.16.Qiime.100p.included.norm  -g Zhou.groups -s gt -p 10000 -t rowwise_rand -m weighted_unifrac -z qiime_pipe  -q qiime_table  -a ~/EHFI/qiime_trees/16S_all_gg_2011_1.tree -c 10 -o Analysis_20b -cleanup</v>
      </c>
      <c r="AK102" s="1" t="s">
        <v>854</v>
      </c>
      <c r="AM102" s="1" t="s">
        <v>905</v>
      </c>
      <c r="AO102" s="1" t="s">
        <v>877</v>
      </c>
    </row>
    <row r="103" spans="2:41">
      <c r="AF103" s="10">
        <v>20</v>
      </c>
      <c r="AG103">
        <v>4</v>
      </c>
      <c r="AH103" t="str">
        <f>CONCATENATE($AH$3,AB100,AC100,AD100,AE100)</f>
        <v>~/EHFI/combine_summary_stats.pl -m pattern -w Analysis_20w -b Analysis_20b -o Analysis_20.P_VALUE_SUMMARY</v>
      </c>
      <c r="AK103" s="1" t="s">
        <v>396</v>
      </c>
      <c r="AM103" s="1" t="s">
        <v>906</v>
      </c>
      <c r="AO103" s="1" t="s">
        <v>878</v>
      </c>
    </row>
    <row r="104" spans="2:41">
      <c r="AF104" s="10">
        <v>20</v>
      </c>
      <c r="AG104">
        <v>5</v>
      </c>
      <c r="AM104" s="1" t="s">
        <v>698</v>
      </c>
      <c r="AO104" s="1" t="s">
        <v>547</v>
      </c>
    </row>
    <row r="105" spans="2:41">
      <c r="O105" t="str">
        <f>CONCATENATE(F106)</f>
        <v>Analysis_21</v>
      </c>
      <c r="AB105" t="str">
        <f>CONCATENATE("-m pattern")</f>
        <v>-m pattern</v>
      </c>
      <c r="AC105" t="str">
        <f>CONCATENATE(" -w ",F106,"w")</f>
        <v xml:space="preserve"> -w Analysis_21w</v>
      </c>
      <c r="AD105" t="str">
        <f>CONCATENATE(" -b ",F106,"b")</f>
        <v xml:space="preserve"> -b Analysis_21b</v>
      </c>
      <c r="AE105" s="10" t="str">
        <f>CONCATENATE(" -o ",F106,".P_VALUE_SUMMARY")</f>
        <v xml:space="preserve"> -o Analysis_21.P_VALUE_SUMMARY</v>
      </c>
      <c r="AF105" s="10">
        <v>21</v>
      </c>
      <c r="AG105">
        <v>1</v>
      </c>
      <c r="AH105" t="str">
        <f>CONCATENATE("# ",O105)</f>
        <v># Analysis_21</v>
      </c>
      <c r="AK105" s="1" t="s">
        <v>397</v>
      </c>
      <c r="AO105" s="1"/>
    </row>
    <row r="106" spans="2:41">
      <c r="B106">
        <v>15</v>
      </c>
      <c r="C106" t="s">
        <v>808</v>
      </c>
      <c r="D106" t="str">
        <f>CONCATENATE(G106,".",L106,".",M106,".",K106)</f>
        <v>Qiime.100p.included.raw</v>
      </c>
      <c r="E106">
        <v>21</v>
      </c>
      <c r="F106" s="24" t="s">
        <v>398</v>
      </c>
      <c r="G106" s="20" t="s">
        <v>150</v>
      </c>
      <c r="H106" s="20" t="s">
        <v>151</v>
      </c>
      <c r="I106" s="20" t="s">
        <v>174</v>
      </c>
      <c r="J106" s="20" t="s">
        <v>153</v>
      </c>
      <c r="K106" s="20" t="s">
        <v>107</v>
      </c>
      <c r="L106" s="20" t="s">
        <v>314</v>
      </c>
      <c r="M106" s="20" t="s">
        <v>93</v>
      </c>
      <c r="N106" t="str">
        <f>L106</f>
        <v>100p</v>
      </c>
      <c r="O106" t="str">
        <f>CONCATENATE(" -f ",C106)</f>
        <v xml:space="preserve"> -f Zhou.15.Qiime.100p.included.raw</v>
      </c>
      <c r="P106" t="str">
        <f>CONCATENATE(" ","-g ","Zhou.groups ")</f>
        <v xml:space="preserve"> -g Zhou.groups </v>
      </c>
      <c r="Q106" t="str">
        <f>CONCATENATE("-s ","lt"," ")</f>
        <v xml:space="preserve">-s lt </v>
      </c>
      <c r="R106" t="str">
        <f>CONCATENATE("-p ",$R$1 )</f>
        <v>-p 10000</v>
      </c>
      <c r="S106" t="str">
        <f>CONCATENATE(" -t dataset_rand ")</f>
        <v xml:space="preserve"> -t dataset_rand </v>
      </c>
      <c r="T106" t="str">
        <f>CONCATENATE("-m ",I106," ")</f>
        <v xml:space="preserve">-m weighted_unifrac </v>
      </c>
      <c r="U106" t="str">
        <f>CONCATENATE("-z ",H106," ")</f>
        <v xml:space="preserve">-z qiime_pipe </v>
      </c>
      <c r="V106" t="str">
        <f>CONCATENATE(" -q ",$V$1," ")</f>
        <v xml:space="preserve"> -q qiime_table </v>
      </c>
      <c r="W106" s="10" t="s">
        <v>365</v>
      </c>
      <c r="X106" t="str">
        <f>CONCATENATE(" -c ",$X$1," ")</f>
        <v xml:space="preserve"> -c 10 </v>
      </c>
      <c r="Y106" t="str">
        <f>CONCATENATE("-o ",F106,"w")</f>
        <v>-o Analysis_21w</v>
      </c>
      <c r="Z106" s="10" t="s">
        <v>94</v>
      </c>
      <c r="AF106" s="10">
        <v>21</v>
      </c>
      <c r="AG106">
        <v>2</v>
      </c>
      <c r="AH106" t="str">
        <f>CONCATENATE($AH$2,O106,P106,Q106,R106,S106,T106,U106,V106,W106,X106,Y106,Z106)</f>
        <v>~/EHFI/plot_pco_with_stats_all.3-4-13.pl -f Zhou.15.Qiime.100p.included.raw -g Zhou.groups -s lt -p 10000 -t dataset_rand -m weighted_unifrac -z qiime_pipe  -q qiime_table  -a ~/EHFI/qiime_trees/16S_all_gg_2011_1.tree -c 10 -o Analysis_21w -cleanup</v>
      </c>
      <c r="AK106" s="1" t="s">
        <v>855</v>
      </c>
      <c r="AM106" s="1" t="s">
        <v>699</v>
      </c>
      <c r="AO106" s="1" t="s">
        <v>548</v>
      </c>
    </row>
    <row r="107" spans="2:41">
      <c r="O107" t="str">
        <f>CONCATENATE(" -f ",C106," ")</f>
        <v xml:space="preserve"> -f Zhou.15.Qiime.100p.included.raw </v>
      </c>
      <c r="P107" t="str">
        <f>CONCATENATE(" ","-g ","Zhou.groups ")</f>
        <v xml:space="preserve"> -g Zhou.groups </v>
      </c>
      <c r="Q107" t="str">
        <f>CONCATENATE("-s ","gt"," ")</f>
        <v xml:space="preserve">-s gt </v>
      </c>
      <c r="R107" t="str">
        <f>CONCATENATE("-p ",$R$1 )</f>
        <v>-p 10000</v>
      </c>
      <c r="S107" t="str">
        <f>CONCATENATE(" -t rowwise_rand ")</f>
        <v xml:space="preserve"> -t rowwise_rand </v>
      </c>
      <c r="T107" t="str">
        <f>CONCATENATE("-m ",I106," ")</f>
        <v xml:space="preserve">-m weighted_unifrac </v>
      </c>
      <c r="U107" t="str">
        <f>CONCATENATE("-z ",H106," ")</f>
        <v xml:space="preserve">-z qiime_pipe </v>
      </c>
      <c r="V107" t="str">
        <f>CONCATENATE(" -q ",$V$1," ")</f>
        <v xml:space="preserve"> -q qiime_table </v>
      </c>
      <c r="W107" s="10" t="s">
        <v>365</v>
      </c>
      <c r="X107" t="str">
        <f>CONCATENATE(" -c ",$X$1," ")</f>
        <v xml:space="preserve"> -c 10 </v>
      </c>
      <c r="Y107" t="str">
        <f>CONCATENATE("-o ", F106,"b")</f>
        <v>-o Analysis_21b</v>
      </c>
      <c r="Z107" s="10" t="s">
        <v>94</v>
      </c>
      <c r="AE107" s="10"/>
      <c r="AF107" s="10">
        <v>21</v>
      </c>
      <c r="AG107">
        <v>3</v>
      </c>
      <c r="AH107" t="str">
        <f>CONCATENATE($AH$2,O107,P107,Q107,R107,S107,T107,U107,V107,W107,X107,Y107,Z107)</f>
        <v>~/EHFI/plot_pco_with_stats_all.3-4-13.pl -f Zhou.15.Qiime.100p.included.raw  -g Zhou.groups -s gt -p 10000 -t rowwise_rand -m weighted_unifrac -z qiime_pipe  -q qiime_table  -a ~/EHFI/qiime_trees/16S_all_gg_2011_1.tree -c 10 -o Analysis_21b -cleanup</v>
      </c>
      <c r="AK107" s="1" t="s">
        <v>856</v>
      </c>
      <c r="AM107" s="1" t="s">
        <v>907</v>
      </c>
      <c r="AO107" s="1" t="s">
        <v>879</v>
      </c>
    </row>
    <row r="108" spans="2:41">
      <c r="AF108" s="10">
        <v>21</v>
      </c>
      <c r="AG108">
        <v>4</v>
      </c>
      <c r="AH108" t="str">
        <f>CONCATENATE($AH$3,AB105,AC105,AD105,AE105)</f>
        <v>~/EHFI/combine_summary_stats.pl -m pattern -w Analysis_21w -b Analysis_21b -o Analysis_21.P_VALUE_SUMMARY</v>
      </c>
      <c r="AK108" s="1" t="s">
        <v>421</v>
      </c>
      <c r="AM108" s="1" t="s">
        <v>908</v>
      </c>
      <c r="AO108" s="1" t="s">
        <v>880</v>
      </c>
    </row>
    <row r="109" spans="2:41">
      <c r="AF109" s="10">
        <v>21</v>
      </c>
      <c r="AG109">
        <v>5</v>
      </c>
      <c r="AM109" s="1" t="s">
        <v>708</v>
      </c>
      <c r="AO109" s="1" t="s">
        <v>557</v>
      </c>
    </row>
    <row r="110" spans="2:41">
      <c r="O110" t="str">
        <f>CONCATENATE(F111)</f>
        <v>Analysis_22</v>
      </c>
      <c r="AB110" t="str">
        <f>CONCATENATE("-m pattern")</f>
        <v>-m pattern</v>
      </c>
      <c r="AC110" t="str">
        <f>CONCATENATE(" -w ",F111,"w")</f>
        <v xml:space="preserve"> -w Analysis_22w</v>
      </c>
      <c r="AD110" t="str">
        <f>CONCATENATE(" -b ",F111,"b")</f>
        <v xml:space="preserve"> -b Analysis_22b</v>
      </c>
      <c r="AE110" s="10" t="str">
        <f>CONCATENATE(" -o ",F111,".P_VALUE_SUMMARY")</f>
        <v xml:space="preserve"> -o Analysis_22.P_VALUE_SUMMARY</v>
      </c>
      <c r="AF110" s="10">
        <v>22</v>
      </c>
      <c r="AG110">
        <v>1</v>
      </c>
      <c r="AH110" t="str">
        <f>CONCATENATE("# ",O110)</f>
        <v># Analysis_22</v>
      </c>
      <c r="AK110" s="1" t="s">
        <v>422</v>
      </c>
      <c r="AO110" s="1"/>
    </row>
    <row r="111" spans="2:41">
      <c r="B111">
        <v>6</v>
      </c>
      <c r="C111" t="s">
        <v>810</v>
      </c>
      <c r="D111" t="str">
        <f>CONCATENATE(G111,".",L111,".",M111,".",K111)</f>
        <v>MG-RAST.100p.removed.norm</v>
      </c>
      <c r="E111">
        <v>22</v>
      </c>
      <c r="F111" s="20" t="s">
        <v>423</v>
      </c>
      <c r="G111" s="20" t="s">
        <v>87</v>
      </c>
      <c r="H111" s="20" t="s">
        <v>88</v>
      </c>
      <c r="I111" s="20" t="s">
        <v>89</v>
      </c>
      <c r="J111" s="20" t="s">
        <v>90</v>
      </c>
      <c r="K111" s="20" t="s">
        <v>91</v>
      </c>
      <c r="L111" s="20" t="s">
        <v>314</v>
      </c>
      <c r="M111" s="20" t="s">
        <v>214</v>
      </c>
      <c r="O111" t="str">
        <f>CONCATENATE(" -f ",C111)</f>
        <v xml:space="preserve"> -f Zhou.6.MG-RAST.100p.removed.norm</v>
      </c>
      <c r="P111" t="str">
        <f>CONCATENATE(" ","-g ","Zhou.groups ")</f>
        <v xml:space="preserve"> -g Zhou.groups </v>
      </c>
      <c r="Q111" t="str">
        <f>CONCATENATE("-s ","lt"," ")</f>
        <v xml:space="preserve">-s lt </v>
      </c>
      <c r="R111" t="str">
        <f>CONCATENATE("-p ",$R$1 )</f>
        <v>-p 10000</v>
      </c>
      <c r="S111" t="str">
        <f>CONCATENATE(" -t dataset_rand ")</f>
        <v xml:space="preserve"> -t dataset_rand </v>
      </c>
      <c r="T111" t="str">
        <f>CONCATENATE("-m ",I111," ")</f>
        <v xml:space="preserve">-m bray-curtis </v>
      </c>
      <c r="U111" t="str">
        <f>CONCATENATE("-z ",H111," ")</f>
        <v xml:space="preserve">-z MG-RAST_pipe </v>
      </c>
      <c r="X111" t="str">
        <f>CONCATENATE("-c ",$X$1," ")</f>
        <v xml:space="preserve">-c 10 </v>
      </c>
      <c r="Y111" t="str">
        <f>CONCATENATE("-o ",F111,"w")</f>
        <v>-o Analysis_22w</v>
      </c>
      <c r="Z111" s="10" t="s">
        <v>94</v>
      </c>
      <c r="AF111" s="10">
        <v>22</v>
      </c>
      <c r="AG111">
        <v>2</v>
      </c>
      <c r="AH111" t="str">
        <f>CONCATENATE($AH$2,O111,P111,Q111,R111,S111,T111,U111,V111,W111,X111,Y111,Z111)</f>
        <v>~/EHFI/plot_pco_with_stats_all.3-4-13.pl -f Zhou.6.MG-RAST.100p.removed.norm -g Zhou.groups -s lt -p 10000 -t dataset_rand -m bray-curtis -z MG-RAST_pipe -c 10 -o Analysis_22w -cleanup</v>
      </c>
      <c r="AK111" s="1" t="s">
        <v>857</v>
      </c>
      <c r="AM111" s="1" t="s">
        <v>709</v>
      </c>
      <c r="AO111" s="1" t="s">
        <v>558</v>
      </c>
    </row>
    <row r="112" spans="2:41">
      <c r="O112" t="str">
        <f>CONCATENATE(" -f ",C111," ")</f>
        <v xml:space="preserve"> -f Zhou.6.MG-RAST.100p.removed.norm </v>
      </c>
      <c r="P112" t="str">
        <f>CONCATENATE(" ","-g ","Zhou.groups ")</f>
        <v xml:space="preserve"> -g Zhou.groups </v>
      </c>
      <c r="Q112" t="str">
        <f>CONCATENATE("-s ","gt"," ")</f>
        <v xml:space="preserve">-s gt </v>
      </c>
      <c r="R112" t="str">
        <f>CONCATENATE("-p ",$R$1 )</f>
        <v>-p 10000</v>
      </c>
      <c r="S112" t="str">
        <f>CONCATENATE(" -t rowwise_rand ")</f>
        <v xml:space="preserve"> -t rowwise_rand </v>
      </c>
      <c r="T112" t="str">
        <f>CONCATENATE("-m ",I111," ")</f>
        <v xml:space="preserve">-m bray-curtis </v>
      </c>
      <c r="U112" t="str">
        <f>CONCATENATE("-z ",H111," ")</f>
        <v xml:space="preserve">-z MG-RAST_pipe </v>
      </c>
      <c r="X112" t="str">
        <f>CONCATENATE("-c ",$X$1," ")</f>
        <v xml:space="preserve">-c 10 </v>
      </c>
      <c r="Y112" t="str">
        <f>CONCATENATE("-o ", F111,"b")</f>
        <v>-o Analysis_22b</v>
      </c>
      <c r="Z112" s="10" t="s">
        <v>94</v>
      </c>
      <c r="AE112" s="10"/>
      <c r="AF112" s="10">
        <v>22</v>
      </c>
      <c r="AG112">
        <v>3</v>
      </c>
      <c r="AH112" t="str">
        <f>CONCATENATE($AH$2,O112,P112,Q112,R112,S112,T112,U112,V112,W112,X112,Y112,Z112)</f>
        <v>~/EHFI/plot_pco_with_stats_all.3-4-13.pl -f Zhou.6.MG-RAST.100p.removed.norm  -g Zhou.groups -s gt -p 10000 -t rowwise_rand -m bray-curtis -z MG-RAST_pipe -c 10 -o Analysis_22b -cleanup</v>
      </c>
      <c r="AK112" s="1" t="s">
        <v>858</v>
      </c>
      <c r="AM112" s="1" t="s">
        <v>909</v>
      </c>
      <c r="AO112" s="1" t="s">
        <v>881</v>
      </c>
    </row>
    <row r="113" spans="2:41">
      <c r="AF113" s="10">
        <v>22</v>
      </c>
      <c r="AG113">
        <v>4</v>
      </c>
      <c r="AH113" t="str">
        <f>CONCATENATE($AH$3,AB110,AC110,AD110,AE110)</f>
        <v>~/EHFI/combine_summary_stats.pl -m pattern -w Analysis_22w -b Analysis_22b -o Analysis_22.P_VALUE_SUMMARY</v>
      </c>
      <c r="AK113" s="1" t="s">
        <v>428</v>
      </c>
      <c r="AM113" s="1" t="s">
        <v>910</v>
      </c>
      <c r="AO113" s="1" t="s">
        <v>882</v>
      </c>
    </row>
    <row r="114" spans="2:41">
      <c r="AF114" s="10">
        <v>22</v>
      </c>
      <c r="AG114">
        <v>5</v>
      </c>
      <c r="AM114" s="1" t="s">
        <v>720</v>
      </c>
      <c r="AO114" s="1" t="s">
        <v>564</v>
      </c>
    </row>
    <row r="115" spans="2:41">
      <c r="O115" t="str">
        <f>CONCATENATE(F116)</f>
        <v>Analysis_23</v>
      </c>
      <c r="AB115" t="str">
        <f>CONCATENATE("-m pattern")</f>
        <v>-m pattern</v>
      </c>
      <c r="AC115" t="str">
        <f>CONCATENATE(" -w ",F116,"w")</f>
        <v xml:space="preserve"> -w Analysis_23w</v>
      </c>
      <c r="AD115" t="str">
        <f>CONCATENATE(" -b ",F116,"b")</f>
        <v xml:space="preserve"> -b Analysis_23b</v>
      </c>
      <c r="AE115" s="10" t="str">
        <f>CONCATENATE(" -o ",F116,".P_VALUE_SUMMARY")</f>
        <v xml:space="preserve"> -o Analysis_23.P_VALUE_SUMMARY</v>
      </c>
      <c r="AF115" s="10">
        <v>23</v>
      </c>
      <c r="AG115">
        <v>1</v>
      </c>
      <c r="AH115" t="str">
        <f>CONCATENATE("# ",O115)</f>
        <v># Analysis_23</v>
      </c>
      <c r="AK115" s="1" t="s">
        <v>429</v>
      </c>
      <c r="AO115" s="1"/>
    </row>
    <row r="116" spans="2:41">
      <c r="B116">
        <v>5</v>
      </c>
      <c r="C116" t="s">
        <v>811</v>
      </c>
      <c r="D116" t="str">
        <f>CONCATENATE(G116,".",L116,".",M116,".",K116)</f>
        <v>MG-RAST.100p.removed.raw</v>
      </c>
      <c r="E116">
        <v>23</v>
      </c>
      <c r="F116" s="20" t="s">
        <v>430</v>
      </c>
      <c r="G116" s="20" t="s">
        <v>87</v>
      </c>
      <c r="H116" s="20" t="s">
        <v>88</v>
      </c>
      <c r="I116" s="20" t="s">
        <v>89</v>
      </c>
      <c r="J116" s="20" t="s">
        <v>90</v>
      </c>
      <c r="K116" s="20" t="s">
        <v>107</v>
      </c>
      <c r="L116" s="20" t="s">
        <v>314</v>
      </c>
      <c r="M116" s="20" t="s">
        <v>214</v>
      </c>
      <c r="O116" t="str">
        <f>CONCATENATE(" -f ",C116)</f>
        <v xml:space="preserve"> -f Zhou.5.MG-RAST.100p.removed.raw</v>
      </c>
      <c r="P116" t="str">
        <f>CONCATENATE(" ","-g ","Zhou.groups ")</f>
        <v xml:space="preserve"> -g Zhou.groups </v>
      </c>
      <c r="Q116" t="str">
        <f>CONCATENATE("-s ","lt"," ")</f>
        <v xml:space="preserve">-s lt </v>
      </c>
      <c r="R116" t="str">
        <f>CONCATENATE("-p ",$R$1 )</f>
        <v>-p 10000</v>
      </c>
      <c r="S116" t="str">
        <f>CONCATENATE(" -t dataset_rand ")</f>
        <v xml:space="preserve"> -t dataset_rand </v>
      </c>
      <c r="T116" t="str">
        <f>CONCATENATE("-m ",I116," ")</f>
        <v xml:space="preserve">-m bray-curtis </v>
      </c>
      <c r="U116" t="str">
        <f>CONCATENATE("-z ",H116," ")</f>
        <v xml:space="preserve">-z MG-RAST_pipe </v>
      </c>
      <c r="X116" t="str">
        <f>CONCATENATE("-c ",$X$1," ")</f>
        <v xml:space="preserve">-c 10 </v>
      </c>
      <c r="Y116" t="str">
        <f>CONCATENATE("-o ",F116,"w")</f>
        <v>-o Analysis_23w</v>
      </c>
      <c r="Z116" s="10" t="s">
        <v>94</v>
      </c>
      <c r="AF116" s="10">
        <v>23</v>
      </c>
      <c r="AG116">
        <v>2</v>
      </c>
      <c r="AH116" t="str">
        <f>CONCATENATE($AH$2,O116,P116,Q116,R116,S116,T116,U116,V116,W116,X116,Y116,Z116)</f>
        <v>~/EHFI/plot_pco_with_stats_all.3-4-13.pl -f Zhou.5.MG-RAST.100p.removed.raw -g Zhou.groups -s lt -p 10000 -t dataset_rand -m bray-curtis -z MG-RAST_pipe -c 10 -o Analysis_23w -cleanup</v>
      </c>
      <c r="AK116" s="1" t="s">
        <v>859</v>
      </c>
      <c r="AM116" s="1" t="s">
        <v>721</v>
      </c>
      <c r="AO116" s="1" t="s">
        <v>565</v>
      </c>
    </row>
    <row r="117" spans="2:41">
      <c r="O117" t="str">
        <f>CONCATENATE(" -f ",C116," ")</f>
        <v xml:space="preserve"> -f Zhou.5.MG-RAST.100p.removed.raw </v>
      </c>
      <c r="P117" t="str">
        <f>CONCATENATE(" ","-g ","Zhou.groups ")</f>
        <v xml:space="preserve"> -g Zhou.groups </v>
      </c>
      <c r="Q117" t="str">
        <f>CONCATENATE("-s ","gt"," ")</f>
        <v xml:space="preserve">-s gt </v>
      </c>
      <c r="R117" t="str">
        <f>CONCATENATE("-p ",$R$1 )</f>
        <v>-p 10000</v>
      </c>
      <c r="S117" t="str">
        <f>CONCATENATE(" -t rowwise_rand ")</f>
        <v xml:space="preserve"> -t rowwise_rand </v>
      </c>
      <c r="T117" t="str">
        <f>CONCATENATE("-m ",I116," ")</f>
        <v xml:space="preserve">-m bray-curtis </v>
      </c>
      <c r="U117" t="str">
        <f>CONCATENATE("-z ",H116," ")</f>
        <v xml:space="preserve">-z MG-RAST_pipe </v>
      </c>
      <c r="X117" t="str">
        <f>CONCATENATE("-c ",$X$1," ")</f>
        <v xml:space="preserve">-c 10 </v>
      </c>
      <c r="Y117" t="str">
        <f>CONCATENATE("-o ", F116,"b")</f>
        <v>-o Analysis_23b</v>
      </c>
      <c r="Z117" s="10" t="s">
        <v>94</v>
      </c>
      <c r="AE117" s="10"/>
      <c r="AF117" s="10">
        <v>23</v>
      </c>
      <c r="AG117">
        <v>3</v>
      </c>
      <c r="AH117" t="str">
        <f>CONCATENATE($AH$2,O117,P117,Q117,R117,S117,T117,U117,V117,W117,X117,Y117,Z117)</f>
        <v>~/EHFI/plot_pco_with_stats_all.3-4-13.pl -f Zhou.5.MG-RAST.100p.removed.raw  -g Zhou.groups -s gt -p 10000 -t rowwise_rand -m bray-curtis -z MG-RAST_pipe -c 10 -o Analysis_23b -cleanup</v>
      </c>
      <c r="AK117" s="1" t="s">
        <v>860</v>
      </c>
      <c r="AM117" s="1" t="s">
        <v>911</v>
      </c>
      <c r="AO117" s="1" t="s">
        <v>883</v>
      </c>
    </row>
    <row r="118" spans="2:41">
      <c r="AF118" s="10">
        <v>23</v>
      </c>
      <c r="AG118">
        <v>4</v>
      </c>
      <c r="AH118" t="str">
        <f>CONCATENATE($AH$3,AB115,AC115,AD115,AE115)</f>
        <v>~/EHFI/combine_summary_stats.pl -m pattern -w Analysis_23w -b Analysis_23b -o Analysis_23.P_VALUE_SUMMARY</v>
      </c>
      <c r="AK118" s="1" t="s">
        <v>438</v>
      </c>
      <c r="AM118" s="1" t="s">
        <v>912</v>
      </c>
      <c r="AO118" s="1" t="s">
        <v>884</v>
      </c>
    </row>
    <row r="119" spans="2:41">
      <c r="AF119" s="10">
        <v>23</v>
      </c>
      <c r="AG119">
        <v>5</v>
      </c>
      <c r="AM119" s="1" t="s">
        <v>730</v>
      </c>
      <c r="AO119" s="1" t="s">
        <v>574</v>
      </c>
    </row>
    <row r="120" spans="2:41">
      <c r="O120" t="str">
        <f>CONCATENATE(F121)</f>
        <v>Analysis_24</v>
      </c>
      <c r="AB120" t="str">
        <f>CONCATENATE("-m pattern")</f>
        <v>-m pattern</v>
      </c>
      <c r="AC120" t="str">
        <f>CONCATENATE(" -w ",F121,"w")</f>
        <v xml:space="preserve"> -w Analysis_24w</v>
      </c>
      <c r="AD120" t="str">
        <f>CONCATENATE(" -b ",F121,"b")</f>
        <v xml:space="preserve"> -b Analysis_24b</v>
      </c>
      <c r="AE120" s="10" t="str">
        <f>CONCATENATE(" -o ",F121,".P_VALUE_SUMMARY")</f>
        <v xml:space="preserve"> -o Analysis_24.P_VALUE_SUMMARY</v>
      </c>
      <c r="AF120" s="10">
        <v>24</v>
      </c>
      <c r="AG120">
        <v>1</v>
      </c>
      <c r="AH120" t="str">
        <f>CONCATENATE("# ",O120)</f>
        <v># Analysis_24</v>
      </c>
      <c r="AK120" s="1" t="s">
        <v>439</v>
      </c>
      <c r="AO120" s="1"/>
    </row>
    <row r="121" spans="2:41">
      <c r="B121">
        <v>6</v>
      </c>
      <c r="C121" t="s">
        <v>810</v>
      </c>
      <c r="D121" t="str">
        <f>CONCATENATE(G121,".",L121,".",M121,".",K121)</f>
        <v>MG-RAST.100p.removed.norm</v>
      </c>
      <c r="E121">
        <v>24</v>
      </c>
      <c r="F121" s="20" t="s">
        <v>440</v>
      </c>
      <c r="G121" s="20" t="s">
        <v>87</v>
      </c>
      <c r="H121" s="20" t="s">
        <v>88</v>
      </c>
      <c r="I121" s="20" t="s">
        <v>122</v>
      </c>
      <c r="J121" s="20" t="s">
        <v>90</v>
      </c>
      <c r="K121" s="20" t="s">
        <v>91</v>
      </c>
      <c r="L121" s="20" t="s">
        <v>314</v>
      </c>
      <c r="M121" s="20" t="s">
        <v>214</v>
      </c>
      <c r="O121" t="str">
        <f>CONCATENATE(" -f ",C121)</f>
        <v xml:space="preserve"> -f Zhou.6.MG-RAST.100p.removed.norm</v>
      </c>
      <c r="P121" t="str">
        <f>CONCATENATE(" ","-g ","Zhou.groups ")</f>
        <v xml:space="preserve"> -g Zhou.groups </v>
      </c>
      <c r="Q121" t="str">
        <f>CONCATENATE("-s ","lt"," ")</f>
        <v xml:space="preserve">-s lt </v>
      </c>
      <c r="R121" t="str">
        <f>CONCATENATE("-p ",$R$1 )</f>
        <v>-p 10000</v>
      </c>
      <c r="S121" t="str">
        <f>CONCATENATE(" -t dataset_rand ")</f>
        <v xml:space="preserve"> -t dataset_rand </v>
      </c>
      <c r="T121" t="str">
        <f>CONCATENATE("-m ",I121," ")</f>
        <v xml:space="preserve">-m euclidean </v>
      </c>
      <c r="U121" t="str">
        <f>CONCATENATE("-z ",H121," ")</f>
        <v xml:space="preserve">-z MG-RAST_pipe </v>
      </c>
      <c r="X121" t="str">
        <f>CONCATENATE("-c ",$X$1," ")</f>
        <v xml:space="preserve">-c 10 </v>
      </c>
      <c r="Y121" t="str">
        <f>CONCATENATE("-o ",F121,"w")</f>
        <v>-o Analysis_24w</v>
      </c>
      <c r="Z121" s="10" t="s">
        <v>94</v>
      </c>
      <c r="AF121" s="10">
        <v>24</v>
      </c>
      <c r="AG121">
        <v>2</v>
      </c>
      <c r="AH121" t="str">
        <f>CONCATENATE($AH$2,O121,P121,Q121,R121,S121,T121,U121,V121,W121,X121,Y121,Z121)</f>
        <v>~/EHFI/plot_pco_with_stats_all.3-4-13.pl -f Zhou.6.MG-RAST.100p.removed.norm -g Zhou.groups -s lt -p 10000 -t dataset_rand -m euclidean -z MG-RAST_pipe -c 10 -o Analysis_24w -cleanup</v>
      </c>
      <c r="AK121" s="1" t="s">
        <v>861</v>
      </c>
      <c r="AM121" s="1" t="s">
        <v>731</v>
      </c>
      <c r="AO121" s="1" t="s">
        <v>575</v>
      </c>
    </row>
    <row r="122" spans="2:41">
      <c r="O122" t="str">
        <f>CONCATENATE(" -f ",C121," ")</f>
        <v xml:space="preserve"> -f Zhou.6.MG-RAST.100p.removed.norm </v>
      </c>
      <c r="P122" t="str">
        <f>CONCATENATE(" ","-g ","Zhou.groups ")</f>
        <v xml:space="preserve"> -g Zhou.groups </v>
      </c>
      <c r="Q122" t="str">
        <f>CONCATENATE("-s ","gt"," ")</f>
        <v xml:space="preserve">-s gt </v>
      </c>
      <c r="R122" t="str">
        <f>CONCATENATE("-p ",$R$1 )</f>
        <v>-p 10000</v>
      </c>
      <c r="S122" t="str">
        <f>CONCATENATE(" -t rowwise_rand ")</f>
        <v xml:space="preserve"> -t rowwise_rand </v>
      </c>
      <c r="T122" t="str">
        <f>CONCATENATE("-m ",I121," ")</f>
        <v xml:space="preserve">-m euclidean </v>
      </c>
      <c r="U122" t="str">
        <f>CONCATENATE("-z ",H121," ")</f>
        <v xml:space="preserve">-z MG-RAST_pipe </v>
      </c>
      <c r="X122" t="str">
        <f>CONCATENATE("-c ",$X$1," ")</f>
        <v xml:space="preserve">-c 10 </v>
      </c>
      <c r="Y122" t="str">
        <f>CONCATENATE("-o ", F121,"b")</f>
        <v>-o Analysis_24b</v>
      </c>
      <c r="Z122" s="10" t="s">
        <v>94</v>
      </c>
      <c r="AE122" s="10"/>
      <c r="AF122" s="10">
        <v>24</v>
      </c>
      <c r="AG122">
        <v>3</v>
      </c>
      <c r="AH122" t="str">
        <f>CONCATENATE($AH$2,O122,P122,Q122,R122,S122,T122,U122,V122,W122,X122,Y122,Z122)</f>
        <v>~/EHFI/plot_pco_with_stats_all.3-4-13.pl -f Zhou.6.MG-RAST.100p.removed.norm  -g Zhou.groups -s gt -p 10000 -t rowwise_rand -m euclidean -z MG-RAST_pipe -c 10 -o Analysis_24b -cleanup</v>
      </c>
      <c r="AK122" s="1" t="s">
        <v>862</v>
      </c>
      <c r="AM122" s="1" t="s">
        <v>913</v>
      </c>
      <c r="AO122" s="1" t="s">
        <v>885</v>
      </c>
    </row>
    <row r="123" spans="2:41">
      <c r="AF123" s="10">
        <v>24</v>
      </c>
      <c r="AG123">
        <v>4</v>
      </c>
      <c r="AH123" t="str">
        <f>CONCATENATE($AH$3,AB120,AC120,AD120,AE120)</f>
        <v>~/EHFI/combine_summary_stats.pl -m pattern -w Analysis_24w -b Analysis_24b -o Analysis_24.P_VALUE_SUMMARY</v>
      </c>
      <c r="AK123" s="1" t="s">
        <v>445</v>
      </c>
      <c r="AM123" s="1" t="s">
        <v>914</v>
      </c>
      <c r="AO123" s="1" t="s">
        <v>886</v>
      </c>
    </row>
    <row r="124" spans="2:41">
      <c r="AF124" s="10">
        <v>24</v>
      </c>
      <c r="AG124">
        <v>5</v>
      </c>
      <c r="AM124" s="1" t="s">
        <v>742</v>
      </c>
      <c r="AO124" s="1" t="s">
        <v>581</v>
      </c>
    </row>
    <row r="125" spans="2:41">
      <c r="O125" t="str">
        <f>CONCATENATE(F126)</f>
        <v>Analysis_25</v>
      </c>
      <c r="AB125" t="str">
        <f>CONCATENATE("-m pattern")</f>
        <v>-m pattern</v>
      </c>
      <c r="AC125" t="str">
        <f>CONCATENATE(" -w ",F126,"w")</f>
        <v xml:space="preserve"> -w Analysis_25w</v>
      </c>
      <c r="AD125" t="str">
        <f>CONCATENATE(" -b ",F126,"b")</f>
        <v xml:space="preserve"> -b Analysis_25b</v>
      </c>
      <c r="AE125" s="10" t="str">
        <f>CONCATENATE(" -o ",F126,".P_VALUE_SUMMARY")</f>
        <v xml:space="preserve"> -o Analysis_25.P_VALUE_SUMMARY</v>
      </c>
      <c r="AF125" s="10">
        <v>25</v>
      </c>
      <c r="AG125">
        <v>1</v>
      </c>
      <c r="AH125" t="str">
        <f>CONCATENATE("# ",O125)</f>
        <v># Analysis_25</v>
      </c>
      <c r="AK125" s="1" t="s">
        <v>446</v>
      </c>
      <c r="AO125" s="1"/>
    </row>
    <row r="126" spans="2:41">
      <c r="B126">
        <v>5</v>
      </c>
      <c r="C126" t="s">
        <v>811</v>
      </c>
      <c r="D126" t="str">
        <f>CONCATENATE(G126,".",L126,".",M126,".",K126)</f>
        <v>MG-RAST.100p.removed.raw</v>
      </c>
      <c r="E126">
        <v>25</v>
      </c>
      <c r="F126" s="20" t="s">
        <v>447</v>
      </c>
      <c r="G126" s="20" t="s">
        <v>87</v>
      </c>
      <c r="H126" s="20" t="s">
        <v>88</v>
      </c>
      <c r="I126" s="20" t="s">
        <v>122</v>
      </c>
      <c r="J126" s="20" t="s">
        <v>90</v>
      </c>
      <c r="K126" s="20" t="s">
        <v>107</v>
      </c>
      <c r="L126" s="20" t="s">
        <v>314</v>
      </c>
      <c r="M126" s="20" t="s">
        <v>214</v>
      </c>
      <c r="O126" t="str">
        <f>CONCATENATE(" -f ",C126)</f>
        <v xml:space="preserve"> -f Zhou.5.MG-RAST.100p.removed.raw</v>
      </c>
      <c r="P126" t="str">
        <f>CONCATENATE(" ","-g ","Zhou.groups ")</f>
        <v xml:space="preserve"> -g Zhou.groups </v>
      </c>
      <c r="Q126" t="str">
        <f>CONCATENATE("-s ","lt"," ")</f>
        <v xml:space="preserve">-s lt </v>
      </c>
      <c r="R126" t="str">
        <f>CONCATENATE("-p ",$R$1 )</f>
        <v>-p 10000</v>
      </c>
      <c r="S126" t="str">
        <f>CONCATENATE(" -t dataset_rand ")</f>
        <v xml:space="preserve"> -t dataset_rand </v>
      </c>
      <c r="T126" t="str">
        <f>CONCATENATE("-m ",I126," ")</f>
        <v xml:space="preserve">-m euclidean </v>
      </c>
      <c r="U126" t="str">
        <f>CONCATENATE("-z ",H126," ")</f>
        <v xml:space="preserve">-z MG-RAST_pipe </v>
      </c>
      <c r="X126" t="str">
        <f>CONCATENATE("-c ",$X$1," ")</f>
        <v xml:space="preserve">-c 10 </v>
      </c>
      <c r="Y126" t="str">
        <f>CONCATENATE("-o ",F126,"w")</f>
        <v>-o Analysis_25w</v>
      </c>
      <c r="Z126" s="10" t="s">
        <v>94</v>
      </c>
      <c r="AF126" s="10">
        <v>25</v>
      </c>
      <c r="AG126">
        <v>2</v>
      </c>
      <c r="AH126" t="str">
        <f>CONCATENATE($AH$2,O126,P126,Q126,R126,S126,T126,U126,V126,W126,X126,Y126,Z126)</f>
        <v>~/EHFI/plot_pco_with_stats_all.3-4-13.pl -f Zhou.5.MG-RAST.100p.removed.raw -g Zhou.groups -s lt -p 10000 -t dataset_rand -m euclidean -z MG-RAST_pipe -c 10 -o Analysis_25w -cleanup</v>
      </c>
      <c r="AK126" s="1" t="s">
        <v>863</v>
      </c>
      <c r="AM126" s="1" t="s">
        <v>743</v>
      </c>
      <c r="AO126" s="1" t="s">
        <v>582</v>
      </c>
    </row>
    <row r="127" spans="2:41">
      <c r="O127" t="str">
        <f>CONCATENATE(" -f ",C126," ")</f>
        <v xml:space="preserve"> -f Zhou.5.MG-RAST.100p.removed.raw </v>
      </c>
      <c r="P127" t="str">
        <f>CONCATENATE(" ","-g ","Zhou.groups ")</f>
        <v xml:space="preserve"> -g Zhou.groups </v>
      </c>
      <c r="Q127" t="str">
        <f>CONCATENATE("-s ","gt"," ")</f>
        <v xml:space="preserve">-s gt </v>
      </c>
      <c r="R127" t="str">
        <f>CONCATENATE("-p ",$R$1 )</f>
        <v>-p 10000</v>
      </c>
      <c r="S127" t="str">
        <f>CONCATENATE(" -t rowwise_rand ")</f>
        <v xml:space="preserve"> -t rowwise_rand </v>
      </c>
      <c r="T127" t="str">
        <f>CONCATENATE("-m ",I126," ")</f>
        <v xml:space="preserve">-m euclidean </v>
      </c>
      <c r="U127" t="str">
        <f>CONCATENATE("-z ",H126," ")</f>
        <v xml:space="preserve">-z MG-RAST_pipe </v>
      </c>
      <c r="X127" t="str">
        <f>CONCATENATE("-c ",$X$1," ")</f>
        <v xml:space="preserve">-c 10 </v>
      </c>
      <c r="Y127" t="str">
        <f>CONCATENATE("-o ", F126,"b")</f>
        <v>-o Analysis_25b</v>
      </c>
      <c r="Z127" s="10" t="s">
        <v>94</v>
      </c>
      <c r="AE127" s="10"/>
      <c r="AF127" s="10">
        <v>25</v>
      </c>
      <c r="AG127">
        <v>3</v>
      </c>
      <c r="AH127" t="str">
        <f>CONCATENATE($AH$2,O127,P127,Q127,R127,S127,T127,U127,V127,W127,X127,Y127,Z127)</f>
        <v>~/EHFI/plot_pco_with_stats_all.3-4-13.pl -f Zhou.5.MG-RAST.100p.removed.raw  -g Zhou.groups -s gt -p 10000 -t rowwise_rand -m euclidean -z MG-RAST_pipe -c 10 -o Analysis_25b -cleanup</v>
      </c>
      <c r="AK127" s="1" t="s">
        <v>864</v>
      </c>
      <c r="AM127" s="1" t="s">
        <v>915</v>
      </c>
      <c r="AO127" s="1" t="s">
        <v>887</v>
      </c>
    </row>
    <row r="128" spans="2:41">
      <c r="AF128" s="10">
        <v>25</v>
      </c>
      <c r="AG128">
        <v>4</v>
      </c>
      <c r="AH128" t="str">
        <f>CONCATENATE($AH$3,AB125,AC125,AD125,AE125)</f>
        <v>~/EHFI/combine_summary_stats.pl -m pattern -w Analysis_25w -b Analysis_25b -o Analysis_25.P_VALUE_SUMMARY</v>
      </c>
      <c r="AK128" s="1" t="s">
        <v>458</v>
      </c>
      <c r="AM128" s="1" t="s">
        <v>916</v>
      </c>
      <c r="AO128" s="1" t="s">
        <v>888</v>
      </c>
    </row>
    <row r="129" spans="2:41">
      <c r="AF129" s="10">
        <v>25</v>
      </c>
      <c r="AG129">
        <v>5</v>
      </c>
      <c r="AM129" s="1" t="s">
        <v>750</v>
      </c>
      <c r="AO129" s="1" t="s">
        <v>603</v>
      </c>
    </row>
    <row r="130" spans="2:41">
      <c r="O130" t="str">
        <f>CONCATENATE(F131)</f>
        <v>Analysis_26</v>
      </c>
      <c r="AB130" t="str">
        <f>CONCATENATE("-m pattern")</f>
        <v>-m pattern</v>
      </c>
      <c r="AC130" t="str">
        <f>CONCATENATE(" -w ",F131,"w")</f>
        <v xml:space="preserve"> -w Analysis_26w</v>
      </c>
      <c r="AD130" t="str">
        <f>CONCATENATE(" -b ",F131,"b")</f>
        <v xml:space="preserve"> -b Analysis_26b</v>
      </c>
      <c r="AE130" s="10" t="str">
        <f>CONCATENATE(" -o ",F131,".P_VALUE_SUMMARY")</f>
        <v xml:space="preserve"> -o Analysis_26.P_VALUE_SUMMARY</v>
      </c>
      <c r="AF130" s="10">
        <v>26</v>
      </c>
      <c r="AG130">
        <v>1</v>
      </c>
      <c r="AH130" t="str">
        <f>CONCATENATE("# ",O130)</f>
        <v># Analysis_26</v>
      </c>
      <c r="AK130" s="1" t="s">
        <v>459</v>
      </c>
      <c r="AO130" s="1"/>
    </row>
    <row r="131" spans="2:41">
      <c r="B131">
        <v>13</v>
      </c>
      <c r="C131" t="s">
        <v>812</v>
      </c>
      <c r="D131" t="str">
        <f>CONCATENATE(G131,".",L131,".",M131,".",K131)</f>
        <v>Qiime.100p.removed.raw</v>
      </c>
      <c r="E131">
        <v>26</v>
      </c>
      <c r="F131" s="24" t="s">
        <v>460</v>
      </c>
      <c r="G131" s="20" t="s">
        <v>150</v>
      </c>
      <c r="H131" s="20" t="s">
        <v>151</v>
      </c>
      <c r="I131" s="20" t="s">
        <v>152</v>
      </c>
      <c r="J131" s="20" t="s">
        <v>153</v>
      </c>
      <c r="K131" s="20" t="s">
        <v>107</v>
      </c>
      <c r="L131" s="20" t="s">
        <v>314</v>
      </c>
      <c r="M131" s="20" t="s">
        <v>214</v>
      </c>
      <c r="N131" t="str">
        <f>L131</f>
        <v>100p</v>
      </c>
      <c r="O131" t="str">
        <f>CONCATENATE(" -f ",C131)</f>
        <v xml:space="preserve"> -f Zhou.13.Qiime.100p.removed.raw</v>
      </c>
      <c r="P131" t="str">
        <f>CONCATENATE(" ","-g ","Zhou.groups ")</f>
        <v xml:space="preserve"> -g Zhou.groups </v>
      </c>
      <c r="Q131" t="str">
        <f>CONCATENATE("-s ","lt"," ")</f>
        <v xml:space="preserve">-s lt </v>
      </c>
      <c r="R131" t="str">
        <f>CONCATENATE("-p ",$R$1 )</f>
        <v>-p 10000</v>
      </c>
      <c r="S131" t="str">
        <f>CONCATENATE(" -t dataset_rand ")</f>
        <v xml:space="preserve"> -t dataset_rand </v>
      </c>
      <c r="T131" t="str">
        <f>CONCATENATE("-m ",I131," ")</f>
        <v xml:space="preserve">-m unifrac </v>
      </c>
      <c r="U131" t="str">
        <f>CONCATENATE("-z ",H131," ")</f>
        <v xml:space="preserve">-z qiime_pipe </v>
      </c>
      <c r="V131" t="str">
        <f>CONCATENATE(" -q ",$V$1," ")</f>
        <v xml:space="preserve"> -q qiime_table </v>
      </c>
      <c r="W131" s="10" t="s">
        <v>365</v>
      </c>
      <c r="X131" t="str">
        <f>CONCATENATE(" -c ",$X$1," ")</f>
        <v xml:space="preserve"> -c 10 </v>
      </c>
      <c r="Y131" t="str">
        <f>CONCATENATE("-o ",F131,"w")</f>
        <v>-o Analysis_26w</v>
      </c>
      <c r="Z131" s="10" t="s">
        <v>94</v>
      </c>
      <c r="AF131" s="10">
        <v>26</v>
      </c>
      <c r="AG131">
        <v>2</v>
      </c>
      <c r="AH131" t="str">
        <f>CONCATENATE($AH$2,O131,P131,Q131,R131,S131,T131,U131,V131,W131,X131,Y131,Z131)</f>
        <v>~/EHFI/plot_pco_with_stats_all.3-4-13.pl -f Zhou.13.Qiime.100p.removed.raw -g Zhou.groups -s lt -p 10000 -t dataset_rand -m unifrac -z qiime_pipe  -q qiime_table  -a ~/EHFI/qiime_trees/16S_all_gg_2011_1.tree -c 10 -o Analysis_26w -cleanup</v>
      </c>
      <c r="AK131" s="1" t="s">
        <v>865</v>
      </c>
      <c r="AM131" s="1" t="s">
        <v>751</v>
      </c>
      <c r="AO131" s="1" t="s">
        <v>605</v>
      </c>
    </row>
    <row r="132" spans="2:41">
      <c r="O132" t="str">
        <f>CONCATENATE(" -f ",C131," ")</f>
        <v xml:space="preserve"> -f Zhou.13.Qiime.100p.removed.raw </v>
      </c>
      <c r="P132" t="str">
        <f>CONCATENATE(" ","-g ","Zhou.groups ")</f>
        <v xml:space="preserve"> -g Zhou.groups </v>
      </c>
      <c r="Q132" t="str">
        <f>CONCATENATE("-s ","gt"," ")</f>
        <v xml:space="preserve">-s gt </v>
      </c>
      <c r="R132" t="str">
        <f>CONCATENATE("-p ",$R$1 )</f>
        <v>-p 10000</v>
      </c>
      <c r="S132" t="str">
        <f>CONCATENATE(" -t rowwise_rand ")</f>
        <v xml:space="preserve"> -t rowwise_rand </v>
      </c>
      <c r="T132" t="str">
        <f>CONCATENATE("-m ",I131," ")</f>
        <v xml:space="preserve">-m unifrac </v>
      </c>
      <c r="U132" t="str">
        <f>CONCATENATE("-z ",H131," ")</f>
        <v xml:space="preserve">-z qiime_pipe </v>
      </c>
      <c r="V132" t="str">
        <f>CONCATENATE(" -q ",$V$1," ")</f>
        <v xml:space="preserve"> -q qiime_table </v>
      </c>
      <c r="W132" s="10" t="s">
        <v>365</v>
      </c>
      <c r="X132" t="str">
        <f>CONCATENATE(" -c ",$X$1," ")</f>
        <v xml:space="preserve"> -c 10 </v>
      </c>
      <c r="Y132" t="str">
        <f>CONCATENATE("-o ", F131,"b")</f>
        <v>-o Analysis_26b</v>
      </c>
      <c r="Z132" s="10" t="s">
        <v>94</v>
      </c>
      <c r="AE132" s="10"/>
      <c r="AF132" s="10">
        <v>26</v>
      </c>
      <c r="AG132">
        <v>3</v>
      </c>
      <c r="AH132" t="str">
        <f>CONCATENATE($AH$2,O132,P132,Q132,R132,S132,T132,U132,V132,W132,X132,Y132,Z132)</f>
        <v>~/EHFI/plot_pco_with_stats_all.3-4-13.pl -f Zhou.13.Qiime.100p.removed.raw  -g Zhou.groups -s gt -p 10000 -t rowwise_rand -m unifrac -z qiime_pipe  -q qiime_table  -a ~/EHFI/qiime_trees/16S_all_gg_2011_1.tree -c 10 -o Analysis_26b -cleanup</v>
      </c>
      <c r="AK132" s="1" t="s">
        <v>866</v>
      </c>
      <c r="AM132" s="1" t="s">
        <v>917</v>
      </c>
      <c r="AO132" s="1" t="s">
        <v>889</v>
      </c>
    </row>
    <row r="133" spans="2:41">
      <c r="AF133" s="10">
        <v>26</v>
      </c>
      <c r="AG133">
        <v>4</v>
      </c>
      <c r="AH133" t="str">
        <f>CONCATENATE($AH$3,AB130,AC130,AD130,AE130)</f>
        <v>~/EHFI/combine_summary_stats.pl -m pattern -w Analysis_26w -b Analysis_26b -o Analysis_26.P_VALUE_SUMMARY</v>
      </c>
      <c r="AK133" s="1" t="s">
        <v>474</v>
      </c>
      <c r="AM133" s="1" t="s">
        <v>918</v>
      </c>
      <c r="AO133" s="1" t="s">
        <v>890</v>
      </c>
    </row>
    <row r="134" spans="2:41">
      <c r="AF134" s="10">
        <v>26</v>
      </c>
      <c r="AG134">
        <v>5</v>
      </c>
      <c r="AM134" s="1" t="s">
        <v>761</v>
      </c>
      <c r="AO134" s="1" t="s">
        <v>621</v>
      </c>
    </row>
    <row r="135" spans="2:41">
      <c r="O135" t="str">
        <f>CONCATENATE(F136)</f>
        <v>Analysis_27</v>
      </c>
      <c r="AB135" t="str">
        <f>CONCATENATE("-m pattern")</f>
        <v>-m pattern</v>
      </c>
      <c r="AC135" t="str">
        <f>CONCATENATE(" -w ",F136,"w")</f>
        <v xml:space="preserve"> -w Analysis_27w</v>
      </c>
      <c r="AD135" t="str">
        <f>CONCATENATE(" -b ",F136,"b")</f>
        <v xml:space="preserve"> -b Analysis_27b</v>
      </c>
      <c r="AE135" s="10" t="str">
        <f>CONCATENATE(" -o ",F136,".P_VALUE_SUMMARY")</f>
        <v xml:space="preserve"> -o Analysis_27.P_VALUE_SUMMARY</v>
      </c>
      <c r="AF135" s="10">
        <v>27</v>
      </c>
      <c r="AG135">
        <v>1</v>
      </c>
      <c r="AH135" t="str">
        <f>CONCATENATE("# ",O135)</f>
        <v># Analysis_27</v>
      </c>
      <c r="AK135" s="1" t="s">
        <v>475</v>
      </c>
    </row>
    <row r="136" spans="2:41">
      <c r="B136">
        <v>14</v>
      </c>
      <c r="C136" t="s">
        <v>813</v>
      </c>
      <c r="D136" t="str">
        <f>CONCATENATE(G136,".",L136,".",M136,".",K136)</f>
        <v>Qiime.100p.removed.norm</v>
      </c>
      <c r="E136">
        <v>27</v>
      </c>
      <c r="F136" s="24" t="s">
        <v>476</v>
      </c>
      <c r="G136" s="20" t="s">
        <v>150</v>
      </c>
      <c r="H136" s="20" t="s">
        <v>151</v>
      </c>
      <c r="I136" s="20" t="s">
        <v>174</v>
      </c>
      <c r="J136" s="20" t="s">
        <v>153</v>
      </c>
      <c r="K136" s="20" t="s">
        <v>91</v>
      </c>
      <c r="L136" s="20" t="s">
        <v>314</v>
      </c>
      <c r="M136" s="20" t="s">
        <v>214</v>
      </c>
      <c r="N136" t="str">
        <f>L136</f>
        <v>100p</v>
      </c>
      <c r="O136" t="str">
        <f>CONCATENATE(" -f ",C136)</f>
        <v xml:space="preserve"> -f Zhou.14.Qiime.100p.removed.norm</v>
      </c>
      <c r="P136" t="str">
        <f>CONCATENATE(" ","-g ","Zhou.groups ")</f>
        <v xml:space="preserve"> -g Zhou.groups </v>
      </c>
      <c r="Q136" t="str">
        <f>CONCATENATE("-s ","lt"," ")</f>
        <v xml:space="preserve">-s lt </v>
      </c>
      <c r="R136" t="str">
        <f>CONCATENATE("-p ",$R$1 )</f>
        <v>-p 10000</v>
      </c>
      <c r="S136" t="str">
        <f>CONCATENATE(" -t dataset_rand ")</f>
        <v xml:space="preserve"> -t dataset_rand </v>
      </c>
      <c r="T136" t="str">
        <f>CONCATENATE("-m ",I136," ")</f>
        <v xml:space="preserve">-m weighted_unifrac </v>
      </c>
      <c r="U136" t="str">
        <f>CONCATENATE("-z ",H136," ")</f>
        <v xml:space="preserve">-z qiime_pipe </v>
      </c>
      <c r="V136" t="str">
        <f>CONCATENATE(" -q ",$V$1," ")</f>
        <v xml:space="preserve"> -q qiime_table </v>
      </c>
      <c r="W136" s="10" t="s">
        <v>365</v>
      </c>
      <c r="X136" t="str">
        <f>CONCATENATE(" -c ",$X$1," ")</f>
        <v xml:space="preserve"> -c 10 </v>
      </c>
      <c r="Y136" t="str">
        <f>CONCATENATE("-o ",F136,"w")</f>
        <v>-o Analysis_27w</v>
      </c>
      <c r="Z136" s="10" t="s">
        <v>94</v>
      </c>
      <c r="AF136" s="10">
        <v>27</v>
      </c>
      <c r="AG136">
        <v>2</v>
      </c>
      <c r="AH136" t="str">
        <f>CONCATENATE($AH$2,O136,P136,Q136,R136,S136,T136,U136,V136,W136,X136,Y136,Z136)</f>
        <v>~/EHFI/plot_pco_with_stats_all.3-4-13.pl -f Zhou.14.Qiime.100p.removed.norm -g Zhou.groups -s lt -p 10000 -t dataset_rand -m weighted_unifrac -z qiime_pipe  -q qiime_table  -a ~/EHFI/qiime_trees/16S_all_gg_2011_1.tree -c 10 -o Analysis_27w -cleanup</v>
      </c>
      <c r="AK136" s="1" t="s">
        <v>867</v>
      </c>
      <c r="AM136" s="1" t="s">
        <v>762</v>
      </c>
    </row>
    <row r="137" spans="2:41">
      <c r="O137" t="str">
        <f>CONCATENATE(" -f ",C136," ")</f>
        <v xml:space="preserve"> -f Zhou.14.Qiime.100p.removed.norm </v>
      </c>
      <c r="P137" t="str">
        <f>CONCATENATE(" ","-g ","Zhou.groups ")</f>
        <v xml:space="preserve"> -g Zhou.groups </v>
      </c>
      <c r="Q137" t="str">
        <f>CONCATENATE("-s ","gt"," ")</f>
        <v xml:space="preserve">-s gt </v>
      </c>
      <c r="R137" t="str">
        <f>CONCATENATE("-p ",$R$1 )</f>
        <v>-p 10000</v>
      </c>
      <c r="S137" t="str">
        <f>CONCATENATE(" -t rowwise_rand ")</f>
        <v xml:space="preserve"> -t rowwise_rand </v>
      </c>
      <c r="T137" t="str">
        <f>CONCATENATE("-m ",I136," ")</f>
        <v xml:space="preserve">-m weighted_unifrac </v>
      </c>
      <c r="U137" t="str">
        <f>CONCATENATE("-z ",H136," ")</f>
        <v xml:space="preserve">-z qiime_pipe </v>
      </c>
      <c r="V137" t="str">
        <f>CONCATENATE(" -q ",$V$1," ")</f>
        <v xml:space="preserve"> -q qiime_table </v>
      </c>
      <c r="W137" s="10" t="s">
        <v>365</v>
      </c>
      <c r="X137" t="str">
        <f>CONCATENATE(" -c ",$X$1," ")</f>
        <v xml:space="preserve"> -c 10 </v>
      </c>
      <c r="Y137" t="str">
        <f>CONCATENATE("-o ", F136,"b")</f>
        <v>-o Analysis_27b</v>
      </c>
      <c r="Z137" s="10" t="s">
        <v>94</v>
      </c>
      <c r="AE137" s="10"/>
      <c r="AF137" s="10">
        <v>27</v>
      </c>
      <c r="AG137">
        <v>3</v>
      </c>
      <c r="AH137" t="str">
        <f>CONCATENATE($AH$2,O137,P137,Q137,R137,S137,T137,U137,V137,W137,X137,Y137,Z137)</f>
        <v>~/EHFI/plot_pco_with_stats_all.3-4-13.pl -f Zhou.14.Qiime.100p.removed.norm  -g Zhou.groups -s gt -p 10000 -t rowwise_rand -m weighted_unifrac -z qiime_pipe  -q qiime_table  -a ~/EHFI/qiime_trees/16S_all_gg_2011_1.tree -c 10 -o Analysis_27b -cleanup</v>
      </c>
      <c r="AK137" s="1" t="s">
        <v>868</v>
      </c>
      <c r="AM137" s="1" t="s">
        <v>919</v>
      </c>
    </row>
    <row r="138" spans="2:41">
      <c r="AF138" s="10">
        <v>27</v>
      </c>
      <c r="AG138">
        <v>4</v>
      </c>
      <c r="AH138" t="str">
        <f>CONCATENATE($AH$3,AB135,AC135,AD135,AE135)</f>
        <v>~/EHFI/combine_summary_stats.pl -m pattern -w Analysis_27w -b Analysis_27b -o Analysis_27.P_VALUE_SUMMARY</v>
      </c>
      <c r="AK138" s="1" t="s">
        <v>496</v>
      </c>
      <c r="AM138" s="1" t="s">
        <v>920</v>
      </c>
    </row>
    <row r="139" spans="2:41">
      <c r="AF139" s="10">
        <v>27</v>
      </c>
      <c r="AG139">
        <v>5</v>
      </c>
      <c r="AM139" s="1" t="s">
        <v>769</v>
      </c>
    </row>
    <row r="140" spans="2:41">
      <c r="O140" t="str">
        <f>CONCATENATE(F141)</f>
        <v>Analysis_28</v>
      </c>
      <c r="AB140" t="str">
        <f>CONCATENATE("-m pattern")</f>
        <v>-m pattern</v>
      </c>
      <c r="AC140" t="str">
        <f>CONCATENATE(" -w ",F141,"w")</f>
        <v xml:space="preserve"> -w Analysis_28w</v>
      </c>
      <c r="AD140" t="str">
        <f>CONCATENATE(" -b ",F141,"b")</f>
        <v xml:space="preserve"> -b Analysis_28b</v>
      </c>
      <c r="AE140" s="10" t="str">
        <f>CONCATENATE(" -o ",F141,".P_VALUE_SUMMARY")</f>
        <v xml:space="preserve"> -o Analysis_28.P_VALUE_SUMMARY</v>
      </c>
      <c r="AF140" s="10">
        <v>28</v>
      </c>
      <c r="AG140">
        <v>1</v>
      </c>
      <c r="AH140" t="str">
        <f>CONCATENATE("# ",O140)</f>
        <v># Analysis_28</v>
      </c>
      <c r="AK140" s="1" t="s">
        <v>497</v>
      </c>
    </row>
    <row r="141" spans="2:41">
      <c r="B141">
        <v>13</v>
      </c>
      <c r="C141" t="s">
        <v>812</v>
      </c>
      <c r="D141" t="str">
        <f>CONCATENATE(G141,".",L141,".",M141,".",K141)</f>
        <v>Qiime.100p.removed.raw</v>
      </c>
      <c r="E141">
        <v>28</v>
      </c>
      <c r="F141" s="24" t="s">
        <v>498</v>
      </c>
      <c r="G141" s="20" t="s">
        <v>150</v>
      </c>
      <c r="H141" s="20" t="s">
        <v>151</v>
      </c>
      <c r="I141" s="20" t="s">
        <v>174</v>
      </c>
      <c r="J141" s="20" t="s">
        <v>153</v>
      </c>
      <c r="K141" s="20" t="s">
        <v>107</v>
      </c>
      <c r="L141" s="20" t="s">
        <v>314</v>
      </c>
      <c r="M141" s="20" t="s">
        <v>214</v>
      </c>
      <c r="N141" t="str">
        <f>L141</f>
        <v>100p</v>
      </c>
      <c r="O141" t="str">
        <f>CONCATENATE(" -f ",C141)</f>
        <v xml:space="preserve"> -f Zhou.13.Qiime.100p.removed.raw</v>
      </c>
      <c r="P141" t="str">
        <f>CONCATENATE(" ","-g ","Zhou.groups ")</f>
        <v xml:space="preserve"> -g Zhou.groups </v>
      </c>
      <c r="Q141" t="str">
        <f>CONCATENATE("-s ","lt"," ")</f>
        <v xml:space="preserve">-s lt </v>
      </c>
      <c r="R141" t="str">
        <f>CONCATENATE("-p ",$R$1 )</f>
        <v>-p 10000</v>
      </c>
      <c r="S141" t="str">
        <f>CONCATENATE(" -t dataset_rand ")</f>
        <v xml:space="preserve"> -t dataset_rand </v>
      </c>
      <c r="T141" t="str">
        <f>CONCATENATE("-m ",I141," ")</f>
        <v xml:space="preserve">-m weighted_unifrac </v>
      </c>
      <c r="U141" t="str">
        <f>CONCATENATE("-z ",H141," ")</f>
        <v xml:space="preserve">-z qiime_pipe </v>
      </c>
      <c r="V141" t="str">
        <f>CONCATENATE(" -q ",$V$1," ")</f>
        <v xml:space="preserve"> -q qiime_table </v>
      </c>
      <c r="W141" s="10" t="s">
        <v>365</v>
      </c>
      <c r="X141" t="str">
        <f>CONCATENATE(" -c ",$X$1," ")</f>
        <v xml:space="preserve"> -c 10 </v>
      </c>
      <c r="Y141" t="str">
        <f>CONCATENATE("-o ",F141,"w")</f>
        <v>-o Analysis_28w</v>
      </c>
      <c r="Z141" s="10" t="s">
        <v>94</v>
      </c>
      <c r="AF141" s="10">
        <v>28</v>
      </c>
      <c r="AG141">
        <v>2</v>
      </c>
      <c r="AH141" t="str">
        <f>CONCATENATE($AH$2,O141,P141,Q141,R141,S141,T141,U141,V141,W141,X141,Y141,Z141)</f>
        <v>~/EHFI/plot_pco_with_stats_all.3-4-13.pl -f Zhou.13.Qiime.100p.removed.raw -g Zhou.groups -s lt -p 10000 -t dataset_rand -m weighted_unifrac -z qiime_pipe  -q qiime_table  -a ~/EHFI/qiime_trees/16S_all_gg_2011_1.tree -c 10 -o Analysis_28w -cleanup</v>
      </c>
      <c r="AK141" s="1" t="s">
        <v>869</v>
      </c>
      <c r="AM141" s="1" t="s">
        <v>770</v>
      </c>
    </row>
    <row r="142" spans="2:41">
      <c r="O142" t="str">
        <f>CONCATENATE(" -f ",C141," ")</f>
        <v xml:space="preserve"> -f Zhou.13.Qiime.100p.removed.raw </v>
      </c>
      <c r="P142" t="str">
        <f>CONCATENATE(" ","-g ","Zhou.groups ")</f>
        <v xml:space="preserve"> -g Zhou.groups </v>
      </c>
      <c r="Q142" t="str">
        <f>CONCATENATE("-s ","gt"," ")</f>
        <v xml:space="preserve">-s gt </v>
      </c>
      <c r="R142" t="str">
        <f>CONCATENATE("-p ",$R$1 )</f>
        <v>-p 10000</v>
      </c>
      <c r="S142" t="str">
        <f>CONCATENATE(" -t rowwise_rand ")</f>
        <v xml:space="preserve"> -t rowwise_rand </v>
      </c>
      <c r="T142" t="str">
        <f>CONCATENATE("-m ",I141," ")</f>
        <v xml:space="preserve">-m weighted_unifrac </v>
      </c>
      <c r="U142" t="str">
        <f>CONCATENATE("-z ",H141," ")</f>
        <v xml:space="preserve">-z qiime_pipe </v>
      </c>
      <c r="V142" t="str">
        <f>CONCATENATE(" -q ",$V$1," ")</f>
        <v xml:space="preserve"> -q qiime_table </v>
      </c>
      <c r="W142" s="10" t="s">
        <v>365</v>
      </c>
      <c r="X142" t="str">
        <f>CONCATENATE(" -c ",$X$1," ")</f>
        <v xml:space="preserve"> -c 10 </v>
      </c>
      <c r="Y142" t="str">
        <f>CONCATENATE("-o ", F141,"b")</f>
        <v>-o Analysis_28b</v>
      </c>
      <c r="Z142" s="10" t="s">
        <v>94</v>
      </c>
      <c r="AE142" s="10"/>
      <c r="AF142" s="10">
        <v>28</v>
      </c>
      <c r="AG142">
        <v>3</v>
      </c>
      <c r="AH142" t="str">
        <f>CONCATENATE($AH$2,O142,P142,Q142,R142,S142,T142,U142,V142,W142,X142,Y142,Z142)</f>
        <v>~/EHFI/plot_pco_with_stats_all.3-4-13.pl -f Zhou.13.Qiime.100p.removed.raw  -g Zhou.groups -s gt -p 10000 -t rowwise_rand -m weighted_unifrac -z qiime_pipe  -q qiime_table  -a ~/EHFI/qiime_trees/16S_all_gg_2011_1.tree -c 10 -o Analysis_28b -cleanup</v>
      </c>
      <c r="AK142" s="1" t="s">
        <v>870</v>
      </c>
      <c r="AM142" s="1" t="s">
        <v>921</v>
      </c>
    </row>
    <row r="143" spans="2:41">
      <c r="AF143" s="10">
        <v>28</v>
      </c>
      <c r="AG143">
        <v>4</v>
      </c>
      <c r="AH143" t="str">
        <f>CONCATENATE($AH$3,AB140,AC140,AD140,AE140)</f>
        <v>~/EHFI/combine_summary_stats.pl -m pattern -w Analysis_28w -b Analysis_28b -o Analysis_28.P_VALUE_SUMMARY</v>
      </c>
      <c r="AK143" s="1" t="s">
        <v>514</v>
      </c>
      <c r="AM143" s="1" t="s">
        <v>922</v>
      </c>
    </row>
    <row r="144" spans="2:41">
      <c r="AF144" s="10">
        <v>28</v>
      </c>
      <c r="AG144">
        <v>5</v>
      </c>
      <c r="AM144" s="1" t="s">
        <v>777</v>
      </c>
    </row>
    <row r="145" spans="2:37">
      <c r="O145" t="str">
        <f>CONCATENATE(F146)</f>
        <v>Analysis_29</v>
      </c>
      <c r="AB145" t="str">
        <f>CONCATENATE("-m pattern")</f>
        <v>-m pattern</v>
      </c>
      <c r="AC145" t="str">
        <f>CONCATENATE(" -w ",F146,"w")</f>
        <v xml:space="preserve"> -w Analysis_29w</v>
      </c>
      <c r="AD145" t="str">
        <f>CONCATENATE(" -b ",F146,"b")</f>
        <v xml:space="preserve"> -b Analysis_29b</v>
      </c>
      <c r="AE145" s="10" t="str">
        <f>CONCATENATE(" -o ",F146,".P_VALUE_SUMMARY")</f>
        <v xml:space="preserve"> -o Analysis_29.P_VALUE_SUMMARY</v>
      </c>
      <c r="AF145" s="10">
        <v>29</v>
      </c>
      <c r="AG145">
        <v>1</v>
      </c>
      <c r="AH145" t="str">
        <f>CONCATENATE("# ",O145)</f>
        <v># Analysis_29</v>
      </c>
      <c r="AK145" s="1" t="s">
        <v>515</v>
      </c>
    </row>
    <row r="146" spans="2:37">
      <c r="B146">
        <v>3</v>
      </c>
      <c r="C146" t="s">
        <v>799</v>
      </c>
      <c r="D146" t="str">
        <f>CONCATENATE(G146,".",L146,".",M146,".",K146)</f>
        <v>MG-RAST.MG-RAST_default.included.raw</v>
      </c>
      <c r="E146">
        <v>29</v>
      </c>
      <c r="F146" s="20" t="s">
        <v>516</v>
      </c>
      <c r="G146" s="20" t="s">
        <v>87</v>
      </c>
      <c r="H146" s="20" t="s">
        <v>88</v>
      </c>
      <c r="I146" s="20" t="s">
        <v>122</v>
      </c>
      <c r="J146" s="20" t="s">
        <v>90</v>
      </c>
      <c r="K146" s="20" t="s">
        <v>107</v>
      </c>
      <c r="L146" s="20" t="s">
        <v>92</v>
      </c>
      <c r="M146" s="20" t="s">
        <v>93</v>
      </c>
      <c r="O146" t="str">
        <f>CONCATENATE(" -f ",C146)</f>
        <v xml:space="preserve"> -f Zhou.3.MG-RAST.MG-RAST_default.included.raw</v>
      </c>
      <c r="P146" t="str">
        <f>CONCATENATE(" ","-g ","Zhou.groups ")</f>
        <v xml:space="preserve"> -g Zhou.groups </v>
      </c>
      <c r="Q146" t="str">
        <f>CONCATENATE("-s ","lt"," ")</f>
        <v xml:space="preserve">-s lt </v>
      </c>
      <c r="R146" t="str">
        <f>CONCATENATE("-p ",$R$1 )</f>
        <v>-p 10000</v>
      </c>
      <c r="S146" t="str">
        <f>CONCATENATE(" -t dataset_rand ")</f>
        <v xml:space="preserve"> -t dataset_rand </v>
      </c>
      <c r="T146" t="str">
        <f>CONCATENATE("-m ",I146," ")</f>
        <v xml:space="preserve">-m euclidean </v>
      </c>
      <c r="U146" t="str">
        <f>CONCATENATE("-z ",H146," ")</f>
        <v xml:space="preserve">-z MG-RAST_pipe </v>
      </c>
      <c r="X146" t="str">
        <f>CONCATENATE("-c ",$X$1," ")</f>
        <v xml:space="preserve">-c 10 </v>
      </c>
      <c r="Y146" t="str">
        <f>CONCATENATE("-o ",F146,"w")</f>
        <v>-o Analysis_29w</v>
      </c>
      <c r="Z146" s="10" t="s">
        <v>94</v>
      </c>
      <c r="AF146" s="10">
        <v>29</v>
      </c>
      <c r="AG146">
        <v>2</v>
      </c>
      <c r="AH146" t="str">
        <f>CONCATENATE($AH$2,O146,P146,Q146,R146,S146,T146,U146,V146,W146,X146,Y146,Z146)</f>
        <v>~/EHFI/plot_pco_with_stats_all.3-4-13.pl -f Zhou.3.MG-RAST.MG-RAST_default.included.raw -g Zhou.groups -s lt -p 10000 -t dataset_rand -m euclidean -z MG-RAST_pipe -c 10 -o Analysis_29w -cleanup</v>
      </c>
      <c r="AK146" s="1" t="s">
        <v>871</v>
      </c>
    </row>
    <row r="147" spans="2:37">
      <c r="O147" t="str">
        <f>CONCATENATE(" -f ",C146," ")</f>
        <v xml:space="preserve"> -f Zhou.3.MG-RAST.MG-RAST_default.included.raw </v>
      </c>
      <c r="P147" t="str">
        <f>CONCATENATE(" ","-g ","Zhou.groups ")</f>
        <v xml:space="preserve"> -g Zhou.groups </v>
      </c>
      <c r="Q147" t="str">
        <f>CONCATENATE("-s ","gt"," ")</f>
        <v xml:space="preserve">-s gt </v>
      </c>
      <c r="R147" t="str">
        <f>CONCATENATE("-p ",$R$1 )</f>
        <v>-p 10000</v>
      </c>
      <c r="S147" t="str">
        <f>CONCATENATE(" -t rowwise_rand ")</f>
        <v xml:space="preserve"> -t rowwise_rand </v>
      </c>
      <c r="T147" t="str">
        <f>CONCATENATE("-m ",I146," ")</f>
        <v xml:space="preserve">-m euclidean </v>
      </c>
      <c r="U147" t="str">
        <f>CONCATENATE("-z ",H146," ")</f>
        <v xml:space="preserve">-z MG-RAST_pipe </v>
      </c>
      <c r="X147" t="str">
        <f>CONCATENATE("-c ",$X$1," ")</f>
        <v xml:space="preserve">-c 10 </v>
      </c>
      <c r="Y147" t="str">
        <f>CONCATENATE("-o ", F146,"b")</f>
        <v>-o Analysis_29b</v>
      </c>
      <c r="Z147" s="10" t="s">
        <v>94</v>
      </c>
      <c r="AE147" s="10"/>
      <c r="AF147" s="10">
        <v>29</v>
      </c>
      <c r="AG147">
        <v>3</v>
      </c>
      <c r="AH147" t="str">
        <f>CONCATENATE($AH$2,O147,P147,Q147,R147,S147,T147,U147,V147,W147,X147,Y147,Z147)</f>
        <v>~/EHFI/plot_pco_with_stats_all.3-4-13.pl -f Zhou.3.MG-RAST.MG-RAST_default.included.raw  -g Zhou.groups -s gt -p 10000 -t rowwise_rand -m euclidean -z MG-RAST_pipe -c 10 -o Analysis_29b -cleanup</v>
      </c>
      <c r="AK147" s="1" t="s">
        <v>872</v>
      </c>
    </row>
    <row r="148" spans="2:37">
      <c r="AF148" s="10">
        <v>29</v>
      </c>
      <c r="AG148">
        <v>4</v>
      </c>
      <c r="AH148" t="str">
        <f>CONCATENATE($AH$3,AB145,AC145,AD145,AE145)</f>
        <v>~/EHFI/combine_summary_stats.pl -m pattern -w Analysis_29w -b Analysis_29b -o Analysis_29.P_VALUE_SUMMARY</v>
      </c>
      <c r="AK148" s="1" t="s">
        <v>523</v>
      </c>
    </row>
    <row r="149" spans="2:37">
      <c r="AF149" s="10">
        <v>29</v>
      </c>
      <c r="AG149">
        <v>5</v>
      </c>
    </row>
    <row r="150" spans="2:37">
      <c r="O150" t="str">
        <f>CONCATENATE(F151)</f>
        <v>Analysis_30</v>
      </c>
      <c r="AB150" t="str">
        <f>CONCATENATE("-m pattern")</f>
        <v>-m pattern</v>
      </c>
      <c r="AC150" t="str">
        <f>CONCATENATE(" -w ",F151,"w")</f>
        <v xml:space="preserve"> -w Analysis_30w</v>
      </c>
      <c r="AD150" t="str">
        <f>CONCATENATE(" -b ",F151,"b")</f>
        <v xml:space="preserve"> -b Analysis_30b</v>
      </c>
      <c r="AE150" s="10" t="str">
        <f>CONCATENATE(" -o ",F151,".P_VALUE_SUMMARY")</f>
        <v xml:space="preserve"> -o Analysis_30.P_VALUE_SUMMARY</v>
      </c>
      <c r="AF150" s="10">
        <v>30</v>
      </c>
      <c r="AG150">
        <v>1</v>
      </c>
      <c r="AH150" t="str">
        <f>CONCATENATE("# ",O150)</f>
        <v># Analysis_30</v>
      </c>
      <c r="AK150" s="1" t="s">
        <v>524</v>
      </c>
    </row>
    <row r="151" spans="2:37">
      <c r="B151">
        <v>4</v>
      </c>
      <c r="C151" t="s">
        <v>798</v>
      </c>
      <c r="D151" t="str">
        <f>CONCATENATE(G151,".",L151,".",M151,".",K151)</f>
        <v>MG-RAST.MG-RAST_default.included.norm</v>
      </c>
      <c r="E151">
        <v>30</v>
      </c>
      <c r="F151" s="20" t="s">
        <v>525</v>
      </c>
      <c r="G151" s="20" t="s">
        <v>87</v>
      </c>
      <c r="H151" s="20" t="s">
        <v>88</v>
      </c>
      <c r="I151" s="20" t="s">
        <v>122</v>
      </c>
      <c r="J151" s="20" t="s">
        <v>90</v>
      </c>
      <c r="K151" s="20" t="s">
        <v>91</v>
      </c>
      <c r="L151" s="20" t="s">
        <v>92</v>
      </c>
      <c r="M151" s="20" t="s">
        <v>93</v>
      </c>
      <c r="O151" t="str">
        <f>CONCATENATE(" -f ",C151)</f>
        <v xml:space="preserve"> -f Zhou.4.MG-RAST.MG-RAST_default.included.norm</v>
      </c>
      <c r="P151" t="str">
        <f>CONCATENATE(" ","-g ","Zhou.groups ")</f>
        <v xml:space="preserve"> -g Zhou.groups </v>
      </c>
      <c r="Q151" t="str">
        <f>CONCATENATE("-s ","lt"," ")</f>
        <v xml:space="preserve">-s lt </v>
      </c>
      <c r="R151" t="str">
        <f>CONCATENATE("-p ",$R$1 )</f>
        <v>-p 10000</v>
      </c>
      <c r="S151" t="str">
        <f>CONCATENATE(" -t dataset_rand ")</f>
        <v xml:space="preserve"> -t dataset_rand </v>
      </c>
      <c r="T151" t="str">
        <f>CONCATENATE("-m ",I151," ")</f>
        <v xml:space="preserve">-m euclidean </v>
      </c>
      <c r="U151" t="str">
        <f>CONCATENATE("-z ",H151," ")</f>
        <v xml:space="preserve">-z MG-RAST_pipe </v>
      </c>
      <c r="X151" t="str">
        <f>CONCATENATE("-c ",$X$1," ")</f>
        <v xml:space="preserve">-c 10 </v>
      </c>
      <c r="Y151" t="str">
        <f>CONCATENATE("-o ",F151,"w")</f>
        <v>-o Analysis_30w</v>
      </c>
      <c r="Z151" s="10" t="s">
        <v>94</v>
      </c>
      <c r="AF151" s="10">
        <v>30</v>
      </c>
      <c r="AG151">
        <v>2</v>
      </c>
      <c r="AH151" t="str">
        <f>CONCATENATE($AH$2,O151,P151,Q151,R151,S151,T151,U151,V151,W151,X151,Y151,Z151)</f>
        <v>~/EHFI/plot_pco_with_stats_all.3-4-13.pl -f Zhou.4.MG-RAST.MG-RAST_default.included.norm -g Zhou.groups -s lt -p 10000 -t dataset_rand -m euclidean -z MG-RAST_pipe -c 10 -o Analysis_30w -cleanup</v>
      </c>
      <c r="AK151" s="1" t="s">
        <v>873</v>
      </c>
    </row>
    <row r="152" spans="2:37">
      <c r="O152" t="str">
        <f>CONCATENATE(" -f ",C151," ")</f>
        <v xml:space="preserve"> -f Zhou.4.MG-RAST.MG-RAST_default.included.norm </v>
      </c>
      <c r="P152" t="str">
        <f>CONCATENATE(" ","-g ","Zhou.groups ")</f>
        <v xml:space="preserve"> -g Zhou.groups </v>
      </c>
      <c r="Q152" t="str">
        <f>CONCATENATE("-s ","gt"," ")</f>
        <v xml:space="preserve">-s gt </v>
      </c>
      <c r="R152" t="str">
        <f>CONCATENATE("-p ",$R$1 )</f>
        <v>-p 10000</v>
      </c>
      <c r="S152" t="str">
        <f>CONCATENATE(" -t rowwise_rand ")</f>
        <v xml:space="preserve"> -t rowwise_rand </v>
      </c>
      <c r="T152" t="str">
        <f>CONCATENATE("-m ",I151," ")</f>
        <v xml:space="preserve">-m euclidean </v>
      </c>
      <c r="U152" t="str">
        <f>CONCATENATE("-z ",H151," ")</f>
        <v xml:space="preserve">-z MG-RAST_pipe </v>
      </c>
      <c r="X152" t="str">
        <f>CONCATENATE("-c ",$X$1," ")</f>
        <v xml:space="preserve">-c 10 </v>
      </c>
      <c r="Y152" t="str">
        <f>CONCATENATE("-o ", F151,"b")</f>
        <v>-o Analysis_30b</v>
      </c>
      <c r="Z152" s="10" t="s">
        <v>94</v>
      </c>
      <c r="AE152" s="10"/>
      <c r="AF152" s="10">
        <v>30</v>
      </c>
      <c r="AG152">
        <v>3</v>
      </c>
      <c r="AH152" t="str">
        <f>CONCATENATE($AH$2,O152,P152,Q152,R152,S152,T152,U152,V152,W152,X152,Y152,Z152)</f>
        <v>~/EHFI/plot_pco_with_stats_all.3-4-13.pl -f Zhou.4.MG-RAST.MG-RAST_default.included.norm  -g Zhou.groups -s gt -p 10000 -t rowwise_rand -m euclidean -z MG-RAST_pipe -c 10 -o Analysis_30b -cleanup</v>
      </c>
      <c r="AK152" s="1" t="s">
        <v>874</v>
      </c>
    </row>
    <row r="153" spans="2:37">
      <c r="AF153" s="10">
        <v>30</v>
      </c>
      <c r="AG153">
        <v>4</v>
      </c>
      <c r="AH153" t="str">
        <f>CONCATENATE($AH$3,AB150,AC150,AD150,AE150)</f>
        <v>~/EHFI/combine_summary_stats.pl -m pattern -w Analysis_30w -b Analysis_30b -o Analysis_30.P_VALUE_SUMMARY</v>
      </c>
      <c r="AK153" s="1" t="s">
        <v>530</v>
      </c>
    </row>
    <row r="154" spans="2:37">
      <c r="AF154" s="10">
        <v>30</v>
      </c>
      <c r="AG154">
        <v>5</v>
      </c>
    </row>
    <row r="155" spans="2:37">
      <c r="O155" t="str">
        <f>CONCATENATE(F156)</f>
        <v>Analysis_31</v>
      </c>
      <c r="AB155" t="str">
        <f>CONCATENATE("-m pattern")</f>
        <v>-m pattern</v>
      </c>
      <c r="AC155" t="str">
        <f>CONCATENATE(" -w ",F156,"w")</f>
        <v xml:space="preserve"> -w Analysis_31w</v>
      </c>
      <c r="AD155" t="str">
        <f>CONCATENATE(" -b ",F156,"b")</f>
        <v xml:space="preserve"> -b Analysis_31b</v>
      </c>
      <c r="AE155" s="10" t="str">
        <f>CONCATENATE(" -o ",F156,".P_VALUE_SUMMARY")</f>
        <v xml:space="preserve"> -o Analysis_31.P_VALUE_SUMMARY</v>
      </c>
      <c r="AF155" s="10">
        <v>31</v>
      </c>
      <c r="AG155">
        <v>1</v>
      </c>
      <c r="AH155" t="str">
        <f>CONCATENATE("# ",O155)</f>
        <v># Analysis_31</v>
      </c>
      <c r="AK155" s="1" t="s">
        <v>531</v>
      </c>
    </row>
    <row r="156" spans="2:37">
      <c r="B156">
        <v>7</v>
      </c>
      <c r="C156" t="s">
        <v>807</v>
      </c>
      <c r="D156" t="str">
        <f>CONCATENATE(G156,".",L156,".",M156,".",K156)</f>
        <v>MG-RAST.100p.included.raw</v>
      </c>
      <c r="E156">
        <v>31</v>
      </c>
      <c r="F156" s="20" t="s">
        <v>532</v>
      </c>
      <c r="G156" s="20" t="s">
        <v>87</v>
      </c>
      <c r="H156" s="20" t="s">
        <v>88</v>
      </c>
      <c r="I156" s="20" t="s">
        <v>122</v>
      </c>
      <c r="J156" s="20" t="s">
        <v>533</v>
      </c>
      <c r="K156" s="20" t="s">
        <v>107</v>
      </c>
      <c r="L156" s="20" t="s">
        <v>314</v>
      </c>
      <c r="M156" s="20" t="s">
        <v>93</v>
      </c>
      <c r="O156" t="str">
        <f>CONCATENATE(" -f ",C156)</f>
        <v xml:space="preserve"> -f Zhou.7.MG-RAST.100p.included.raw</v>
      </c>
      <c r="P156" t="str">
        <f>CONCATENATE(" ","-g ","Zhou.groups ")</f>
        <v xml:space="preserve"> -g Zhou.groups </v>
      </c>
      <c r="Q156" t="str">
        <f>CONCATENATE("-s ","lt"," ")</f>
        <v xml:space="preserve">-s lt </v>
      </c>
      <c r="R156" t="str">
        <f>CONCATENATE("-p ",$R$1 )</f>
        <v>-p 10000</v>
      </c>
      <c r="S156" t="str">
        <f>CONCATENATE(" -t dataset_rand ")</f>
        <v xml:space="preserve"> -t dataset_rand </v>
      </c>
      <c r="T156" t="str">
        <f>CONCATENATE("-m ",I156," ")</f>
        <v xml:space="preserve">-m euclidean </v>
      </c>
      <c r="U156" t="str">
        <f>CONCATENATE("-z ",H156," ")</f>
        <v xml:space="preserve">-z MG-RAST_pipe </v>
      </c>
      <c r="X156" t="str">
        <f>CONCATENATE("-c ",$X$1," ")</f>
        <v xml:space="preserve">-c 10 </v>
      </c>
      <c r="Y156" t="str">
        <f>CONCATENATE("-o ",F156,"w")</f>
        <v>-o Analysis_31w</v>
      </c>
      <c r="Z156" s="10" t="s">
        <v>94</v>
      </c>
      <c r="AF156" s="10">
        <v>31</v>
      </c>
      <c r="AG156">
        <v>2</v>
      </c>
      <c r="AH156" t="str">
        <f>CONCATENATE($AH$2,O156,P156,Q156,R156,S156,T156,U156,V156,W156,X156,Y156,Z156)</f>
        <v>~/EHFI/plot_pco_with_stats_all.3-4-13.pl -f Zhou.7.MG-RAST.100p.included.raw -g Zhou.groups -s lt -p 10000 -t dataset_rand -m euclidean -z MG-RAST_pipe -c 10 -o Analysis_31w -cleanup</v>
      </c>
      <c r="AK156" s="1" t="s">
        <v>875</v>
      </c>
    </row>
    <row r="157" spans="2:37">
      <c r="O157" t="str">
        <f>CONCATENATE(" -f ",C156," ")</f>
        <v xml:space="preserve"> -f Zhou.7.MG-RAST.100p.included.raw </v>
      </c>
      <c r="P157" t="str">
        <f>CONCATENATE(" ","-g ","Zhou.groups ")</f>
        <v xml:space="preserve"> -g Zhou.groups </v>
      </c>
      <c r="Q157" t="str">
        <f>CONCATENATE("-s ","gt"," ")</f>
        <v xml:space="preserve">-s gt </v>
      </c>
      <c r="R157" t="str">
        <f>CONCATENATE("-p ",$R$1 )</f>
        <v>-p 10000</v>
      </c>
      <c r="S157" t="str">
        <f>CONCATENATE(" -t rowwise_rand ")</f>
        <v xml:space="preserve"> -t rowwise_rand </v>
      </c>
      <c r="T157" t="str">
        <f>CONCATENATE("-m ",I156," ")</f>
        <v xml:space="preserve">-m euclidean </v>
      </c>
      <c r="U157" t="str">
        <f>CONCATENATE("-z ",H156," ")</f>
        <v xml:space="preserve">-z MG-RAST_pipe </v>
      </c>
      <c r="X157" t="str">
        <f>CONCATENATE("-c ",$X$1," ")</f>
        <v xml:space="preserve">-c 10 </v>
      </c>
      <c r="Y157" t="str">
        <f>CONCATENATE("-o ", F156,"b")</f>
        <v>-o Analysis_31b</v>
      </c>
      <c r="Z157" s="10" t="s">
        <v>94</v>
      </c>
      <c r="AE157" s="10"/>
      <c r="AF157" s="10">
        <v>31</v>
      </c>
      <c r="AG157">
        <v>3</v>
      </c>
      <c r="AH157" t="str">
        <f>CONCATENATE($AH$2,O157,P157,Q157,R157,S157,T157,U157,V157,W157,X157,Y157,Z157)</f>
        <v>~/EHFI/plot_pco_with_stats_all.3-4-13.pl -f Zhou.7.MG-RAST.100p.included.raw  -g Zhou.groups -s gt -p 10000 -t rowwise_rand -m euclidean -z MG-RAST_pipe -c 10 -o Analysis_31b -cleanup</v>
      </c>
      <c r="AK157" s="1" t="s">
        <v>876</v>
      </c>
    </row>
    <row r="158" spans="2:37">
      <c r="AF158" s="10">
        <v>31</v>
      </c>
      <c r="AG158">
        <v>4</v>
      </c>
      <c r="AH158" t="str">
        <f>CONCATENATE($AH$3,AB155,AC155,AD155,AE155)</f>
        <v>~/EHFI/combine_summary_stats.pl -m pattern -w Analysis_31w -b Analysis_31b -o Analysis_31.P_VALUE_SUMMARY</v>
      </c>
      <c r="AK158" s="1" t="s">
        <v>540</v>
      </c>
    </row>
    <row r="159" spans="2:37">
      <c r="AF159" s="10">
        <v>31</v>
      </c>
      <c r="AG159">
        <v>5</v>
      </c>
    </row>
    <row r="160" spans="2:37">
      <c r="O160" t="str">
        <f>CONCATENATE(F161)</f>
        <v>Analysis_32</v>
      </c>
      <c r="AB160" t="str">
        <f>CONCATENATE("-m pattern")</f>
        <v>-m pattern</v>
      </c>
      <c r="AC160" t="str">
        <f>CONCATENATE(" -w ",F161,"w")</f>
        <v xml:space="preserve"> -w Analysis_32w</v>
      </c>
      <c r="AD160" t="str">
        <f>CONCATENATE(" -b ",F161,"b")</f>
        <v xml:space="preserve"> -b Analysis_32b</v>
      </c>
      <c r="AE160" s="10" t="str">
        <f>CONCATENATE(" -o ",F161,".P_VALUE_SUMMARY")</f>
        <v xml:space="preserve"> -o Analysis_32.P_VALUE_SUMMARY</v>
      </c>
      <c r="AF160" s="10">
        <v>32</v>
      </c>
      <c r="AG160">
        <v>1</v>
      </c>
      <c r="AH160" t="str">
        <f>CONCATENATE("# ",O160)</f>
        <v># Analysis_32</v>
      </c>
      <c r="AK160" s="1" t="s">
        <v>541</v>
      </c>
    </row>
    <row r="161" spans="2:37">
      <c r="B161">
        <v>8</v>
      </c>
      <c r="C161" t="s">
        <v>806</v>
      </c>
      <c r="D161" t="str">
        <f>CONCATENATE(G161,".",L161,".",M161,".",K161)</f>
        <v>MG-RAST.100p.included.norm</v>
      </c>
      <c r="E161">
        <v>32</v>
      </c>
      <c r="F161" s="20" t="s">
        <v>542</v>
      </c>
      <c r="G161" s="20" t="s">
        <v>87</v>
      </c>
      <c r="H161" s="20" t="s">
        <v>88</v>
      </c>
      <c r="I161" s="20" t="s">
        <v>122</v>
      </c>
      <c r="J161" s="20" t="s">
        <v>533</v>
      </c>
      <c r="K161" s="20" t="s">
        <v>91</v>
      </c>
      <c r="L161" s="20" t="s">
        <v>314</v>
      </c>
      <c r="M161" s="20" t="s">
        <v>93</v>
      </c>
      <c r="O161" t="str">
        <f>CONCATENATE(" -f ",C161)</f>
        <v xml:space="preserve"> -f Zhou.8.MG-RAST.100p.included.norm</v>
      </c>
      <c r="P161" t="str">
        <f>CONCATENATE(" ","-g ","Zhou.groups ")</f>
        <v xml:space="preserve"> -g Zhou.groups </v>
      </c>
      <c r="Q161" t="str">
        <f>CONCATENATE("-s ","lt"," ")</f>
        <v xml:space="preserve">-s lt </v>
      </c>
      <c r="R161" t="str">
        <f>CONCATENATE("-p ",$R$1 )</f>
        <v>-p 10000</v>
      </c>
      <c r="S161" t="str">
        <f>CONCATENATE(" -t dataset_rand ")</f>
        <v xml:space="preserve"> -t dataset_rand </v>
      </c>
      <c r="T161" t="str">
        <f>CONCATENATE("-m ",I161," ")</f>
        <v xml:space="preserve">-m euclidean </v>
      </c>
      <c r="U161" t="str">
        <f>CONCATENATE("-z ",H161," ")</f>
        <v xml:space="preserve">-z MG-RAST_pipe </v>
      </c>
      <c r="X161" t="str">
        <f>CONCATENATE("-c ",$X$1," ")</f>
        <v xml:space="preserve">-c 10 </v>
      </c>
      <c r="Y161" t="str">
        <f>CONCATENATE("-o ",F161,"w")</f>
        <v>-o Analysis_32w</v>
      </c>
      <c r="Z161" s="10" t="s">
        <v>94</v>
      </c>
      <c r="AF161" s="10">
        <v>32</v>
      </c>
      <c r="AG161">
        <v>2</v>
      </c>
      <c r="AH161" t="str">
        <f>CONCATENATE($AH$2,O161,P161,Q161,R161,S161,T161,U161,V161,W161,X161,Y161,Z161)</f>
        <v>~/EHFI/plot_pco_with_stats_all.3-4-13.pl -f Zhou.8.MG-RAST.100p.included.norm -g Zhou.groups -s lt -p 10000 -t dataset_rand -m euclidean -z MG-RAST_pipe -c 10 -o Analysis_32w -cleanup</v>
      </c>
      <c r="AK161" s="1" t="s">
        <v>877</v>
      </c>
    </row>
    <row r="162" spans="2:37">
      <c r="O162" t="str">
        <f>CONCATENATE(" -f ",C161," ")</f>
        <v xml:space="preserve"> -f Zhou.8.MG-RAST.100p.included.norm </v>
      </c>
      <c r="P162" t="str">
        <f>CONCATENATE(" ","-g ","Zhou.groups ")</f>
        <v xml:space="preserve"> -g Zhou.groups </v>
      </c>
      <c r="Q162" t="str">
        <f>CONCATENATE("-s ","gt"," ")</f>
        <v xml:space="preserve">-s gt </v>
      </c>
      <c r="R162" t="str">
        <f>CONCATENATE("-p ",$R$1 )</f>
        <v>-p 10000</v>
      </c>
      <c r="S162" t="str">
        <f>CONCATENATE(" -t rowwise_rand ")</f>
        <v xml:space="preserve"> -t rowwise_rand </v>
      </c>
      <c r="T162" t="str">
        <f>CONCATENATE("-m ",I161," ")</f>
        <v xml:space="preserve">-m euclidean </v>
      </c>
      <c r="U162" t="str">
        <f>CONCATENATE("-z ",H161," ")</f>
        <v xml:space="preserve">-z MG-RAST_pipe </v>
      </c>
      <c r="X162" t="str">
        <f>CONCATENATE("-c ",$X$1," ")</f>
        <v xml:space="preserve">-c 10 </v>
      </c>
      <c r="Y162" t="str">
        <f>CONCATENATE("-o ", F161,"b")</f>
        <v>-o Analysis_32b</v>
      </c>
      <c r="Z162" s="10" t="s">
        <v>94</v>
      </c>
      <c r="AE162" s="10"/>
      <c r="AF162" s="10">
        <v>32</v>
      </c>
      <c r="AG162">
        <v>3</v>
      </c>
      <c r="AH162" t="str">
        <f>CONCATENATE($AH$2,O162,P162,Q162,R162,S162,T162,U162,V162,W162,X162,Y162,Z162)</f>
        <v>~/EHFI/plot_pco_with_stats_all.3-4-13.pl -f Zhou.8.MG-RAST.100p.included.norm  -g Zhou.groups -s gt -p 10000 -t rowwise_rand -m euclidean -z MG-RAST_pipe -c 10 -o Analysis_32b -cleanup</v>
      </c>
      <c r="AK162" s="1" t="s">
        <v>878</v>
      </c>
    </row>
    <row r="163" spans="2:37">
      <c r="AF163" s="10">
        <v>32</v>
      </c>
      <c r="AG163">
        <v>4</v>
      </c>
      <c r="AH163" t="str">
        <f>CONCATENATE($AH$3,AB160,AC160,AD160,AE160)</f>
        <v>~/EHFI/combine_summary_stats.pl -m pattern -w Analysis_32w -b Analysis_32b -o Analysis_32.P_VALUE_SUMMARY</v>
      </c>
      <c r="AK163" s="1" t="s">
        <v>547</v>
      </c>
    </row>
    <row r="164" spans="2:37">
      <c r="AF164" s="10">
        <v>32</v>
      </c>
      <c r="AG164">
        <v>5</v>
      </c>
    </row>
    <row r="165" spans="2:37">
      <c r="O165" t="str">
        <f>CONCATENATE(F166)</f>
        <v>Analysis_33</v>
      </c>
      <c r="AB165" t="str">
        <f>CONCATENATE("-m pattern")</f>
        <v>-m pattern</v>
      </c>
      <c r="AC165" t="str">
        <f>CONCATENATE(" -w ",F166,"w")</f>
        <v xml:space="preserve"> -w Analysis_33w</v>
      </c>
      <c r="AD165" t="str">
        <f>CONCATENATE(" -b ",F166,"b")</f>
        <v xml:space="preserve"> -b Analysis_33b</v>
      </c>
      <c r="AE165" s="10" t="str">
        <f>CONCATENATE(" -o ",F166,".P_VALUE_SUMMARY")</f>
        <v xml:space="preserve"> -o Analysis_33.P_VALUE_SUMMARY</v>
      </c>
      <c r="AF165" s="10">
        <v>33</v>
      </c>
      <c r="AG165">
        <v>1</v>
      </c>
      <c r="AH165" t="str">
        <f>CONCATENATE("# ",O165)</f>
        <v># Analysis_33</v>
      </c>
      <c r="AK165" s="1" t="s">
        <v>548</v>
      </c>
    </row>
    <row r="166" spans="2:37">
      <c r="B166">
        <v>3</v>
      </c>
      <c r="C166" t="s">
        <v>799</v>
      </c>
      <c r="D166" t="str">
        <f>CONCATENATE(G166,".",L166,".",M166,".",K166)</f>
        <v>MG-RAST.MG-RAST_default.included.raw</v>
      </c>
      <c r="E166">
        <v>33</v>
      </c>
      <c r="F166" s="20" t="s">
        <v>549</v>
      </c>
      <c r="G166" s="20" t="s">
        <v>87</v>
      </c>
      <c r="H166" s="20" t="s">
        <v>88</v>
      </c>
      <c r="I166" s="20" t="s">
        <v>122</v>
      </c>
      <c r="J166" s="20" t="s">
        <v>90</v>
      </c>
      <c r="K166" s="20" t="s">
        <v>107</v>
      </c>
      <c r="L166" s="20" t="s">
        <v>92</v>
      </c>
      <c r="M166" s="20" t="s">
        <v>93</v>
      </c>
      <c r="O166" t="str">
        <f>CONCATENATE(" -f ",C166)</f>
        <v xml:space="preserve"> -f Zhou.3.MG-RAST.MG-RAST_default.included.raw</v>
      </c>
      <c r="P166" t="str">
        <f>CONCATENATE(" ","-g ","Zhou.groups ")</f>
        <v xml:space="preserve"> -g Zhou.groups </v>
      </c>
      <c r="Q166" t="str">
        <f>CONCATENATE("-s ","lt"," ")</f>
        <v xml:space="preserve">-s lt </v>
      </c>
      <c r="R166" t="str">
        <f>CONCATENATE("-p ",$R$1 )</f>
        <v>-p 10000</v>
      </c>
      <c r="S166" t="str">
        <f>CONCATENATE(" -t dataset_rand ")</f>
        <v xml:space="preserve"> -t dataset_rand </v>
      </c>
      <c r="T166" t="str">
        <f>CONCATENATE("-m ",I166," ")</f>
        <v xml:space="preserve">-m euclidean </v>
      </c>
      <c r="U166" t="str">
        <f>CONCATENATE("-z ",H166," ")</f>
        <v xml:space="preserve">-z MG-RAST_pipe </v>
      </c>
      <c r="X166" t="str">
        <f>CONCATENATE("-c ",$X$1," ")</f>
        <v xml:space="preserve">-c 10 </v>
      </c>
      <c r="Y166" t="str">
        <f>CONCATENATE("-o ",F166,"w")</f>
        <v>-o Analysis_33w</v>
      </c>
      <c r="Z166" s="10" t="s">
        <v>94</v>
      </c>
      <c r="AF166" s="10">
        <v>33</v>
      </c>
      <c r="AG166">
        <v>2</v>
      </c>
      <c r="AH166" t="str">
        <f>CONCATENATE($AH$2,O166,P166,Q166,R166,S166,T166,U166,V166,W166,X166,Y166,Z166)</f>
        <v>~/EHFI/plot_pco_with_stats_all.3-4-13.pl -f Zhou.3.MG-RAST.MG-RAST_default.included.raw -g Zhou.groups -s lt -p 10000 -t dataset_rand -m euclidean -z MG-RAST_pipe -c 10 -o Analysis_33w -cleanup</v>
      </c>
      <c r="AK166" s="1" t="s">
        <v>879</v>
      </c>
    </row>
    <row r="167" spans="2:37">
      <c r="O167" t="str">
        <f>CONCATENATE(" -f ",C166," ")</f>
        <v xml:space="preserve"> -f Zhou.3.MG-RAST.MG-RAST_default.included.raw </v>
      </c>
      <c r="P167" t="str">
        <f>CONCATENATE(" ","-g ","Zhou.groups ")</f>
        <v xml:space="preserve"> -g Zhou.groups </v>
      </c>
      <c r="Q167" t="str">
        <f>CONCATENATE("-s ","gt"," ")</f>
        <v xml:space="preserve">-s gt </v>
      </c>
      <c r="R167" t="str">
        <f>CONCATENATE("-p ",$R$1 )</f>
        <v>-p 10000</v>
      </c>
      <c r="S167" t="str">
        <f>CONCATENATE(" -t rowwise_rand ")</f>
        <v xml:space="preserve"> -t rowwise_rand </v>
      </c>
      <c r="T167" t="str">
        <f>CONCATENATE("-m ",I166," ")</f>
        <v xml:space="preserve">-m euclidean </v>
      </c>
      <c r="U167" t="str">
        <f>CONCATENATE("-z ",H166," ")</f>
        <v xml:space="preserve">-z MG-RAST_pipe </v>
      </c>
      <c r="X167" t="str">
        <f>CONCATENATE("-c ",$X$1," ")</f>
        <v xml:space="preserve">-c 10 </v>
      </c>
      <c r="Y167" t="str">
        <f>CONCATENATE("-o ", F166,"b")</f>
        <v>-o Analysis_33b</v>
      </c>
      <c r="Z167" s="10" t="s">
        <v>94</v>
      </c>
      <c r="AE167" s="10"/>
      <c r="AF167" s="10">
        <v>33</v>
      </c>
      <c r="AG167">
        <v>3</v>
      </c>
      <c r="AH167" t="str">
        <f>CONCATENATE($AH$2,O167,P167,Q167,R167,S167,T167,U167,V167,W167,X167,Y167,Z167)</f>
        <v>~/EHFI/plot_pco_with_stats_all.3-4-13.pl -f Zhou.3.MG-RAST.MG-RAST_default.included.raw  -g Zhou.groups -s gt -p 10000 -t rowwise_rand -m euclidean -z MG-RAST_pipe -c 10 -o Analysis_33b -cleanup</v>
      </c>
      <c r="AK167" s="1" t="s">
        <v>880</v>
      </c>
    </row>
    <row r="168" spans="2:37">
      <c r="AF168" s="10">
        <v>33</v>
      </c>
      <c r="AG168">
        <v>4</v>
      </c>
      <c r="AH168" t="str">
        <f>CONCATENATE($AH$3,AB165,AC165,AD165,AE165)</f>
        <v>~/EHFI/combine_summary_stats.pl -m pattern -w Analysis_33w -b Analysis_33b -o Analysis_33.P_VALUE_SUMMARY</v>
      </c>
      <c r="AK168" s="1" t="s">
        <v>557</v>
      </c>
    </row>
    <row r="169" spans="2:37">
      <c r="AF169" s="10">
        <v>33</v>
      </c>
      <c r="AG169">
        <v>5</v>
      </c>
    </row>
    <row r="170" spans="2:37">
      <c r="O170" t="str">
        <f>CONCATENATE(F171)</f>
        <v>Analysis_34</v>
      </c>
      <c r="AB170" t="str">
        <f>CONCATENATE("-m pattern")</f>
        <v>-m pattern</v>
      </c>
      <c r="AC170" t="str">
        <f>CONCATENATE(" -w ",F171,"w")</f>
        <v xml:space="preserve"> -w Analysis_34w</v>
      </c>
      <c r="AD170" t="str">
        <f>CONCATENATE(" -b ",F171,"b")</f>
        <v xml:space="preserve"> -b Analysis_34b</v>
      </c>
      <c r="AE170" s="10" t="str">
        <f>CONCATENATE(" -o ",F171,".P_VALUE_SUMMARY")</f>
        <v xml:space="preserve"> -o Analysis_34.P_VALUE_SUMMARY</v>
      </c>
      <c r="AF170" s="10">
        <v>34</v>
      </c>
      <c r="AG170">
        <v>1</v>
      </c>
      <c r="AH170" t="str">
        <f>CONCATENATE("# ",O170)</f>
        <v># Analysis_34</v>
      </c>
      <c r="AK170" s="1" t="s">
        <v>558</v>
      </c>
    </row>
    <row r="171" spans="2:37">
      <c r="B171">
        <v>4</v>
      </c>
      <c r="C171" t="s">
        <v>798</v>
      </c>
      <c r="D171" t="str">
        <f>CONCATENATE(G171,".",L171,".",M171,".",K171)</f>
        <v>MG-RAST.MG-RAST_default.included.norm</v>
      </c>
      <c r="E171">
        <v>34</v>
      </c>
      <c r="F171" s="20" t="s">
        <v>559</v>
      </c>
      <c r="G171" s="20" t="s">
        <v>87</v>
      </c>
      <c r="H171" s="20" t="s">
        <v>88</v>
      </c>
      <c r="I171" s="20" t="s">
        <v>122</v>
      </c>
      <c r="J171" s="20" t="s">
        <v>90</v>
      </c>
      <c r="K171" s="20" t="s">
        <v>91</v>
      </c>
      <c r="L171" s="20" t="s">
        <v>92</v>
      </c>
      <c r="M171" s="20" t="s">
        <v>93</v>
      </c>
      <c r="O171" t="str">
        <f>CONCATENATE(" -f ",C171)</f>
        <v xml:space="preserve"> -f Zhou.4.MG-RAST.MG-RAST_default.included.norm</v>
      </c>
      <c r="P171" t="str">
        <f>CONCATENATE(" ","-g ","Zhou.groups ")</f>
        <v xml:space="preserve"> -g Zhou.groups </v>
      </c>
      <c r="Q171" t="str">
        <f>CONCATENATE("-s ","lt"," ")</f>
        <v xml:space="preserve">-s lt </v>
      </c>
      <c r="R171" t="str">
        <f>CONCATENATE("-p ",$R$1 )</f>
        <v>-p 10000</v>
      </c>
      <c r="S171" t="str">
        <f>CONCATENATE(" -t dataset_rand ")</f>
        <v xml:space="preserve"> -t dataset_rand </v>
      </c>
      <c r="T171" t="str">
        <f>CONCATENATE("-m ",I171," ")</f>
        <v xml:space="preserve">-m euclidean </v>
      </c>
      <c r="U171" t="str">
        <f>CONCATENATE("-z ",H171," ")</f>
        <v xml:space="preserve">-z MG-RAST_pipe </v>
      </c>
      <c r="X171" t="str">
        <f>CONCATENATE("-c ",$X$1," ")</f>
        <v xml:space="preserve">-c 10 </v>
      </c>
      <c r="Y171" t="str">
        <f>CONCATENATE("-o ",F171,"w")</f>
        <v>-o Analysis_34w</v>
      </c>
      <c r="Z171" s="10" t="s">
        <v>94</v>
      </c>
      <c r="AF171" s="10">
        <v>34</v>
      </c>
      <c r="AG171">
        <v>2</v>
      </c>
      <c r="AH171" t="str">
        <f>CONCATENATE($AH$2,O171,P171,Q171,R171,S171,T171,U171,V171,W171,X171,Y171,Z171)</f>
        <v>~/EHFI/plot_pco_with_stats_all.3-4-13.pl -f Zhou.4.MG-RAST.MG-RAST_default.included.norm -g Zhou.groups -s lt -p 10000 -t dataset_rand -m euclidean -z MG-RAST_pipe -c 10 -o Analysis_34w -cleanup</v>
      </c>
      <c r="AK171" s="1" t="s">
        <v>881</v>
      </c>
    </row>
    <row r="172" spans="2:37">
      <c r="O172" t="str">
        <f>CONCATENATE(" -f ",C171," ")</f>
        <v xml:space="preserve"> -f Zhou.4.MG-RAST.MG-RAST_default.included.norm </v>
      </c>
      <c r="P172" t="str">
        <f>CONCATENATE(" ","-g ","Zhou.groups ")</f>
        <v xml:space="preserve"> -g Zhou.groups </v>
      </c>
      <c r="Q172" t="str">
        <f>CONCATENATE("-s ","gt"," ")</f>
        <v xml:space="preserve">-s gt </v>
      </c>
      <c r="R172" t="str">
        <f>CONCATENATE("-p ",$R$1 )</f>
        <v>-p 10000</v>
      </c>
      <c r="S172" t="str">
        <f>CONCATENATE(" -t rowwise_rand ")</f>
        <v xml:space="preserve"> -t rowwise_rand </v>
      </c>
      <c r="T172" t="str">
        <f>CONCATENATE("-m ",I171," ")</f>
        <v xml:space="preserve">-m euclidean </v>
      </c>
      <c r="U172" t="str">
        <f>CONCATENATE("-z ",H171," ")</f>
        <v xml:space="preserve">-z MG-RAST_pipe </v>
      </c>
      <c r="X172" t="str">
        <f>CONCATENATE("-c ",$X$1," ")</f>
        <v xml:space="preserve">-c 10 </v>
      </c>
      <c r="Y172" t="str">
        <f>CONCATENATE("-o ", F171,"b")</f>
        <v>-o Analysis_34b</v>
      </c>
      <c r="Z172" s="10" t="s">
        <v>94</v>
      </c>
      <c r="AE172" s="10"/>
      <c r="AF172" s="10">
        <v>34</v>
      </c>
      <c r="AG172">
        <v>3</v>
      </c>
      <c r="AH172" t="str">
        <f>CONCATENATE($AH$2,O172,P172,Q172,R172,S172,T172,U172,V172,W172,X172,Y172,Z172)</f>
        <v>~/EHFI/plot_pco_with_stats_all.3-4-13.pl -f Zhou.4.MG-RAST.MG-RAST_default.included.norm  -g Zhou.groups -s gt -p 10000 -t rowwise_rand -m euclidean -z MG-RAST_pipe -c 10 -o Analysis_34b -cleanup</v>
      </c>
      <c r="AK172" s="1" t="s">
        <v>882</v>
      </c>
    </row>
    <row r="173" spans="2:37">
      <c r="AF173" s="10">
        <v>34</v>
      </c>
      <c r="AG173">
        <v>4</v>
      </c>
      <c r="AH173" t="str">
        <f>CONCATENATE($AH$3,AB170,AC170,AD170,AE170)</f>
        <v>~/EHFI/combine_summary_stats.pl -m pattern -w Analysis_34w -b Analysis_34b -o Analysis_34.P_VALUE_SUMMARY</v>
      </c>
      <c r="AK173" s="1" t="s">
        <v>564</v>
      </c>
    </row>
    <row r="174" spans="2:37">
      <c r="AF174" s="10">
        <v>34</v>
      </c>
      <c r="AG174">
        <v>5</v>
      </c>
    </row>
    <row r="175" spans="2:37">
      <c r="O175" t="str">
        <f>CONCATENATE(F176)</f>
        <v>Analysis_35</v>
      </c>
      <c r="AB175" t="str">
        <f>CONCATENATE("-m pattern")</f>
        <v>-m pattern</v>
      </c>
      <c r="AC175" t="str">
        <f>CONCATENATE(" -w ",F176,"w")</f>
        <v xml:space="preserve"> -w Analysis_35w</v>
      </c>
      <c r="AD175" t="str">
        <f>CONCATENATE(" -b ",F176,"b")</f>
        <v xml:space="preserve"> -b Analysis_35b</v>
      </c>
      <c r="AE175" s="10" t="str">
        <f>CONCATENATE(" -o ",F176,".P_VALUE_SUMMARY")</f>
        <v xml:space="preserve"> -o Analysis_35.P_VALUE_SUMMARY</v>
      </c>
      <c r="AF175" s="10">
        <v>35</v>
      </c>
      <c r="AG175">
        <v>1</v>
      </c>
      <c r="AH175" t="str">
        <f>CONCATENATE("# ",O175)</f>
        <v># Analysis_35</v>
      </c>
      <c r="AK175" s="1" t="s">
        <v>565</v>
      </c>
    </row>
    <row r="176" spans="2:37">
      <c r="B176">
        <v>7</v>
      </c>
      <c r="C176" t="s">
        <v>807</v>
      </c>
      <c r="D176" t="str">
        <f>CONCATENATE(G176,".",L176,".",M176,".",K176)</f>
        <v>MG-RAST.100p.included.raw</v>
      </c>
      <c r="E176">
        <v>35</v>
      </c>
      <c r="F176" s="20" t="s">
        <v>566</v>
      </c>
      <c r="G176" s="20" t="s">
        <v>87</v>
      </c>
      <c r="H176" s="20" t="s">
        <v>88</v>
      </c>
      <c r="I176" s="20" t="s">
        <v>122</v>
      </c>
      <c r="J176" s="20" t="s">
        <v>90</v>
      </c>
      <c r="K176" s="20" t="s">
        <v>107</v>
      </c>
      <c r="L176" s="20" t="s">
        <v>314</v>
      </c>
      <c r="M176" s="20" t="s">
        <v>93</v>
      </c>
      <c r="O176" t="str">
        <f>CONCATENATE(" -f ",C176)</f>
        <v xml:space="preserve"> -f Zhou.7.MG-RAST.100p.included.raw</v>
      </c>
      <c r="P176" t="str">
        <f>CONCATENATE(" ","-g ","Zhou.groups ")</f>
        <v xml:space="preserve"> -g Zhou.groups </v>
      </c>
      <c r="Q176" t="str">
        <f>CONCATENATE("-s ","lt"," ")</f>
        <v xml:space="preserve">-s lt </v>
      </c>
      <c r="R176" t="str">
        <f>CONCATENATE("-p ",$R$1 )</f>
        <v>-p 10000</v>
      </c>
      <c r="S176" t="str">
        <f>CONCATENATE(" -t dataset_rand ")</f>
        <v xml:space="preserve"> -t dataset_rand </v>
      </c>
      <c r="T176" t="str">
        <f>CONCATENATE("-m ",I176," ")</f>
        <v xml:space="preserve">-m euclidean </v>
      </c>
      <c r="U176" t="str">
        <f>CONCATENATE("-z ",H176," ")</f>
        <v xml:space="preserve">-z MG-RAST_pipe </v>
      </c>
      <c r="X176" t="str">
        <f>CONCATENATE("-c ",$X$1," ")</f>
        <v xml:space="preserve">-c 10 </v>
      </c>
      <c r="Y176" t="str">
        <f>CONCATENATE("-o ",F176,"w")</f>
        <v>-o Analysis_35w</v>
      </c>
      <c r="Z176" s="10" t="s">
        <v>94</v>
      </c>
      <c r="AF176" s="10">
        <v>35</v>
      </c>
      <c r="AG176">
        <v>2</v>
      </c>
      <c r="AH176" t="str">
        <f>CONCATENATE($AH$2,O176,P176,Q176,R176,S176,T176,U176,V176,W176,X176,Y176,Z176)</f>
        <v>~/EHFI/plot_pco_with_stats_all.3-4-13.pl -f Zhou.7.MG-RAST.100p.included.raw -g Zhou.groups -s lt -p 10000 -t dataset_rand -m euclidean -z MG-RAST_pipe -c 10 -o Analysis_35w -cleanup</v>
      </c>
      <c r="AK176" s="1" t="s">
        <v>883</v>
      </c>
    </row>
    <row r="177" spans="2:37">
      <c r="O177" t="str">
        <f>CONCATENATE(" -f ",C176," ")</f>
        <v xml:space="preserve"> -f Zhou.7.MG-RAST.100p.included.raw </v>
      </c>
      <c r="P177" t="str">
        <f>CONCATENATE(" ","-g ","Zhou.groups ")</f>
        <v xml:space="preserve"> -g Zhou.groups </v>
      </c>
      <c r="Q177" t="str">
        <f>CONCATENATE("-s ","gt"," ")</f>
        <v xml:space="preserve">-s gt </v>
      </c>
      <c r="R177" t="str">
        <f>CONCATENATE("-p ",$R$1 )</f>
        <v>-p 10000</v>
      </c>
      <c r="S177" t="str">
        <f>CONCATENATE(" -t rowwise_rand ")</f>
        <v xml:space="preserve"> -t rowwise_rand </v>
      </c>
      <c r="T177" t="str">
        <f>CONCATENATE("-m ",I176," ")</f>
        <v xml:space="preserve">-m euclidean </v>
      </c>
      <c r="U177" t="str">
        <f>CONCATENATE("-z ",H176," ")</f>
        <v xml:space="preserve">-z MG-RAST_pipe </v>
      </c>
      <c r="X177" t="str">
        <f>CONCATENATE("-c ",$X$1," ")</f>
        <v xml:space="preserve">-c 10 </v>
      </c>
      <c r="Y177" t="str">
        <f>CONCATENATE("-o ", F176,"b")</f>
        <v>-o Analysis_35b</v>
      </c>
      <c r="Z177" s="10" t="s">
        <v>94</v>
      </c>
      <c r="AE177" s="10"/>
      <c r="AF177" s="10">
        <v>35</v>
      </c>
      <c r="AG177">
        <v>3</v>
      </c>
      <c r="AH177" t="str">
        <f>CONCATENATE($AH$2,O177,P177,Q177,R177,S177,T177,U177,V177,W177,X177,Y177,Z177)</f>
        <v>~/EHFI/plot_pco_with_stats_all.3-4-13.pl -f Zhou.7.MG-RAST.100p.included.raw  -g Zhou.groups -s gt -p 10000 -t rowwise_rand -m euclidean -z MG-RAST_pipe -c 10 -o Analysis_35b -cleanup</v>
      </c>
      <c r="AK177" s="1" t="s">
        <v>884</v>
      </c>
    </row>
    <row r="178" spans="2:37">
      <c r="AF178" s="10">
        <v>35</v>
      </c>
      <c r="AG178">
        <v>4</v>
      </c>
      <c r="AH178" t="str">
        <f>CONCATENATE($AH$3,AB175,AC175,AD175,AE175)</f>
        <v>~/EHFI/combine_summary_stats.pl -m pattern -w Analysis_35w -b Analysis_35b -o Analysis_35.P_VALUE_SUMMARY</v>
      </c>
      <c r="AK178" s="1" t="s">
        <v>574</v>
      </c>
    </row>
    <row r="179" spans="2:37">
      <c r="AF179" s="10">
        <v>35</v>
      </c>
      <c r="AG179">
        <v>5</v>
      </c>
    </row>
    <row r="180" spans="2:37">
      <c r="O180" t="str">
        <f>CONCATENATE(F181)</f>
        <v>Analysis_36</v>
      </c>
      <c r="AB180" t="str">
        <f>CONCATENATE("-m pattern")</f>
        <v>-m pattern</v>
      </c>
      <c r="AC180" t="str">
        <f>CONCATENATE(" -w ",F181,"w")</f>
        <v xml:space="preserve"> -w Analysis_36w</v>
      </c>
      <c r="AD180" t="str">
        <f>CONCATENATE(" -b ",F181,"b")</f>
        <v xml:space="preserve"> -b Analysis_36b</v>
      </c>
      <c r="AE180" s="10" t="str">
        <f>CONCATENATE(" -o ",F181,".P_VALUE_SUMMARY")</f>
        <v xml:space="preserve"> -o Analysis_36.P_VALUE_SUMMARY</v>
      </c>
      <c r="AF180" s="10">
        <v>36</v>
      </c>
      <c r="AG180">
        <v>1</v>
      </c>
      <c r="AH180" t="str">
        <f>CONCATENATE("# ",O180)</f>
        <v># Analysis_36</v>
      </c>
      <c r="AK180" s="1" t="s">
        <v>575</v>
      </c>
    </row>
    <row r="181" spans="2:37">
      <c r="B181">
        <v>8</v>
      </c>
      <c r="C181" t="s">
        <v>806</v>
      </c>
      <c r="D181" t="str">
        <f>CONCATENATE(G181,".",L181,".",M181,".",K181)</f>
        <v>MG-RAST.100p.included.norm</v>
      </c>
      <c r="E181">
        <v>36</v>
      </c>
      <c r="F181" s="20" t="s">
        <v>576</v>
      </c>
      <c r="G181" s="20" t="s">
        <v>87</v>
      </c>
      <c r="H181" s="20" t="s">
        <v>88</v>
      </c>
      <c r="I181" s="20" t="s">
        <v>122</v>
      </c>
      <c r="J181" s="20" t="s">
        <v>90</v>
      </c>
      <c r="K181" s="20" t="s">
        <v>91</v>
      </c>
      <c r="L181" s="20" t="s">
        <v>314</v>
      </c>
      <c r="M181" s="20" t="s">
        <v>93</v>
      </c>
      <c r="O181" t="str">
        <f>CONCATENATE(" -f ",C181)</f>
        <v xml:space="preserve"> -f Zhou.8.MG-RAST.100p.included.norm</v>
      </c>
      <c r="P181" t="str">
        <f>CONCATENATE(" ","-g ","Zhou.groups ")</f>
        <v xml:space="preserve"> -g Zhou.groups </v>
      </c>
      <c r="Q181" t="str">
        <f>CONCATENATE("-s ","lt"," ")</f>
        <v xml:space="preserve">-s lt </v>
      </c>
      <c r="R181" t="str">
        <f>CONCATENATE("-p ",$R$1 )</f>
        <v>-p 10000</v>
      </c>
      <c r="S181" t="str">
        <f>CONCATENATE(" -t dataset_rand ")</f>
        <v xml:space="preserve"> -t dataset_rand </v>
      </c>
      <c r="T181" t="str">
        <f>CONCATENATE("-m ",I181," ")</f>
        <v xml:space="preserve">-m euclidean </v>
      </c>
      <c r="U181" t="str">
        <f>CONCATENATE("-z ",H181," ")</f>
        <v xml:space="preserve">-z MG-RAST_pipe </v>
      </c>
      <c r="X181" t="str">
        <f>CONCATENATE(" -c ",$X$1," ")</f>
        <v xml:space="preserve"> -c 10 </v>
      </c>
      <c r="Y181" t="str">
        <f>CONCATENATE("-o ",F181,"w")</f>
        <v>-o Analysis_36w</v>
      </c>
      <c r="Z181" s="10" t="s">
        <v>94</v>
      </c>
      <c r="AF181" s="10">
        <v>36</v>
      </c>
      <c r="AG181">
        <v>2</v>
      </c>
      <c r="AH181" t="str">
        <f>CONCATENATE($AH$2,O181,P181,Q181,R181,S181,T181,U181,V181,W181,X181,Y181,Z181)</f>
        <v>~/EHFI/plot_pco_with_stats_all.3-4-13.pl -f Zhou.8.MG-RAST.100p.included.norm -g Zhou.groups -s lt -p 10000 -t dataset_rand -m euclidean -z MG-RAST_pipe  -c 10 -o Analysis_36w -cleanup</v>
      </c>
      <c r="AK181" s="1" t="s">
        <v>885</v>
      </c>
    </row>
    <row r="182" spans="2:37">
      <c r="O182" t="str">
        <f>CONCATENATE(" -f ",C181," ")</f>
        <v xml:space="preserve"> -f Zhou.8.MG-RAST.100p.included.norm </v>
      </c>
      <c r="P182" t="str">
        <f>CONCATENATE(" ","-g ","Zhou.groups ")</f>
        <v xml:space="preserve"> -g Zhou.groups </v>
      </c>
      <c r="Q182" t="str">
        <f>CONCATENATE("-s ","gt"," ")</f>
        <v xml:space="preserve">-s gt </v>
      </c>
      <c r="R182" t="str">
        <f>CONCATENATE("-p ",$R$1 )</f>
        <v>-p 10000</v>
      </c>
      <c r="S182" t="str">
        <f>CONCATENATE(" -t rowwise_rand ")</f>
        <v xml:space="preserve"> -t rowwise_rand </v>
      </c>
      <c r="T182" t="str">
        <f>CONCATENATE("-m ",I181," ")</f>
        <v xml:space="preserve">-m euclidean </v>
      </c>
      <c r="U182" t="str">
        <f>CONCATENATE("-z ",H181," ")</f>
        <v xml:space="preserve">-z MG-RAST_pipe </v>
      </c>
      <c r="X182" t="str">
        <f>CONCATENATE(" -c ",$X$1," ")</f>
        <v xml:space="preserve"> -c 10 </v>
      </c>
      <c r="Y182" t="str">
        <f>CONCATENATE("-o ", F181,"b")</f>
        <v>-o Analysis_36b</v>
      </c>
      <c r="Z182" s="10" t="s">
        <v>94</v>
      </c>
      <c r="AE182" s="10"/>
      <c r="AF182" s="10">
        <v>36</v>
      </c>
      <c r="AG182">
        <v>3</v>
      </c>
      <c r="AH182" t="str">
        <f>CONCATENATE($AH$2,O182,P182,Q182,R182,S182,T182,U182,V182,W182,X182,Y182,Z182)</f>
        <v>~/EHFI/plot_pco_with_stats_all.3-4-13.pl -f Zhou.8.MG-RAST.100p.included.norm  -g Zhou.groups -s gt -p 10000 -t rowwise_rand -m euclidean -z MG-RAST_pipe  -c 10 -o Analysis_36b -cleanup</v>
      </c>
      <c r="AK182" s="1" t="s">
        <v>886</v>
      </c>
    </row>
    <row r="183" spans="2:37">
      <c r="AF183" s="10">
        <v>36</v>
      </c>
      <c r="AG183">
        <v>4</v>
      </c>
      <c r="AH183" t="str">
        <f>CONCATENATE($AH$3,AB180,AC180,AD180,AE180)</f>
        <v>~/EHFI/combine_summary_stats.pl -m pattern -w Analysis_36w -b Analysis_36b -o Analysis_36.P_VALUE_SUMMARY</v>
      </c>
      <c r="AK183" s="1" t="s">
        <v>581</v>
      </c>
    </row>
    <row r="184" spans="2:37">
      <c r="AF184" s="10">
        <v>36</v>
      </c>
      <c r="AG184">
        <v>5</v>
      </c>
    </row>
    <row r="185" spans="2:37">
      <c r="O185" t="str">
        <f>CONCATENATE(F186)</f>
        <v>Analysis_37</v>
      </c>
      <c r="AB185" t="str">
        <f>CONCATENATE("-m pattern")</f>
        <v>-m pattern</v>
      </c>
      <c r="AC185" t="str">
        <f>CONCATENATE(" -w ",F186,"w")</f>
        <v xml:space="preserve"> -w Analysis_37w</v>
      </c>
      <c r="AD185" t="str">
        <f>CONCATENATE(" -b ",F186,"b")</f>
        <v xml:space="preserve"> -b Analysis_37b</v>
      </c>
      <c r="AE185" s="10" t="str">
        <f>CONCATENATE(" -o ",F186,".P_VALUE_SUMMARY")</f>
        <v xml:space="preserve"> -o Analysis_37.P_VALUE_SUMMARY</v>
      </c>
      <c r="AF185" s="10">
        <v>37</v>
      </c>
      <c r="AG185">
        <v>1</v>
      </c>
      <c r="AH185" t="str">
        <f>CONCATENATE("# ",O185)</f>
        <v># Analysis_37</v>
      </c>
      <c r="AK185" s="1" t="s">
        <v>582</v>
      </c>
    </row>
    <row r="186" spans="2:37">
      <c r="B186">
        <v>3</v>
      </c>
      <c r="C186" t="s">
        <v>799</v>
      </c>
      <c r="D186" t="str">
        <f>CONCATENATE(G186,".",L186,".",M186,".",K186)</f>
        <v>MG-RAST.MG-RAST_default.included.raw</v>
      </c>
      <c r="E186">
        <v>37</v>
      </c>
      <c r="F186" s="24" t="s">
        <v>584</v>
      </c>
      <c r="G186" s="20" t="s">
        <v>87</v>
      </c>
      <c r="H186" s="20" t="s">
        <v>585</v>
      </c>
      <c r="I186" s="20" t="s">
        <v>586</v>
      </c>
      <c r="J186" s="20" t="s">
        <v>90</v>
      </c>
      <c r="K186" s="20" t="s">
        <v>107</v>
      </c>
      <c r="L186" s="20" t="s">
        <v>92</v>
      </c>
      <c r="M186" s="20" t="s">
        <v>93</v>
      </c>
      <c r="O186" t="str">
        <f>CONCATENATE(" -f ",C186)</f>
        <v xml:space="preserve"> -f Zhou.3.MG-RAST.MG-RAST_default.included.raw</v>
      </c>
      <c r="P186" t="str">
        <f>CONCATENATE(" ","-g ","Zhou.groups ")</f>
        <v xml:space="preserve"> -g Zhou.groups </v>
      </c>
      <c r="Q186" t="str">
        <f>CONCATENATE("-s ","lt"," ")</f>
        <v xml:space="preserve">-s lt </v>
      </c>
      <c r="R186" t="str">
        <f>CONCATENATE("-p ",$R$1 )</f>
        <v>-p 10000</v>
      </c>
      <c r="S186" t="str">
        <f>CONCATENATE(" -t dataset_rand ")</f>
        <v xml:space="preserve"> -t dataset_rand </v>
      </c>
      <c r="T186" t="str">
        <f>CONCATENATE("-m ",I186," ")</f>
        <v xml:space="preserve">-m OTU </v>
      </c>
      <c r="U186" t="str">
        <f>CONCATENATE("-z ",H186," ")</f>
        <v xml:space="preserve">-z OTU_pipe </v>
      </c>
      <c r="X186" t="str">
        <f>CONCATENATE("-c ",$X$1," ")</f>
        <v xml:space="preserve">-c 10 </v>
      </c>
      <c r="Y186" t="str">
        <f>CONCATENATE("-o ",F186,"w")</f>
        <v>-o Analysis_37w</v>
      </c>
      <c r="Z186" s="10" t="s">
        <v>94</v>
      </c>
      <c r="AF186" s="10">
        <v>37</v>
      </c>
      <c r="AG186">
        <v>2</v>
      </c>
      <c r="AH186" t="str">
        <f>CONCATENATE($AH$2,O186,P186,Q186,R186,S186,T186,U186,V186,W186,X186,Y186,Z186)</f>
        <v>~/EHFI/plot_pco_with_stats_all.3-4-13.pl -f Zhou.3.MG-RAST.MG-RAST_default.included.raw -g Zhou.groups -s lt -p 10000 -t dataset_rand -m OTU -z OTU_pipe -c 10 -o Analysis_37w -cleanup</v>
      </c>
      <c r="AK186" s="1" t="s">
        <v>887</v>
      </c>
    </row>
    <row r="187" spans="2:37">
      <c r="O187" t="str">
        <f>CONCATENATE(" -f ",C186," ")</f>
        <v xml:space="preserve"> -f Zhou.3.MG-RAST.MG-RAST_default.included.raw </v>
      </c>
      <c r="P187" t="str">
        <f>CONCATENATE(" ","-g ","Zhou.groups ")</f>
        <v xml:space="preserve"> -g Zhou.groups </v>
      </c>
      <c r="Q187" t="str">
        <f>CONCATENATE("-s ","gt"," ")</f>
        <v xml:space="preserve">-s gt </v>
      </c>
      <c r="R187" t="str">
        <f>CONCATENATE("-p ",$R$1 )</f>
        <v>-p 10000</v>
      </c>
      <c r="S187" t="str">
        <f>CONCATENATE(" -t rowwise_rand ")</f>
        <v xml:space="preserve"> -t rowwise_rand </v>
      </c>
      <c r="T187" t="str">
        <f>CONCATENATE("-m ",I186," ")</f>
        <v xml:space="preserve">-m OTU </v>
      </c>
      <c r="U187" t="str">
        <f>CONCATENATE("-z ",H186," ")</f>
        <v xml:space="preserve">-z OTU_pipe </v>
      </c>
      <c r="X187" t="str">
        <f>CONCATENATE("-c ",$X$1," ")</f>
        <v xml:space="preserve">-c 10 </v>
      </c>
      <c r="Y187" t="str">
        <f>CONCATENATE("-o ", F186,"b")</f>
        <v>-o Analysis_37b</v>
      </c>
      <c r="Z187" s="10" t="s">
        <v>94</v>
      </c>
      <c r="AE187" s="10"/>
      <c r="AF187" s="10">
        <v>37</v>
      </c>
      <c r="AG187">
        <v>3</v>
      </c>
      <c r="AH187" t="str">
        <f>CONCATENATE($AH$2,O187,P187,Q187,R187,S187,T187,U187,V187,W187,X187,Y187,Z187)</f>
        <v>~/EHFI/plot_pco_with_stats_all.3-4-13.pl -f Zhou.3.MG-RAST.MG-RAST_default.included.raw  -g Zhou.groups -s gt -p 10000 -t rowwise_rand -m OTU -z OTU_pipe -c 10 -o Analysis_37b -cleanup</v>
      </c>
      <c r="AK187" s="1" t="s">
        <v>888</v>
      </c>
    </row>
    <row r="188" spans="2:37">
      <c r="AF188" s="10">
        <v>37</v>
      </c>
      <c r="AG188">
        <v>4</v>
      </c>
      <c r="AH188" t="str">
        <f>CONCATENATE($AH$3,AB185,AC185,AD185,AE185)</f>
        <v>~/EHFI/combine_summary_stats.pl -m pattern -w Analysis_37w -b Analysis_37b -o Analysis_37.P_VALUE_SUMMARY</v>
      </c>
      <c r="AK188" s="1" t="s">
        <v>603</v>
      </c>
    </row>
    <row r="189" spans="2:37">
      <c r="AF189" s="10">
        <v>37</v>
      </c>
      <c r="AG189">
        <v>5</v>
      </c>
    </row>
    <row r="190" spans="2:37">
      <c r="O190" t="str">
        <f>CONCATENATE(F191)</f>
        <v>Analysis_38</v>
      </c>
      <c r="AB190" t="str">
        <f>CONCATENATE("-m pattern")</f>
        <v>-m pattern</v>
      </c>
      <c r="AC190" t="str">
        <f>CONCATENATE(" -w ",F191,"w")</f>
        <v xml:space="preserve"> -w Analysis_38w</v>
      </c>
      <c r="AD190" t="str">
        <f>CONCATENATE(" -b ",F191,"b")</f>
        <v xml:space="preserve"> -b Analysis_38b</v>
      </c>
      <c r="AE190" s="10" t="str">
        <f>CONCATENATE(" -o ",F191,".P_VALUE_SUMMARY")</f>
        <v xml:space="preserve"> -o Analysis_38.P_VALUE_SUMMARY</v>
      </c>
      <c r="AF190" s="10">
        <v>38</v>
      </c>
      <c r="AG190">
        <v>1</v>
      </c>
      <c r="AH190" t="str">
        <f>CONCATENATE("# ",O190)</f>
        <v># Analysis_38</v>
      </c>
      <c r="AK190" s="1" t="s">
        <v>605</v>
      </c>
    </row>
    <row r="191" spans="2:37">
      <c r="B191">
        <v>3</v>
      </c>
      <c r="C191" t="s">
        <v>799</v>
      </c>
      <c r="D191" t="str">
        <f>CONCATENATE(G191,".",L191,".",M191,".",K191)</f>
        <v>MG-RAST.MG-RAST_default.included.raw</v>
      </c>
      <c r="E191">
        <v>38</v>
      </c>
      <c r="F191" s="24" t="s">
        <v>607</v>
      </c>
      <c r="G191" s="20" t="s">
        <v>87</v>
      </c>
      <c r="H191" s="20" t="s">
        <v>585</v>
      </c>
      <c r="I191" s="20" t="s">
        <v>608</v>
      </c>
      <c r="J191" s="20" t="s">
        <v>90</v>
      </c>
      <c r="K191" s="20" t="s">
        <v>107</v>
      </c>
      <c r="L191" s="20" t="s">
        <v>92</v>
      </c>
      <c r="M191" s="20" t="s">
        <v>93</v>
      </c>
      <c r="O191" t="str">
        <f>CONCATENATE(" -f ",C191)</f>
        <v xml:space="preserve"> -f Zhou.3.MG-RAST.MG-RAST_default.included.raw</v>
      </c>
      <c r="P191" t="str">
        <f>CONCATENATE(" ","-g ","Zhou.groups ")</f>
        <v xml:space="preserve"> -g Zhou.groups </v>
      </c>
      <c r="Q191" t="str">
        <f>CONCATENATE("-s ","lt"," ")</f>
        <v xml:space="preserve">-s lt </v>
      </c>
      <c r="R191" t="str">
        <f>CONCATENATE("-p ",$R$1 )</f>
        <v>-p 10000</v>
      </c>
      <c r="S191" t="str">
        <f>CONCATENATE(" -t dataset_rand ")</f>
        <v xml:space="preserve"> -t dataset_rand </v>
      </c>
      <c r="T191" t="str">
        <f>CONCATENATE("-m ",I191," ")</f>
        <v xml:space="preserve">-m w_OTU </v>
      </c>
      <c r="U191" t="str">
        <f>CONCATENATE("-z ",H191," ")</f>
        <v xml:space="preserve">-z OTU_pipe </v>
      </c>
      <c r="X191" t="str">
        <f>CONCATENATE("-c ",$X$1," ")</f>
        <v xml:space="preserve">-c 10 </v>
      </c>
      <c r="Y191" t="str">
        <f>CONCATENATE("-o ",F191,"w")</f>
        <v>-o Analysis_38w</v>
      </c>
      <c r="Z191" s="10" t="s">
        <v>94</v>
      </c>
      <c r="AF191" s="10">
        <v>38</v>
      </c>
      <c r="AG191">
        <v>2</v>
      </c>
      <c r="AH191" t="str">
        <f>CONCATENATE($AH$2,O191,P191,Q191,R191,S191,T191,U191,V191,W191,X191,Y191,Z191)</f>
        <v>~/EHFI/plot_pco_with_stats_all.3-4-13.pl -f Zhou.3.MG-RAST.MG-RAST_default.included.raw -g Zhou.groups -s lt -p 10000 -t dataset_rand -m w_OTU -z OTU_pipe -c 10 -o Analysis_38w -cleanup</v>
      </c>
      <c r="AK191" s="1" t="s">
        <v>889</v>
      </c>
    </row>
    <row r="192" spans="2:37">
      <c r="O192" t="str">
        <f>CONCATENATE(" -f ",C191," ")</f>
        <v xml:space="preserve"> -f Zhou.3.MG-RAST.MG-RAST_default.included.raw </v>
      </c>
      <c r="P192" t="str">
        <f>CONCATENATE(" ","-g ","Zhou.groups ")</f>
        <v xml:space="preserve"> -g Zhou.groups </v>
      </c>
      <c r="Q192" t="str">
        <f>CONCATENATE("-s ","gt"," ")</f>
        <v xml:space="preserve">-s gt </v>
      </c>
      <c r="R192" t="str">
        <f>CONCATENATE("-p ",$R$1 )</f>
        <v>-p 10000</v>
      </c>
      <c r="S192" t="str">
        <f>CONCATENATE(" -t rowwise_rand ")</f>
        <v xml:space="preserve"> -t rowwise_rand </v>
      </c>
      <c r="T192" t="str">
        <f>CONCATENATE("-m ",I191," ")</f>
        <v xml:space="preserve">-m w_OTU </v>
      </c>
      <c r="U192" t="str">
        <f>CONCATENATE("-z ",H191," ")</f>
        <v xml:space="preserve">-z OTU_pipe </v>
      </c>
      <c r="X192" t="str">
        <f>CONCATENATE("-c ",$X$1," ")</f>
        <v xml:space="preserve">-c 10 </v>
      </c>
      <c r="Y192" t="str">
        <f>CONCATENATE("-o ", F191,"b")</f>
        <v>-o Analysis_38b</v>
      </c>
      <c r="Z192" s="10" t="s">
        <v>94</v>
      </c>
      <c r="AE192" s="10"/>
      <c r="AF192" s="10">
        <v>38</v>
      </c>
      <c r="AG192">
        <v>3</v>
      </c>
      <c r="AH192" t="str">
        <f>CONCATENATE($AH$2,O192,P192,Q192,R192,S192,T192,U192,V192,W192,X192,Y192,Z192)</f>
        <v>~/EHFI/plot_pco_with_stats_all.3-4-13.pl -f Zhou.3.MG-RAST.MG-RAST_default.included.raw  -g Zhou.groups -s gt -p 10000 -t rowwise_rand -m w_OTU -z OTU_pipe -c 10 -o Analysis_38b -cleanup</v>
      </c>
      <c r="AK192" s="1" t="s">
        <v>890</v>
      </c>
    </row>
    <row r="193" spans="2:41">
      <c r="AF193" s="10">
        <v>38</v>
      </c>
      <c r="AG193">
        <v>4</v>
      </c>
      <c r="AH193" t="str">
        <f>CONCATENATE($AH$3,AB190,AC190,AD190,AE190)</f>
        <v>~/EHFI/combine_summary_stats.pl -m pattern -w Analysis_38w -b Analysis_38b -o Analysis_38.P_VALUE_SUMMARY</v>
      </c>
      <c r="AK193" s="1" t="s">
        <v>621</v>
      </c>
    </row>
    <row r="194" spans="2:41">
      <c r="AF194" s="10">
        <v>38</v>
      </c>
      <c r="AG194">
        <v>5</v>
      </c>
    </row>
    <row r="195" spans="2:41">
      <c r="O195" t="str">
        <f>CONCATENATE(F196)</f>
        <v>Analysis_39</v>
      </c>
      <c r="AB195" t="str">
        <f>CONCATENATE("-m pattern")</f>
        <v>-m pattern</v>
      </c>
      <c r="AC195" t="str">
        <f>CONCATENATE(" -w ",F196,"w")</f>
        <v xml:space="preserve"> -w Analysis_39w</v>
      </c>
      <c r="AD195" t="str">
        <f>CONCATENATE(" -b ",F196,"b")</f>
        <v xml:space="preserve"> -b Analysis_39b</v>
      </c>
      <c r="AE195" s="10" t="str">
        <f>CONCATENATE(" -o ",F196,".P_VALUE_SUMMARY")</f>
        <v xml:space="preserve"> -o Analysis_39.P_VALUE_SUMMARY</v>
      </c>
      <c r="AF195" s="10">
        <v>39</v>
      </c>
      <c r="AG195">
        <v>1</v>
      </c>
      <c r="AH195" t="str">
        <f>CONCATENATE("# ",O195)</f>
        <v># Analysis_39</v>
      </c>
      <c r="AK195" s="1" t="s">
        <v>583</v>
      </c>
      <c r="AO195" s="1"/>
    </row>
    <row r="196" spans="2:41">
      <c r="B196">
        <v>15</v>
      </c>
      <c r="C196" t="s">
        <v>808</v>
      </c>
      <c r="D196" t="str">
        <f>CONCATENATE(G196,".",L196,".",M196,".",K196)</f>
        <v>Qiime.100p.included.raw</v>
      </c>
      <c r="E196">
        <v>39</v>
      </c>
      <c r="F196" s="24" t="s">
        <v>624</v>
      </c>
      <c r="G196" s="20" t="s">
        <v>150</v>
      </c>
      <c r="H196" s="20" t="s">
        <v>151</v>
      </c>
      <c r="I196" s="20" t="s">
        <v>122</v>
      </c>
      <c r="J196" s="20" t="s">
        <v>153</v>
      </c>
      <c r="K196" s="20" t="s">
        <v>107</v>
      </c>
      <c r="L196" s="20" t="s">
        <v>314</v>
      </c>
      <c r="M196" s="20" t="s">
        <v>93</v>
      </c>
      <c r="N196" t="str">
        <f>L196</f>
        <v>100p</v>
      </c>
      <c r="O196" t="str">
        <f>CONCATENATE(" -f ",C196)</f>
        <v xml:space="preserve"> -f Zhou.15.Qiime.100p.included.raw</v>
      </c>
      <c r="P196" t="str">
        <f>CONCATENATE(" ","-g ","Zhou.groups ")</f>
        <v xml:space="preserve"> -g Zhou.groups </v>
      </c>
      <c r="Q196" t="str">
        <f>CONCATENATE("-s ","lt"," ")</f>
        <v xml:space="preserve">-s lt </v>
      </c>
      <c r="R196" t="str">
        <f>CONCATENATE("-p ",$R$1 )</f>
        <v>-p 10000</v>
      </c>
      <c r="S196" t="str">
        <f>CONCATENATE(" -t dataset_rand ")</f>
        <v xml:space="preserve"> -t dataset_rand </v>
      </c>
      <c r="T196" t="str">
        <f>CONCATENATE("-m ",I196," ")</f>
        <v xml:space="preserve">-m euclidean </v>
      </c>
      <c r="U196" t="str">
        <f>CONCATENATE("-z ",H196," ")</f>
        <v xml:space="preserve">-z qiime_pipe </v>
      </c>
      <c r="V196" t="str">
        <f>CONCATENATE(" -q ",$V$1," ")</f>
        <v xml:space="preserve"> -q qiime_table </v>
      </c>
      <c r="W196" s="10" t="s">
        <v>365</v>
      </c>
      <c r="X196" t="str">
        <f>CONCATENATE(" -c ",$X$1," ")</f>
        <v xml:space="preserve"> -c 10 </v>
      </c>
      <c r="Y196" t="str">
        <f>CONCATENATE("-o ",F196,"w")</f>
        <v>-o Analysis_39w</v>
      </c>
      <c r="Z196" s="10" t="s">
        <v>94</v>
      </c>
      <c r="AF196" s="10">
        <v>39</v>
      </c>
      <c r="AG196">
        <v>2</v>
      </c>
      <c r="AH196" t="str">
        <f>CONCATENATE($AH$2,O196,P196,Q196,R196,S196,T196,U196,V196,W196,X196,Y196,Z196)</f>
        <v>~/EHFI/plot_pco_with_stats_all.3-4-13.pl -f Zhou.15.Qiime.100p.included.raw -g Zhou.groups -s lt -p 10000 -t dataset_rand -m euclidean -z qiime_pipe  -q qiime_table  -a ~/EHFI/qiime_trees/16S_all_gg_2011_1.tree -c 10 -o Analysis_39w -cleanup</v>
      </c>
      <c r="AK196" s="1" t="s">
        <v>891</v>
      </c>
      <c r="AO196" s="1"/>
    </row>
    <row r="197" spans="2:41">
      <c r="O197" t="str">
        <f>CONCATENATE(" -f ",C196," ")</f>
        <v xml:space="preserve"> -f Zhou.15.Qiime.100p.included.raw </v>
      </c>
      <c r="P197" t="str">
        <f>CONCATENATE(" ","-g ","Zhou.groups ")</f>
        <v xml:space="preserve"> -g Zhou.groups </v>
      </c>
      <c r="Q197" t="str">
        <f>CONCATENATE("-s ","gt"," ")</f>
        <v xml:space="preserve">-s gt </v>
      </c>
      <c r="R197" t="str">
        <f>CONCATENATE("-p ",$R$1 )</f>
        <v>-p 10000</v>
      </c>
      <c r="S197" t="str">
        <f>CONCATENATE(" -t rowwise_rand ")</f>
        <v xml:space="preserve"> -t rowwise_rand </v>
      </c>
      <c r="T197" t="str">
        <f>CONCATENATE("-m ",I196," ")</f>
        <v xml:space="preserve">-m euclidean </v>
      </c>
      <c r="U197" t="str">
        <f>CONCATENATE("-z ",H196," ")</f>
        <v xml:space="preserve">-z qiime_pipe </v>
      </c>
      <c r="V197" t="str">
        <f>CONCATENATE(" -q ",$V$1," ")</f>
        <v xml:space="preserve"> -q qiime_table </v>
      </c>
      <c r="W197" s="10" t="s">
        <v>365</v>
      </c>
      <c r="X197" t="str">
        <f>CONCATENATE(" -c ",$X$1," ")</f>
        <v xml:space="preserve"> -c 10 </v>
      </c>
      <c r="Y197" t="str">
        <f>CONCATENATE("-o ", F196,"b")</f>
        <v>-o Analysis_39b</v>
      </c>
      <c r="Z197" s="10" t="s">
        <v>94</v>
      </c>
      <c r="AE197" s="10"/>
      <c r="AF197" s="10">
        <v>39</v>
      </c>
      <c r="AG197">
        <v>3</v>
      </c>
      <c r="AH197" t="str">
        <f>CONCATENATE($AH$2,O197,P197,Q197,R197,S197,T197,U197,V197,W197,X197,Y197,Z197)</f>
        <v>~/EHFI/plot_pco_with_stats_all.3-4-13.pl -f Zhou.15.Qiime.100p.included.raw  -g Zhou.groups -s gt -p 10000 -t rowwise_rand -m euclidean -z qiime_pipe  -q qiime_table  -a ~/EHFI/qiime_trees/16S_all_gg_2011_1.tree -c 10 -o Analysis_39b -cleanup</v>
      </c>
      <c r="AK197" s="1" t="s">
        <v>892</v>
      </c>
      <c r="AO197" s="1"/>
    </row>
    <row r="198" spans="2:41">
      <c r="AF198" s="10">
        <v>39</v>
      </c>
      <c r="AG198">
        <v>4</v>
      </c>
      <c r="AH198" t="str">
        <f>CONCATENATE($AH$3,AB195,AC195,AD195,AE195)</f>
        <v>~/EHFI/combine_summary_stats.pl -m pattern -w Analysis_39w -b Analysis_39b -o Analysis_39.P_VALUE_SUMMARY</v>
      </c>
      <c r="AK198" s="1" t="s">
        <v>604</v>
      </c>
      <c r="AO198" s="1"/>
    </row>
    <row r="199" spans="2:41">
      <c r="AF199" s="10">
        <v>39</v>
      </c>
      <c r="AG199">
        <v>5</v>
      </c>
      <c r="AO199" s="1"/>
    </row>
    <row r="200" spans="2:41">
      <c r="O200" t="str">
        <f>CONCATENATE(F201)</f>
        <v>Analysis_40</v>
      </c>
      <c r="AB200" t="str">
        <f>CONCATENATE("-m pattern")</f>
        <v>-m pattern</v>
      </c>
      <c r="AC200" t="str">
        <f>CONCATENATE(" -w ",F201,"w")</f>
        <v xml:space="preserve"> -w Analysis_40w</v>
      </c>
      <c r="AD200" t="str">
        <f>CONCATENATE(" -b ",F201,"b")</f>
        <v xml:space="preserve"> -b Analysis_40b</v>
      </c>
      <c r="AE200" s="10" t="str">
        <f>CONCATENATE(" -o ",F201,".P_VALUE_SUMMARY")</f>
        <v xml:space="preserve"> -o Analysis_40.P_VALUE_SUMMARY</v>
      </c>
      <c r="AF200" s="10">
        <v>40</v>
      </c>
      <c r="AG200">
        <v>1</v>
      </c>
      <c r="AH200" t="str">
        <f>CONCATENATE("# ",O200)</f>
        <v># Analysis_40</v>
      </c>
      <c r="AK200" s="1" t="s">
        <v>606</v>
      </c>
      <c r="AO200" s="1"/>
    </row>
    <row r="201" spans="2:41">
      <c r="B201">
        <v>16</v>
      </c>
      <c r="C201" t="s">
        <v>809</v>
      </c>
      <c r="D201" t="str">
        <f>CONCATENATE(G201,".",L201,".",M201,".",K201)</f>
        <v>Qiime.100p.included.norm</v>
      </c>
      <c r="E201">
        <v>40</v>
      </c>
      <c r="F201" s="24" t="s">
        <v>638</v>
      </c>
      <c r="G201" s="20" t="s">
        <v>150</v>
      </c>
      <c r="H201" s="20" t="s">
        <v>151</v>
      </c>
      <c r="I201" s="20" t="s">
        <v>122</v>
      </c>
      <c r="J201" s="20" t="s">
        <v>153</v>
      </c>
      <c r="K201" s="20" t="s">
        <v>91</v>
      </c>
      <c r="L201" s="20" t="s">
        <v>314</v>
      </c>
      <c r="M201" s="20" t="s">
        <v>93</v>
      </c>
      <c r="N201" t="str">
        <f>L201</f>
        <v>100p</v>
      </c>
      <c r="O201" t="str">
        <f>CONCATENATE(" -f ",C201)</f>
        <v xml:space="preserve"> -f Zhou.16.Qiime.100p.included.norm</v>
      </c>
      <c r="P201" t="str">
        <f>CONCATENATE(" ","-g ","Zhou.groups ")</f>
        <v xml:space="preserve"> -g Zhou.groups </v>
      </c>
      <c r="Q201" t="str">
        <f>CONCATENATE("-s ","lt"," ")</f>
        <v xml:space="preserve">-s lt </v>
      </c>
      <c r="R201" t="str">
        <f>CONCATENATE("-p ",$R$1 )</f>
        <v>-p 10000</v>
      </c>
      <c r="S201" t="str">
        <f>CONCATENATE(" -t dataset_rand ")</f>
        <v xml:space="preserve"> -t dataset_rand </v>
      </c>
      <c r="T201" t="str">
        <f>CONCATENATE("-m ",I201," ")</f>
        <v xml:space="preserve">-m euclidean </v>
      </c>
      <c r="U201" t="str">
        <f>CONCATENATE("-z ",H201," ")</f>
        <v xml:space="preserve">-z qiime_pipe </v>
      </c>
      <c r="V201" t="str">
        <f>CONCATENATE(" -q ",$V$1," ")</f>
        <v xml:space="preserve"> -q qiime_table </v>
      </c>
      <c r="W201" s="10" t="s">
        <v>365</v>
      </c>
      <c r="X201" t="str">
        <f>CONCATENATE(" -c ",$X$1," ")</f>
        <v xml:space="preserve"> -c 10 </v>
      </c>
      <c r="Y201" t="str">
        <f>CONCATENATE("-o ",F201,"w")</f>
        <v>-o Analysis_40w</v>
      </c>
      <c r="Z201" s="10" t="s">
        <v>94</v>
      </c>
      <c r="AF201" s="10">
        <v>40</v>
      </c>
      <c r="AG201">
        <v>2</v>
      </c>
      <c r="AH201" t="str">
        <f>CONCATENATE($AH$2,O201,P201,Q201,R201,S201,T201,U201,V201,W201,X201,Y201,Z201)</f>
        <v>~/EHFI/plot_pco_with_stats_all.3-4-13.pl -f Zhou.16.Qiime.100p.included.norm -g Zhou.groups -s lt -p 10000 -t dataset_rand -m euclidean -z qiime_pipe  -q qiime_table  -a ~/EHFI/qiime_trees/16S_all_gg_2011_1.tree -c 10 -o Analysis_40w -cleanup</v>
      </c>
      <c r="AK201" s="1" t="s">
        <v>893</v>
      </c>
      <c r="AO201" s="1"/>
    </row>
    <row r="202" spans="2:41">
      <c r="O202" t="str">
        <f>CONCATENATE(" -f ",C201," ")</f>
        <v xml:space="preserve"> -f Zhou.16.Qiime.100p.included.norm </v>
      </c>
      <c r="P202" t="str">
        <f>CONCATENATE(" ","-g ","Zhou.groups ")</f>
        <v xml:space="preserve"> -g Zhou.groups </v>
      </c>
      <c r="Q202" t="str">
        <f>CONCATENATE("-s ","gt"," ")</f>
        <v xml:space="preserve">-s gt </v>
      </c>
      <c r="R202" t="str">
        <f>CONCATENATE("-p ",$R$1 )</f>
        <v>-p 10000</v>
      </c>
      <c r="S202" t="str">
        <f>CONCATENATE(" -t rowwise_rand ")</f>
        <v xml:space="preserve"> -t rowwise_rand </v>
      </c>
      <c r="T202" t="str">
        <f>CONCATENATE("-m ",I201," ")</f>
        <v xml:space="preserve">-m euclidean </v>
      </c>
      <c r="U202" t="str">
        <f>CONCATENATE("-z ",H201," ")</f>
        <v xml:space="preserve">-z qiime_pipe </v>
      </c>
      <c r="V202" t="str">
        <f>CONCATENATE(" -q ",$V$1," ")</f>
        <v xml:space="preserve"> -q qiime_table </v>
      </c>
      <c r="W202" s="10" t="s">
        <v>365</v>
      </c>
      <c r="X202" t="str">
        <f>CONCATENATE(" -c ",$X$1," ")</f>
        <v xml:space="preserve"> -c 10 </v>
      </c>
      <c r="Y202" t="str">
        <f>CONCATENATE("-o ", F201,"b")</f>
        <v>-o Analysis_40b</v>
      </c>
      <c r="Z202" s="10" t="s">
        <v>94</v>
      </c>
      <c r="AE202" s="10"/>
      <c r="AF202" s="10">
        <v>40</v>
      </c>
      <c r="AG202">
        <v>3</v>
      </c>
      <c r="AH202" t="str">
        <f>CONCATENATE($AH$2,O202,P202,Q202,R202,S202,T202,U202,V202,W202,X202,Y202,Z202)</f>
        <v>~/EHFI/plot_pco_with_stats_all.3-4-13.pl -f Zhou.16.Qiime.100p.included.norm  -g Zhou.groups -s gt -p 10000 -t rowwise_rand -m euclidean -z qiime_pipe  -q qiime_table  -a ~/EHFI/qiime_trees/16S_all_gg_2011_1.tree -c 10 -o Analysis_40b -cleanup</v>
      </c>
      <c r="AK202" s="1" t="s">
        <v>894</v>
      </c>
      <c r="AO202" s="1"/>
    </row>
    <row r="203" spans="2:41">
      <c r="AF203" s="10">
        <v>40</v>
      </c>
      <c r="AG203">
        <v>4</v>
      </c>
      <c r="AH203" t="str">
        <f>CONCATENATE($AH$3,AB200,AC200,AD200,AE200)</f>
        <v>~/EHFI/combine_summary_stats.pl -m pattern -w Analysis_40w -b Analysis_40b -o Analysis_40.P_VALUE_SUMMARY</v>
      </c>
      <c r="AK203" s="1" t="s">
        <v>622</v>
      </c>
      <c r="AO203" s="1"/>
    </row>
    <row r="204" spans="2:41">
      <c r="AF204" s="10">
        <v>40</v>
      </c>
      <c r="AG204">
        <v>5</v>
      </c>
      <c r="AO204" s="1"/>
    </row>
    <row r="205" spans="2:41">
      <c r="O205" t="str">
        <f>CONCATENATE(F206)</f>
        <v>Analysis_41</v>
      </c>
      <c r="AB205" t="str">
        <f>CONCATENATE("-m pattern")</f>
        <v>-m pattern</v>
      </c>
      <c r="AC205" t="str">
        <f>CONCATENATE(" -w ",F206,"w")</f>
        <v xml:space="preserve"> -w Analysis_41w</v>
      </c>
      <c r="AD205" t="str">
        <f>CONCATENATE(" -b ",F206,"b")</f>
        <v xml:space="preserve"> -b Analysis_41b</v>
      </c>
      <c r="AE205" s="10" t="str">
        <f>CONCATENATE(" -o ",F206,".P_VALUE_SUMMARY")</f>
        <v xml:space="preserve"> -o Analysis_41.P_VALUE_SUMMARY</v>
      </c>
      <c r="AF205" s="10">
        <v>41</v>
      </c>
      <c r="AG205">
        <v>1</v>
      </c>
      <c r="AH205" t="str">
        <f>CONCATENATE("# ",O205)</f>
        <v># Analysis_41</v>
      </c>
      <c r="AK205" s="1" t="s">
        <v>623</v>
      </c>
      <c r="AO205" s="1"/>
    </row>
    <row r="206" spans="2:41">
      <c r="B206">
        <v>13</v>
      </c>
      <c r="C206" t="s">
        <v>812</v>
      </c>
      <c r="D206" t="str">
        <f>CONCATENATE(G206,".",L206,".",M206,".",K206)</f>
        <v>Qiime.100p.removed.raw</v>
      </c>
      <c r="E206">
        <v>41</v>
      </c>
      <c r="F206" s="24" t="s">
        <v>651</v>
      </c>
      <c r="G206" s="20" t="s">
        <v>150</v>
      </c>
      <c r="H206" s="20" t="s">
        <v>151</v>
      </c>
      <c r="I206" s="20" t="s">
        <v>122</v>
      </c>
      <c r="J206" s="20" t="s">
        <v>153</v>
      </c>
      <c r="K206" s="20" t="s">
        <v>107</v>
      </c>
      <c r="L206" s="20" t="s">
        <v>314</v>
      </c>
      <c r="M206" s="20" t="s">
        <v>214</v>
      </c>
      <c r="N206" t="str">
        <f>L206</f>
        <v>100p</v>
      </c>
      <c r="O206" t="str">
        <f>CONCATENATE(" -f ",C206)</f>
        <v xml:space="preserve"> -f Zhou.13.Qiime.100p.removed.raw</v>
      </c>
      <c r="P206" t="str">
        <f>CONCATENATE(" ","-g ","Zhou.groups ")</f>
        <v xml:space="preserve"> -g Zhou.groups </v>
      </c>
      <c r="Q206" t="str">
        <f>CONCATENATE("-s ","lt"," ")</f>
        <v xml:space="preserve">-s lt </v>
      </c>
      <c r="R206" t="str">
        <f>CONCATENATE("-p ",$R$1 )</f>
        <v>-p 10000</v>
      </c>
      <c r="S206" t="str">
        <f>CONCATENATE(" -t dataset_rand ")</f>
        <v xml:space="preserve"> -t dataset_rand </v>
      </c>
      <c r="T206" t="str">
        <f>CONCATENATE("-m ",I206," ")</f>
        <v xml:space="preserve">-m euclidean </v>
      </c>
      <c r="U206" t="str">
        <f>CONCATENATE("-z ",H206," ")</f>
        <v xml:space="preserve">-z qiime_pipe </v>
      </c>
      <c r="V206" t="str">
        <f>CONCATENATE(" -q ",$V$1," ")</f>
        <v xml:space="preserve"> -q qiime_table </v>
      </c>
      <c r="W206" s="10" t="s">
        <v>365</v>
      </c>
      <c r="X206" t="str">
        <f>CONCATENATE(" -c ",$X$1," ")</f>
        <v xml:space="preserve"> -c 10 </v>
      </c>
      <c r="Y206" t="str">
        <f>CONCATENATE("-o ",F206,"w")</f>
        <v>-o Analysis_41w</v>
      </c>
      <c r="Z206" s="10" t="s">
        <v>94</v>
      </c>
      <c r="AF206" s="10">
        <v>41</v>
      </c>
      <c r="AG206">
        <v>2</v>
      </c>
      <c r="AH206" t="str">
        <f>CONCATENATE($AH$2,O206,P206,Q206,R206,S206,T206,U206,V206,W206,X206,Y206,Z206)</f>
        <v>~/EHFI/plot_pco_with_stats_all.3-4-13.pl -f Zhou.13.Qiime.100p.removed.raw -g Zhou.groups -s lt -p 10000 -t dataset_rand -m euclidean -z qiime_pipe  -q qiime_table  -a ~/EHFI/qiime_trees/16S_all_gg_2011_1.tree -c 10 -o Analysis_41w -cleanup</v>
      </c>
      <c r="AK206" s="1" t="s">
        <v>895</v>
      </c>
      <c r="AO206" s="1"/>
    </row>
    <row r="207" spans="2:41">
      <c r="O207" t="str">
        <f>CONCATENATE(" -f ",C206," ")</f>
        <v xml:space="preserve"> -f Zhou.13.Qiime.100p.removed.raw </v>
      </c>
      <c r="P207" t="str">
        <f>CONCATENATE(" ","-g ","Zhou.groups ")</f>
        <v xml:space="preserve"> -g Zhou.groups </v>
      </c>
      <c r="Q207" t="str">
        <f>CONCATENATE("-s ","gt"," ")</f>
        <v xml:space="preserve">-s gt </v>
      </c>
      <c r="R207" t="str">
        <f>CONCATENATE("-p ",$R$1 )</f>
        <v>-p 10000</v>
      </c>
      <c r="S207" t="str">
        <f>CONCATENATE(" -t rowwise_rand ")</f>
        <v xml:space="preserve"> -t rowwise_rand </v>
      </c>
      <c r="T207" t="str">
        <f>CONCATENATE("-m ",I206," ")</f>
        <v xml:space="preserve">-m euclidean </v>
      </c>
      <c r="U207" t="str">
        <f>CONCATENATE("-z ",H206," ")</f>
        <v xml:space="preserve">-z qiime_pipe </v>
      </c>
      <c r="V207" t="str">
        <f>CONCATENATE(" -q ",$V$1," ")</f>
        <v xml:space="preserve"> -q qiime_table </v>
      </c>
      <c r="W207" s="10" t="s">
        <v>365</v>
      </c>
      <c r="X207" t="str">
        <f>CONCATENATE(" -c ",$X$1," ")</f>
        <v xml:space="preserve"> -c 10 </v>
      </c>
      <c r="Y207" t="str">
        <f>CONCATENATE("-o ", F206,"b")</f>
        <v>-o Analysis_41b</v>
      </c>
      <c r="Z207" s="10" t="s">
        <v>94</v>
      </c>
      <c r="AE207" s="10"/>
      <c r="AF207" s="10">
        <v>41</v>
      </c>
      <c r="AG207">
        <v>3</v>
      </c>
      <c r="AH207" t="str">
        <f>CONCATENATE($AH$2,O207,P207,Q207,R207,S207,T207,U207,V207,W207,X207,Y207,Z207)</f>
        <v>~/EHFI/plot_pco_with_stats_all.3-4-13.pl -f Zhou.13.Qiime.100p.removed.raw  -g Zhou.groups -s gt -p 10000 -t rowwise_rand -m euclidean -z qiime_pipe  -q qiime_table  -a ~/EHFI/qiime_trees/16S_all_gg_2011_1.tree -c 10 -o Analysis_41b -cleanup</v>
      </c>
      <c r="AK207" s="1" t="s">
        <v>896</v>
      </c>
      <c r="AO207" s="1"/>
    </row>
    <row r="208" spans="2:41">
      <c r="AF208" s="10">
        <v>41</v>
      </c>
      <c r="AG208">
        <v>4</v>
      </c>
      <c r="AH208" t="str">
        <f>CONCATENATE($AH$3,AB205,AC205,AD205,AE205)</f>
        <v>~/EHFI/combine_summary_stats.pl -m pattern -w Analysis_41w -b Analysis_41b -o Analysis_41.P_VALUE_SUMMARY</v>
      </c>
      <c r="AK208" s="1" t="s">
        <v>636</v>
      </c>
      <c r="AO208" s="1"/>
    </row>
    <row r="209" spans="2:41">
      <c r="AF209" s="10">
        <v>41</v>
      </c>
      <c r="AG209">
        <v>5</v>
      </c>
      <c r="AO209" s="1"/>
    </row>
    <row r="210" spans="2:41">
      <c r="O210" t="str">
        <f>CONCATENATE(F211)</f>
        <v>Analysis_42</v>
      </c>
      <c r="AB210" t="str">
        <f>CONCATENATE("-m pattern")</f>
        <v>-m pattern</v>
      </c>
      <c r="AC210" t="str">
        <f>CONCATENATE(" -w ",F211,"w")</f>
        <v xml:space="preserve"> -w Analysis_42w</v>
      </c>
      <c r="AD210" t="str">
        <f>CONCATENATE(" -b ",F211,"b")</f>
        <v xml:space="preserve"> -b Analysis_42b</v>
      </c>
      <c r="AE210" s="10" t="str">
        <f>CONCATENATE(" -o ",F211,".P_VALUE_SUMMARY")</f>
        <v xml:space="preserve"> -o Analysis_42.P_VALUE_SUMMARY</v>
      </c>
      <c r="AF210" s="10">
        <v>42</v>
      </c>
      <c r="AG210">
        <v>1</v>
      </c>
      <c r="AH210" t="str">
        <f>CONCATENATE("# ",O210)</f>
        <v># Analysis_42</v>
      </c>
      <c r="AK210" s="1" t="s">
        <v>637</v>
      </c>
      <c r="AO210" s="1"/>
    </row>
    <row r="211" spans="2:41">
      <c r="B211">
        <v>14</v>
      </c>
      <c r="C211" t="s">
        <v>813</v>
      </c>
      <c r="D211" t="str">
        <f>CONCATENATE(G211,".",L211,".",M211,".",K211)</f>
        <v>Qiime.100p.removed.norm</v>
      </c>
      <c r="E211">
        <v>42</v>
      </c>
      <c r="F211" s="24" t="s">
        <v>662</v>
      </c>
      <c r="G211" s="20" t="s">
        <v>150</v>
      </c>
      <c r="H211" s="20" t="s">
        <v>151</v>
      </c>
      <c r="I211" s="20" t="s">
        <v>122</v>
      </c>
      <c r="J211" s="20" t="s">
        <v>153</v>
      </c>
      <c r="K211" s="20" t="s">
        <v>91</v>
      </c>
      <c r="L211" s="20" t="s">
        <v>314</v>
      </c>
      <c r="M211" s="20" t="s">
        <v>214</v>
      </c>
      <c r="N211" t="str">
        <f>L211</f>
        <v>100p</v>
      </c>
      <c r="O211" t="str">
        <f>CONCATENATE(" -f ",C211)</f>
        <v xml:space="preserve"> -f Zhou.14.Qiime.100p.removed.norm</v>
      </c>
      <c r="P211" t="str">
        <f>CONCATENATE(" ","-g ","Zhou.groups ")</f>
        <v xml:space="preserve"> -g Zhou.groups </v>
      </c>
      <c r="Q211" t="str">
        <f>CONCATENATE("-s ","lt"," ")</f>
        <v xml:space="preserve">-s lt </v>
      </c>
      <c r="R211" t="str">
        <f>CONCATENATE("-p ",$R$1 )</f>
        <v>-p 10000</v>
      </c>
      <c r="S211" t="str">
        <f>CONCATENATE(" -t dataset_rand ")</f>
        <v xml:space="preserve"> -t dataset_rand </v>
      </c>
      <c r="T211" t="str">
        <f>CONCATENATE("-m ",I211," ")</f>
        <v xml:space="preserve">-m euclidean </v>
      </c>
      <c r="U211" t="str">
        <f>CONCATENATE("-z ",H211," ")</f>
        <v xml:space="preserve">-z qiime_pipe </v>
      </c>
      <c r="V211" t="str">
        <f>CONCATENATE(" -q ",$V$1," ")</f>
        <v xml:space="preserve"> -q qiime_table </v>
      </c>
      <c r="W211" s="10" t="s">
        <v>365</v>
      </c>
      <c r="X211" t="str">
        <f>CONCATENATE(" -c ",$X$1," ")</f>
        <v xml:space="preserve"> -c 10 </v>
      </c>
      <c r="Y211" t="str">
        <f>CONCATENATE("-o ",F211,"w")</f>
        <v>-o Analysis_42w</v>
      </c>
      <c r="Z211" s="10" t="s">
        <v>94</v>
      </c>
      <c r="AF211" s="10">
        <v>42</v>
      </c>
      <c r="AG211">
        <v>2</v>
      </c>
      <c r="AH211" t="str">
        <f>CONCATENATE($AH$2,O211,P211,Q211,R211,S211,T211,U211,V211,W211,X211,Y211,Z211)</f>
        <v>~/EHFI/plot_pco_with_stats_all.3-4-13.pl -f Zhou.14.Qiime.100p.removed.norm -g Zhou.groups -s lt -p 10000 -t dataset_rand -m euclidean -z qiime_pipe  -q qiime_table  -a ~/EHFI/qiime_trees/16S_all_gg_2011_1.tree -c 10 -o Analysis_42w -cleanup</v>
      </c>
      <c r="AK211" s="1" t="s">
        <v>897</v>
      </c>
      <c r="AO211" s="1"/>
    </row>
    <row r="212" spans="2:41">
      <c r="O212" t="str">
        <f>CONCATENATE(" -f ",C211," ")</f>
        <v xml:space="preserve"> -f Zhou.14.Qiime.100p.removed.norm </v>
      </c>
      <c r="P212" t="str">
        <f>CONCATENATE(" ","-g ","Zhou.groups ")</f>
        <v xml:space="preserve"> -g Zhou.groups </v>
      </c>
      <c r="Q212" t="str">
        <f>CONCATENATE("-s ","gt"," ")</f>
        <v xml:space="preserve">-s gt </v>
      </c>
      <c r="R212" t="str">
        <f>CONCATENATE("-p ",$R$1 )</f>
        <v>-p 10000</v>
      </c>
      <c r="S212" t="str">
        <f>CONCATENATE(" -t rowwise_rand ")</f>
        <v xml:space="preserve"> -t rowwise_rand </v>
      </c>
      <c r="T212" t="str">
        <f>CONCATENATE("-m ",I211," ")</f>
        <v xml:space="preserve">-m euclidean </v>
      </c>
      <c r="U212" t="str">
        <f>CONCATENATE("-z ",H211," ")</f>
        <v xml:space="preserve">-z qiime_pipe </v>
      </c>
      <c r="V212" t="str">
        <f>CONCATENATE(" -q ",$V$1," ")</f>
        <v xml:space="preserve"> -q qiime_table </v>
      </c>
      <c r="W212" s="10" t="s">
        <v>365</v>
      </c>
      <c r="X212" t="str">
        <f>CONCATENATE(" -c ",$X$1," ")</f>
        <v xml:space="preserve"> -c 10 </v>
      </c>
      <c r="Y212" t="str">
        <f>CONCATENATE("-o ", F211,"b")</f>
        <v>-o Analysis_42b</v>
      </c>
      <c r="Z212" s="10" t="s">
        <v>94</v>
      </c>
      <c r="AE212" s="10"/>
      <c r="AF212" s="10">
        <v>42</v>
      </c>
      <c r="AG212">
        <v>3</v>
      </c>
      <c r="AH212" t="str">
        <f>CONCATENATE($AH$2,O212,P212,Q212,R212,S212,T212,U212,V212,W212,X212,Y212,Z212)</f>
        <v>~/EHFI/plot_pco_with_stats_all.3-4-13.pl -f Zhou.14.Qiime.100p.removed.norm  -g Zhou.groups -s gt -p 10000 -t rowwise_rand -m euclidean -z qiime_pipe  -q qiime_table  -a ~/EHFI/qiime_trees/16S_all_gg_2011_1.tree -c 10 -o Analysis_42b -cleanup</v>
      </c>
      <c r="AK212" s="1" t="s">
        <v>898</v>
      </c>
      <c r="AO212" s="1"/>
    </row>
    <row r="213" spans="2:41">
      <c r="AF213" s="10">
        <v>42</v>
      </c>
      <c r="AG213">
        <v>4</v>
      </c>
      <c r="AH213" t="str">
        <f>CONCATENATE($AH$3,AB210,AC210,AD210,AE210)</f>
        <v>~/EHFI/combine_summary_stats.pl -m pattern -w Analysis_42w -b Analysis_42b -o Analysis_42.P_VALUE_SUMMARY</v>
      </c>
      <c r="AK213" s="1" t="s">
        <v>649</v>
      </c>
      <c r="AO213" s="1"/>
    </row>
    <row r="214" spans="2:41">
      <c r="AF214" s="10">
        <v>42</v>
      </c>
      <c r="AG214">
        <v>5</v>
      </c>
      <c r="AO214" s="1"/>
    </row>
    <row r="215" spans="2:41">
      <c r="O215" t="str">
        <f>CONCATENATE(F216)</f>
        <v>Analysis_43</v>
      </c>
      <c r="AB215" t="str">
        <f>CONCATENATE("-m pattern")</f>
        <v>-m pattern</v>
      </c>
      <c r="AC215" t="str">
        <f>CONCATENATE(" -w ",F216,"w")</f>
        <v xml:space="preserve"> -w Analysis_43w</v>
      </c>
      <c r="AD215" t="str">
        <f>CONCATENATE(" -b ",F216,"b")</f>
        <v xml:space="preserve"> -b Analysis_43b</v>
      </c>
      <c r="AE215" s="10" t="str">
        <f>CONCATENATE(" -o ",F216,".P_VALUE_SUMMARY")</f>
        <v xml:space="preserve"> -o Analysis_43.P_VALUE_SUMMARY</v>
      </c>
      <c r="AF215" s="10">
        <v>43</v>
      </c>
      <c r="AG215">
        <v>1</v>
      </c>
      <c r="AH215" t="str">
        <f>CONCATENATE("# ",O215)</f>
        <v># Analysis_43</v>
      </c>
      <c r="AK215" s="1" t="s">
        <v>650</v>
      </c>
      <c r="AO215" s="1"/>
    </row>
    <row r="216" spans="2:41">
      <c r="B216">
        <v>15</v>
      </c>
      <c r="C216" t="s">
        <v>808</v>
      </c>
      <c r="D216" t="str">
        <f>CONCATENATE(G216,".",L216,".",M216,".",K216)</f>
        <v>Qiime.100p.included.raw</v>
      </c>
      <c r="E216">
        <v>43</v>
      </c>
      <c r="F216" s="24" t="s">
        <v>674</v>
      </c>
      <c r="G216" s="20" t="s">
        <v>150</v>
      </c>
      <c r="H216" s="20" t="s">
        <v>151</v>
      </c>
      <c r="I216" s="20" t="s">
        <v>675</v>
      </c>
      <c r="J216" s="20" t="s">
        <v>153</v>
      </c>
      <c r="K216" s="20" t="s">
        <v>107</v>
      </c>
      <c r="L216" s="20" t="s">
        <v>314</v>
      </c>
      <c r="M216" s="20" t="s">
        <v>93</v>
      </c>
      <c r="N216" t="str">
        <f>L216</f>
        <v>100p</v>
      </c>
      <c r="O216" t="str">
        <f>CONCATENATE(" -f ",C216)</f>
        <v xml:space="preserve"> -f Zhou.15.Qiime.100p.included.raw</v>
      </c>
      <c r="P216" t="str">
        <f>CONCATENATE(" ","-g ","Zhou.groups ")</f>
        <v xml:space="preserve"> -g Zhou.groups </v>
      </c>
      <c r="Q216" t="str">
        <f>CONCATENATE("-s ","lt"," ")</f>
        <v xml:space="preserve">-s lt </v>
      </c>
      <c r="R216" t="str">
        <f>CONCATENATE("-p ",$R$1 )</f>
        <v>-p 10000</v>
      </c>
      <c r="S216" t="str">
        <f>CONCATENATE(" -t dataset_rand ")</f>
        <v xml:space="preserve"> -t dataset_rand </v>
      </c>
      <c r="T216" t="str">
        <f>CONCATENATE("-m ",I216," ")</f>
        <v xml:space="preserve">-m bray_curtis </v>
      </c>
      <c r="U216" t="str">
        <f>CONCATENATE("-z ",H216," ")</f>
        <v xml:space="preserve">-z qiime_pipe </v>
      </c>
      <c r="V216" t="str">
        <f>CONCATENATE(" -q ",$V$1," ")</f>
        <v xml:space="preserve"> -q qiime_table </v>
      </c>
      <c r="W216" s="10" t="s">
        <v>365</v>
      </c>
      <c r="X216" t="str">
        <f>CONCATENATE(" -c ",$X$1," ")</f>
        <v xml:space="preserve"> -c 10 </v>
      </c>
      <c r="Y216" t="str">
        <f>CONCATENATE("-o ",F216,"w")</f>
        <v>-o Analysis_43w</v>
      </c>
      <c r="Z216" s="10" t="s">
        <v>94</v>
      </c>
      <c r="AF216" s="10">
        <v>43</v>
      </c>
      <c r="AG216">
        <v>2</v>
      </c>
      <c r="AH216" t="str">
        <f>CONCATENATE($AH$2,O216,P216,Q216,R216,S216,T216,U216,V216,W216,X216,Y216,Z216)</f>
        <v>~/EHFI/plot_pco_with_stats_all.3-4-13.pl -f Zhou.15.Qiime.100p.included.raw -g Zhou.groups -s lt -p 10000 -t dataset_rand -m bray_curtis -z qiime_pipe  -q qiime_table  -a ~/EHFI/qiime_trees/16S_all_gg_2011_1.tree -c 10 -o Analysis_43w -cleanup</v>
      </c>
      <c r="AK216" s="1" t="s">
        <v>899</v>
      </c>
      <c r="AO216" s="1"/>
    </row>
    <row r="217" spans="2:41">
      <c r="O217" t="str">
        <f>CONCATENATE(" -f ",C216," ")</f>
        <v xml:space="preserve"> -f Zhou.15.Qiime.100p.included.raw </v>
      </c>
      <c r="P217" t="str">
        <f>CONCATENATE(" ","-g ","Zhou.groups ")</f>
        <v xml:space="preserve"> -g Zhou.groups </v>
      </c>
      <c r="Q217" t="str">
        <f>CONCATENATE("-s ","gt"," ")</f>
        <v xml:space="preserve">-s gt </v>
      </c>
      <c r="R217" t="str">
        <f>CONCATENATE("-p ",$R$1 )</f>
        <v>-p 10000</v>
      </c>
      <c r="S217" t="str">
        <f>CONCATENATE(" -t rowwise_rand ")</f>
        <v xml:space="preserve"> -t rowwise_rand </v>
      </c>
      <c r="T217" t="str">
        <f>CONCATENATE("-m ",I216," ")</f>
        <v xml:space="preserve">-m bray_curtis </v>
      </c>
      <c r="U217" t="str">
        <f>CONCATENATE("-z ",H216," ")</f>
        <v xml:space="preserve">-z qiime_pipe </v>
      </c>
      <c r="V217" t="str">
        <f>CONCATENATE(" -q ",$V$1," ")</f>
        <v xml:space="preserve"> -q qiime_table </v>
      </c>
      <c r="W217" s="10" t="s">
        <v>365</v>
      </c>
      <c r="X217" t="str">
        <f>CONCATENATE(" -c ",$X$1," ")</f>
        <v xml:space="preserve"> -c 10 </v>
      </c>
      <c r="Y217" t="str">
        <f>CONCATENATE("-o ", F216,"b")</f>
        <v>-o Analysis_43b</v>
      </c>
      <c r="Z217" s="10" t="s">
        <v>94</v>
      </c>
      <c r="AE217" s="10"/>
      <c r="AF217" s="10">
        <v>43</v>
      </c>
      <c r="AG217">
        <v>3</v>
      </c>
      <c r="AH217" t="str">
        <f>CONCATENATE($AH$2,O217,P217,Q217,R217,S217,T217,U217,V217,W217,X217,Y217,Z217)</f>
        <v>~/EHFI/plot_pco_with_stats_all.3-4-13.pl -f Zhou.15.Qiime.100p.included.raw  -g Zhou.groups -s gt -p 10000 -t rowwise_rand -m bray_curtis -z qiime_pipe  -q qiime_table  -a ~/EHFI/qiime_trees/16S_all_gg_2011_1.tree -c 10 -o Analysis_43b -cleanup</v>
      </c>
      <c r="AK217" s="1" t="s">
        <v>900</v>
      </c>
      <c r="AO217" s="1"/>
    </row>
    <row r="218" spans="2:41">
      <c r="AF218" s="10">
        <v>43</v>
      </c>
      <c r="AG218">
        <v>4</v>
      </c>
      <c r="AH218" t="str">
        <f>CONCATENATE($AH$3,AB215,AC215,AD215,AE215)</f>
        <v>~/EHFI/combine_summary_stats.pl -m pattern -w Analysis_43w -b Analysis_43b -o Analysis_43.P_VALUE_SUMMARY</v>
      </c>
      <c r="AK218" s="1" t="s">
        <v>660</v>
      </c>
      <c r="AO218" s="1"/>
    </row>
    <row r="219" spans="2:41">
      <c r="AF219" s="10">
        <v>43</v>
      </c>
      <c r="AG219">
        <v>5</v>
      </c>
      <c r="AO219" s="1"/>
    </row>
    <row r="220" spans="2:41">
      <c r="O220" t="str">
        <f>CONCATENATE(F221)</f>
        <v>Analysis_44</v>
      </c>
      <c r="AB220" t="str">
        <f>CONCATENATE("-m pattern")</f>
        <v>-m pattern</v>
      </c>
      <c r="AC220" t="str">
        <f>CONCATENATE(" -w ",F221,"w")</f>
        <v xml:space="preserve"> -w Analysis_44w</v>
      </c>
      <c r="AD220" t="str">
        <f>CONCATENATE(" -b ",F221,"b")</f>
        <v xml:space="preserve"> -b Analysis_44b</v>
      </c>
      <c r="AE220" s="10" t="str">
        <f>CONCATENATE(" -o ",F221,".P_VALUE_SUMMARY")</f>
        <v xml:space="preserve"> -o Analysis_44.P_VALUE_SUMMARY</v>
      </c>
      <c r="AF220" s="10">
        <v>44</v>
      </c>
      <c r="AG220">
        <v>1</v>
      </c>
      <c r="AH220" t="str">
        <f>CONCATENATE("# ",O220)</f>
        <v># Analysis_44</v>
      </c>
      <c r="AK220" s="1" t="s">
        <v>661</v>
      </c>
      <c r="AO220" s="1"/>
    </row>
    <row r="221" spans="2:41">
      <c r="B221">
        <v>16</v>
      </c>
      <c r="C221" t="s">
        <v>809</v>
      </c>
      <c r="D221" t="str">
        <f>CONCATENATE(G221,".",L221,".",M221,".",K221)</f>
        <v>Qiime.100p.included.norm</v>
      </c>
      <c r="E221">
        <v>44</v>
      </c>
      <c r="F221" s="24" t="s">
        <v>688</v>
      </c>
      <c r="G221" s="20" t="s">
        <v>150</v>
      </c>
      <c r="H221" s="20" t="s">
        <v>151</v>
      </c>
      <c r="I221" s="20" t="s">
        <v>675</v>
      </c>
      <c r="J221" s="20" t="s">
        <v>153</v>
      </c>
      <c r="K221" s="20" t="s">
        <v>91</v>
      </c>
      <c r="L221" s="20" t="s">
        <v>314</v>
      </c>
      <c r="M221" s="20" t="s">
        <v>93</v>
      </c>
      <c r="N221" t="str">
        <f>L221</f>
        <v>100p</v>
      </c>
      <c r="O221" t="str">
        <f>CONCATENATE(" -f ",C221)</f>
        <v xml:space="preserve"> -f Zhou.16.Qiime.100p.included.norm</v>
      </c>
      <c r="P221" t="str">
        <f>CONCATENATE(" ","-g ","Zhou.groups ")</f>
        <v xml:space="preserve"> -g Zhou.groups </v>
      </c>
      <c r="Q221" t="str">
        <f>CONCATENATE("-s ","lt"," ")</f>
        <v xml:space="preserve">-s lt </v>
      </c>
      <c r="R221" t="str">
        <f>CONCATENATE("-p ",$R$1 )</f>
        <v>-p 10000</v>
      </c>
      <c r="S221" t="str">
        <f>CONCATENATE(" -t dataset_rand ")</f>
        <v xml:space="preserve"> -t dataset_rand </v>
      </c>
      <c r="T221" t="str">
        <f>CONCATENATE("-m ",I221," ")</f>
        <v xml:space="preserve">-m bray_curtis </v>
      </c>
      <c r="U221" t="str">
        <f>CONCATENATE("-z ",H221," ")</f>
        <v xml:space="preserve">-z qiime_pipe </v>
      </c>
      <c r="V221" t="str">
        <f>CONCATENATE(" -q ",$V$1," ")</f>
        <v xml:space="preserve"> -q qiime_table </v>
      </c>
      <c r="W221" s="10" t="s">
        <v>365</v>
      </c>
      <c r="X221" t="str">
        <f>CONCATENATE(" -c ",$X$1," ")</f>
        <v xml:space="preserve"> -c 10 </v>
      </c>
      <c r="Y221" t="str">
        <f>CONCATENATE("-o ",F221,"w")</f>
        <v>-o Analysis_44w</v>
      </c>
      <c r="Z221" s="10" t="s">
        <v>94</v>
      </c>
      <c r="AF221" s="10">
        <v>44</v>
      </c>
      <c r="AG221">
        <v>2</v>
      </c>
      <c r="AH221" t="str">
        <f>CONCATENATE($AH$2,O221,P221,Q221,R221,S221,T221,U221,V221,W221,X221,Y221,Z221)</f>
        <v>~/EHFI/plot_pco_with_stats_all.3-4-13.pl -f Zhou.16.Qiime.100p.included.norm -g Zhou.groups -s lt -p 10000 -t dataset_rand -m bray_curtis -z qiime_pipe  -q qiime_table  -a ~/EHFI/qiime_trees/16S_all_gg_2011_1.tree -c 10 -o Analysis_44w -cleanup</v>
      </c>
      <c r="AK221" s="1" t="s">
        <v>901</v>
      </c>
      <c r="AO221" s="1"/>
    </row>
    <row r="222" spans="2:41">
      <c r="O222" t="str">
        <f>CONCATENATE(" -f ",C221," ")</f>
        <v xml:space="preserve"> -f Zhou.16.Qiime.100p.included.norm </v>
      </c>
      <c r="P222" t="str">
        <f>CONCATENATE(" ","-g ","Zhou.groups ")</f>
        <v xml:space="preserve"> -g Zhou.groups </v>
      </c>
      <c r="Q222" t="str">
        <f>CONCATENATE("-s ","gt"," ")</f>
        <v xml:space="preserve">-s gt </v>
      </c>
      <c r="R222" t="str">
        <f>CONCATENATE("-p ",$R$1 )</f>
        <v>-p 10000</v>
      </c>
      <c r="S222" t="str">
        <f>CONCATENATE(" -t rowwise_rand ")</f>
        <v xml:space="preserve"> -t rowwise_rand </v>
      </c>
      <c r="T222" t="str">
        <f>CONCATENATE("-m ",I221," ")</f>
        <v xml:space="preserve">-m bray_curtis </v>
      </c>
      <c r="U222" t="str">
        <f>CONCATENATE("-z ",H221," ")</f>
        <v xml:space="preserve">-z qiime_pipe </v>
      </c>
      <c r="V222" t="str">
        <f>CONCATENATE(" -q ",$V$1," ")</f>
        <v xml:space="preserve"> -q qiime_table </v>
      </c>
      <c r="W222" s="10" t="s">
        <v>365</v>
      </c>
      <c r="X222" t="str">
        <f>CONCATENATE(" -c ",$X$1," ")</f>
        <v xml:space="preserve"> -c 10 </v>
      </c>
      <c r="Y222" t="str">
        <f>CONCATENATE("-o ", F221,"b")</f>
        <v>-o Analysis_44b</v>
      </c>
      <c r="Z222" s="10" t="s">
        <v>94</v>
      </c>
      <c r="AE222" s="10"/>
      <c r="AF222" s="10">
        <v>44</v>
      </c>
      <c r="AG222">
        <v>3</v>
      </c>
      <c r="AH222" t="str">
        <f>CONCATENATE($AH$2,O222,P222,Q222,R222,S222,T222,U222,V222,W222,X222,Y222,Z222)</f>
        <v>~/EHFI/plot_pco_with_stats_all.3-4-13.pl -f Zhou.16.Qiime.100p.included.norm  -g Zhou.groups -s gt -p 10000 -t rowwise_rand -m bray_curtis -z qiime_pipe  -q qiime_table  -a ~/EHFI/qiime_trees/16S_all_gg_2011_1.tree -c 10 -o Analysis_44b -cleanup</v>
      </c>
      <c r="AK222" s="1" t="s">
        <v>902</v>
      </c>
      <c r="AO222" s="1"/>
    </row>
    <row r="223" spans="2:41">
      <c r="AF223" s="10">
        <v>44</v>
      </c>
      <c r="AG223">
        <v>4</v>
      </c>
      <c r="AH223" t="str">
        <f>CONCATENATE($AH$3,AB220,AC220,AD220,AE220)</f>
        <v>~/EHFI/combine_summary_stats.pl -m pattern -w Analysis_44w -b Analysis_44b -o Analysis_44.P_VALUE_SUMMARY</v>
      </c>
      <c r="AK223" s="1" t="s">
        <v>672</v>
      </c>
      <c r="AO223" s="1"/>
    </row>
    <row r="224" spans="2:41">
      <c r="AF224">
        <v>44</v>
      </c>
      <c r="AG224">
        <v>5</v>
      </c>
      <c r="AO224" s="1"/>
    </row>
    <row r="225" spans="2:41">
      <c r="O225" t="str">
        <f>CONCATENATE(F226)</f>
        <v>Analysis_45</v>
      </c>
      <c r="AB225" t="str">
        <f>CONCATENATE("-m pattern")</f>
        <v>-m pattern</v>
      </c>
      <c r="AC225" t="str">
        <f>CONCATENATE(" -w ",F226,"w")</f>
        <v xml:space="preserve"> -w Analysis_45w</v>
      </c>
      <c r="AD225" t="str">
        <f>CONCATENATE(" -b ",F226,"b")</f>
        <v xml:space="preserve"> -b Analysis_45b</v>
      </c>
      <c r="AE225" s="10" t="str">
        <f>CONCATENATE(" -o ",F226,".P_VALUE_SUMMARY")</f>
        <v xml:space="preserve"> -o Analysis_45.P_VALUE_SUMMARY</v>
      </c>
      <c r="AF225" s="10">
        <v>45</v>
      </c>
      <c r="AG225">
        <v>1</v>
      </c>
      <c r="AH225" t="str">
        <f>CONCATENATE("# ",O225)</f>
        <v># Analysis_45</v>
      </c>
      <c r="AK225" s="1" t="s">
        <v>673</v>
      </c>
      <c r="AO225" s="1"/>
    </row>
    <row r="226" spans="2:41">
      <c r="B226">
        <v>13</v>
      </c>
      <c r="C226" t="s">
        <v>812</v>
      </c>
      <c r="D226" t="str">
        <f>CONCATENATE(G226,".",L226,".",M226,".",K226)</f>
        <v>Qiime.100p.removed.raw</v>
      </c>
      <c r="E226">
        <v>45</v>
      </c>
      <c r="F226" s="24" t="s">
        <v>700</v>
      </c>
      <c r="G226" s="20" t="s">
        <v>150</v>
      </c>
      <c r="H226" s="20" t="s">
        <v>151</v>
      </c>
      <c r="I226" s="20" t="s">
        <v>675</v>
      </c>
      <c r="J226" s="20" t="s">
        <v>153</v>
      </c>
      <c r="K226" s="20" t="s">
        <v>107</v>
      </c>
      <c r="L226" s="20" t="s">
        <v>314</v>
      </c>
      <c r="M226" s="20" t="s">
        <v>214</v>
      </c>
      <c r="N226" t="str">
        <f>L226</f>
        <v>100p</v>
      </c>
      <c r="O226" t="str">
        <f>CONCATENATE(" -f ",C226)</f>
        <v xml:space="preserve"> -f Zhou.13.Qiime.100p.removed.raw</v>
      </c>
      <c r="P226" t="str">
        <f>CONCATENATE(" ","-g ","Zhou.groups ")</f>
        <v xml:space="preserve"> -g Zhou.groups </v>
      </c>
      <c r="Q226" t="str">
        <f>CONCATENATE("-s ","lt"," ")</f>
        <v xml:space="preserve">-s lt </v>
      </c>
      <c r="R226" t="str">
        <f>CONCATENATE("-p ",$R$1 )</f>
        <v>-p 10000</v>
      </c>
      <c r="S226" t="str">
        <f>CONCATENATE(" -t dataset_rand ")</f>
        <v xml:space="preserve"> -t dataset_rand </v>
      </c>
      <c r="T226" t="str">
        <f>CONCATENATE("-m ",I226," ")</f>
        <v xml:space="preserve">-m bray_curtis </v>
      </c>
      <c r="U226" t="str">
        <f>CONCATENATE("-z ",H226," ")</f>
        <v xml:space="preserve">-z qiime_pipe </v>
      </c>
      <c r="V226" t="str">
        <f>CONCATENATE(" -q ",$V$1," ")</f>
        <v xml:space="preserve"> -q qiime_table </v>
      </c>
      <c r="W226" s="10" t="s">
        <v>365</v>
      </c>
      <c r="X226" t="str">
        <f>CONCATENATE(" -c ",$X$1," ")</f>
        <v xml:space="preserve"> -c 10 </v>
      </c>
      <c r="Y226" t="str">
        <f>CONCATENATE("-o ",F226,"w")</f>
        <v>-o Analysis_45w</v>
      </c>
      <c r="Z226" s="10" t="s">
        <v>94</v>
      </c>
      <c r="AF226" s="10">
        <v>45</v>
      </c>
      <c r="AG226">
        <v>2</v>
      </c>
      <c r="AH226" t="str">
        <f>CONCATENATE($AH$2,O226,P226,Q226,R226,S226,T226,U226,V226,W226,X226,Y226,Z226)</f>
        <v>~/EHFI/plot_pco_with_stats_all.3-4-13.pl -f Zhou.13.Qiime.100p.removed.raw -g Zhou.groups -s lt -p 10000 -t dataset_rand -m bray_curtis -z qiime_pipe  -q qiime_table  -a ~/EHFI/qiime_trees/16S_all_gg_2011_1.tree -c 10 -o Analysis_45w -cleanup</v>
      </c>
      <c r="AK226" s="1" t="s">
        <v>903</v>
      </c>
      <c r="AO226" s="1"/>
    </row>
    <row r="227" spans="2:41">
      <c r="O227" t="str">
        <f>CONCATENATE(" -f ",C226," ")</f>
        <v xml:space="preserve"> -f Zhou.13.Qiime.100p.removed.raw </v>
      </c>
      <c r="P227" t="str">
        <f>CONCATENATE(" ","-g ","Zhou.groups ")</f>
        <v xml:space="preserve"> -g Zhou.groups </v>
      </c>
      <c r="Q227" t="str">
        <f>CONCATENATE("-s ","gt"," ")</f>
        <v xml:space="preserve">-s gt </v>
      </c>
      <c r="R227" t="str">
        <f>CONCATENATE("-p ",$R$1 )</f>
        <v>-p 10000</v>
      </c>
      <c r="S227" t="str">
        <f>CONCATENATE(" -t rowwise_rand ")</f>
        <v xml:space="preserve"> -t rowwise_rand </v>
      </c>
      <c r="T227" t="str">
        <f>CONCATENATE("-m ",I226," ")</f>
        <v xml:space="preserve">-m bray_curtis </v>
      </c>
      <c r="U227" t="str">
        <f>CONCATENATE("-z ",H226," ")</f>
        <v xml:space="preserve">-z qiime_pipe </v>
      </c>
      <c r="V227" t="str">
        <f>CONCATENATE(" -q ",$V$1," ")</f>
        <v xml:space="preserve"> -q qiime_table </v>
      </c>
      <c r="W227" s="10" t="s">
        <v>365</v>
      </c>
      <c r="X227" t="str">
        <f>CONCATENATE(" -c ",$X$1," ")</f>
        <v xml:space="preserve"> -c 10 </v>
      </c>
      <c r="Y227" t="str">
        <f>CONCATENATE("-o ", F226,"b")</f>
        <v>-o Analysis_45b</v>
      </c>
      <c r="Z227" s="10" t="s">
        <v>94</v>
      </c>
      <c r="AE227" s="10"/>
      <c r="AF227" s="10">
        <v>45</v>
      </c>
      <c r="AG227">
        <v>3</v>
      </c>
      <c r="AH227" t="str">
        <f>CONCATENATE($AH$2,O227,P227,Q227,R227,S227,T227,U227,V227,W227,X227,Y227,Z227)</f>
        <v>~/EHFI/plot_pco_with_stats_all.3-4-13.pl -f Zhou.13.Qiime.100p.removed.raw  -g Zhou.groups -s gt -p 10000 -t rowwise_rand -m bray_curtis -z qiime_pipe  -q qiime_table  -a ~/EHFI/qiime_trees/16S_all_gg_2011_1.tree -c 10 -o Analysis_45b -cleanup</v>
      </c>
      <c r="AK227" s="1" t="s">
        <v>904</v>
      </c>
      <c r="AO227" s="1"/>
    </row>
    <row r="228" spans="2:41">
      <c r="AF228" s="10">
        <v>45</v>
      </c>
      <c r="AG228">
        <v>4</v>
      </c>
      <c r="AH228" t="str">
        <f>CONCATENATE($AH$3,AB225,AC225,AD225,AE225)</f>
        <v>~/EHFI/combine_summary_stats.pl -m pattern -w Analysis_45w -b Analysis_45b -o Analysis_45.P_VALUE_SUMMARY</v>
      </c>
      <c r="AK228" s="1" t="s">
        <v>686</v>
      </c>
      <c r="AO228" s="1"/>
    </row>
    <row r="229" spans="2:41">
      <c r="AF229" s="10">
        <v>45</v>
      </c>
      <c r="AG229">
        <v>5</v>
      </c>
      <c r="AO229" s="1"/>
    </row>
    <row r="230" spans="2:41">
      <c r="O230" t="str">
        <f>CONCATENATE(F231)</f>
        <v>Analysis_46</v>
      </c>
      <c r="AB230" t="str">
        <f>CONCATENATE("-m pattern")</f>
        <v>-m pattern</v>
      </c>
      <c r="AC230" t="str">
        <f>CONCATENATE(" -w ",F231,"w")</f>
        <v xml:space="preserve"> -w Analysis_46w</v>
      </c>
      <c r="AD230" t="str">
        <f>CONCATENATE(" -b ",F231,"b")</f>
        <v xml:space="preserve"> -b Analysis_46b</v>
      </c>
      <c r="AE230" s="10" t="str">
        <f>CONCATENATE(" -o ",F231,".P_VALUE_SUMMARY")</f>
        <v xml:space="preserve"> -o Analysis_46.P_VALUE_SUMMARY</v>
      </c>
      <c r="AF230" s="10">
        <v>46</v>
      </c>
      <c r="AG230">
        <v>1</v>
      </c>
      <c r="AH230" t="str">
        <f>CONCATENATE("# ",O230)</f>
        <v># Analysis_46</v>
      </c>
      <c r="AK230" s="1" t="s">
        <v>687</v>
      </c>
      <c r="AO230" s="1"/>
    </row>
    <row r="231" spans="2:41">
      <c r="B231">
        <v>14</v>
      </c>
      <c r="C231" t="s">
        <v>813</v>
      </c>
      <c r="D231" t="str">
        <f>CONCATENATE(G231,".",L231,".",M231,".",K231)</f>
        <v>Qiime.100p.removed.norm</v>
      </c>
      <c r="E231">
        <v>46</v>
      </c>
      <c r="F231" s="24" t="s">
        <v>710</v>
      </c>
      <c r="G231" s="20" t="s">
        <v>150</v>
      </c>
      <c r="H231" s="20" t="s">
        <v>151</v>
      </c>
      <c r="I231" s="20" t="s">
        <v>675</v>
      </c>
      <c r="J231" s="20" t="s">
        <v>153</v>
      </c>
      <c r="K231" s="20" t="s">
        <v>91</v>
      </c>
      <c r="L231" s="20" t="s">
        <v>314</v>
      </c>
      <c r="M231" s="20" t="s">
        <v>214</v>
      </c>
      <c r="N231" t="str">
        <f>L231</f>
        <v>100p</v>
      </c>
      <c r="O231" t="str">
        <f>CONCATENATE(" -f ",C231)</f>
        <v xml:space="preserve"> -f Zhou.14.Qiime.100p.removed.norm</v>
      </c>
      <c r="P231" t="str">
        <f>CONCATENATE(" ","-g ","Zhou.groups ")</f>
        <v xml:space="preserve"> -g Zhou.groups </v>
      </c>
      <c r="Q231" t="str">
        <f>CONCATENATE("-s ","lt"," ")</f>
        <v xml:space="preserve">-s lt </v>
      </c>
      <c r="R231" t="str">
        <f>CONCATENATE("-p ",$R$1 )</f>
        <v>-p 10000</v>
      </c>
      <c r="S231" t="str">
        <f>CONCATENATE(" -t dataset_rand ")</f>
        <v xml:space="preserve"> -t dataset_rand </v>
      </c>
      <c r="T231" t="str">
        <f>CONCATENATE("-m ",I231," ")</f>
        <v xml:space="preserve">-m bray_curtis </v>
      </c>
      <c r="U231" t="str">
        <f>CONCATENATE("-z ",H231," ")</f>
        <v xml:space="preserve">-z qiime_pipe </v>
      </c>
      <c r="V231" t="str">
        <f>CONCATENATE(" -q ",$V$1," ")</f>
        <v xml:space="preserve"> -q qiime_table </v>
      </c>
      <c r="W231" s="10" t="s">
        <v>365</v>
      </c>
      <c r="X231" t="str">
        <f>CONCATENATE(" -c ",$X$1," ")</f>
        <v xml:space="preserve"> -c 10 </v>
      </c>
      <c r="Y231" t="str">
        <f>CONCATENATE("-o ",F231,"w")</f>
        <v>-o Analysis_46w</v>
      </c>
      <c r="Z231" s="10" t="s">
        <v>94</v>
      </c>
      <c r="AF231" s="10">
        <v>46</v>
      </c>
      <c r="AG231">
        <v>2</v>
      </c>
      <c r="AH231" t="str">
        <f>CONCATENATE($AH$2,O231,P231,Q231,R231,S231,T231,U231,V231,W231,X231,Y231,Z231)</f>
        <v>~/EHFI/plot_pco_with_stats_all.3-4-13.pl -f Zhou.14.Qiime.100p.removed.norm -g Zhou.groups -s lt -p 10000 -t dataset_rand -m bray_curtis -z qiime_pipe  -q qiime_table  -a ~/EHFI/qiime_trees/16S_all_gg_2011_1.tree -c 10 -o Analysis_46w -cleanup</v>
      </c>
      <c r="AK231" s="1" t="s">
        <v>905</v>
      </c>
      <c r="AO231" s="1"/>
    </row>
    <row r="232" spans="2:41">
      <c r="O232" t="str">
        <f>CONCATENATE(" -f ",C231," ")</f>
        <v xml:space="preserve"> -f Zhou.14.Qiime.100p.removed.norm </v>
      </c>
      <c r="P232" t="str">
        <f>CONCATENATE(" ","-g ","Zhou.groups ")</f>
        <v xml:space="preserve"> -g Zhou.groups </v>
      </c>
      <c r="Q232" t="str">
        <f>CONCATENATE("-s ","gt"," ")</f>
        <v xml:space="preserve">-s gt </v>
      </c>
      <c r="R232" t="str">
        <f>CONCATENATE("-p ",$R$1 )</f>
        <v>-p 10000</v>
      </c>
      <c r="S232" t="str">
        <f>CONCATENATE(" -t rowwise_rand ")</f>
        <v xml:space="preserve"> -t rowwise_rand </v>
      </c>
      <c r="T232" t="str">
        <f>CONCATENATE("-m ",I231," ")</f>
        <v xml:space="preserve">-m bray_curtis </v>
      </c>
      <c r="U232" t="str">
        <f>CONCATENATE("-z ",H231," ")</f>
        <v xml:space="preserve">-z qiime_pipe </v>
      </c>
      <c r="V232" t="str">
        <f>CONCATENATE(" -q ",$V$1," ")</f>
        <v xml:space="preserve"> -q qiime_table </v>
      </c>
      <c r="W232" s="10" t="s">
        <v>365</v>
      </c>
      <c r="X232" t="str">
        <f>CONCATENATE(" -c ",$X$1," ")</f>
        <v xml:space="preserve"> -c 10 </v>
      </c>
      <c r="Y232" t="str">
        <f>CONCATENATE("-o ", F231,"b")</f>
        <v>-o Analysis_46b</v>
      </c>
      <c r="Z232" s="10" t="s">
        <v>94</v>
      </c>
      <c r="AE232" s="10"/>
      <c r="AF232" s="10">
        <v>46</v>
      </c>
      <c r="AG232">
        <v>3</v>
      </c>
      <c r="AH232" t="str">
        <f>CONCATENATE($AH$2,O232,P232,Q232,R232,S232,T232,U232,V232,W232,X232,Y232,Z232)</f>
        <v>~/EHFI/plot_pco_with_stats_all.3-4-13.pl -f Zhou.14.Qiime.100p.removed.norm  -g Zhou.groups -s gt -p 10000 -t rowwise_rand -m bray_curtis -z qiime_pipe  -q qiime_table  -a ~/EHFI/qiime_trees/16S_all_gg_2011_1.tree -c 10 -o Analysis_46b -cleanup</v>
      </c>
      <c r="AK232" s="1" t="s">
        <v>906</v>
      </c>
      <c r="AO232" s="1"/>
    </row>
    <row r="233" spans="2:41">
      <c r="AF233" s="10">
        <v>46</v>
      </c>
      <c r="AG233">
        <v>4</v>
      </c>
      <c r="AH233" t="str">
        <f>CONCATENATE($AH$3,AB230,AC230,AD230,AE230)</f>
        <v>~/EHFI/combine_summary_stats.pl -m pattern -w Analysis_46w -b Analysis_46b -o Analysis_46.P_VALUE_SUMMARY</v>
      </c>
      <c r="AK233" s="1" t="s">
        <v>698</v>
      </c>
      <c r="AO233" s="1"/>
    </row>
    <row r="234" spans="2:41">
      <c r="AF234" s="10">
        <v>46</v>
      </c>
      <c r="AG234">
        <v>5</v>
      </c>
      <c r="AO234" s="1"/>
    </row>
    <row r="235" spans="2:41">
      <c r="O235" t="str">
        <f>CONCATENATE(F236)</f>
        <v>Analysis_47</v>
      </c>
      <c r="AB235" t="str">
        <f>CONCATENATE("-m pattern")</f>
        <v>-m pattern</v>
      </c>
      <c r="AC235" t="str">
        <f>CONCATENATE(" -w ",F236,"w")</f>
        <v xml:space="preserve"> -w Analysis_47w</v>
      </c>
      <c r="AD235" t="str">
        <f>CONCATENATE(" -b ",F236,"b")</f>
        <v xml:space="preserve"> -b Analysis_47b</v>
      </c>
      <c r="AE235" s="10" t="str">
        <f>CONCATENATE(" -o ",F236,".P_VALUE_SUMMARY")</f>
        <v xml:space="preserve"> -o Analysis_47.P_VALUE_SUMMARY</v>
      </c>
      <c r="AF235" s="10">
        <v>47</v>
      </c>
      <c r="AG235">
        <v>1</v>
      </c>
      <c r="AH235" t="str">
        <f>CONCATENATE("# ",O235)</f>
        <v># Analysis_47</v>
      </c>
      <c r="AK235" s="1" t="s">
        <v>699</v>
      </c>
      <c r="AO235" s="1"/>
    </row>
    <row r="236" spans="2:41">
      <c r="B236">
        <v>11</v>
      </c>
      <c r="C236" t="s">
        <v>800</v>
      </c>
      <c r="D236" t="str">
        <f>CONCATENATE(G236,".",L236,".",M236,".",K236)</f>
        <v>Qiime.Qiime_default.included.raw</v>
      </c>
      <c r="E236">
        <v>47</v>
      </c>
      <c r="F236" s="24" t="s">
        <v>722</v>
      </c>
      <c r="G236" s="20" t="s">
        <v>150</v>
      </c>
      <c r="H236" s="20" t="s">
        <v>151</v>
      </c>
      <c r="I236" s="20" t="s">
        <v>675</v>
      </c>
      <c r="J236" s="20" t="s">
        <v>153</v>
      </c>
      <c r="K236" s="20" t="s">
        <v>107</v>
      </c>
      <c r="L236" s="20" t="s">
        <v>154</v>
      </c>
      <c r="M236" s="20" t="s">
        <v>93</v>
      </c>
      <c r="N236" t="str">
        <f>L236</f>
        <v>Qiime_default</v>
      </c>
      <c r="O236" t="str">
        <f>CONCATENATE(" -f ",C236)</f>
        <v xml:space="preserve"> -f Zhou.11.Qiime.Qiime_default.included.raw</v>
      </c>
      <c r="P236" t="str">
        <f>CONCATENATE(" ","-g ","Zhou.groups ")</f>
        <v xml:space="preserve"> -g Zhou.groups </v>
      </c>
      <c r="Q236" t="str">
        <f>CONCATENATE("-s ","lt"," ")</f>
        <v xml:space="preserve">-s lt </v>
      </c>
      <c r="R236" t="str">
        <f>CONCATENATE("-p ",$R$1 )</f>
        <v>-p 10000</v>
      </c>
      <c r="S236" t="str">
        <f>CONCATENATE(" -t dataset_rand ")</f>
        <v xml:space="preserve"> -t dataset_rand </v>
      </c>
      <c r="T236" t="str">
        <f>CONCATENATE("-m ",I236," ")</f>
        <v xml:space="preserve">-m bray_curtis </v>
      </c>
      <c r="U236" t="str">
        <f>CONCATENATE("-z ",H236," ")</f>
        <v xml:space="preserve">-z qiime_pipe </v>
      </c>
      <c r="V236" t="str">
        <f>CONCATENATE(" -q ",$V$1," ")</f>
        <v xml:space="preserve"> -q qiime_table </v>
      </c>
      <c r="W236" s="10" t="s">
        <v>797</v>
      </c>
      <c r="X236" t="str">
        <f>CONCATENATE(" -c ",$X$1," ")</f>
        <v xml:space="preserve"> -c 10 </v>
      </c>
      <c r="Y236" t="str">
        <f>CONCATENATE("-o ",F236,"w")</f>
        <v>-o Analysis_47w</v>
      </c>
      <c r="Z236" s="10" t="s">
        <v>94</v>
      </c>
      <c r="AF236" s="10">
        <v>47</v>
      </c>
      <c r="AG236">
        <v>2</v>
      </c>
      <c r="AH236" t="str">
        <f>CONCATENATE($AH$2,O236,P236,Q236,R236,S236,T236,U236,V236,W236,X236,Y236,Z236)</f>
        <v>~/EHFI/plot_pco_with_stats_all.3-4-13.pl -f Zhou.11.Qiime.Qiime_default.included.raw -g Zhou.groups -s lt -p 10000 -t dataset_rand -m bray_curtis -z qiime_pipe  -q qiime_table  -a ~/qiime_software/gg_otus-12_10-release/trees/97_otus.tree -c 10 -o Analysis_47w -cleanup</v>
      </c>
      <c r="AK236" s="1" t="s">
        <v>907</v>
      </c>
      <c r="AO236" s="1"/>
    </row>
    <row r="237" spans="2:41">
      <c r="O237" t="str">
        <f>CONCATENATE(" -f ",C236," ")</f>
        <v xml:space="preserve"> -f Zhou.11.Qiime.Qiime_default.included.raw </v>
      </c>
      <c r="P237" t="str">
        <f>CONCATENATE(" ","-g ","Zhou.groups ")</f>
        <v xml:space="preserve"> -g Zhou.groups </v>
      </c>
      <c r="Q237" t="str">
        <f>CONCATENATE("-s ","gt"," ")</f>
        <v xml:space="preserve">-s gt </v>
      </c>
      <c r="R237" t="str">
        <f>CONCATENATE("-p ",$R$1 )</f>
        <v>-p 10000</v>
      </c>
      <c r="S237" t="str">
        <f>CONCATENATE(" -t rowwise_rand ")</f>
        <v xml:space="preserve"> -t rowwise_rand </v>
      </c>
      <c r="T237" t="str">
        <f>CONCATENATE("-m ",I236," ")</f>
        <v xml:space="preserve">-m bray_curtis </v>
      </c>
      <c r="U237" t="str">
        <f>CONCATENATE("-z ",H236," ")</f>
        <v xml:space="preserve">-z qiime_pipe </v>
      </c>
      <c r="V237" t="str">
        <f>CONCATENATE(" -q ",$V$1," ")</f>
        <v xml:space="preserve"> -q qiime_table </v>
      </c>
      <c r="W237" s="10" t="s">
        <v>797</v>
      </c>
      <c r="X237" t="str">
        <f>CONCATENATE(" -c ",$X$1," ")</f>
        <v xml:space="preserve"> -c 10 </v>
      </c>
      <c r="Y237" t="str">
        <f>CONCATENATE("-o ", F236,"b")</f>
        <v>-o Analysis_47b</v>
      </c>
      <c r="Z237" s="10" t="s">
        <v>94</v>
      </c>
      <c r="AE237" s="10"/>
      <c r="AF237" s="10">
        <v>47</v>
      </c>
      <c r="AG237">
        <v>3</v>
      </c>
      <c r="AH237" t="str">
        <f>CONCATENATE($AH$2,O237,P237,Q237,R237,S237,T237,U237,V237,W237,X237,Y237,Z237)</f>
        <v>~/EHFI/plot_pco_with_stats_all.3-4-13.pl -f Zhou.11.Qiime.Qiime_default.included.raw  -g Zhou.groups -s gt -p 10000 -t rowwise_rand -m bray_curtis -z qiime_pipe  -q qiime_table  -a ~/qiime_software/gg_otus-12_10-release/trees/97_otus.tree -c 10 -o Analysis_47b -cleanup</v>
      </c>
      <c r="AK237" s="1" t="s">
        <v>908</v>
      </c>
      <c r="AO237" s="1"/>
    </row>
    <row r="238" spans="2:41">
      <c r="AF238" s="10">
        <v>47</v>
      </c>
      <c r="AG238">
        <v>4</v>
      </c>
      <c r="AH238" t="str">
        <f>CONCATENATE($AH$3,AB235,AC235,AD235,AE235)</f>
        <v>~/EHFI/combine_summary_stats.pl -m pattern -w Analysis_47w -b Analysis_47b -o Analysis_47.P_VALUE_SUMMARY</v>
      </c>
      <c r="AK238" s="1" t="s">
        <v>708</v>
      </c>
      <c r="AO238" s="1"/>
    </row>
    <row r="239" spans="2:41">
      <c r="AF239" s="10">
        <v>47</v>
      </c>
      <c r="AG239">
        <v>5</v>
      </c>
      <c r="AO239" s="1"/>
    </row>
    <row r="240" spans="2:41">
      <c r="O240" t="str">
        <f>CONCATENATE(F241)</f>
        <v>Analysis_48</v>
      </c>
      <c r="AB240" t="str">
        <f>CONCATENATE("-m pattern")</f>
        <v>-m pattern</v>
      </c>
      <c r="AC240" t="str">
        <f>CONCATENATE(" -w ",F241,"w")</f>
        <v xml:space="preserve"> -w Analysis_48w</v>
      </c>
      <c r="AD240" t="str">
        <f>CONCATENATE(" -b ",F241,"b")</f>
        <v xml:space="preserve"> -b Analysis_48b</v>
      </c>
      <c r="AE240" s="10" t="str">
        <f>CONCATENATE(" -o ",F241,".P_VALUE_SUMMARY")</f>
        <v xml:space="preserve"> -o Analysis_48.P_VALUE_SUMMARY</v>
      </c>
      <c r="AF240" s="10">
        <v>48</v>
      </c>
      <c r="AG240">
        <v>1</v>
      </c>
      <c r="AH240" t="str">
        <f>CONCATENATE("# ",O240)</f>
        <v># Analysis_48</v>
      </c>
      <c r="AK240" s="1" t="s">
        <v>709</v>
      </c>
      <c r="AO240" s="1"/>
    </row>
    <row r="241" spans="2:41">
      <c r="B241">
        <v>11</v>
      </c>
      <c r="C241" t="s">
        <v>800</v>
      </c>
      <c r="D241" t="str">
        <f>CONCATENATE(G241,".",L241,".",M241,".",K241)</f>
        <v>Qiime.Qiime_default.included.raw</v>
      </c>
      <c r="E241">
        <v>48</v>
      </c>
      <c r="F241" s="24" t="s">
        <v>732</v>
      </c>
      <c r="G241" s="20" t="s">
        <v>150</v>
      </c>
      <c r="H241" s="20" t="s">
        <v>151</v>
      </c>
      <c r="I241" s="20" t="s">
        <v>122</v>
      </c>
      <c r="J241" s="20" t="s">
        <v>153</v>
      </c>
      <c r="K241" s="20" t="s">
        <v>107</v>
      </c>
      <c r="L241" s="20" t="s">
        <v>154</v>
      </c>
      <c r="M241" s="20" t="s">
        <v>93</v>
      </c>
      <c r="N241" t="str">
        <f>L241</f>
        <v>Qiime_default</v>
      </c>
      <c r="O241" t="str">
        <f>CONCATENATE(" -f ",C241)</f>
        <v xml:space="preserve"> -f Zhou.11.Qiime.Qiime_default.included.raw</v>
      </c>
      <c r="P241" t="str">
        <f>CONCATENATE(" ","-g ","Zhou.groups ")</f>
        <v xml:space="preserve"> -g Zhou.groups </v>
      </c>
      <c r="Q241" t="str">
        <f>CONCATENATE("-s ","lt"," ")</f>
        <v xml:space="preserve">-s lt </v>
      </c>
      <c r="R241" t="str">
        <f>CONCATENATE("-p ",$R$1 )</f>
        <v>-p 10000</v>
      </c>
      <c r="S241" t="str">
        <f>CONCATENATE(" -t dataset_rand ")</f>
        <v xml:space="preserve"> -t dataset_rand </v>
      </c>
      <c r="T241" t="str">
        <f>CONCATENATE("-m ",I241," ")</f>
        <v xml:space="preserve">-m euclidean </v>
      </c>
      <c r="U241" t="str">
        <f>CONCATENATE("-z ",H241," ")</f>
        <v xml:space="preserve">-z qiime_pipe </v>
      </c>
      <c r="V241" t="str">
        <f>CONCATENATE(" -q ",$V$1," ")</f>
        <v xml:space="preserve"> -q qiime_table </v>
      </c>
      <c r="W241" s="10" t="s">
        <v>797</v>
      </c>
      <c r="X241" t="str">
        <f>CONCATENATE(" -c ",$X$1," ")</f>
        <v xml:space="preserve"> -c 10 </v>
      </c>
      <c r="Y241" t="str">
        <f>CONCATENATE("-o ",F241,"w")</f>
        <v>-o Analysis_48w</v>
      </c>
      <c r="Z241" s="10" t="s">
        <v>94</v>
      </c>
      <c r="AF241" s="10">
        <v>48</v>
      </c>
      <c r="AG241">
        <v>2</v>
      </c>
      <c r="AH241" t="str">
        <f>CONCATENATE($AH$2,O241,P241,Q241,R241,S241,T241,U241,V241,W241,X241,Y241,Z241)</f>
        <v>~/EHFI/plot_pco_with_stats_all.3-4-13.pl -f Zhou.11.Qiime.Qiime_default.included.raw -g Zhou.groups -s lt -p 10000 -t dataset_rand -m euclidean -z qiime_pipe  -q qiime_table  -a ~/qiime_software/gg_otus-12_10-release/trees/97_otus.tree -c 10 -o Analysis_48w -cleanup</v>
      </c>
      <c r="AK241" s="1" t="s">
        <v>909</v>
      </c>
      <c r="AO241" s="1"/>
    </row>
    <row r="242" spans="2:41">
      <c r="O242" t="str">
        <f>CONCATENATE(" -f ",C241," ")</f>
        <v xml:space="preserve"> -f Zhou.11.Qiime.Qiime_default.included.raw </v>
      </c>
      <c r="P242" t="str">
        <f>CONCATENATE(" ","-g ","Zhou.groups ")</f>
        <v xml:space="preserve"> -g Zhou.groups </v>
      </c>
      <c r="Q242" t="str">
        <f>CONCATENATE("-s ","gt"," ")</f>
        <v xml:space="preserve">-s gt </v>
      </c>
      <c r="R242" t="str">
        <f>CONCATENATE("-p ",$R$1 )</f>
        <v>-p 10000</v>
      </c>
      <c r="S242" t="str">
        <f>CONCATENATE(" -t rowwise_rand ")</f>
        <v xml:space="preserve"> -t rowwise_rand </v>
      </c>
      <c r="T242" t="str">
        <f>CONCATENATE("-m ",I241," ")</f>
        <v xml:space="preserve">-m euclidean </v>
      </c>
      <c r="U242" t="str">
        <f>CONCATENATE("-z ",H241," ")</f>
        <v xml:space="preserve">-z qiime_pipe </v>
      </c>
      <c r="V242" t="str">
        <f>CONCATENATE(" -q ",$V$1," ")</f>
        <v xml:space="preserve"> -q qiime_table </v>
      </c>
      <c r="W242" s="10" t="s">
        <v>797</v>
      </c>
      <c r="X242" t="str">
        <f>CONCATENATE(" -c ",$X$1," ")</f>
        <v xml:space="preserve"> -c 10 </v>
      </c>
      <c r="Y242" t="str">
        <f>CONCATENATE("-o ", F241,"b")</f>
        <v>-o Analysis_48b</v>
      </c>
      <c r="Z242" s="10" t="s">
        <v>94</v>
      </c>
      <c r="AE242" s="10"/>
      <c r="AF242" s="10">
        <v>48</v>
      </c>
      <c r="AG242">
        <v>3</v>
      </c>
      <c r="AH242" t="str">
        <f>CONCATENATE($AH$2,O242,P242,Q242,R242,S242,T242,U242,V242,W242,X242,Y242,Z242)</f>
        <v>~/EHFI/plot_pco_with_stats_all.3-4-13.pl -f Zhou.11.Qiime.Qiime_default.included.raw  -g Zhou.groups -s gt -p 10000 -t rowwise_rand -m euclidean -z qiime_pipe  -q qiime_table  -a ~/qiime_software/gg_otus-12_10-release/trees/97_otus.tree -c 10 -o Analysis_48b -cleanup</v>
      </c>
      <c r="AK242" s="1" t="s">
        <v>910</v>
      </c>
      <c r="AO242" s="1"/>
    </row>
    <row r="243" spans="2:41">
      <c r="AF243" s="10">
        <v>48</v>
      </c>
      <c r="AG243">
        <v>4</v>
      </c>
      <c r="AH243" t="str">
        <f>CONCATENATE($AH$3,AB240,AC240,AD240,AE240)</f>
        <v>~/EHFI/combine_summary_stats.pl -m pattern -w Analysis_48w -b Analysis_48b -o Analysis_48.P_VALUE_SUMMARY</v>
      </c>
      <c r="AK243" s="1" t="s">
        <v>720</v>
      </c>
      <c r="AO243" s="1"/>
    </row>
    <row r="244" spans="2:41">
      <c r="AF244" s="10">
        <v>48</v>
      </c>
      <c r="AG244">
        <v>5</v>
      </c>
      <c r="AO244" s="1"/>
    </row>
    <row r="245" spans="2:41">
      <c r="O245" t="str">
        <f>CONCATENATE(F246)</f>
        <v>Analysis_49</v>
      </c>
      <c r="AB245" t="str">
        <f>CONCATENATE("-m pattern")</f>
        <v>-m pattern</v>
      </c>
      <c r="AC245" t="str">
        <f>CONCATENATE(" -w ",F246,"w")</f>
        <v xml:space="preserve"> -w Analysis_49w</v>
      </c>
      <c r="AD245" t="str">
        <f>CONCATENATE(" -b ",F246,"b")</f>
        <v xml:space="preserve"> -b Analysis_49b</v>
      </c>
      <c r="AE245" s="10" t="str">
        <f>CONCATENATE(" -o ",F246,".P_VALUE_SUMMARY")</f>
        <v xml:space="preserve"> -o Analysis_49.P_VALUE_SUMMARY</v>
      </c>
      <c r="AF245" s="10">
        <v>49</v>
      </c>
      <c r="AG245">
        <v>1</v>
      </c>
      <c r="AH245" t="str">
        <f>CONCATENATE("# ",O245)</f>
        <v># Analysis_49</v>
      </c>
      <c r="AK245" s="1" t="s">
        <v>721</v>
      </c>
      <c r="AO245" s="1"/>
    </row>
    <row r="246" spans="2:41">
      <c r="B246">
        <v>9</v>
      </c>
      <c r="C246" t="s">
        <v>804</v>
      </c>
      <c r="D246" t="str">
        <f>CONCATENATE(G246,".",L246,".",M246,".",K246)</f>
        <v>Qiime.Qiime_default.removed.raw</v>
      </c>
      <c r="E246">
        <v>49</v>
      </c>
      <c r="F246" s="24" t="s">
        <v>744</v>
      </c>
      <c r="G246" s="20" t="s">
        <v>150</v>
      </c>
      <c r="H246" s="20" t="s">
        <v>151</v>
      </c>
      <c r="I246" s="20" t="s">
        <v>675</v>
      </c>
      <c r="J246" s="20" t="s">
        <v>153</v>
      </c>
      <c r="K246" s="20" t="s">
        <v>107</v>
      </c>
      <c r="L246" s="20" t="s">
        <v>154</v>
      </c>
      <c r="M246" s="20" t="s">
        <v>214</v>
      </c>
      <c r="N246" t="str">
        <f>L246</f>
        <v>Qiime_default</v>
      </c>
      <c r="O246" t="str">
        <f>CONCATENATE(" -f ",C246)</f>
        <v xml:space="preserve"> -f Zhou.9.Qiime.Qiime_default.removed.raw</v>
      </c>
      <c r="P246" t="str">
        <f>CONCATENATE(" ","-g ","Zhou.groups ")</f>
        <v xml:space="preserve"> -g Zhou.groups </v>
      </c>
      <c r="Q246" t="str">
        <f>CONCATENATE("-s ","lt"," ")</f>
        <v xml:space="preserve">-s lt </v>
      </c>
      <c r="R246" t="str">
        <f>CONCATENATE("-p ",$R$1 )</f>
        <v>-p 10000</v>
      </c>
      <c r="S246" t="str">
        <f>CONCATENATE(" -t dataset_rand ")</f>
        <v xml:space="preserve"> -t dataset_rand </v>
      </c>
      <c r="T246" t="str">
        <f>CONCATENATE("-m ",I246," ")</f>
        <v xml:space="preserve">-m bray_curtis </v>
      </c>
      <c r="U246" t="str">
        <f>CONCATENATE("-z ",H246," ")</f>
        <v xml:space="preserve">-z qiime_pipe </v>
      </c>
      <c r="V246" t="str">
        <f>CONCATENATE(" -q ",$V$1," ")</f>
        <v xml:space="preserve"> -q qiime_table </v>
      </c>
      <c r="W246" s="10" t="s">
        <v>797</v>
      </c>
      <c r="X246" t="str">
        <f>CONCATENATE(" -c ",$X$1," ")</f>
        <v xml:space="preserve"> -c 10 </v>
      </c>
      <c r="Y246" t="str">
        <f>CONCATENATE("-o ",F246,"w")</f>
        <v>-o Analysis_49w</v>
      </c>
      <c r="Z246" s="10" t="s">
        <v>94</v>
      </c>
      <c r="AF246" s="10">
        <v>49</v>
      </c>
      <c r="AG246">
        <v>2</v>
      </c>
      <c r="AH246" t="str">
        <f>CONCATENATE($AH$2,O246,P246,Q246,R246,S246,T246,U246,V246,W246,X246,Y246,Z246)</f>
        <v>~/EHFI/plot_pco_with_stats_all.3-4-13.pl -f Zhou.9.Qiime.Qiime_default.removed.raw -g Zhou.groups -s lt -p 10000 -t dataset_rand -m bray_curtis -z qiime_pipe  -q qiime_table  -a ~/qiime_software/gg_otus-12_10-release/trees/97_otus.tree -c 10 -o Analysis_49w -cleanup</v>
      </c>
      <c r="AK246" s="1" t="s">
        <v>911</v>
      </c>
      <c r="AO246" s="1"/>
    </row>
    <row r="247" spans="2:41">
      <c r="O247" t="str">
        <f>CONCATENATE(" -f ",C246," ")</f>
        <v xml:space="preserve"> -f Zhou.9.Qiime.Qiime_default.removed.raw </v>
      </c>
      <c r="P247" t="str">
        <f>CONCATENATE(" ","-g ","Zhou.groups ")</f>
        <v xml:space="preserve"> -g Zhou.groups </v>
      </c>
      <c r="Q247" t="str">
        <f>CONCATENATE("-s ","gt"," ")</f>
        <v xml:space="preserve">-s gt </v>
      </c>
      <c r="R247" t="str">
        <f>CONCATENATE("-p ",$R$1 )</f>
        <v>-p 10000</v>
      </c>
      <c r="S247" t="str">
        <f>CONCATENATE(" -t rowwise_rand ")</f>
        <v xml:space="preserve"> -t rowwise_rand </v>
      </c>
      <c r="T247" t="str">
        <f>CONCATENATE("-m ",I246," ")</f>
        <v xml:space="preserve">-m bray_curtis </v>
      </c>
      <c r="U247" t="str">
        <f>CONCATENATE("-z ",H246," ")</f>
        <v xml:space="preserve">-z qiime_pipe </v>
      </c>
      <c r="V247" t="str">
        <f>CONCATENATE(" -q ",$V$1," ")</f>
        <v xml:space="preserve"> -q qiime_table </v>
      </c>
      <c r="W247" s="10" t="s">
        <v>797</v>
      </c>
      <c r="X247" t="str">
        <f>CONCATENATE(" -c ",$X$1," ")</f>
        <v xml:space="preserve"> -c 10 </v>
      </c>
      <c r="Y247" t="str">
        <f>CONCATENATE("-o ", F246,"b")</f>
        <v>-o Analysis_49b</v>
      </c>
      <c r="Z247" s="10" t="s">
        <v>94</v>
      </c>
      <c r="AE247" s="10"/>
      <c r="AF247" s="10">
        <v>49</v>
      </c>
      <c r="AG247">
        <v>3</v>
      </c>
      <c r="AH247" t="str">
        <f>CONCATENATE($AH$2,O247,P247,Q247,R247,S247,T247,U247,V247,W247,X247,Y247,Z247)</f>
        <v>~/EHFI/plot_pco_with_stats_all.3-4-13.pl -f Zhou.9.Qiime.Qiime_default.removed.raw  -g Zhou.groups -s gt -p 10000 -t rowwise_rand -m bray_curtis -z qiime_pipe  -q qiime_table  -a ~/qiime_software/gg_otus-12_10-release/trees/97_otus.tree -c 10 -o Analysis_49b -cleanup</v>
      </c>
      <c r="AK247" s="1" t="s">
        <v>912</v>
      </c>
      <c r="AO247" s="1"/>
    </row>
    <row r="248" spans="2:41">
      <c r="AF248" s="10">
        <v>49</v>
      </c>
      <c r="AG248">
        <v>4</v>
      </c>
      <c r="AH248" t="str">
        <f>CONCATENATE($AH$3,AB245,AC245,AD245,AE245)</f>
        <v>~/EHFI/combine_summary_stats.pl -m pattern -w Analysis_49w -b Analysis_49b -o Analysis_49.P_VALUE_SUMMARY</v>
      </c>
      <c r="AK248" s="1" t="s">
        <v>730</v>
      </c>
      <c r="AO248" s="1"/>
    </row>
    <row r="249" spans="2:41">
      <c r="AF249" s="10">
        <v>49</v>
      </c>
      <c r="AG249">
        <v>5</v>
      </c>
      <c r="AO249" s="1"/>
    </row>
    <row r="250" spans="2:41">
      <c r="O250" t="str">
        <f>CONCATENATE(F251)</f>
        <v>Analysis_50</v>
      </c>
      <c r="AB250" t="str">
        <f>CONCATENATE("-m pattern")</f>
        <v>-m pattern</v>
      </c>
      <c r="AC250" t="str">
        <f>CONCATENATE(" -w ",F251,"w")</f>
        <v xml:space="preserve"> -w Analysis_50w</v>
      </c>
      <c r="AD250" t="str">
        <f>CONCATENATE(" -b ",F251,"b")</f>
        <v xml:space="preserve"> -b Analysis_50b</v>
      </c>
      <c r="AE250" s="10" t="str">
        <f>CONCATENATE(" -o ",F251,".P_VALUE_SUMMARY")</f>
        <v xml:space="preserve"> -o Analysis_50.P_VALUE_SUMMARY</v>
      </c>
      <c r="AF250" s="10">
        <v>50</v>
      </c>
      <c r="AG250">
        <v>1</v>
      </c>
      <c r="AH250" t="str">
        <f>CONCATENATE("# ",O250)</f>
        <v># Analysis_50</v>
      </c>
      <c r="AK250" s="1" t="s">
        <v>731</v>
      </c>
      <c r="AO250" s="1"/>
    </row>
    <row r="251" spans="2:41">
      <c r="B251">
        <v>9</v>
      </c>
      <c r="C251" t="s">
        <v>804</v>
      </c>
      <c r="D251" t="str">
        <f>CONCATENATE(G251,".",L251,".",M251,".",K251)</f>
        <v>Qiime.Qiime_default.removed.raw</v>
      </c>
      <c r="E251">
        <v>50</v>
      </c>
      <c r="F251" s="24" t="s">
        <v>752</v>
      </c>
      <c r="G251" s="20" t="s">
        <v>150</v>
      </c>
      <c r="H251" s="20" t="s">
        <v>151</v>
      </c>
      <c r="I251" s="20" t="s">
        <v>122</v>
      </c>
      <c r="J251" s="20" t="s">
        <v>153</v>
      </c>
      <c r="K251" s="20" t="s">
        <v>107</v>
      </c>
      <c r="L251" s="20" t="s">
        <v>154</v>
      </c>
      <c r="M251" s="20" t="s">
        <v>214</v>
      </c>
      <c r="N251" t="str">
        <f>L251</f>
        <v>Qiime_default</v>
      </c>
      <c r="O251" t="str">
        <f>CONCATENATE(" -f ",C251)</f>
        <v xml:space="preserve"> -f Zhou.9.Qiime.Qiime_default.removed.raw</v>
      </c>
      <c r="P251" t="str">
        <f>CONCATENATE(" ","-g ","Zhou.groups ")</f>
        <v xml:space="preserve"> -g Zhou.groups </v>
      </c>
      <c r="Q251" t="str">
        <f>CONCATENATE("-s ","lt"," ")</f>
        <v xml:space="preserve">-s lt </v>
      </c>
      <c r="R251" t="str">
        <f>CONCATENATE("-p ",$R$1 )</f>
        <v>-p 10000</v>
      </c>
      <c r="S251" t="str">
        <f>CONCATENATE(" -t dataset_rand ")</f>
        <v xml:space="preserve"> -t dataset_rand </v>
      </c>
      <c r="T251" t="str">
        <f>CONCATENATE("-m ",I251," ")</f>
        <v xml:space="preserve">-m euclidean </v>
      </c>
      <c r="U251" t="str">
        <f>CONCATENATE("-z ",H251," ")</f>
        <v xml:space="preserve">-z qiime_pipe </v>
      </c>
      <c r="V251" t="str">
        <f>CONCATENATE(" -q ",$V$1," ")</f>
        <v xml:space="preserve"> -q qiime_table </v>
      </c>
      <c r="W251" s="10" t="s">
        <v>797</v>
      </c>
      <c r="X251" t="str">
        <f>CONCATENATE(" -c ",$X$1," ")</f>
        <v xml:space="preserve"> -c 10 </v>
      </c>
      <c r="Y251" t="str">
        <f>CONCATENATE("-o ",F251,"w")</f>
        <v>-o Analysis_50w</v>
      </c>
      <c r="Z251" s="10" t="s">
        <v>94</v>
      </c>
      <c r="AF251" s="10">
        <v>50</v>
      </c>
      <c r="AG251">
        <v>2</v>
      </c>
      <c r="AH251" t="str">
        <f>CONCATENATE($AH$2,O251,P251,Q251,R251,S251,T251,U251,V251,W251,X251,Y251,Z251)</f>
        <v>~/EHFI/plot_pco_with_stats_all.3-4-13.pl -f Zhou.9.Qiime.Qiime_default.removed.raw -g Zhou.groups -s lt -p 10000 -t dataset_rand -m euclidean -z qiime_pipe  -q qiime_table  -a ~/qiime_software/gg_otus-12_10-release/trees/97_otus.tree -c 10 -o Analysis_50w -cleanup</v>
      </c>
      <c r="AK251" s="1" t="s">
        <v>913</v>
      </c>
      <c r="AO251" s="1"/>
    </row>
    <row r="252" spans="2:41">
      <c r="O252" t="str">
        <f>CONCATENATE(" -f ",C251," ")</f>
        <v xml:space="preserve"> -f Zhou.9.Qiime.Qiime_default.removed.raw </v>
      </c>
      <c r="P252" t="str">
        <f>CONCATENATE(" ","-g ","Zhou.groups ")</f>
        <v xml:space="preserve"> -g Zhou.groups </v>
      </c>
      <c r="Q252" t="str">
        <f>CONCATENATE("-s ","gt"," ")</f>
        <v xml:space="preserve">-s gt </v>
      </c>
      <c r="R252" t="str">
        <f>CONCATENATE("-p ",$R$1 )</f>
        <v>-p 10000</v>
      </c>
      <c r="S252" t="str">
        <f>CONCATENATE(" -t rowwise_rand ")</f>
        <v xml:space="preserve"> -t rowwise_rand </v>
      </c>
      <c r="T252" t="str">
        <f>CONCATENATE("-m ",I251," ")</f>
        <v xml:space="preserve">-m euclidean </v>
      </c>
      <c r="U252" t="str">
        <f>CONCATENATE("-z ",H251," ")</f>
        <v xml:space="preserve">-z qiime_pipe </v>
      </c>
      <c r="V252" t="str">
        <f>CONCATENATE(" -q ",$V$1," ")</f>
        <v xml:space="preserve"> -q qiime_table </v>
      </c>
      <c r="W252" s="10" t="s">
        <v>797</v>
      </c>
      <c r="X252" t="str">
        <f>CONCATENATE(" -c ",$X$1," ")</f>
        <v xml:space="preserve"> -c 10 </v>
      </c>
      <c r="Y252" t="str">
        <f>CONCATENATE("-o ", F251,"b")</f>
        <v>-o Analysis_50b</v>
      </c>
      <c r="Z252" s="10" t="s">
        <v>94</v>
      </c>
      <c r="AE252" s="10"/>
      <c r="AF252" s="10">
        <v>50</v>
      </c>
      <c r="AG252">
        <v>3</v>
      </c>
      <c r="AH252" t="str">
        <f>CONCATENATE($AH$2,O252,P252,Q252,R252,S252,T252,U252,V252,W252,X252,Y252,Z252)</f>
        <v>~/EHFI/plot_pco_with_stats_all.3-4-13.pl -f Zhou.9.Qiime.Qiime_default.removed.raw  -g Zhou.groups -s gt -p 10000 -t rowwise_rand -m euclidean -z qiime_pipe  -q qiime_table  -a ~/qiime_software/gg_otus-12_10-release/trees/97_otus.tree -c 10 -o Analysis_50b -cleanup</v>
      </c>
      <c r="AK252" s="1" t="s">
        <v>914</v>
      </c>
      <c r="AO252" s="1"/>
    </row>
    <row r="253" spans="2:41">
      <c r="AF253" s="10">
        <v>50</v>
      </c>
      <c r="AG253">
        <v>4</v>
      </c>
      <c r="AH253" t="str">
        <f>CONCATENATE($AH$3,AB250,AC250,AD250,AE250)</f>
        <v>~/EHFI/combine_summary_stats.pl -m pattern -w Analysis_50w -b Analysis_50b -o Analysis_50.P_VALUE_SUMMARY</v>
      </c>
      <c r="AK253" s="1" t="s">
        <v>742</v>
      </c>
      <c r="AO253" s="1"/>
    </row>
    <row r="254" spans="2:41">
      <c r="AF254" s="10">
        <v>50</v>
      </c>
      <c r="AG254">
        <v>5</v>
      </c>
      <c r="AO254" s="1"/>
    </row>
    <row r="255" spans="2:41">
      <c r="O255" t="str">
        <f>CONCATENATE(F256)</f>
        <v>Analysis_51</v>
      </c>
      <c r="AB255" t="str">
        <f>CONCATENATE("-m pattern")</f>
        <v>-m pattern</v>
      </c>
      <c r="AC255" t="str">
        <f>CONCATENATE(" -w ",F256,"w")</f>
        <v xml:space="preserve"> -w Analysis_51w</v>
      </c>
      <c r="AD255" t="str">
        <f>CONCATENATE(" -b ",F256,"b")</f>
        <v xml:space="preserve"> -b Analysis_51b</v>
      </c>
      <c r="AE255" s="10" t="str">
        <f>CONCATENATE(" -o ",F256,".P_VALUE_SUMMARY")</f>
        <v xml:space="preserve"> -o Analysis_51.P_VALUE_SUMMARY</v>
      </c>
      <c r="AF255" s="10">
        <v>51</v>
      </c>
      <c r="AG255">
        <v>1</v>
      </c>
      <c r="AH255" t="str">
        <f>CONCATENATE("# ",O255)</f>
        <v># Analysis_51</v>
      </c>
      <c r="AK255" s="1" t="s">
        <v>743</v>
      </c>
      <c r="AO255" s="1"/>
    </row>
    <row r="256" spans="2:41">
      <c r="B256">
        <v>12</v>
      </c>
      <c r="C256" t="s">
        <v>801</v>
      </c>
      <c r="D256" t="str">
        <f>CONCATENATE(G256,".",L256,".",M256,".",K256)</f>
        <v>Qiime.Qiime_default.included.norm</v>
      </c>
      <c r="E256">
        <v>51</v>
      </c>
      <c r="F256" s="24" t="s">
        <v>763</v>
      </c>
      <c r="G256" s="20" t="s">
        <v>150</v>
      </c>
      <c r="H256" s="20" t="s">
        <v>151</v>
      </c>
      <c r="I256" s="20" t="s">
        <v>675</v>
      </c>
      <c r="J256" s="20" t="s">
        <v>153</v>
      </c>
      <c r="K256" s="20" t="s">
        <v>91</v>
      </c>
      <c r="L256" s="20" t="s">
        <v>154</v>
      </c>
      <c r="M256" s="20" t="s">
        <v>93</v>
      </c>
      <c r="N256" t="str">
        <f>L256</f>
        <v>Qiime_default</v>
      </c>
      <c r="O256" t="str">
        <f>CONCATENATE(" -f ",C256)</f>
        <v xml:space="preserve"> -f Zhou.12.Qiime.Qiime_default.included.norm</v>
      </c>
      <c r="P256" t="str">
        <f>CONCATENATE(" ","-g ","Zhou.groups ")</f>
        <v xml:space="preserve"> -g Zhou.groups </v>
      </c>
      <c r="Q256" t="str">
        <f>CONCATENATE("-s ","lt"," ")</f>
        <v xml:space="preserve">-s lt </v>
      </c>
      <c r="R256" t="str">
        <f>CONCATENATE("-p ",$R$1 )</f>
        <v>-p 10000</v>
      </c>
      <c r="S256" t="str">
        <f>CONCATENATE(" -t dataset_rand ")</f>
        <v xml:space="preserve"> -t dataset_rand </v>
      </c>
      <c r="T256" t="str">
        <f>CONCATENATE("-m ",I256," ")</f>
        <v xml:space="preserve">-m bray_curtis </v>
      </c>
      <c r="U256" t="str">
        <f>CONCATENATE("-z ",H256," ")</f>
        <v xml:space="preserve">-z qiime_pipe </v>
      </c>
      <c r="V256" t="str">
        <f>CONCATENATE(" -q ",$V$1," ")</f>
        <v xml:space="preserve"> -q qiime_table </v>
      </c>
      <c r="W256" s="10" t="s">
        <v>797</v>
      </c>
      <c r="X256" t="str">
        <f>CONCATENATE(" -c ",$X$1," ")</f>
        <v xml:space="preserve"> -c 10 </v>
      </c>
      <c r="Y256" t="str">
        <f>CONCATENATE("-o ",F256,"w")</f>
        <v>-o Analysis_51w</v>
      </c>
      <c r="Z256" s="10" t="s">
        <v>94</v>
      </c>
      <c r="AF256" s="10">
        <v>51</v>
      </c>
      <c r="AG256">
        <v>2</v>
      </c>
      <c r="AH256" t="str">
        <f>CONCATENATE($AH$2,O256,P256,Q256,R256,S256,T256,U256,V256,W256,X256,Y256,Z256)</f>
        <v>~/EHFI/plot_pco_with_stats_all.3-4-13.pl -f Zhou.12.Qiime.Qiime_default.included.norm -g Zhou.groups -s lt -p 10000 -t dataset_rand -m bray_curtis -z qiime_pipe  -q qiime_table  -a ~/qiime_software/gg_otus-12_10-release/trees/97_otus.tree -c 10 -o Analysis_51w -cleanup</v>
      </c>
      <c r="AK256" s="1" t="s">
        <v>915</v>
      </c>
      <c r="AO256" s="1"/>
    </row>
    <row r="257" spans="2:41">
      <c r="O257" t="str">
        <f>CONCATENATE(" -f ",C256," ")</f>
        <v xml:space="preserve"> -f Zhou.12.Qiime.Qiime_default.included.norm </v>
      </c>
      <c r="P257" t="str">
        <f>CONCATENATE(" ","-g ","Zhou.groups ")</f>
        <v xml:space="preserve"> -g Zhou.groups </v>
      </c>
      <c r="Q257" t="str">
        <f>CONCATENATE("-s ","gt"," ")</f>
        <v xml:space="preserve">-s gt </v>
      </c>
      <c r="R257" t="str">
        <f>CONCATENATE("-p ",$R$1 )</f>
        <v>-p 10000</v>
      </c>
      <c r="S257" t="str">
        <f>CONCATENATE(" -t rowwise_rand ")</f>
        <v xml:space="preserve"> -t rowwise_rand </v>
      </c>
      <c r="T257" t="str">
        <f>CONCATENATE("-m ",I256," ")</f>
        <v xml:space="preserve">-m bray_curtis </v>
      </c>
      <c r="U257" t="str">
        <f>CONCATENATE("-z ",H256," ")</f>
        <v xml:space="preserve">-z qiime_pipe </v>
      </c>
      <c r="V257" t="str">
        <f>CONCATENATE(" -q ",$V$1," ")</f>
        <v xml:space="preserve"> -q qiime_table </v>
      </c>
      <c r="W257" s="10" t="s">
        <v>797</v>
      </c>
      <c r="X257" t="str">
        <f>CONCATENATE(" -c ",$X$1," ")</f>
        <v xml:space="preserve"> -c 10 </v>
      </c>
      <c r="Y257" t="str">
        <f>CONCATENATE("-o ", F256,"b")</f>
        <v>-o Analysis_51b</v>
      </c>
      <c r="Z257" s="10" t="s">
        <v>94</v>
      </c>
      <c r="AE257" s="10"/>
      <c r="AF257" s="10">
        <v>51</v>
      </c>
      <c r="AG257">
        <v>3</v>
      </c>
      <c r="AH257" t="str">
        <f>CONCATENATE($AH$2,O257,P257,Q257,R257,S257,T257,U257,V257,W257,X257,Y257,Z257)</f>
        <v>~/EHFI/plot_pco_with_stats_all.3-4-13.pl -f Zhou.12.Qiime.Qiime_default.included.norm  -g Zhou.groups -s gt -p 10000 -t rowwise_rand -m bray_curtis -z qiime_pipe  -q qiime_table  -a ~/qiime_software/gg_otus-12_10-release/trees/97_otus.tree -c 10 -o Analysis_51b -cleanup</v>
      </c>
      <c r="AK257" s="1" t="s">
        <v>916</v>
      </c>
      <c r="AO257" s="1"/>
    </row>
    <row r="258" spans="2:41">
      <c r="AF258" s="10">
        <v>51</v>
      </c>
      <c r="AG258">
        <v>4</v>
      </c>
      <c r="AH258" t="str">
        <f>CONCATENATE($AH$3,AB255,AC255,AD255,AE255)</f>
        <v>~/EHFI/combine_summary_stats.pl -m pattern -w Analysis_51w -b Analysis_51b -o Analysis_51.P_VALUE_SUMMARY</v>
      </c>
      <c r="AK258" s="1" t="s">
        <v>750</v>
      </c>
      <c r="AO258" s="1"/>
    </row>
    <row r="259" spans="2:41">
      <c r="AF259" s="10">
        <v>51</v>
      </c>
      <c r="AG259">
        <v>5</v>
      </c>
      <c r="AO259" s="1"/>
    </row>
    <row r="260" spans="2:41">
      <c r="O260" t="str">
        <f>CONCATENATE(F261)</f>
        <v>Analysis_52</v>
      </c>
      <c r="AB260" t="str">
        <f>CONCATENATE("-m pattern")</f>
        <v>-m pattern</v>
      </c>
      <c r="AC260" t="str">
        <f>CONCATENATE(" -w ",F261,"w")</f>
        <v xml:space="preserve"> -w Analysis_52w</v>
      </c>
      <c r="AD260" t="str">
        <f>CONCATENATE(" -b ",F261,"b")</f>
        <v xml:space="preserve"> -b Analysis_52b</v>
      </c>
      <c r="AE260" s="10" t="str">
        <f>CONCATENATE(" -o ",F261,".P_VALUE_SUMMARY")</f>
        <v xml:space="preserve"> -o Analysis_52.P_VALUE_SUMMARY</v>
      </c>
      <c r="AF260" s="10">
        <v>52</v>
      </c>
      <c r="AG260">
        <v>1</v>
      </c>
      <c r="AH260" t="str">
        <f>CONCATENATE("# ",O260)</f>
        <v># Analysis_52</v>
      </c>
      <c r="AK260" s="1" t="s">
        <v>751</v>
      </c>
      <c r="AO260" s="1"/>
    </row>
    <row r="261" spans="2:41">
      <c r="B261">
        <v>12</v>
      </c>
      <c r="C261" t="s">
        <v>801</v>
      </c>
      <c r="D261" t="str">
        <f>CONCATENATE(G261,".",L261,".",M261,".",K261)</f>
        <v>Qiime.Qiime_default.included.norm</v>
      </c>
      <c r="E261">
        <v>52</v>
      </c>
      <c r="F261" s="24" t="s">
        <v>771</v>
      </c>
      <c r="G261" s="20" t="s">
        <v>150</v>
      </c>
      <c r="H261" s="20" t="s">
        <v>151</v>
      </c>
      <c r="I261" s="20" t="s">
        <v>122</v>
      </c>
      <c r="J261" s="20" t="s">
        <v>153</v>
      </c>
      <c r="K261" s="20" t="s">
        <v>91</v>
      </c>
      <c r="L261" s="20" t="s">
        <v>154</v>
      </c>
      <c r="M261" s="20" t="s">
        <v>93</v>
      </c>
      <c r="N261" t="str">
        <f>L261</f>
        <v>Qiime_default</v>
      </c>
      <c r="O261" t="str">
        <f>CONCATENATE(" -f ",C261)</f>
        <v xml:space="preserve"> -f Zhou.12.Qiime.Qiime_default.included.norm</v>
      </c>
      <c r="P261" t="str">
        <f>CONCATENATE(" ","-g ","Zhou.groups ")</f>
        <v xml:space="preserve"> -g Zhou.groups </v>
      </c>
      <c r="Q261" t="str">
        <f>CONCATENATE("-s ","lt"," ")</f>
        <v xml:space="preserve">-s lt </v>
      </c>
      <c r="R261" t="str">
        <f>CONCATENATE("-p ",$R$1 )</f>
        <v>-p 10000</v>
      </c>
      <c r="S261" t="str">
        <f>CONCATENATE(" -t dataset_rand ")</f>
        <v xml:space="preserve"> -t dataset_rand </v>
      </c>
      <c r="T261" t="str">
        <f>CONCATENATE("-m ",I261," ")</f>
        <v xml:space="preserve">-m euclidean </v>
      </c>
      <c r="U261" t="str">
        <f>CONCATENATE("-z ",H261," ")</f>
        <v xml:space="preserve">-z qiime_pipe </v>
      </c>
      <c r="V261" t="str">
        <f>CONCATENATE(" -q ",$V$1," ")</f>
        <v xml:space="preserve"> -q qiime_table </v>
      </c>
      <c r="W261" s="10" t="s">
        <v>797</v>
      </c>
      <c r="X261" t="str">
        <f>CONCATENATE(" -c ",$X$1," ")</f>
        <v xml:space="preserve"> -c 10 </v>
      </c>
      <c r="Y261" t="str">
        <f>CONCATENATE("-o ",F261,"w")</f>
        <v>-o Analysis_52w</v>
      </c>
      <c r="Z261" s="10" t="s">
        <v>94</v>
      </c>
      <c r="AF261" s="10">
        <v>52</v>
      </c>
      <c r="AG261">
        <v>2</v>
      </c>
      <c r="AH261" t="str">
        <f>CONCATENATE($AH$2,O261,P261,Q261,R261,S261,T261,U261,V261,W261,X261,Y261,Z261)</f>
        <v>~/EHFI/plot_pco_with_stats_all.3-4-13.pl -f Zhou.12.Qiime.Qiime_default.included.norm -g Zhou.groups -s lt -p 10000 -t dataset_rand -m euclidean -z qiime_pipe  -q qiime_table  -a ~/qiime_software/gg_otus-12_10-release/trees/97_otus.tree -c 10 -o Analysis_52w -cleanup</v>
      </c>
      <c r="AK261" s="1" t="s">
        <v>917</v>
      </c>
      <c r="AO261" s="1"/>
    </row>
    <row r="262" spans="2:41">
      <c r="O262" t="str">
        <f>CONCATENATE(" -f ",C261," ")</f>
        <v xml:space="preserve"> -f Zhou.12.Qiime.Qiime_default.included.norm </v>
      </c>
      <c r="P262" t="str">
        <f>CONCATENATE(" ","-g ","Zhou.groups ")</f>
        <v xml:space="preserve"> -g Zhou.groups </v>
      </c>
      <c r="Q262" t="str">
        <f>CONCATENATE("-s ","gt"," ")</f>
        <v xml:space="preserve">-s gt </v>
      </c>
      <c r="R262" t="str">
        <f>CONCATENATE("-p ",$R$1 )</f>
        <v>-p 10000</v>
      </c>
      <c r="S262" t="str">
        <f>CONCATENATE(" -t rowwise_rand ")</f>
        <v xml:space="preserve"> -t rowwise_rand </v>
      </c>
      <c r="T262" t="str">
        <f>CONCATENATE("-m ",I261," ")</f>
        <v xml:space="preserve">-m euclidean </v>
      </c>
      <c r="U262" t="str">
        <f>CONCATENATE("-z ",H261," ")</f>
        <v xml:space="preserve">-z qiime_pipe </v>
      </c>
      <c r="V262" t="str">
        <f>CONCATENATE(" -q ",$V$1," ")</f>
        <v xml:space="preserve"> -q qiime_table </v>
      </c>
      <c r="W262" s="10" t="s">
        <v>797</v>
      </c>
      <c r="X262" t="str">
        <f>CONCATENATE(" -c ",$X$1," ")</f>
        <v xml:space="preserve"> -c 10 </v>
      </c>
      <c r="Y262" t="str">
        <f>CONCATENATE("-o ", F261,"b")</f>
        <v>-o Analysis_52b</v>
      </c>
      <c r="Z262" s="10" t="s">
        <v>94</v>
      </c>
      <c r="AE262" s="10"/>
      <c r="AF262" s="10">
        <v>52</v>
      </c>
      <c r="AG262">
        <v>3</v>
      </c>
      <c r="AH262" t="str">
        <f>CONCATENATE($AH$2,O262,P262,Q262,R262,S262,T262,U262,V262,W262,X262,Y262,Z262)</f>
        <v>~/EHFI/plot_pco_with_stats_all.3-4-13.pl -f Zhou.12.Qiime.Qiime_default.included.norm  -g Zhou.groups -s gt -p 10000 -t rowwise_rand -m euclidean -z qiime_pipe  -q qiime_table  -a ~/qiime_software/gg_otus-12_10-release/trees/97_otus.tree -c 10 -o Analysis_52b -cleanup</v>
      </c>
      <c r="AK262" s="1" t="s">
        <v>918</v>
      </c>
      <c r="AO262" s="1"/>
    </row>
    <row r="263" spans="2:41">
      <c r="AF263" s="10">
        <v>52</v>
      </c>
      <c r="AG263">
        <v>4</v>
      </c>
      <c r="AH263" t="str">
        <f>CONCATENATE($AH$3,AB260,AC260,AD260,AE260)</f>
        <v>~/EHFI/combine_summary_stats.pl -m pattern -w Analysis_52w -b Analysis_52b -o Analysis_52.P_VALUE_SUMMARY</v>
      </c>
      <c r="AK263" s="1" t="s">
        <v>761</v>
      </c>
      <c r="AO263" s="1"/>
    </row>
    <row r="264" spans="2:41">
      <c r="AF264" s="10">
        <v>52</v>
      </c>
      <c r="AG264">
        <v>5</v>
      </c>
      <c r="AO264" s="1"/>
    </row>
    <row r="265" spans="2:41">
      <c r="O265" t="str">
        <f>CONCATENATE(F266)</f>
        <v>Analysis_53</v>
      </c>
      <c r="AB265" t="str">
        <f>CONCATENATE("-m pattern")</f>
        <v>-m pattern</v>
      </c>
      <c r="AC265" t="str">
        <f>CONCATENATE(" -w ",F266,"w")</f>
        <v xml:space="preserve"> -w Analysis_53w</v>
      </c>
      <c r="AD265" t="str">
        <f>CONCATENATE(" -b ",F266,"b")</f>
        <v xml:space="preserve"> -b Analysis_53b</v>
      </c>
      <c r="AE265" s="10" t="str">
        <f>CONCATENATE(" -o ",F266,".P_VALUE_SUMMARY")</f>
        <v xml:space="preserve"> -o Analysis_53.P_VALUE_SUMMARY</v>
      </c>
      <c r="AF265" s="10">
        <v>53</v>
      </c>
      <c r="AG265">
        <v>1</v>
      </c>
      <c r="AH265" t="str">
        <f>CONCATENATE("# ",O265)</f>
        <v># Analysis_53</v>
      </c>
      <c r="AK265" s="1" t="s">
        <v>762</v>
      </c>
      <c r="AO265" s="1"/>
    </row>
    <row r="266" spans="2:41">
      <c r="B266">
        <v>10</v>
      </c>
      <c r="C266" t="s">
        <v>805</v>
      </c>
      <c r="D266" t="str">
        <f>CONCATENATE(G266,".",L266,".",M266,".",K266)</f>
        <v>Qiime.Qiime_default.removed.norm</v>
      </c>
      <c r="E266">
        <v>53</v>
      </c>
      <c r="F266" s="24" t="s">
        <v>778</v>
      </c>
      <c r="G266" s="20" t="s">
        <v>150</v>
      </c>
      <c r="H266" s="20" t="s">
        <v>151</v>
      </c>
      <c r="I266" s="20" t="s">
        <v>675</v>
      </c>
      <c r="J266" s="20" t="s">
        <v>153</v>
      </c>
      <c r="K266" s="20" t="s">
        <v>91</v>
      </c>
      <c r="L266" s="20" t="s">
        <v>154</v>
      </c>
      <c r="M266" s="20" t="s">
        <v>214</v>
      </c>
      <c r="N266" t="str">
        <f>L266</f>
        <v>Qiime_default</v>
      </c>
      <c r="O266" t="str">
        <f>CONCATENATE(" -f ",C266)</f>
        <v xml:space="preserve"> -f Zhou.10.Qiime.Qiime_default.removed.norm</v>
      </c>
      <c r="P266" t="str">
        <f>CONCATENATE(" ","-g ","Zhou.groups ")</f>
        <v xml:space="preserve"> -g Zhou.groups </v>
      </c>
      <c r="Q266" t="str">
        <f>CONCATENATE("-s ","lt"," ")</f>
        <v xml:space="preserve">-s lt </v>
      </c>
      <c r="R266" t="str">
        <f>CONCATENATE("-p ",$R$1 )</f>
        <v>-p 10000</v>
      </c>
      <c r="S266" t="str">
        <f>CONCATENATE(" -t dataset_rand ")</f>
        <v xml:space="preserve"> -t dataset_rand </v>
      </c>
      <c r="T266" t="str">
        <f>CONCATENATE("-m ",I266," ")</f>
        <v xml:space="preserve">-m bray_curtis </v>
      </c>
      <c r="U266" t="str">
        <f>CONCATENATE("-z ",H266," ")</f>
        <v xml:space="preserve">-z qiime_pipe </v>
      </c>
      <c r="V266" t="str">
        <f>CONCATENATE(" -q ",$V$1," ")</f>
        <v xml:space="preserve"> -q qiime_table </v>
      </c>
      <c r="W266" s="10" t="s">
        <v>797</v>
      </c>
      <c r="X266" t="str">
        <f>CONCATENATE(" -c ",$X$1," ")</f>
        <v xml:space="preserve"> -c 10 </v>
      </c>
      <c r="Y266" t="str">
        <f>CONCATENATE("-o ",F266,"w")</f>
        <v>-o Analysis_53w</v>
      </c>
      <c r="Z266" s="10" t="s">
        <v>94</v>
      </c>
      <c r="AF266" s="10">
        <v>53</v>
      </c>
      <c r="AG266">
        <v>2</v>
      </c>
      <c r="AH266" t="str">
        <f>CONCATENATE($AH$2,O266,P266,Q266,R266,S266,T266,U266,V266,W266,X266,Y266,Z266)</f>
        <v>~/EHFI/plot_pco_with_stats_all.3-4-13.pl -f Zhou.10.Qiime.Qiime_default.removed.norm -g Zhou.groups -s lt -p 10000 -t dataset_rand -m bray_curtis -z qiime_pipe  -q qiime_table  -a ~/qiime_software/gg_otus-12_10-release/trees/97_otus.tree -c 10 -o Analysis_53w -cleanup</v>
      </c>
      <c r="AK266" s="1" t="s">
        <v>919</v>
      </c>
      <c r="AO266" s="1"/>
    </row>
    <row r="267" spans="2:41">
      <c r="O267" t="str">
        <f>CONCATENATE(" -f ",C266," ")</f>
        <v xml:space="preserve"> -f Zhou.10.Qiime.Qiime_default.removed.norm </v>
      </c>
      <c r="P267" t="str">
        <f>CONCATENATE(" ","-g ","Zhou.groups ")</f>
        <v xml:space="preserve"> -g Zhou.groups </v>
      </c>
      <c r="Q267" t="str">
        <f>CONCATENATE("-s ","gt"," ")</f>
        <v xml:space="preserve">-s gt </v>
      </c>
      <c r="R267" t="str">
        <f>CONCATENATE("-p ",$R$1 )</f>
        <v>-p 10000</v>
      </c>
      <c r="S267" t="str">
        <f>CONCATENATE(" -t rowwise_rand ")</f>
        <v xml:space="preserve"> -t rowwise_rand </v>
      </c>
      <c r="T267" t="str">
        <f>CONCATENATE("-m ",I266," ")</f>
        <v xml:space="preserve">-m bray_curtis </v>
      </c>
      <c r="U267" t="str">
        <f>CONCATENATE("-z ",H266," ")</f>
        <v xml:space="preserve">-z qiime_pipe </v>
      </c>
      <c r="V267" t="str">
        <f>CONCATENATE(" -q ",$V$1," ")</f>
        <v xml:space="preserve"> -q qiime_table </v>
      </c>
      <c r="W267" s="10" t="s">
        <v>797</v>
      </c>
      <c r="X267" t="str">
        <f>CONCATENATE(" -c ",$X$1," ")</f>
        <v xml:space="preserve"> -c 10 </v>
      </c>
      <c r="Y267" t="str">
        <f>CONCATENATE("-o ", F266,"b")</f>
        <v>-o Analysis_53b</v>
      </c>
      <c r="Z267" s="10" t="s">
        <v>94</v>
      </c>
      <c r="AE267" s="10"/>
      <c r="AF267" s="10">
        <v>53</v>
      </c>
      <c r="AG267">
        <v>3</v>
      </c>
      <c r="AH267" t="str">
        <f>CONCATENATE($AH$2,O267,P267,Q267,R267,S267,T267,U267,V267,W267,X267,Y267,Z267)</f>
        <v>~/EHFI/plot_pco_with_stats_all.3-4-13.pl -f Zhou.10.Qiime.Qiime_default.removed.norm  -g Zhou.groups -s gt -p 10000 -t rowwise_rand -m bray_curtis -z qiime_pipe  -q qiime_table  -a ~/qiime_software/gg_otus-12_10-release/trees/97_otus.tree -c 10 -o Analysis_53b -cleanup</v>
      </c>
      <c r="AK267" s="1" t="s">
        <v>920</v>
      </c>
      <c r="AO267" s="1"/>
    </row>
    <row r="268" spans="2:41">
      <c r="AF268" s="10">
        <v>53</v>
      </c>
      <c r="AG268">
        <v>4</v>
      </c>
      <c r="AH268" t="str">
        <f>CONCATENATE($AH$3,AB265,AC265,AD265,AE265)</f>
        <v>~/EHFI/combine_summary_stats.pl -m pattern -w Analysis_53w -b Analysis_53b -o Analysis_53.P_VALUE_SUMMARY</v>
      </c>
      <c r="AK268" s="1" t="s">
        <v>769</v>
      </c>
      <c r="AO268" s="1"/>
    </row>
    <row r="269" spans="2:41">
      <c r="AF269" s="10">
        <v>53</v>
      </c>
      <c r="AG269">
        <v>5</v>
      </c>
      <c r="AO269" s="1"/>
    </row>
    <row r="270" spans="2:41">
      <c r="O270" t="str">
        <f>CONCATENATE(F271)</f>
        <v>Analysis_54</v>
      </c>
      <c r="AB270" t="str">
        <f>CONCATENATE("-m pattern")</f>
        <v>-m pattern</v>
      </c>
      <c r="AC270" t="str">
        <f>CONCATENATE(" -w ",F271,"w")</f>
        <v xml:space="preserve"> -w Analysis_54w</v>
      </c>
      <c r="AD270" t="str">
        <f>CONCATENATE(" -b ",F271,"b")</f>
        <v xml:space="preserve"> -b Analysis_54b</v>
      </c>
      <c r="AE270" s="10" t="str">
        <f>CONCATENATE(" -o ",F271,".P_VALUE_SUMMARY")</f>
        <v xml:space="preserve"> -o Analysis_54.P_VALUE_SUMMARY</v>
      </c>
      <c r="AF270" s="10">
        <v>54</v>
      </c>
      <c r="AG270">
        <v>1</v>
      </c>
      <c r="AH270" t="str">
        <f>CONCATENATE("# ",O270)</f>
        <v># Analysis_54</v>
      </c>
      <c r="AK270" s="1" t="s">
        <v>770</v>
      </c>
      <c r="AO270" s="1"/>
    </row>
    <row r="271" spans="2:41">
      <c r="B271">
        <v>10</v>
      </c>
      <c r="C271" t="s">
        <v>805</v>
      </c>
      <c r="D271" t="str">
        <f>CONCATENATE(G271,".",L271,".",M271,".",K271)</f>
        <v>Qiime.Qiime_default.removed.norm</v>
      </c>
      <c r="E271">
        <v>54</v>
      </c>
      <c r="F271" s="24" t="s">
        <v>781</v>
      </c>
      <c r="G271" s="20" t="s">
        <v>150</v>
      </c>
      <c r="H271" s="20" t="s">
        <v>151</v>
      </c>
      <c r="I271" s="20" t="s">
        <v>122</v>
      </c>
      <c r="J271" s="20" t="s">
        <v>153</v>
      </c>
      <c r="K271" s="20" t="s">
        <v>91</v>
      </c>
      <c r="L271" s="20" t="s">
        <v>154</v>
      </c>
      <c r="M271" s="20" t="s">
        <v>214</v>
      </c>
      <c r="N271" t="str">
        <f>L271</f>
        <v>Qiime_default</v>
      </c>
      <c r="O271" t="str">
        <f>CONCATENATE(" -f ",C271)</f>
        <v xml:space="preserve"> -f Zhou.10.Qiime.Qiime_default.removed.norm</v>
      </c>
      <c r="P271" t="str">
        <f>CONCATENATE(" ","-g ","Zhou.groups ")</f>
        <v xml:space="preserve"> -g Zhou.groups </v>
      </c>
      <c r="Q271" t="str">
        <f>CONCATENATE("-s ","lt"," ")</f>
        <v xml:space="preserve">-s lt </v>
      </c>
      <c r="R271" t="str">
        <f>CONCATENATE("-p ",$R$1 )</f>
        <v>-p 10000</v>
      </c>
      <c r="S271" t="str">
        <f>CONCATENATE(" -t dataset_rand ")</f>
        <v xml:space="preserve"> -t dataset_rand </v>
      </c>
      <c r="T271" t="str">
        <f>CONCATENATE("-m ",I271," ")</f>
        <v xml:space="preserve">-m euclidean </v>
      </c>
      <c r="U271" t="str">
        <f>CONCATENATE("-z ",H271," ")</f>
        <v xml:space="preserve">-z qiime_pipe </v>
      </c>
      <c r="V271" t="str">
        <f>CONCATENATE(" -q ",$V$1," ")</f>
        <v xml:space="preserve"> -q qiime_table </v>
      </c>
      <c r="W271" s="10" t="s">
        <v>797</v>
      </c>
      <c r="X271" t="str">
        <f>CONCATENATE(" -c ",$X$1," ")</f>
        <v xml:space="preserve"> -c 10 </v>
      </c>
      <c r="Y271" t="str">
        <f>CONCATENATE("-o ",F271,"w")</f>
        <v>-o Analysis_54w</v>
      </c>
      <c r="Z271" s="10" t="s">
        <v>94</v>
      </c>
      <c r="AF271" s="10">
        <v>54</v>
      </c>
      <c r="AG271">
        <v>2</v>
      </c>
      <c r="AH271" t="str">
        <f>CONCATENATE($AH$2,O271,P271,Q271,R271,S271,T271,U271,V271,W271,X271,Y271,Z271)</f>
        <v>~/EHFI/plot_pco_with_stats_all.3-4-13.pl -f Zhou.10.Qiime.Qiime_default.removed.norm -g Zhou.groups -s lt -p 10000 -t dataset_rand -m euclidean -z qiime_pipe  -q qiime_table  -a ~/qiime_software/gg_otus-12_10-release/trees/97_otus.tree -c 10 -o Analysis_54w -cleanup</v>
      </c>
      <c r="AK271" s="1" t="s">
        <v>921</v>
      </c>
      <c r="AO271" s="1"/>
    </row>
    <row r="272" spans="2:41">
      <c r="O272" t="str">
        <f>CONCATENATE(" -f ",C271," ")</f>
        <v xml:space="preserve"> -f Zhou.10.Qiime.Qiime_default.removed.norm </v>
      </c>
      <c r="P272" t="str">
        <f>CONCATENATE(" ","-g ","Zhou.groups ")</f>
        <v xml:space="preserve"> -g Zhou.groups </v>
      </c>
      <c r="Q272" t="str">
        <f>CONCATENATE("-s ","gt"," ")</f>
        <v xml:space="preserve">-s gt </v>
      </c>
      <c r="R272" t="str">
        <f>CONCATENATE("-p ",$R$1 )</f>
        <v>-p 10000</v>
      </c>
      <c r="S272" t="str">
        <f>CONCATENATE(" -t rowwise_rand ")</f>
        <v xml:space="preserve"> -t rowwise_rand </v>
      </c>
      <c r="T272" t="str">
        <f>CONCATENATE("-m ",I271," ")</f>
        <v xml:space="preserve">-m euclidean </v>
      </c>
      <c r="U272" t="str">
        <f>CONCATENATE("-z ",H271," ")</f>
        <v xml:space="preserve">-z qiime_pipe </v>
      </c>
      <c r="V272" t="str">
        <f>CONCATENATE(" -q ",$V$1," ")</f>
        <v xml:space="preserve"> -q qiime_table </v>
      </c>
      <c r="W272" s="10" t="s">
        <v>797</v>
      </c>
      <c r="X272" t="str">
        <f>CONCATENATE(" -c ",$X$1," ")</f>
        <v xml:space="preserve"> -c 10 </v>
      </c>
      <c r="Y272" t="str">
        <f>CONCATENATE("-o ", F271,"b")</f>
        <v>-o Analysis_54b</v>
      </c>
      <c r="Z272" s="10" t="s">
        <v>94</v>
      </c>
      <c r="AE272" s="10"/>
      <c r="AF272" s="10">
        <v>54</v>
      </c>
      <c r="AG272">
        <v>3</v>
      </c>
      <c r="AH272" t="str">
        <f>CONCATENATE($AH$2,O272,P272,Q272,R272,S272,T272,U272,V272,W272,X272,Y272,Z272)</f>
        <v>~/EHFI/plot_pco_with_stats_all.3-4-13.pl -f Zhou.10.Qiime.Qiime_default.removed.norm  -g Zhou.groups -s gt -p 10000 -t rowwise_rand -m euclidean -z qiime_pipe  -q qiime_table  -a ~/qiime_software/gg_otus-12_10-release/trees/97_otus.tree -c 10 -o Analysis_54b -cleanup</v>
      </c>
      <c r="AK272" s="1" t="s">
        <v>922</v>
      </c>
      <c r="AO272" s="1"/>
    </row>
    <row r="273" spans="23:41">
      <c r="AF273" s="10">
        <v>54</v>
      </c>
      <c r="AG273">
        <v>4</v>
      </c>
      <c r="AH273" t="str">
        <f>CONCATENATE($AH$3,AB270,AC270,AD270,AE270)</f>
        <v>~/EHFI/combine_summary_stats.pl -m pattern -w Analysis_54w -b Analysis_54b -o Analysis_54.P_VALUE_SUMMARY</v>
      </c>
      <c r="AK273" s="1" t="s">
        <v>777</v>
      </c>
      <c r="AO273" s="1"/>
    </row>
    <row r="274" spans="23:41">
      <c r="AF274" s="10">
        <v>54</v>
      </c>
      <c r="AG274">
        <v>5</v>
      </c>
      <c r="AO274" s="1"/>
    </row>
    <row r="275" spans="23:41">
      <c r="W275" s="10"/>
    </row>
    <row r="276" spans="23:41">
      <c r="W276" s="10"/>
      <c r="Z276" s="10"/>
      <c r="AL276" s="25"/>
    </row>
    <row r="277" spans="23:41">
      <c r="Z277" s="10"/>
      <c r="AL277" s="25"/>
    </row>
    <row r="278" spans="23:41">
      <c r="AL278" s="25"/>
    </row>
    <row r="279" spans="23:41">
      <c r="AL279" s="25"/>
    </row>
    <row r="280" spans="23:41">
      <c r="AL280" s="25"/>
    </row>
    <row r="281" spans="23:41">
      <c r="AL281" s="25"/>
    </row>
    <row r="282" spans="23:41">
      <c r="AL282" s="25"/>
    </row>
    <row r="283" spans="23:41">
      <c r="AL283" s="25"/>
    </row>
    <row r="284" spans="23:41">
      <c r="AL284" s="25"/>
    </row>
    <row r="285" spans="23:41">
      <c r="AL285" s="25"/>
    </row>
  </sheetData>
  <mergeCells count="1">
    <mergeCell ref="G2:M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287"/>
  <sheetViews>
    <sheetView topLeftCell="A111" workbookViewId="0">
      <selection activeCell="A279" sqref="A1:XFD1048576"/>
    </sheetView>
  </sheetViews>
  <sheetFormatPr baseColWidth="10" defaultRowHeight="15" x14ac:dyDescent="0"/>
  <cols>
    <col min="2" max="2" width="13.5" customWidth="1"/>
    <col min="3" max="3" width="63.6640625" customWidth="1"/>
    <col min="4" max="4" width="61" customWidth="1"/>
    <col min="5" max="5" width="14.1640625" customWidth="1"/>
    <col min="7" max="7" width="11" customWidth="1"/>
    <col min="8" max="8" width="18.1640625" customWidth="1"/>
    <col min="9" max="9" width="16" customWidth="1"/>
    <col min="10" max="11" width="12.83203125" customWidth="1"/>
    <col min="12" max="12" width="16.5" customWidth="1"/>
    <col min="13" max="13" width="12.83203125" customWidth="1"/>
    <col min="15" max="15" width="39.5" customWidth="1"/>
    <col min="16" max="16" width="29" customWidth="1"/>
    <col min="17" max="17" width="16.6640625" customWidth="1"/>
    <col min="19" max="19" width="17.5" customWidth="1"/>
    <col min="20" max="20" width="21.33203125" customWidth="1"/>
    <col min="21" max="21" width="18" customWidth="1"/>
    <col min="22" max="22" width="21" customWidth="1"/>
    <col min="23" max="23" width="60.83203125" customWidth="1"/>
    <col min="24" max="24" width="13.6640625" customWidth="1"/>
    <col min="25" max="26" width="12.83203125" customWidth="1"/>
    <col min="29" max="30" width="16.1640625" customWidth="1"/>
    <col min="31" max="32" width="29" customWidth="1"/>
    <col min="36" max="36" width="187.1640625" customWidth="1"/>
    <col min="37" max="37" width="211" style="1" customWidth="1"/>
    <col min="42" max="42" width="74" customWidth="1"/>
  </cols>
  <sheetData>
    <row r="1" spans="2:38">
      <c r="F1" t="s">
        <v>0</v>
      </c>
      <c r="O1" t="s">
        <v>1</v>
      </c>
      <c r="R1">
        <v>1000</v>
      </c>
      <c r="V1" t="s">
        <v>2</v>
      </c>
      <c r="X1">
        <v>10</v>
      </c>
      <c r="AB1" t="s">
        <v>3</v>
      </c>
      <c r="AH1" t="s">
        <v>4</v>
      </c>
    </row>
    <row r="2" spans="2:38" ht="18" customHeight="1">
      <c r="F2" s="2"/>
      <c r="G2" s="40" t="s">
        <v>5</v>
      </c>
      <c r="H2" s="40"/>
      <c r="I2" s="40"/>
      <c r="J2" s="40"/>
      <c r="K2" s="40"/>
      <c r="L2" s="40"/>
      <c r="M2" s="41"/>
      <c r="O2" t="s">
        <v>11</v>
      </c>
      <c r="P2" t="s">
        <v>4472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AB2" t="s">
        <v>22</v>
      </c>
      <c r="AC2" t="s">
        <v>23</v>
      </c>
      <c r="AD2" t="s">
        <v>24</v>
      </c>
      <c r="AE2" t="s">
        <v>25</v>
      </c>
      <c r="AH2" t="s">
        <v>26</v>
      </c>
    </row>
    <row r="3" spans="2:38" ht="23">
      <c r="F3" s="26" t="s">
        <v>28</v>
      </c>
      <c r="G3" s="26" t="s">
        <v>28</v>
      </c>
      <c r="H3" s="26"/>
      <c r="I3" s="4"/>
      <c r="J3" s="4"/>
      <c r="K3" s="4"/>
      <c r="L3" s="4"/>
      <c r="M3" s="5"/>
      <c r="O3" s="10" t="s">
        <v>31</v>
      </c>
      <c r="P3" s="10" t="s">
        <v>32</v>
      </c>
      <c r="Q3" s="10" t="s">
        <v>33</v>
      </c>
      <c r="R3" s="10" t="s">
        <v>34</v>
      </c>
      <c r="S3" s="10" t="s">
        <v>35</v>
      </c>
      <c r="T3" s="10" t="s">
        <v>36</v>
      </c>
      <c r="U3" s="10" t="s">
        <v>37</v>
      </c>
      <c r="V3" s="10" t="s">
        <v>38</v>
      </c>
      <c r="W3" s="10" t="s">
        <v>39</v>
      </c>
      <c r="X3" s="10" t="s">
        <v>40</v>
      </c>
      <c r="Y3" s="10" t="s">
        <v>41</v>
      </c>
      <c r="Z3" s="10"/>
      <c r="AB3" s="10" t="s">
        <v>36</v>
      </c>
      <c r="AC3" s="10" t="s">
        <v>42</v>
      </c>
      <c r="AD3" s="10" t="s">
        <v>43</v>
      </c>
      <c r="AE3" s="10" t="s">
        <v>41</v>
      </c>
      <c r="AF3" s="10"/>
      <c r="AH3" s="10" t="s">
        <v>44</v>
      </c>
    </row>
    <row r="4" spans="2:38" ht="16" thickBot="1">
      <c r="B4" t="s">
        <v>46</v>
      </c>
      <c r="C4" t="s">
        <v>47</v>
      </c>
      <c r="E4" t="s">
        <v>49</v>
      </c>
      <c r="F4" s="11" t="s">
        <v>50</v>
      </c>
      <c r="G4" s="12" t="s">
        <v>51</v>
      </c>
      <c r="H4" s="12" t="s">
        <v>52</v>
      </c>
      <c r="I4" s="12" t="s">
        <v>53</v>
      </c>
      <c r="J4" s="12" t="s">
        <v>54</v>
      </c>
      <c r="K4" s="12" t="s">
        <v>55</v>
      </c>
      <c r="L4" s="12" t="s">
        <v>56</v>
      </c>
      <c r="M4" s="13" t="s">
        <v>57</v>
      </c>
      <c r="AF4" t="s">
        <v>78</v>
      </c>
      <c r="AG4" t="s">
        <v>79</v>
      </c>
      <c r="AH4" s="18" t="s">
        <v>80</v>
      </c>
      <c r="AK4" s="19" t="s">
        <v>81</v>
      </c>
      <c r="AL4" s="18"/>
    </row>
    <row r="5" spans="2:38" ht="16" thickTop="1">
      <c r="O5" t="str">
        <f>CONCATENATE(F6)</f>
        <v>Analysis_1</v>
      </c>
      <c r="AB5" t="str">
        <f>CONCATENATE("-m pattern")</f>
        <v>-m pattern</v>
      </c>
      <c r="AC5" t="str">
        <f>CONCATENATE(" -w ",F6,"w")</f>
        <v xml:space="preserve"> -w Analysis_1w</v>
      </c>
      <c r="AD5" t="str">
        <f>CONCATENATE(" -b ",F6,"b")</f>
        <v xml:space="preserve"> -b Analysis_1b</v>
      </c>
      <c r="AE5" s="10" t="str">
        <f>CONCATENATE(" -o ",F6,".P_VALUE_SUMMARY")</f>
        <v xml:space="preserve"> -o Analysis_1.P_VALUE_SUMMARY</v>
      </c>
      <c r="AF5" s="10">
        <v>1</v>
      </c>
      <c r="AG5">
        <v>1</v>
      </c>
      <c r="AH5" t="str">
        <f>CONCATENATE("# ",O5)</f>
        <v># Analysis_1</v>
      </c>
      <c r="AK5" s="1" t="s">
        <v>84</v>
      </c>
    </row>
    <row r="6" spans="2:38">
      <c r="B6">
        <v>4</v>
      </c>
      <c r="C6" t="s">
        <v>4477</v>
      </c>
      <c r="E6">
        <v>1</v>
      </c>
      <c r="F6" s="20" t="s">
        <v>86</v>
      </c>
      <c r="G6" s="20" t="s">
        <v>87</v>
      </c>
      <c r="H6" s="20" t="s">
        <v>88</v>
      </c>
      <c r="I6" s="20" t="s">
        <v>89</v>
      </c>
      <c r="J6" s="20" t="s">
        <v>90</v>
      </c>
      <c r="K6" s="20" t="s">
        <v>91</v>
      </c>
      <c r="L6" s="20" t="s">
        <v>92</v>
      </c>
      <c r="M6" s="20" t="s">
        <v>93</v>
      </c>
      <c r="O6" t="str">
        <f>CONCATENATE(" -f ",C6)</f>
        <v xml:space="preserve"> -f 4.HMP_reduced_counts.8-20-13.txt.norm.percent_default.included.txt</v>
      </c>
      <c r="P6" t="str">
        <f>CONCATENATE(" ","-g ",$P$2, " ")</f>
        <v xml:space="preserve"> -g HMP_groups_reduced.txt </v>
      </c>
      <c r="Q6" t="str">
        <f>CONCATENATE("-s ","lt"," ")</f>
        <v xml:space="preserve">-s lt </v>
      </c>
      <c r="R6" t="str">
        <f>CONCATENATE("-p ",$R$1 )</f>
        <v>-p 1000</v>
      </c>
      <c r="S6" t="str">
        <f>CONCATENATE(" -t dataset_rand ")</f>
        <v xml:space="preserve"> -t dataset_rand </v>
      </c>
      <c r="T6" t="str">
        <f>CONCATENATE("-m ",I6," ")</f>
        <v xml:space="preserve">-m bray-curtis </v>
      </c>
      <c r="U6" t="str">
        <f>CONCATENATE("-z ",H6," ")</f>
        <v xml:space="preserve">-z MG-RAST_pipe </v>
      </c>
      <c r="X6" t="str">
        <f>CONCATENATE("-c ",$X$1," ")</f>
        <v xml:space="preserve">-c 10 </v>
      </c>
      <c r="Y6" t="str">
        <f>CONCATENATE("-o ",F6,"w")</f>
        <v>-o Analysis_1w</v>
      </c>
      <c r="Z6" s="10" t="s">
        <v>94</v>
      </c>
      <c r="AF6" s="10">
        <v>1</v>
      </c>
      <c r="AG6">
        <v>2</v>
      </c>
      <c r="AH6" t="str">
        <f>CONCATENATE($AH$2,O6,P6,Q6,R6,S6,T6,U6,V6,W6,X6,Y6,Z6)</f>
        <v>~/EHFI/plot_pco_with_stats_all.3-4-13.pl -f 4.HMP_reduced_counts.8-20-13.txt.norm.percent_default.included.txt -g HMP_groups_reduced.txt -s lt -p 1000 -t dataset_rand -m bray-curtis -z MG-RAST_pipe -c 10 -o Analysis_1w -cleanup</v>
      </c>
      <c r="AK6" s="1" t="s">
        <v>4482</v>
      </c>
    </row>
    <row r="7" spans="2:38">
      <c r="O7" t="str">
        <f>CONCATENATE(" -f ",C6)</f>
        <v xml:space="preserve"> -f 4.HMP_reduced_counts.8-20-13.txt.norm.percent_default.included.txt</v>
      </c>
      <c r="P7" t="str">
        <f>CONCATENATE(" ","-g ",$P$2, " ")</f>
        <v xml:space="preserve"> -g HMP_groups_reduced.txt </v>
      </c>
      <c r="Q7" t="str">
        <f>CONCATENATE("-s ","gt"," ")</f>
        <v xml:space="preserve">-s gt </v>
      </c>
      <c r="R7" t="str">
        <f>CONCATENATE("-p ",$R$1 )</f>
        <v>-p 1000</v>
      </c>
      <c r="S7" t="str">
        <f>CONCATENATE(" -t rowwise_rand ")</f>
        <v xml:space="preserve"> -t rowwise_rand </v>
      </c>
      <c r="T7" t="str">
        <f>CONCATENATE("-m ",I6," ")</f>
        <v xml:space="preserve">-m bray-curtis </v>
      </c>
      <c r="U7" t="str">
        <f>CONCATENATE("-z ",H6," ")</f>
        <v xml:space="preserve">-z MG-RAST_pipe </v>
      </c>
      <c r="X7" t="str">
        <f>CONCATENATE("-c ",$X$1," ")</f>
        <v xml:space="preserve">-c 10 </v>
      </c>
      <c r="Y7" t="str">
        <f>CONCATENATE("-o ", F6,"b")</f>
        <v>-o Analysis_1b</v>
      </c>
      <c r="Z7" s="10" t="s">
        <v>94</v>
      </c>
      <c r="AE7" s="10"/>
      <c r="AF7" s="10">
        <v>1</v>
      </c>
      <c r="AG7">
        <v>3</v>
      </c>
      <c r="AH7" t="str">
        <f>CONCATENATE($AH$2,O7,P7,Q7,R7,S7,T7,U7,V7,W7,X7,Y7,Z7)</f>
        <v>~/EHFI/plot_pco_with_stats_all.3-4-13.pl -f 4.HMP_reduced_counts.8-20-13.txt.norm.percent_default.included.txt -g HMP_groups_reduced.txt -s gt -p 1000 -t rowwise_rand -m bray-curtis -z MG-RAST_pipe -c 10 -o Analysis_1b -cleanup</v>
      </c>
      <c r="AK7" s="1" t="s">
        <v>4483</v>
      </c>
    </row>
    <row r="8" spans="2:38">
      <c r="AF8" s="10">
        <v>1</v>
      </c>
      <c r="AG8">
        <v>4</v>
      </c>
      <c r="AH8" t="str">
        <f>CONCATENATE($AH$3,AB5,AC5,AD5,AE5)</f>
        <v>~/EHFI/combine_summary_stats.pl -m pattern -w Analysis_1w -b Analysis_1b -o Analysis_1.P_VALUE_SUMMARY</v>
      </c>
      <c r="AK8" s="1" t="s">
        <v>101</v>
      </c>
    </row>
    <row r="9" spans="2:38">
      <c r="AF9" s="10">
        <v>1</v>
      </c>
      <c r="AG9">
        <v>5</v>
      </c>
    </row>
    <row r="10" spans="2:38">
      <c r="O10" t="str">
        <f>CONCATENATE(F11)</f>
        <v>Analysis_2</v>
      </c>
      <c r="AB10" t="str">
        <f>CONCATENATE("-m pattern")</f>
        <v>-m pattern</v>
      </c>
      <c r="AC10" t="str">
        <f>CONCATENATE(" -w ",F11,"w")</f>
        <v xml:space="preserve"> -w Analysis_2w</v>
      </c>
      <c r="AD10" t="str">
        <f>CONCATENATE(" -b ",F11,"b")</f>
        <v xml:space="preserve"> -b Analysis_2b</v>
      </c>
      <c r="AE10" s="10" t="str">
        <f>CONCATENATE(" -o ",F11,".P_VALUE_SUMMARY")</f>
        <v xml:space="preserve"> -o Analysis_2.P_VALUE_SUMMARY</v>
      </c>
      <c r="AF10" s="10">
        <v>2</v>
      </c>
      <c r="AG10">
        <v>1</v>
      </c>
      <c r="AH10" t="str">
        <f>CONCATENATE("# ",O10)</f>
        <v># Analysis_2</v>
      </c>
      <c r="AK10" s="1" t="s">
        <v>104</v>
      </c>
    </row>
    <row r="11" spans="2:38">
      <c r="B11">
        <v>3</v>
      </c>
      <c r="C11" t="s">
        <v>4476</v>
      </c>
      <c r="E11">
        <v>2</v>
      </c>
      <c r="F11" s="20" t="s">
        <v>106</v>
      </c>
      <c r="G11" s="20" t="s">
        <v>87</v>
      </c>
      <c r="H11" s="20" t="s">
        <v>88</v>
      </c>
      <c r="I11" s="20" t="s">
        <v>89</v>
      </c>
      <c r="J11" s="20" t="s">
        <v>90</v>
      </c>
      <c r="K11" s="20" t="s">
        <v>107</v>
      </c>
      <c r="L11" s="20" t="s">
        <v>92</v>
      </c>
      <c r="M11" s="20" t="s">
        <v>93</v>
      </c>
      <c r="O11" t="str">
        <f>CONCATENATE(" -f ",C11)</f>
        <v xml:space="preserve"> -f 3.HMP_reduced_counts.8-20-13.txt.raw.percent_default.included.txt</v>
      </c>
      <c r="P11" t="str">
        <f>CONCATENATE(" ","-g ",$P$2, " ")</f>
        <v xml:space="preserve"> -g HMP_groups_reduced.txt </v>
      </c>
      <c r="Q11" t="str">
        <f>CONCATENATE("-s ","lt"," ")</f>
        <v xml:space="preserve">-s lt </v>
      </c>
      <c r="R11" t="str">
        <f>CONCATENATE("-p ",$R$1 )</f>
        <v>-p 1000</v>
      </c>
      <c r="S11" t="str">
        <f>CONCATENATE(" -t dataset_rand ")</f>
        <v xml:space="preserve"> -t dataset_rand </v>
      </c>
      <c r="T11" t="str">
        <f>CONCATENATE("-m ",I11," ")</f>
        <v xml:space="preserve">-m bray-curtis </v>
      </c>
      <c r="U11" t="str">
        <f>CONCATENATE("-z ",H11," ")</f>
        <v xml:space="preserve">-z MG-RAST_pipe </v>
      </c>
      <c r="X11" t="str">
        <f>CONCATENATE("-c ",$X$1," ")</f>
        <v xml:space="preserve">-c 10 </v>
      </c>
      <c r="Y11" t="str">
        <f>CONCATENATE("-o ",F11,"w")</f>
        <v>-o Analysis_2w</v>
      </c>
      <c r="Z11" s="10" t="s">
        <v>94</v>
      </c>
      <c r="AF11" s="10">
        <v>2</v>
      </c>
      <c r="AG11">
        <v>2</v>
      </c>
      <c r="AH11" t="str">
        <f>CONCATENATE($AH$2,O11,P11,Q11,R11,S11,T11,U11,V11,W11,X11,Y11,Z11)</f>
        <v>~/EHFI/plot_pco_with_stats_all.3-4-13.pl -f 3.HMP_reduced_counts.8-20-13.txt.raw.percent_default.included.txt -g HMP_groups_reduced.txt -s lt -p 1000 -t dataset_rand -m bray-curtis -z MG-RAST_pipe -c 10 -o Analysis_2w -cleanup</v>
      </c>
      <c r="AK11" s="1" t="s">
        <v>4484</v>
      </c>
    </row>
    <row r="12" spans="2:38">
      <c r="O12" t="str">
        <f>CONCATENATE(" -f ",C11," ")</f>
        <v xml:space="preserve"> -f 3.HMP_reduced_counts.8-20-13.txt.raw.percent_default.included.txt </v>
      </c>
      <c r="P12" t="str">
        <f>CONCATENATE(" ","-g ",$P$2, " ")</f>
        <v xml:space="preserve"> -g HMP_groups_reduced.txt </v>
      </c>
      <c r="Q12" t="str">
        <f>CONCATENATE("-s ","gt"," ")</f>
        <v xml:space="preserve">-s gt </v>
      </c>
      <c r="R12" t="str">
        <f>CONCATENATE("-p ",$R$1 )</f>
        <v>-p 1000</v>
      </c>
      <c r="S12" t="str">
        <f>CONCATENATE(" -t rowwise_rand ")</f>
        <v xml:space="preserve"> -t rowwise_rand </v>
      </c>
      <c r="T12" t="str">
        <f>CONCATENATE("-m ",I11," ")</f>
        <v xml:space="preserve">-m bray-curtis </v>
      </c>
      <c r="U12" t="str">
        <f>CONCATENATE("-z ",H11," ")</f>
        <v xml:space="preserve">-z MG-RAST_pipe </v>
      </c>
      <c r="X12" t="str">
        <f>CONCATENATE("-c ",$X$1," ")</f>
        <v xml:space="preserve">-c 10 </v>
      </c>
      <c r="Y12" t="str">
        <f>CONCATENATE("-o ", F11,"b")</f>
        <v>-o Analysis_2b</v>
      </c>
      <c r="Z12" s="10" t="s">
        <v>94</v>
      </c>
      <c r="AE12" s="10"/>
      <c r="AF12" s="10">
        <v>2</v>
      </c>
      <c r="AG12">
        <v>3</v>
      </c>
      <c r="AH12" t="str">
        <f>CONCATENATE($AH$2,O12,P12,Q12,R12,S12,T12,U12,V12,W12,X12,Y12,Z12)</f>
        <v>~/EHFI/plot_pco_with_stats_all.3-4-13.pl -f 3.HMP_reduced_counts.8-20-13.txt.raw.percent_default.included.txt  -g HMP_groups_reduced.txt -s gt -p 1000 -t rowwise_rand -m bray-curtis -z MG-RAST_pipe -c 10 -o Analysis_2b -cleanup</v>
      </c>
      <c r="AK12" s="1" t="s">
        <v>4485</v>
      </c>
    </row>
    <row r="13" spans="2:38">
      <c r="AF13" s="10">
        <v>2</v>
      </c>
      <c r="AG13">
        <v>4</v>
      </c>
      <c r="AH13" t="str">
        <f>CONCATENATE($AH$3,AB10,AC10,AD10,AE10)</f>
        <v>~/EHFI/combine_summary_stats.pl -m pattern -w Analysis_2w -b Analysis_2b -o Analysis_2.P_VALUE_SUMMARY</v>
      </c>
      <c r="AK13" s="1" t="s">
        <v>116</v>
      </c>
    </row>
    <row r="14" spans="2:38">
      <c r="AF14" s="10">
        <v>2</v>
      </c>
      <c r="AG14">
        <v>5</v>
      </c>
    </row>
    <row r="15" spans="2:38">
      <c r="O15" t="str">
        <f>CONCATENATE(F16)</f>
        <v>Analysis_3</v>
      </c>
      <c r="AB15" t="str">
        <f>CONCATENATE("-m pattern")</f>
        <v>-m pattern</v>
      </c>
      <c r="AC15" t="str">
        <f>CONCATENATE(" -w ",F16,"w")</f>
        <v xml:space="preserve"> -w Analysis_3w</v>
      </c>
      <c r="AD15" t="str">
        <f>CONCATENATE(" -b ",F16,"b")</f>
        <v xml:space="preserve"> -b Analysis_3b</v>
      </c>
      <c r="AE15" s="10" t="str">
        <f>CONCATENATE(" -o ",F16,".P_VALUE_SUMMARY")</f>
        <v xml:space="preserve"> -o Analysis_3.P_VALUE_SUMMARY</v>
      </c>
      <c r="AF15" s="10">
        <v>3</v>
      </c>
      <c r="AG15">
        <v>1</v>
      </c>
      <c r="AH15" t="str">
        <f>CONCATENATE("# ",O15)</f>
        <v># Analysis_3</v>
      </c>
      <c r="AK15" s="1" t="s">
        <v>119</v>
      </c>
    </row>
    <row r="16" spans="2:38">
      <c r="B16">
        <v>4</v>
      </c>
      <c r="C16" t="s">
        <v>4477</v>
      </c>
      <c r="E16">
        <v>3</v>
      </c>
      <c r="F16" s="20" t="s">
        <v>121</v>
      </c>
      <c r="G16" s="20" t="s">
        <v>87</v>
      </c>
      <c r="H16" s="20" t="s">
        <v>88</v>
      </c>
      <c r="I16" s="20" t="s">
        <v>122</v>
      </c>
      <c r="J16" s="20" t="s">
        <v>90</v>
      </c>
      <c r="K16" s="20" t="s">
        <v>91</v>
      </c>
      <c r="L16" s="20" t="s">
        <v>92</v>
      </c>
      <c r="M16" s="20" t="s">
        <v>93</v>
      </c>
      <c r="O16" t="str">
        <f>CONCATENATE(" -f ",C16)</f>
        <v xml:space="preserve"> -f 4.HMP_reduced_counts.8-20-13.txt.norm.percent_default.included.txt</v>
      </c>
      <c r="P16" t="str">
        <f>CONCATENATE(" ","-g ",$P$2, " ")</f>
        <v xml:space="preserve"> -g HMP_groups_reduced.txt </v>
      </c>
      <c r="Q16" t="str">
        <f>CONCATENATE("-s ","lt"," ")</f>
        <v xml:space="preserve">-s lt </v>
      </c>
      <c r="R16" t="str">
        <f>CONCATENATE("-p ",$R$1 )</f>
        <v>-p 1000</v>
      </c>
      <c r="S16" t="str">
        <f>CONCATENATE(" -t dataset_rand ")</f>
        <v xml:space="preserve"> -t dataset_rand </v>
      </c>
      <c r="T16" t="str">
        <f>CONCATENATE("-m ",I16," ")</f>
        <v xml:space="preserve">-m euclidean </v>
      </c>
      <c r="U16" t="str">
        <f>CONCATENATE("-z ",H16," ")</f>
        <v xml:space="preserve">-z MG-RAST_pipe </v>
      </c>
      <c r="X16" t="str">
        <f>CONCATENATE("-c ",$X$1," ")</f>
        <v xml:space="preserve">-c 10 </v>
      </c>
      <c r="Y16" t="str">
        <f>CONCATENATE("-o ",F16,"w")</f>
        <v>-o Analysis_3w</v>
      </c>
      <c r="Z16" s="10" t="s">
        <v>94</v>
      </c>
      <c r="AF16" s="10">
        <v>3</v>
      </c>
      <c r="AG16">
        <v>2</v>
      </c>
      <c r="AH16" t="str">
        <f>CONCATENATE($AH$2,O16,P16,Q16,R16,S16,T16,U16,V16,W16,X16,Y16,Z16)</f>
        <v>~/EHFI/plot_pco_with_stats_all.3-4-13.pl -f 4.HMP_reduced_counts.8-20-13.txt.norm.percent_default.included.txt -g HMP_groups_reduced.txt -s lt -p 1000 -t dataset_rand -m euclidean -z MG-RAST_pipe -c 10 -o Analysis_3w -cleanup</v>
      </c>
      <c r="AK16" s="1" t="s">
        <v>4486</v>
      </c>
    </row>
    <row r="17" spans="2:37">
      <c r="O17" t="str">
        <f>CONCATENATE(" -f ",C16," ")</f>
        <v xml:space="preserve"> -f 4.HMP_reduced_counts.8-20-13.txt.norm.percent_default.included.txt </v>
      </c>
      <c r="P17" t="str">
        <f>CONCATENATE(" ","-g ",$P$2, " ")</f>
        <v xml:space="preserve"> -g HMP_groups_reduced.txt </v>
      </c>
      <c r="Q17" t="str">
        <f>CONCATENATE("-s ","gt"," ")</f>
        <v xml:space="preserve">-s gt </v>
      </c>
      <c r="R17" t="str">
        <f>CONCATENATE("-p ",$R$1 )</f>
        <v>-p 1000</v>
      </c>
      <c r="S17" t="str">
        <f>CONCATENATE(" -t rowwise_rand ")</f>
        <v xml:space="preserve"> -t rowwise_rand </v>
      </c>
      <c r="T17" t="str">
        <f>CONCATENATE("-m ",I16," ")</f>
        <v xml:space="preserve">-m euclidean </v>
      </c>
      <c r="U17" t="str">
        <f>CONCATENATE("-z ",H16," ")</f>
        <v xml:space="preserve">-z MG-RAST_pipe </v>
      </c>
      <c r="X17" t="str">
        <f>CONCATENATE("-c ",$X$1," ")</f>
        <v xml:space="preserve">-c 10 </v>
      </c>
      <c r="Y17" t="str">
        <f>CONCATENATE("-o ", F16,"b")</f>
        <v>-o Analysis_3b</v>
      </c>
      <c r="Z17" s="10" t="s">
        <v>94</v>
      </c>
      <c r="AE17" s="10"/>
      <c r="AF17" s="10">
        <v>3</v>
      </c>
      <c r="AG17">
        <v>3</v>
      </c>
      <c r="AH17" t="str">
        <f>CONCATENATE($AH$2,O17,P17,Q17,R17,S17,T17,U17,V17,W17,X17,Y17,Z17)</f>
        <v>~/EHFI/plot_pco_with_stats_all.3-4-13.pl -f 4.HMP_reduced_counts.8-20-13.txt.norm.percent_default.included.txt  -g HMP_groups_reduced.txt -s gt -p 1000 -t rowwise_rand -m euclidean -z MG-RAST_pipe -c 10 -o Analysis_3b -cleanup</v>
      </c>
      <c r="AK17" s="1" t="s">
        <v>4487</v>
      </c>
    </row>
    <row r="18" spans="2:37">
      <c r="AF18" s="10">
        <v>3</v>
      </c>
      <c r="AG18">
        <v>4</v>
      </c>
      <c r="AH18" t="str">
        <f>CONCATENATE($AH$3,AB15,AC15,AD15,AE15)</f>
        <v>~/EHFI/combine_summary_stats.pl -m pattern -w Analysis_3w -b Analysis_3b -o Analysis_3.P_VALUE_SUMMARY</v>
      </c>
      <c r="AK18" s="1" t="s">
        <v>129</v>
      </c>
    </row>
    <row r="19" spans="2:37">
      <c r="AF19" s="10">
        <v>3</v>
      </c>
      <c r="AG19">
        <v>5</v>
      </c>
    </row>
    <row r="20" spans="2:37">
      <c r="O20" t="str">
        <f>CONCATENATE(F21)</f>
        <v>Analysis_4</v>
      </c>
      <c r="AB20" t="str">
        <f>CONCATENATE("-m pattern")</f>
        <v>-m pattern</v>
      </c>
      <c r="AC20" t="str">
        <f>CONCATENATE(" -w ",F21,"w")</f>
        <v xml:space="preserve"> -w Analysis_4w</v>
      </c>
      <c r="AD20" t="str">
        <f>CONCATENATE(" -b ",F21,"b")</f>
        <v xml:space="preserve"> -b Analysis_4b</v>
      </c>
      <c r="AE20" s="10" t="str">
        <f>CONCATENATE(" -o ",F21,".P_VALUE_SUMMARY")</f>
        <v xml:space="preserve"> -o Analysis_4.P_VALUE_SUMMARY</v>
      </c>
      <c r="AF20" s="10">
        <v>4</v>
      </c>
      <c r="AG20">
        <v>1</v>
      </c>
      <c r="AH20" t="str">
        <f>CONCATENATE("# ",O20)</f>
        <v># Analysis_4</v>
      </c>
      <c r="AK20" s="1" t="s">
        <v>132</v>
      </c>
    </row>
    <row r="21" spans="2:37">
      <c r="B21">
        <v>3</v>
      </c>
      <c r="C21" t="s">
        <v>4476</v>
      </c>
      <c r="E21">
        <v>4</v>
      </c>
      <c r="F21" s="20" t="s">
        <v>134</v>
      </c>
      <c r="G21" s="20" t="s">
        <v>87</v>
      </c>
      <c r="H21" s="20" t="s">
        <v>88</v>
      </c>
      <c r="I21" s="20" t="s">
        <v>122</v>
      </c>
      <c r="J21" s="20" t="s">
        <v>90</v>
      </c>
      <c r="K21" s="20" t="s">
        <v>107</v>
      </c>
      <c r="L21" s="20" t="s">
        <v>92</v>
      </c>
      <c r="M21" s="20" t="s">
        <v>93</v>
      </c>
      <c r="O21" t="str">
        <f>CONCATENATE(" -f ",C21)</f>
        <v xml:space="preserve"> -f 3.HMP_reduced_counts.8-20-13.txt.raw.percent_default.included.txt</v>
      </c>
      <c r="P21" t="str">
        <f>CONCATENATE(" ","-g ",$P$2, " ")</f>
        <v xml:space="preserve"> -g HMP_groups_reduced.txt </v>
      </c>
      <c r="Q21" t="str">
        <f>CONCATENATE("-s ","lt"," ")</f>
        <v xml:space="preserve">-s lt </v>
      </c>
      <c r="R21" t="str">
        <f>CONCATENATE("-p ",$R$1 )</f>
        <v>-p 1000</v>
      </c>
      <c r="S21" t="str">
        <f>CONCATENATE(" -t dataset_rand ")</f>
        <v xml:space="preserve"> -t dataset_rand </v>
      </c>
      <c r="T21" t="str">
        <f>CONCATENATE("-m ",I21," ")</f>
        <v xml:space="preserve">-m euclidean </v>
      </c>
      <c r="U21" t="str">
        <f>CONCATENATE("-z ",H21," ")</f>
        <v xml:space="preserve">-z MG-RAST_pipe </v>
      </c>
      <c r="X21" t="str">
        <f>CONCATENATE("-c ",$X$1," ")</f>
        <v xml:space="preserve">-c 10 </v>
      </c>
      <c r="Y21" t="str">
        <f>CONCATENATE("-o ",F21,"w")</f>
        <v>-o Analysis_4w</v>
      </c>
      <c r="Z21" s="10" t="s">
        <v>94</v>
      </c>
      <c r="AF21" s="10">
        <v>4</v>
      </c>
      <c r="AG21">
        <v>2</v>
      </c>
      <c r="AH21" t="str">
        <f>CONCATENATE($AH$2,O21,P21,Q21,R21,S21,T21,U21,V21,W21,X21,Y21,Z21)</f>
        <v>~/EHFI/plot_pco_with_stats_all.3-4-13.pl -f 3.HMP_reduced_counts.8-20-13.txt.raw.percent_default.included.txt -g HMP_groups_reduced.txt -s lt -p 1000 -t dataset_rand -m euclidean -z MG-RAST_pipe -c 10 -o Analysis_4w -cleanup</v>
      </c>
      <c r="AK21" s="1" t="s">
        <v>4488</v>
      </c>
    </row>
    <row r="22" spans="2:37">
      <c r="O22" t="str">
        <f>CONCATENATE(" -f ",C21," ")</f>
        <v xml:space="preserve"> -f 3.HMP_reduced_counts.8-20-13.txt.raw.percent_default.included.txt </v>
      </c>
      <c r="P22" t="str">
        <f>CONCATENATE(" ","-g ",$P$2, " ")</f>
        <v xml:space="preserve"> -g HMP_groups_reduced.txt </v>
      </c>
      <c r="Q22" t="str">
        <f>CONCATENATE("-s ","gt"," ")</f>
        <v xml:space="preserve">-s gt </v>
      </c>
      <c r="R22" t="str">
        <f>CONCATENATE("-p ",$R$1 )</f>
        <v>-p 1000</v>
      </c>
      <c r="S22" t="str">
        <f>CONCATENATE(" -t rowwise_rand ")</f>
        <v xml:space="preserve"> -t rowwise_rand </v>
      </c>
      <c r="T22" t="str">
        <f>CONCATENATE("-m ",I21," ")</f>
        <v xml:space="preserve">-m euclidean </v>
      </c>
      <c r="U22" t="str">
        <f>CONCATENATE("-z ",H21," ")</f>
        <v xml:space="preserve">-z MG-RAST_pipe </v>
      </c>
      <c r="X22" t="str">
        <f>CONCATENATE("-c ",$X$1," ")</f>
        <v xml:space="preserve">-c 10 </v>
      </c>
      <c r="Y22" t="str">
        <f>CONCATENATE("-o ", F21,"b")</f>
        <v>-o Analysis_4b</v>
      </c>
      <c r="Z22" s="10" t="s">
        <v>94</v>
      </c>
      <c r="AE22" s="10"/>
      <c r="AF22" s="10">
        <v>4</v>
      </c>
      <c r="AG22">
        <v>3</v>
      </c>
      <c r="AH22" t="str">
        <f>CONCATENATE($AH$2,O22,P22,Q22,R22,S22,T22,U22,V22,W22,X22,Y22,Z22)</f>
        <v>~/EHFI/plot_pco_with_stats_all.3-4-13.pl -f 3.HMP_reduced_counts.8-20-13.txt.raw.percent_default.included.txt  -g HMP_groups_reduced.txt -s gt -p 1000 -t rowwise_rand -m euclidean -z MG-RAST_pipe -c 10 -o Analysis_4b -cleanup</v>
      </c>
      <c r="AK22" s="1" t="s">
        <v>4489</v>
      </c>
    </row>
    <row r="23" spans="2:37">
      <c r="AF23" s="10">
        <v>4</v>
      </c>
      <c r="AG23">
        <v>4</v>
      </c>
      <c r="AH23" t="str">
        <f>CONCATENATE($AH$3,AB20,AC20,AD20,AE20)</f>
        <v>~/EHFI/combine_summary_stats.pl -m pattern -w Analysis_4w -b Analysis_4b -o Analysis_4.P_VALUE_SUMMARY</v>
      </c>
      <c r="AK23" s="1" t="s">
        <v>144</v>
      </c>
    </row>
    <row r="24" spans="2:37">
      <c r="AF24" s="10">
        <v>4</v>
      </c>
      <c r="AG24">
        <v>5</v>
      </c>
    </row>
    <row r="25" spans="2:37">
      <c r="O25" t="str">
        <f>CONCATENATE(F26)</f>
        <v>Analysis_8</v>
      </c>
      <c r="AB25" t="str">
        <f>CONCATENATE("-m pattern")</f>
        <v>-m pattern</v>
      </c>
      <c r="AC25" t="str">
        <f>CONCATENATE(" -w ",F26,"w")</f>
        <v xml:space="preserve"> -w Analysis_8w</v>
      </c>
      <c r="AD25" t="str">
        <f>CONCATENATE(" -b ",F26,"b")</f>
        <v xml:space="preserve"> -b Analysis_8b</v>
      </c>
      <c r="AE25" s="10" t="str">
        <f>CONCATENATE(" -o ",F26,".P_VALUE_SUMMARY")</f>
        <v xml:space="preserve"> -o Analysis_8.P_VALUE_SUMMARY</v>
      </c>
      <c r="AF25" s="10">
        <v>8</v>
      </c>
      <c r="AG25">
        <v>1</v>
      </c>
      <c r="AH25" t="str">
        <f>CONCATENATE("# ",O25)</f>
        <v># Analysis_8</v>
      </c>
      <c r="AK25" s="1" t="s">
        <v>211</v>
      </c>
    </row>
    <row r="26" spans="2:37">
      <c r="B26">
        <v>2</v>
      </c>
      <c r="C26" t="s">
        <v>4475</v>
      </c>
      <c r="E26">
        <v>8</v>
      </c>
      <c r="F26" s="20" t="s">
        <v>213</v>
      </c>
      <c r="G26" s="20" t="s">
        <v>87</v>
      </c>
      <c r="H26" s="20" t="s">
        <v>88</v>
      </c>
      <c r="I26" s="20" t="s">
        <v>89</v>
      </c>
      <c r="J26" s="20" t="s">
        <v>90</v>
      </c>
      <c r="K26" s="20" t="s">
        <v>91</v>
      </c>
      <c r="L26" s="20" t="s">
        <v>92</v>
      </c>
      <c r="M26" s="20" t="s">
        <v>214</v>
      </c>
      <c r="O26" t="str">
        <f>CONCATENATE(" -f ",C26)</f>
        <v xml:space="preserve"> -f 2.HMP_reduced_counts.8-20-13.txt.norm.percent_default.removed.txt</v>
      </c>
      <c r="P26" t="str">
        <f>CONCATENATE(" ","-g ",$P$2, " ")</f>
        <v xml:space="preserve"> -g HMP_groups_reduced.txt </v>
      </c>
      <c r="Q26" t="str">
        <f>CONCATENATE("-s ","lt"," ")</f>
        <v xml:space="preserve">-s lt </v>
      </c>
      <c r="R26" t="str">
        <f>CONCATENATE("-p ",$R$1 )</f>
        <v>-p 1000</v>
      </c>
      <c r="S26" t="str">
        <f>CONCATENATE(" -t dataset_rand ")</f>
        <v xml:space="preserve"> -t dataset_rand </v>
      </c>
      <c r="T26" t="str">
        <f>CONCATENATE("-m ",I26," ")</f>
        <v xml:space="preserve">-m bray-curtis </v>
      </c>
      <c r="U26" t="str">
        <f>CONCATENATE("-z ",H26," ")</f>
        <v xml:space="preserve">-z MG-RAST_pipe </v>
      </c>
      <c r="X26" t="str">
        <f>CONCATENATE("-c ",$X$1," ")</f>
        <v xml:space="preserve">-c 10 </v>
      </c>
      <c r="Y26" t="str">
        <f>CONCATENATE("-o ",F26,"w")</f>
        <v>-o Analysis_8w</v>
      </c>
      <c r="Z26" s="10" t="s">
        <v>94</v>
      </c>
      <c r="AF26" s="10">
        <v>8</v>
      </c>
      <c r="AG26">
        <v>2</v>
      </c>
      <c r="AH26" t="str">
        <f>CONCATENATE($AH$2,O26,P26,Q26,R26,S26,T26,U26,V26,W26,X26,Y26,Z26)</f>
        <v>~/EHFI/plot_pco_with_stats_all.3-4-13.pl -f 2.HMP_reduced_counts.8-20-13.txt.norm.percent_default.removed.txt -g HMP_groups_reduced.txt -s lt -p 1000 -t dataset_rand -m bray-curtis -z MG-RAST_pipe -c 10 -o Analysis_8w -cleanup</v>
      </c>
      <c r="AK26" s="1" t="s">
        <v>4490</v>
      </c>
    </row>
    <row r="27" spans="2:37">
      <c r="O27" t="str">
        <f>CONCATENATE(" -f ",C26," ")</f>
        <v xml:space="preserve"> -f 2.HMP_reduced_counts.8-20-13.txt.norm.percent_default.removed.txt </v>
      </c>
      <c r="P27" t="str">
        <f>CONCATENATE(" ","-g ",$P$2, " ")</f>
        <v xml:space="preserve"> -g HMP_groups_reduced.txt </v>
      </c>
      <c r="Q27" t="str">
        <f>CONCATENATE("-s ","gt"," ")</f>
        <v xml:space="preserve">-s gt </v>
      </c>
      <c r="R27" t="str">
        <f>CONCATENATE("-p ",$R$1 )</f>
        <v>-p 1000</v>
      </c>
      <c r="S27" t="str">
        <f>CONCATENATE(" -t rowwise_rand ")</f>
        <v xml:space="preserve"> -t rowwise_rand </v>
      </c>
      <c r="T27" t="str">
        <f>CONCATENATE("-m ",I26," ")</f>
        <v xml:space="preserve">-m bray-curtis </v>
      </c>
      <c r="U27" t="str">
        <f>CONCATENATE("-z ",H26," ")</f>
        <v xml:space="preserve">-z MG-RAST_pipe </v>
      </c>
      <c r="X27" t="str">
        <f>CONCATENATE("-c ",$X$1," ")</f>
        <v xml:space="preserve">-c 10 </v>
      </c>
      <c r="Y27" t="str">
        <f>CONCATENATE("-o ", F26,"b")</f>
        <v>-o Analysis_8b</v>
      </c>
      <c r="Z27" s="10" t="s">
        <v>94</v>
      </c>
      <c r="AE27" s="10"/>
      <c r="AF27" s="10">
        <v>8</v>
      </c>
      <c r="AG27">
        <v>3</v>
      </c>
      <c r="AH27" t="str">
        <f>CONCATENATE($AH$2,O27,P27,Q27,R27,S27,T27,U27,V27,W27,X27,Y27,Z27)</f>
        <v>~/EHFI/plot_pco_with_stats_all.3-4-13.pl -f 2.HMP_reduced_counts.8-20-13.txt.norm.percent_default.removed.txt  -g HMP_groups_reduced.txt -s gt -p 1000 -t rowwise_rand -m bray-curtis -z MG-RAST_pipe -c 10 -o Analysis_8b -cleanup</v>
      </c>
      <c r="AK27" s="1" t="s">
        <v>4491</v>
      </c>
    </row>
    <row r="28" spans="2:37">
      <c r="AF28" s="10">
        <v>8</v>
      </c>
      <c r="AG28">
        <v>4</v>
      </c>
      <c r="AH28" t="str">
        <f>CONCATENATE($AH$3,AB25,AC25,AD25,AE25)</f>
        <v>~/EHFI/combine_summary_stats.pl -m pattern -w Analysis_8w -b Analysis_8b -o Analysis_8.P_VALUE_SUMMARY</v>
      </c>
      <c r="AK28" s="1" t="s">
        <v>221</v>
      </c>
    </row>
    <row r="29" spans="2:37">
      <c r="AF29" s="10">
        <v>8</v>
      </c>
      <c r="AG29">
        <v>5</v>
      </c>
    </row>
    <row r="30" spans="2:37">
      <c r="O30" t="str">
        <f>CONCATENATE(F31)</f>
        <v>Analysis_9</v>
      </c>
      <c r="AB30" t="str">
        <f>CONCATENATE("-m pattern")</f>
        <v>-m pattern</v>
      </c>
      <c r="AC30" t="str">
        <f>CONCATENATE(" -w ",F31,"w")</f>
        <v xml:space="preserve"> -w Analysis_9w</v>
      </c>
      <c r="AD30" t="str">
        <f>CONCATENATE(" -b ",F31,"b")</f>
        <v xml:space="preserve"> -b Analysis_9b</v>
      </c>
      <c r="AE30" s="10" t="str">
        <f>CONCATENATE(" -o ",F31,".P_VALUE_SUMMARY")</f>
        <v xml:space="preserve"> -o Analysis_9.P_VALUE_SUMMARY</v>
      </c>
      <c r="AF30" s="10">
        <v>9</v>
      </c>
      <c r="AG30">
        <v>1</v>
      </c>
      <c r="AH30" t="str">
        <f>CONCATENATE("# ",O30)</f>
        <v># Analysis_9</v>
      </c>
      <c r="AK30" s="1" t="s">
        <v>224</v>
      </c>
    </row>
    <row r="31" spans="2:37">
      <c r="B31">
        <v>1</v>
      </c>
      <c r="C31" t="s">
        <v>4474</v>
      </c>
      <c r="E31">
        <v>9</v>
      </c>
      <c r="F31" s="20" t="s">
        <v>226</v>
      </c>
      <c r="G31" s="20" t="s">
        <v>87</v>
      </c>
      <c r="H31" s="20" t="s">
        <v>88</v>
      </c>
      <c r="I31" s="20" t="s">
        <v>89</v>
      </c>
      <c r="J31" s="20" t="s">
        <v>90</v>
      </c>
      <c r="K31" s="20" t="s">
        <v>107</v>
      </c>
      <c r="L31" s="20" t="s">
        <v>92</v>
      </c>
      <c r="M31" s="20" t="s">
        <v>214</v>
      </c>
      <c r="O31" t="str">
        <f>CONCATENATE(" -f ",C31)</f>
        <v xml:space="preserve"> -f 1.HMP_reduced_counts.8-20-13.txt.raw.percent_default.removed.txt</v>
      </c>
      <c r="P31" t="str">
        <f>CONCATENATE(" ","-g ",$P$2, " ")</f>
        <v xml:space="preserve"> -g HMP_groups_reduced.txt </v>
      </c>
      <c r="Q31" t="str">
        <f>CONCATENATE("-s ","lt"," ")</f>
        <v xml:space="preserve">-s lt </v>
      </c>
      <c r="R31" t="str">
        <f>CONCATENATE("-p ",$R$1 )</f>
        <v>-p 1000</v>
      </c>
      <c r="S31" t="str">
        <f>CONCATENATE(" -t dataset_rand ")</f>
        <v xml:space="preserve"> -t dataset_rand </v>
      </c>
      <c r="T31" t="str">
        <f>CONCATENATE("-m ",I31," ")</f>
        <v xml:space="preserve">-m bray-curtis </v>
      </c>
      <c r="U31" t="str">
        <f>CONCATENATE("-z ",H31," ")</f>
        <v xml:space="preserve">-z MG-RAST_pipe </v>
      </c>
      <c r="X31" t="str">
        <f>CONCATENATE("-c ",$X$1," ")</f>
        <v xml:space="preserve">-c 10 </v>
      </c>
      <c r="Y31" t="str">
        <f>CONCATENATE("-o ",F31,"w")</f>
        <v>-o Analysis_9w</v>
      </c>
      <c r="Z31" s="10" t="s">
        <v>94</v>
      </c>
      <c r="AF31">
        <v>9</v>
      </c>
      <c r="AG31">
        <v>2</v>
      </c>
      <c r="AH31" t="str">
        <f>CONCATENATE($AH$2,O31,P31,Q31,R31,S31,T31,U31,V31,W31,X31,Y31,Z31)</f>
        <v>~/EHFI/plot_pco_with_stats_all.3-4-13.pl -f 1.HMP_reduced_counts.8-20-13.txt.raw.percent_default.removed.txt -g HMP_groups_reduced.txt -s lt -p 1000 -t dataset_rand -m bray-curtis -z MG-RAST_pipe -c 10 -o Analysis_9w -cleanup</v>
      </c>
      <c r="AK31" s="1" t="s">
        <v>4492</v>
      </c>
    </row>
    <row r="32" spans="2:37">
      <c r="O32" t="str">
        <f>CONCATENATE(" -f ",C31)</f>
        <v xml:space="preserve"> -f 1.HMP_reduced_counts.8-20-13.txt.raw.percent_default.removed.txt</v>
      </c>
      <c r="P32" t="str">
        <f>CONCATENATE(" ","-g ",$P$2, " ")</f>
        <v xml:space="preserve"> -g HMP_groups_reduced.txt </v>
      </c>
      <c r="Q32" t="str">
        <f>CONCATENATE("-s ","gt"," ")</f>
        <v xml:space="preserve">-s gt </v>
      </c>
      <c r="R32" t="str">
        <f>CONCATENATE("-p ",$R$1 )</f>
        <v>-p 1000</v>
      </c>
      <c r="S32" t="str">
        <f>CONCATENATE(" -t rowwise_rand ")</f>
        <v xml:space="preserve"> -t rowwise_rand </v>
      </c>
      <c r="T32" t="str">
        <f>CONCATENATE("-m ",I31," ")</f>
        <v xml:space="preserve">-m bray-curtis </v>
      </c>
      <c r="U32" t="str">
        <f>CONCATENATE("-z ",H31," ")</f>
        <v xml:space="preserve">-z MG-RAST_pipe </v>
      </c>
      <c r="X32" t="str">
        <f>CONCATENATE("-c ",$X$1," ")</f>
        <v xml:space="preserve">-c 10 </v>
      </c>
      <c r="Y32" t="str">
        <f>CONCATENATE("-o ", F31,"b")</f>
        <v>-o Analysis_9b</v>
      </c>
      <c r="Z32" s="10" t="s">
        <v>94</v>
      </c>
      <c r="AE32" s="10"/>
      <c r="AF32" s="10">
        <v>9</v>
      </c>
      <c r="AG32">
        <v>3</v>
      </c>
      <c r="AH32" t="str">
        <f>CONCATENATE($AH$2,O32,P32,Q32,R32,S32,T32,U32,V32,W32,X32,Y32,Z32)</f>
        <v>~/EHFI/plot_pco_with_stats_all.3-4-13.pl -f 1.HMP_reduced_counts.8-20-13.txt.raw.percent_default.removed.txt -g HMP_groups_reduced.txt -s gt -p 1000 -t rowwise_rand -m bray-curtis -z MG-RAST_pipe -c 10 -o Analysis_9b -cleanup</v>
      </c>
      <c r="AK32" s="1" t="s">
        <v>4493</v>
      </c>
    </row>
    <row r="33" spans="2:37">
      <c r="AF33">
        <v>9</v>
      </c>
      <c r="AG33">
        <v>4</v>
      </c>
      <c r="AH33" t="str">
        <f>CONCATENATE($AH$3,AB30,AC30,AD30,AE30)</f>
        <v>~/EHFI/combine_summary_stats.pl -m pattern -w Analysis_9w -b Analysis_9b -o Analysis_9.P_VALUE_SUMMARY</v>
      </c>
      <c r="AK33" s="1" t="s">
        <v>235</v>
      </c>
    </row>
    <row r="34" spans="2:37">
      <c r="AF34">
        <v>9</v>
      </c>
      <c r="AG34">
        <v>5</v>
      </c>
    </row>
    <row r="35" spans="2:37">
      <c r="O35" t="str">
        <f>CONCATENATE(F36)</f>
        <v>Analysis_10</v>
      </c>
      <c r="AB35" t="str">
        <f>CONCATENATE("-m pattern")</f>
        <v>-m pattern</v>
      </c>
      <c r="AC35" t="str">
        <f>CONCATENATE(" -w ",F36,"w")</f>
        <v xml:space="preserve"> -w Analysis_10w</v>
      </c>
      <c r="AD35" t="str">
        <f>CONCATENATE(" -b ",F36,"b")</f>
        <v xml:space="preserve"> -b Analysis_10b</v>
      </c>
      <c r="AE35" s="10" t="str">
        <f>CONCATENATE(" -o ",F36,".P_VALUE_SUMMARY")</f>
        <v xml:space="preserve"> -o Analysis_10.P_VALUE_SUMMARY</v>
      </c>
      <c r="AF35" s="10">
        <v>10</v>
      </c>
      <c r="AG35">
        <v>1</v>
      </c>
      <c r="AH35" t="str">
        <f>CONCATENATE("# ",O35)</f>
        <v># Analysis_10</v>
      </c>
      <c r="AK35" s="1" t="s">
        <v>238</v>
      </c>
    </row>
    <row r="36" spans="2:37">
      <c r="B36">
        <v>2</v>
      </c>
      <c r="C36" t="s">
        <v>4475</v>
      </c>
      <c r="E36">
        <v>10</v>
      </c>
      <c r="F36" s="20" t="s">
        <v>240</v>
      </c>
      <c r="G36" s="20" t="s">
        <v>87</v>
      </c>
      <c r="H36" s="20" t="s">
        <v>88</v>
      </c>
      <c r="I36" s="20" t="s">
        <v>122</v>
      </c>
      <c r="J36" s="20" t="s">
        <v>90</v>
      </c>
      <c r="K36" s="20" t="s">
        <v>91</v>
      </c>
      <c r="L36" s="20" t="s">
        <v>92</v>
      </c>
      <c r="M36" s="20" t="s">
        <v>214</v>
      </c>
      <c r="O36" t="str">
        <f>CONCATENATE(" -f ",C36)</f>
        <v xml:space="preserve"> -f 2.HMP_reduced_counts.8-20-13.txt.norm.percent_default.removed.txt</v>
      </c>
      <c r="P36" t="str">
        <f>CONCATENATE(" ","-g ",$P$2, " ")</f>
        <v xml:space="preserve"> -g HMP_groups_reduced.txt </v>
      </c>
      <c r="Q36" t="str">
        <f>CONCATENATE("-s ","lt"," ")</f>
        <v xml:space="preserve">-s lt </v>
      </c>
      <c r="R36" t="str">
        <f>CONCATENATE("-p ",$R$1 )</f>
        <v>-p 1000</v>
      </c>
      <c r="S36" t="str">
        <f>CONCATENATE(" -t dataset_rand ")</f>
        <v xml:space="preserve"> -t dataset_rand </v>
      </c>
      <c r="T36" t="str">
        <f>CONCATENATE("-m ",I36," ")</f>
        <v xml:space="preserve">-m euclidean </v>
      </c>
      <c r="U36" t="str">
        <f>CONCATENATE("-z ",H36," ")</f>
        <v xml:space="preserve">-z MG-RAST_pipe </v>
      </c>
      <c r="X36" t="str">
        <f>CONCATENATE("-c ",$X$1," ")</f>
        <v xml:space="preserve">-c 10 </v>
      </c>
      <c r="Y36" t="str">
        <f>CONCATENATE("-o ",F36,"w")</f>
        <v>-o Analysis_10w</v>
      </c>
      <c r="Z36" s="10" t="s">
        <v>94</v>
      </c>
      <c r="AF36" s="10">
        <v>10</v>
      </c>
      <c r="AG36">
        <v>2</v>
      </c>
      <c r="AH36" t="str">
        <f>CONCATENATE($AH$2,O36,P36,Q36,R36,S36,T36,U36,V36,W36,X36,Y36,Z36)</f>
        <v>~/EHFI/plot_pco_with_stats_all.3-4-13.pl -f 2.HMP_reduced_counts.8-20-13.txt.norm.percent_default.removed.txt -g HMP_groups_reduced.txt -s lt -p 1000 -t dataset_rand -m euclidean -z MG-RAST_pipe -c 10 -o Analysis_10w -cleanup</v>
      </c>
      <c r="AK36" s="1" t="s">
        <v>4494</v>
      </c>
    </row>
    <row r="37" spans="2:37">
      <c r="O37" t="str">
        <f>CONCATENATE(" -f ",C36," ")</f>
        <v xml:space="preserve"> -f 2.HMP_reduced_counts.8-20-13.txt.norm.percent_default.removed.txt </v>
      </c>
      <c r="P37" t="str">
        <f>CONCATENATE(" ","-g ",$P$2, " ")</f>
        <v xml:space="preserve"> -g HMP_groups_reduced.txt </v>
      </c>
      <c r="Q37" t="str">
        <f>CONCATENATE("-s ","gt"," ")</f>
        <v xml:space="preserve">-s gt </v>
      </c>
      <c r="R37" t="str">
        <f>CONCATENATE("-p ",$R$1 )</f>
        <v>-p 1000</v>
      </c>
      <c r="S37" t="str">
        <f>CONCATENATE(" -t rowwise_rand ")</f>
        <v xml:space="preserve"> -t rowwise_rand </v>
      </c>
      <c r="T37" t="str">
        <f>CONCATENATE("-m ",I36," ")</f>
        <v xml:space="preserve">-m euclidean </v>
      </c>
      <c r="U37" t="str">
        <f>CONCATENATE("-z ",H36," ")</f>
        <v xml:space="preserve">-z MG-RAST_pipe </v>
      </c>
      <c r="X37" t="str">
        <f>CONCATENATE("-c ",$X$1," ")</f>
        <v xml:space="preserve">-c 10 </v>
      </c>
      <c r="Y37" t="str">
        <f>CONCATENATE("-o ", F36,"b")</f>
        <v>-o Analysis_10b</v>
      </c>
      <c r="Z37" s="10" t="s">
        <v>94</v>
      </c>
      <c r="AE37" s="10"/>
      <c r="AF37" s="10">
        <v>10</v>
      </c>
      <c r="AG37">
        <v>3</v>
      </c>
      <c r="AH37" t="str">
        <f>CONCATENATE($AH$2,O37,P37,Q37,R37,S37,T37,U37,V37,W37,X37,Y37,Z37)</f>
        <v>~/EHFI/plot_pco_with_stats_all.3-4-13.pl -f 2.HMP_reduced_counts.8-20-13.txt.norm.percent_default.removed.txt  -g HMP_groups_reduced.txt -s gt -p 1000 -t rowwise_rand -m euclidean -z MG-RAST_pipe -c 10 -o Analysis_10b -cleanup</v>
      </c>
      <c r="AK37" s="1" t="s">
        <v>4495</v>
      </c>
    </row>
    <row r="38" spans="2:37">
      <c r="AF38" s="10">
        <v>10</v>
      </c>
      <c r="AG38">
        <v>4</v>
      </c>
      <c r="AH38" t="str">
        <f>CONCATENATE($AH$3,AB35,AC35,AD35,AE35)</f>
        <v>~/EHFI/combine_summary_stats.pl -m pattern -w Analysis_10w -b Analysis_10b -o Analysis_10.P_VALUE_SUMMARY</v>
      </c>
      <c r="AK38" s="1" t="s">
        <v>247</v>
      </c>
    </row>
    <row r="39" spans="2:37">
      <c r="AF39" s="10">
        <v>10</v>
      </c>
      <c r="AG39">
        <v>5</v>
      </c>
    </row>
    <row r="40" spans="2:37">
      <c r="O40" t="str">
        <f>CONCATENATE(F41)</f>
        <v>Analysis_11</v>
      </c>
      <c r="AB40" t="str">
        <f>CONCATENATE("-m pattern")</f>
        <v>-m pattern</v>
      </c>
      <c r="AC40" t="str">
        <f>CONCATENATE(" -w ",F41,"w")</f>
        <v xml:space="preserve"> -w Analysis_11w</v>
      </c>
      <c r="AD40" t="str">
        <f>CONCATENATE(" -b ",F41,"b")</f>
        <v xml:space="preserve"> -b Analysis_11b</v>
      </c>
      <c r="AE40" s="10" t="str">
        <f>CONCATENATE(" -o ",F41,".P_VALUE_SUMMARY")</f>
        <v xml:space="preserve"> -o Analysis_11.P_VALUE_SUMMARY</v>
      </c>
      <c r="AF40" s="10">
        <v>11</v>
      </c>
      <c r="AG40">
        <v>1</v>
      </c>
      <c r="AH40" t="str">
        <f>CONCATENATE("# ",O40)</f>
        <v># Analysis_11</v>
      </c>
      <c r="AK40" s="1" t="s">
        <v>250</v>
      </c>
    </row>
    <row r="41" spans="2:37">
      <c r="B41">
        <v>1</v>
      </c>
      <c r="C41" t="s">
        <v>4474</v>
      </c>
      <c r="E41">
        <v>11</v>
      </c>
      <c r="F41" s="20" t="s">
        <v>252</v>
      </c>
      <c r="G41" s="20" t="s">
        <v>87</v>
      </c>
      <c r="H41" s="20" t="s">
        <v>88</v>
      </c>
      <c r="I41" s="20" t="s">
        <v>122</v>
      </c>
      <c r="J41" s="20" t="s">
        <v>90</v>
      </c>
      <c r="K41" s="20" t="s">
        <v>107</v>
      </c>
      <c r="L41" s="20" t="s">
        <v>92</v>
      </c>
      <c r="M41" s="20" t="s">
        <v>214</v>
      </c>
      <c r="O41" t="str">
        <f>CONCATENATE(" -f ",C41)</f>
        <v xml:space="preserve"> -f 1.HMP_reduced_counts.8-20-13.txt.raw.percent_default.removed.txt</v>
      </c>
      <c r="P41" t="str">
        <f>CONCATENATE(" ","-g ",$P$2, " ")</f>
        <v xml:space="preserve"> -g HMP_groups_reduced.txt </v>
      </c>
      <c r="Q41" t="str">
        <f>CONCATENATE("-s ","lt"," ")</f>
        <v xml:space="preserve">-s lt </v>
      </c>
      <c r="R41" t="str">
        <f>CONCATENATE("-p ",$R$1 )</f>
        <v>-p 1000</v>
      </c>
      <c r="S41" t="str">
        <f>CONCATENATE(" -t dataset_rand ")</f>
        <v xml:space="preserve"> -t dataset_rand </v>
      </c>
      <c r="T41" t="str">
        <f>CONCATENATE("-m ",I41," ")</f>
        <v xml:space="preserve">-m euclidean </v>
      </c>
      <c r="U41" t="str">
        <f>CONCATENATE("-z ",H41," ")</f>
        <v xml:space="preserve">-z MG-RAST_pipe </v>
      </c>
      <c r="X41" t="str">
        <f>CONCATENATE("-c ",$X$1," ")</f>
        <v xml:space="preserve">-c 10 </v>
      </c>
      <c r="Y41" t="str">
        <f>CONCATENATE("-o ",F41,"w")</f>
        <v>-o Analysis_11w</v>
      </c>
      <c r="Z41" s="10" t="s">
        <v>94</v>
      </c>
      <c r="AF41" s="10">
        <v>11</v>
      </c>
      <c r="AG41">
        <v>2</v>
      </c>
      <c r="AH41" t="str">
        <f>CONCATENATE($AH$2,O41,P41,Q41,R41,S41,T41,U41,V41,W41,X41,Y41,Z41)</f>
        <v>~/EHFI/plot_pco_with_stats_all.3-4-13.pl -f 1.HMP_reduced_counts.8-20-13.txt.raw.percent_default.removed.txt -g HMP_groups_reduced.txt -s lt -p 1000 -t dataset_rand -m euclidean -z MG-RAST_pipe -c 10 -o Analysis_11w -cleanup</v>
      </c>
      <c r="AK41" s="1" t="s">
        <v>4496</v>
      </c>
    </row>
    <row r="42" spans="2:37">
      <c r="O42" t="str">
        <f>CONCATENATE(" -f ",C41)</f>
        <v xml:space="preserve"> -f 1.HMP_reduced_counts.8-20-13.txt.raw.percent_default.removed.txt</v>
      </c>
      <c r="P42" t="str">
        <f>CONCATENATE(" ","-g ",$P$2, " ")</f>
        <v xml:space="preserve"> -g HMP_groups_reduced.txt </v>
      </c>
      <c r="Q42" t="str">
        <f>CONCATENATE("-s ","gt"," ")</f>
        <v xml:space="preserve">-s gt </v>
      </c>
      <c r="R42" t="str">
        <f>CONCATENATE("-p ",$R$1 )</f>
        <v>-p 1000</v>
      </c>
      <c r="S42" t="str">
        <f>CONCATENATE(" -t rowwise_rand ")</f>
        <v xml:space="preserve"> -t rowwise_rand </v>
      </c>
      <c r="T42" t="str">
        <f>CONCATENATE("-m ",I41," ")</f>
        <v xml:space="preserve">-m euclidean </v>
      </c>
      <c r="U42" t="str">
        <f>CONCATENATE("-z ",H41," ")</f>
        <v xml:space="preserve">-z MG-RAST_pipe </v>
      </c>
      <c r="X42" t="str">
        <f>CONCATENATE("-c ",$X$1," ")</f>
        <v xml:space="preserve">-c 10 </v>
      </c>
      <c r="Y42" t="str">
        <f>CONCATENATE("-o ", F41,"b")</f>
        <v>-o Analysis_11b</v>
      </c>
      <c r="Z42" s="10" t="s">
        <v>94</v>
      </c>
      <c r="AE42" s="10"/>
      <c r="AF42" s="10">
        <v>11</v>
      </c>
      <c r="AG42">
        <v>3</v>
      </c>
      <c r="AH42" t="str">
        <f>CONCATENATE($AH$2,O42,P42,Q42,R42,S42,T42,U42,V42,W42,X42,Y42,Z42)</f>
        <v>~/EHFI/plot_pco_with_stats_all.3-4-13.pl -f 1.HMP_reduced_counts.8-20-13.txt.raw.percent_default.removed.txt -g HMP_groups_reduced.txt -s gt -p 1000 -t rowwise_rand -m euclidean -z MG-RAST_pipe -c 10 -o Analysis_11b -cleanup</v>
      </c>
      <c r="AK42" s="1" t="s">
        <v>4497</v>
      </c>
    </row>
    <row r="43" spans="2:37">
      <c r="AF43" s="10">
        <v>11</v>
      </c>
      <c r="AG43">
        <v>4</v>
      </c>
      <c r="AH43" t="str">
        <f>CONCATENATE($AH$3,AB40,AC40,AD40,AE40)</f>
        <v>~/EHFI/combine_summary_stats.pl -m pattern -w Analysis_11w -b Analysis_11b -o Analysis_11.P_VALUE_SUMMARY</v>
      </c>
      <c r="AK43" s="1" t="s">
        <v>262</v>
      </c>
    </row>
    <row r="44" spans="2:37">
      <c r="AF44" s="10">
        <v>11</v>
      </c>
      <c r="AG44">
        <v>5</v>
      </c>
    </row>
    <row r="45" spans="2:37">
      <c r="O45" t="str">
        <f>CONCATENATE(F46)</f>
        <v>Analysis_15</v>
      </c>
      <c r="AB45" t="str">
        <f>CONCATENATE("-m pattern")</f>
        <v>-m pattern</v>
      </c>
      <c r="AC45" t="str">
        <f>CONCATENATE(" -w ",F46,"w")</f>
        <v xml:space="preserve"> -w Analysis_15w</v>
      </c>
      <c r="AD45" t="str">
        <f>CONCATENATE(" -b ",F46,"b")</f>
        <v xml:space="preserve"> -b Analysis_15b</v>
      </c>
      <c r="AE45" s="10" t="str">
        <f>CONCATENATE(" -o ",F46,".P_VALUE_SUMMARY")</f>
        <v xml:space="preserve"> -o Analysis_15.P_VALUE_SUMMARY</v>
      </c>
      <c r="AF45" s="10">
        <v>15</v>
      </c>
      <c r="AG45">
        <v>1</v>
      </c>
      <c r="AH45" t="str">
        <f>CONCATENATE("# ",O45)</f>
        <v># Analysis_15</v>
      </c>
      <c r="AK45" s="1" t="s">
        <v>312</v>
      </c>
    </row>
    <row r="46" spans="2:37">
      <c r="B46">
        <v>8</v>
      </c>
      <c r="C46" t="s">
        <v>4481</v>
      </c>
      <c r="E46">
        <v>15</v>
      </c>
      <c r="F46" s="20" t="s">
        <v>313</v>
      </c>
      <c r="G46" s="20" t="s">
        <v>87</v>
      </c>
      <c r="H46" s="20" t="s">
        <v>88</v>
      </c>
      <c r="I46" s="20" t="s">
        <v>89</v>
      </c>
      <c r="J46" s="20" t="s">
        <v>90</v>
      </c>
      <c r="K46" s="20" t="s">
        <v>91</v>
      </c>
      <c r="L46" s="20" t="s">
        <v>314</v>
      </c>
      <c r="M46" s="20" t="s">
        <v>93</v>
      </c>
      <c r="O46" t="str">
        <f>CONCATENATE(" -f ",C46)</f>
        <v xml:space="preserve"> -f 8.HMP_reduced_counts.8-20-13.txt.norm.percent_screen_85p.included.txt</v>
      </c>
      <c r="P46" t="str">
        <f>CONCATENATE(" ","-g ",$P$2, " ")</f>
        <v xml:space="preserve"> -g HMP_groups_reduced.txt </v>
      </c>
      <c r="Q46" t="str">
        <f>CONCATENATE("-s ","lt"," ")</f>
        <v xml:space="preserve">-s lt </v>
      </c>
      <c r="R46" t="str">
        <f>CONCATENATE("-p ",$R$1 )</f>
        <v>-p 1000</v>
      </c>
      <c r="S46" t="str">
        <f>CONCATENATE(" -t dataset_rand ")</f>
        <v xml:space="preserve"> -t dataset_rand </v>
      </c>
      <c r="T46" t="str">
        <f>CONCATENATE("-m ",I46," ")</f>
        <v xml:space="preserve">-m bray-curtis </v>
      </c>
      <c r="U46" t="str">
        <f>CONCATENATE("-z ",H46," ")</f>
        <v xml:space="preserve">-z MG-RAST_pipe </v>
      </c>
      <c r="X46" t="str">
        <f>CONCATENATE("-c ",$X$1," ")</f>
        <v xml:space="preserve">-c 10 </v>
      </c>
      <c r="Y46" t="str">
        <f>CONCATENATE("-o ",F46,"w")</f>
        <v>-o Analysis_15w</v>
      </c>
      <c r="Z46" s="10" t="s">
        <v>94</v>
      </c>
      <c r="AF46" s="10">
        <v>15</v>
      </c>
      <c r="AG46">
        <v>2</v>
      </c>
      <c r="AH46" t="str">
        <f>CONCATENATE($AH$2,O46,P46,Q46,R46,S46,T46,U46,V46,W46,X46,Y46,Z46)</f>
        <v>~/EHFI/plot_pco_with_stats_all.3-4-13.pl -f 8.HMP_reduced_counts.8-20-13.txt.norm.percent_screen_85p.included.txt -g HMP_groups_reduced.txt -s lt -p 1000 -t dataset_rand -m bray-curtis -z MG-RAST_pipe -c 10 -o Analysis_15w -cleanup</v>
      </c>
      <c r="AK46" s="1" t="s">
        <v>4498</v>
      </c>
    </row>
    <row r="47" spans="2:37">
      <c r="O47" t="str">
        <f>CONCATENATE(" -f ",C46," ")</f>
        <v xml:space="preserve"> -f 8.HMP_reduced_counts.8-20-13.txt.norm.percent_screen_85p.included.txt </v>
      </c>
      <c r="P47" t="str">
        <f>CONCATENATE(" ","-g ",$P$2, " ")</f>
        <v xml:space="preserve"> -g HMP_groups_reduced.txt </v>
      </c>
      <c r="Q47" t="str">
        <f>CONCATENATE("-s ","gt"," ")</f>
        <v xml:space="preserve">-s gt </v>
      </c>
      <c r="R47" t="str">
        <f>CONCATENATE("-p ",$R$1 )</f>
        <v>-p 1000</v>
      </c>
      <c r="S47" t="str">
        <f>CONCATENATE(" -t rowwise_rand ")</f>
        <v xml:space="preserve"> -t rowwise_rand </v>
      </c>
      <c r="T47" t="str">
        <f>CONCATENATE("-m ",I46," ")</f>
        <v xml:space="preserve">-m bray-curtis </v>
      </c>
      <c r="U47" t="str">
        <f>CONCATENATE("-z ",H46," ")</f>
        <v xml:space="preserve">-z MG-RAST_pipe </v>
      </c>
      <c r="X47" t="str">
        <f>CONCATENATE("-c ",$X$1," ")</f>
        <v xml:space="preserve">-c 10 </v>
      </c>
      <c r="Y47" t="str">
        <f>CONCATENATE("-o ", F46,"b")</f>
        <v>-o Analysis_15b</v>
      </c>
      <c r="Z47" s="10" t="s">
        <v>94</v>
      </c>
      <c r="AE47" s="10"/>
      <c r="AF47" s="10">
        <v>15</v>
      </c>
      <c r="AG47">
        <v>3</v>
      </c>
      <c r="AH47" t="str">
        <f>CONCATENATE($AH$2,O47,P47,Q47,R47,S47,T47,U47,V47,W47,X47,Y47,Z47)</f>
        <v>~/EHFI/plot_pco_with_stats_all.3-4-13.pl -f 8.HMP_reduced_counts.8-20-13.txt.norm.percent_screen_85p.included.txt  -g HMP_groups_reduced.txt -s gt -p 1000 -t rowwise_rand -m bray-curtis -z MG-RAST_pipe -c 10 -o Analysis_15b -cleanup</v>
      </c>
      <c r="AK47" s="1" t="s">
        <v>4499</v>
      </c>
    </row>
    <row r="48" spans="2:37">
      <c r="AF48" s="10">
        <v>15</v>
      </c>
      <c r="AG48">
        <v>4</v>
      </c>
      <c r="AH48" t="str">
        <f>CONCATENATE($AH$3,AB45,AC45,AD45,AE45)</f>
        <v>~/EHFI/combine_summary_stats.pl -m pattern -w Analysis_15w -b Analysis_15b -o Analysis_15.P_VALUE_SUMMARY</v>
      </c>
      <c r="AK48" s="1" t="s">
        <v>319</v>
      </c>
    </row>
    <row r="49" spans="2:37">
      <c r="AF49" s="10">
        <v>15</v>
      </c>
      <c r="AG49">
        <v>5</v>
      </c>
    </row>
    <row r="50" spans="2:37">
      <c r="O50" t="str">
        <f>CONCATENATE(F51)</f>
        <v>Analysis_16</v>
      </c>
      <c r="AB50" t="str">
        <f>CONCATENATE("-m pattern")</f>
        <v>-m pattern</v>
      </c>
      <c r="AC50" t="str">
        <f>CONCATENATE(" -w ",F51,"w")</f>
        <v xml:space="preserve"> -w Analysis_16w</v>
      </c>
      <c r="AD50" t="str">
        <f>CONCATENATE(" -b ",F51,"b")</f>
        <v xml:space="preserve"> -b Analysis_16b</v>
      </c>
      <c r="AE50" s="10" t="str">
        <f>CONCATENATE(" -o ",F51,".P_VALUE_SUMMARY")</f>
        <v xml:space="preserve"> -o Analysis_16.P_VALUE_SUMMARY</v>
      </c>
      <c r="AF50" s="10">
        <v>16</v>
      </c>
      <c r="AG50">
        <v>1</v>
      </c>
      <c r="AH50" t="str">
        <f>CONCATENATE("# ",O50)</f>
        <v># Analysis_16</v>
      </c>
      <c r="AK50" s="1" t="s">
        <v>320</v>
      </c>
    </row>
    <row r="51" spans="2:37">
      <c r="B51">
        <v>7</v>
      </c>
      <c r="C51" t="s">
        <v>4480</v>
      </c>
      <c r="E51">
        <v>16</v>
      </c>
      <c r="F51" s="20" t="s">
        <v>321</v>
      </c>
      <c r="G51" s="20" t="s">
        <v>87</v>
      </c>
      <c r="H51" s="20" t="s">
        <v>88</v>
      </c>
      <c r="I51" s="20" t="s">
        <v>89</v>
      </c>
      <c r="J51" s="20" t="s">
        <v>90</v>
      </c>
      <c r="K51" s="20" t="s">
        <v>107</v>
      </c>
      <c r="L51" s="20" t="s">
        <v>314</v>
      </c>
      <c r="M51" s="20" t="s">
        <v>93</v>
      </c>
      <c r="O51" t="str">
        <f>CONCATENATE(" -f ",C51)</f>
        <v xml:space="preserve"> -f 7.HMP_reduced_counts.8-20-13.txt.raw.percent_screen_85p.included.txt</v>
      </c>
      <c r="P51" t="str">
        <f>CONCATENATE(" ","-g ",$P$2, " ")</f>
        <v xml:space="preserve"> -g HMP_groups_reduced.txt </v>
      </c>
      <c r="Q51" t="str">
        <f>CONCATENATE("-s ","lt"," ")</f>
        <v xml:space="preserve">-s lt </v>
      </c>
      <c r="R51" t="str">
        <f>CONCATENATE("-p ",$R$1 )</f>
        <v>-p 1000</v>
      </c>
      <c r="S51" t="str">
        <f>CONCATENATE(" -t dataset_rand ")</f>
        <v xml:space="preserve"> -t dataset_rand </v>
      </c>
      <c r="T51" t="str">
        <f>CONCATENATE("-m ",I51," ")</f>
        <v xml:space="preserve">-m bray-curtis </v>
      </c>
      <c r="U51" t="str">
        <f>CONCATENATE("-z ",H51," ")</f>
        <v xml:space="preserve">-z MG-RAST_pipe </v>
      </c>
      <c r="X51" t="str">
        <f>CONCATENATE("-c ",$X$1," ")</f>
        <v xml:space="preserve">-c 10 </v>
      </c>
      <c r="Y51" t="str">
        <f>CONCATENATE("-o ",F51,"w")</f>
        <v>-o Analysis_16w</v>
      </c>
      <c r="Z51" s="10" t="s">
        <v>94</v>
      </c>
      <c r="AF51" s="10">
        <v>16</v>
      </c>
      <c r="AG51">
        <v>2</v>
      </c>
      <c r="AH51" t="str">
        <f>CONCATENATE($AH$2,O51,P51,Q51,R51,S51,T51,U51,V51,W51,X51,Y51,Z51)</f>
        <v>~/EHFI/plot_pco_with_stats_all.3-4-13.pl -f 7.HMP_reduced_counts.8-20-13.txt.raw.percent_screen_85p.included.txt -g HMP_groups_reduced.txt -s lt -p 1000 -t dataset_rand -m bray-curtis -z MG-RAST_pipe -c 10 -o Analysis_16w -cleanup</v>
      </c>
      <c r="AK51" s="1" t="s">
        <v>4500</v>
      </c>
    </row>
    <row r="52" spans="2:37">
      <c r="O52" t="str">
        <f>CONCATENATE(" -f ",C51," ")</f>
        <v xml:space="preserve"> -f 7.HMP_reduced_counts.8-20-13.txt.raw.percent_screen_85p.included.txt </v>
      </c>
      <c r="P52" t="str">
        <f>CONCATENATE(" ","-g ",$P$2, " ")</f>
        <v xml:space="preserve"> -g HMP_groups_reduced.txt </v>
      </c>
      <c r="Q52" t="str">
        <f>CONCATENATE("-s ","gt"," ")</f>
        <v xml:space="preserve">-s gt </v>
      </c>
      <c r="R52" t="str">
        <f>CONCATENATE("-p ",$R$1 )</f>
        <v>-p 1000</v>
      </c>
      <c r="S52" t="str">
        <f>CONCATENATE(" -t rowwise_rand ")</f>
        <v xml:space="preserve"> -t rowwise_rand </v>
      </c>
      <c r="T52" t="str">
        <f>CONCATENATE("-m ",I51," ")</f>
        <v xml:space="preserve">-m bray-curtis </v>
      </c>
      <c r="U52" t="str">
        <f>CONCATENATE("-z ",H51," ")</f>
        <v xml:space="preserve">-z MG-RAST_pipe </v>
      </c>
      <c r="X52" t="str">
        <f>CONCATENATE("-c ",$X$1," ")</f>
        <v xml:space="preserve">-c 10 </v>
      </c>
      <c r="Y52" t="str">
        <f>CONCATENATE("-o ", F51,"b")</f>
        <v>-o Analysis_16b</v>
      </c>
      <c r="Z52" s="10" t="s">
        <v>94</v>
      </c>
      <c r="AE52" s="10"/>
      <c r="AF52" s="10">
        <v>16</v>
      </c>
      <c r="AG52">
        <v>3</v>
      </c>
      <c r="AH52" t="str">
        <f>CONCATENATE($AH$2,O52,P52,Q52,R52,S52,T52,U52,V52,W52,X52,Y52,Z52)</f>
        <v>~/EHFI/plot_pco_with_stats_all.3-4-13.pl -f 7.HMP_reduced_counts.8-20-13.txt.raw.percent_screen_85p.included.txt  -g HMP_groups_reduced.txt -s gt -p 1000 -t rowwise_rand -m bray-curtis -z MG-RAST_pipe -c 10 -o Analysis_16b -cleanup</v>
      </c>
      <c r="AK52" s="1" t="s">
        <v>4501</v>
      </c>
    </row>
    <row r="53" spans="2:37">
      <c r="AF53" s="10">
        <v>16</v>
      </c>
      <c r="AG53">
        <v>4</v>
      </c>
      <c r="AH53" t="str">
        <f>CONCATENATE($AH$3,AB50,AC50,AD50,AE50)</f>
        <v>~/EHFI/combine_summary_stats.pl -m pattern -w Analysis_16w -b Analysis_16b -o Analysis_16.P_VALUE_SUMMARY</v>
      </c>
      <c r="AK53" s="1" t="s">
        <v>327</v>
      </c>
    </row>
    <row r="54" spans="2:37">
      <c r="AF54" s="10">
        <v>16</v>
      </c>
      <c r="AG54">
        <v>5</v>
      </c>
    </row>
    <row r="55" spans="2:37">
      <c r="O55" t="str">
        <f>CONCATENATE(F56)</f>
        <v>Analysis_17</v>
      </c>
      <c r="AB55" t="str">
        <f>CONCATENATE("-m pattern")</f>
        <v>-m pattern</v>
      </c>
      <c r="AC55" t="str">
        <f>CONCATENATE(" -w ",F56,"w")</f>
        <v xml:space="preserve"> -w Analysis_17w</v>
      </c>
      <c r="AD55" t="str">
        <f>CONCATENATE(" -b ",F56,"b")</f>
        <v xml:space="preserve"> -b Analysis_17b</v>
      </c>
      <c r="AE55" s="10" t="str">
        <f>CONCATENATE(" -o ",F56,".P_VALUE_SUMMARY")</f>
        <v xml:space="preserve"> -o Analysis_17.P_VALUE_SUMMARY</v>
      </c>
      <c r="AF55" s="10">
        <v>17</v>
      </c>
      <c r="AG55">
        <v>1</v>
      </c>
      <c r="AH55" t="str">
        <f>CONCATENATE("# ",O55)</f>
        <v># Analysis_17</v>
      </c>
      <c r="AK55" s="1" t="s">
        <v>328</v>
      </c>
    </row>
    <row r="56" spans="2:37">
      <c r="B56">
        <v>8</v>
      </c>
      <c r="C56" t="s">
        <v>4481</v>
      </c>
      <c r="E56">
        <v>17</v>
      </c>
      <c r="F56" s="20" t="s">
        <v>329</v>
      </c>
      <c r="G56" s="20" t="s">
        <v>87</v>
      </c>
      <c r="H56" s="20" t="s">
        <v>88</v>
      </c>
      <c r="I56" s="20" t="s">
        <v>122</v>
      </c>
      <c r="J56" s="20" t="s">
        <v>90</v>
      </c>
      <c r="K56" s="20" t="s">
        <v>91</v>
      </c>
      <c r="L56" s="20" t="s">
        <v>314</v>
      </c>
      <c r="M56" s="20" t="s">
        <v>93</v>
      </c>
      <c r="O56" t="str">
        <f>CONCATENATE(" -f ",C56)</f>
        <v xml:space="preserve"> -f 8.HMP_reduced_counts.8-20-13.txt.norm.percent_screen_85p.included.txt</v>
      </c>
      <c r="P56" t="str">
        <f>CONCATENATE(" ","-g ",$P$2, " ")</f>
        <v xml:space="preserve"> -g HMP_groups_reduced.txt </v>
      </c>
      <c r="Q56" t="str">
        <f>CONCATENATE("-s ","lt"," ")</f>
        <v xml:space="preserve">-s lt </v>
      </c>
      <c r="R56" t="str">
        <f>CONCATENATE("-p ",$R$1 )</f>
        <v>-p 1000</v>
      </c>
      <c r="S56" t="str">
        <f>CONCATENATE(" -t dataset_rand ")</f>
        <v xml:space="preserve"> -t dataset_rand </v>
      </c>
      <c r="T56" t="str">
        <f>CONCATENATE("-m ",I56," ")</f>
        <v xml:space="preserve">-m euclidean </v>
      </c>
      <c r="U56" t="str">
        <f>CONCATENATE("-z ",H56," ")</f>
        <v xml:space="preserve">-z MG-RAST_pipe </v>
      </c>
      <c r="X56" t="str">
        <f>CONCATENATE("-c ",$X$1," ")</f>
        <v xml:space="preserve">-c 10 </v>
      </c>
      <c r="Y56" t="str">
        <f>CONCATENATE("-o ",F56,"w")</f>
        <v>-o Analysis_17w</v>
      </c>
      <c r="Z56" s="10" t="s">
        <v>94</v>
      </c>
      <c r="AF56" s="10">
        <v>17</v>
      </c>
      <c r="AG56">
        <v>2</v>
      </c>
      <c r="AH56" t="str">
        <f>CONCATENATE($AH$2,O56,P56,Q56,R56,S56,T56,U56,V56,W56,X56,Y56,Z56)</f>
        <v>~/EHFI/plot_pco_with_stats_all.3-4-13.pl -f 8.HMP_reduced_counts.8-20-13.txt.norm.percent_screen_85p.included.txt -g HMP_groups_reduced.txt -s lt -p 1000 -t dataset_rand -m euclidean -z MG-RAST_pipe -c 10 -o Analysis_17w -cleanup</v>
      </c>
      <c r="AK56" s="1" t="s">
        <v>4502</v>
      </c>
    </row>
    <row r="57" spans="2:37">
      <c r="O57" t="str">
        <f>CONCATENATE(" -f ",C56," ")</f>
        <v xml:space="preserve"> -f 8.HMP_reduced_counts.8-20-13.txt.norm.percent_screen_85p.included.txt </v>
      </c>
      <c r="P57" t="str">
        <f>CONCATENATE(" ","-g ",$P$2, " ")</f>
        <v xml:space="preserve"> -g HMP_groups_reduced.txt </v>
      </c>
      <c r="Q57" t="str">
        <f>CONCATENATE("-s ","gt"," ")</f>
        <v xml:space="preserve">-s gt </v>
      </c>
      <c r="R57" t="str">
        <f>CONCATENATE("-p ",$R$1 )</f>
        <v>-p 1000</v>
      </c>
      <c r="S57" t="str">
        <f>CONCATENATE(" -t rowwise_rand ")</f>
        <v xml:space="preserve"> -t rowwise_rand </v>
      </c>
      <c r="T57" t="str">
        <f>CONCATENATE("-m ",I56," ")</f>
        <v xml:space="preserve">-m euclidean </v>
      </c>
      <c r="U57" t="str">
        <f>CONCATENATE("-z ",H56," ")</f>
        <v xml:space="preserve">-z MG-RAST_pipe </v>
      </c>
      <c r="X57" t="str">
        <f>CONCATENATE("-c ",$X$1," ")</f>
        <v xml:space="preserve">-c 10 </v>
      </c>
      <c r="Y57" t="str">
        <f>CONCATENATE("-o ", F56,"b")</f>
        <v>-o Analysis_17b</v>
      </c>
      <c r="Z57" s="10" t="s">
        <v>94</v>
      </c>
      <c r="AE57" s="10"/>
      <c r="AF57" s="10">
        <v>17</v>
      </c>
      <c r="AG57">
        <v>3</v>
      </c>
      <c r="AH57" t="str">
        <f>CONCATENATE($AH$2,O57,P57,Q57,R57,S57,T57,U57,V57,W57,X57,Y57,Z57)</f>
        <v>~/EHFI/plot_pco_with_stats_all.3-4-13.pl -f 8.HMP_reduced_counts.8-20-13.txt.norm.percent_screen_85p.included.txt  -g HMP_groups_reduced.txt -s gt -p 1000 -t rowwise_rand -m euclidean -z MG-RAST_pipe -c 10 -o Analysis_17b -cleanup</v>
      </c>
      <c r="AK57" s="1" t="s">
        <v>4503</v>
      </c>
    </row>
    <row r="58" spans="2:37">
      <c r="AF58" s="10">
        <v>17</v>
      </c>
      <c r="AG58">
        <v>4</v>
      </c>
      <c r="AH58" t="str">
        <f>CONCATENATE($AH$3,AB55,AC55,AD55,AE55)</f>
        <v>~/EHFI/combine_summary_stats.pl -m pattern -w Analysis_17w -b Analysis_17b -o Analysis_17.P_VALUE_SUMMARY</v>
      </c>
      <c r="AK58" s="1" t="s">
        <v>334</v>
      </c>
    </row>
    <row r="59" spans="2:37">
      <c r="AF59" s="10">
        <v>17</v>
      </c>
      <c r="AG59">
        <v>5</v>
      </c>
    </row>
    <row r="60" spans="2:37">
      <c r="O60" t="str">
        <f>CONCATENATE(F61)</f>
        <v>Analysis_18</v>
      </c>
      <c r="AB60" t="str">
        <f>CONCATENATE("-m pattern")</f>
        <v>-m pattern</v>
      </c>
      <c r="AC60" t="str">
        <f>CONCATENATE(" -w ",F61,"w")</f>
        <v xml:space="preserve"> -w Analysis_18w</v>
      </c>
      <c r="AD60" t="str">
        <f>CONCATENATE(" -b ",F61,"b")</f>
        <v xml:space="preserve"> -b Analysis_18b</v>
      </c>
      <c r="AE60" s="10" t="str">
        <f>CONCATENATE(" -o ",F61,".P_VALUE_SUMMARY")</f>
        <v xml:space="preserve"> -o Analysis_18.P_VALUE_SUMMARY</v>
      </c>
      <c r="AF60" s="10">
        <v>18</v>
      </c>
      <c r="AG60">
        <v>1</v>
      </c>
      <c r="AH60" t="str">
        <f>CONCATENATE("# ",O60)</f>
        <v># Analysis_18</v>
      </c>
      <c r="AK60" s="1" t="s">
        <v>335</v>
      </c>
    </row>
    <row r="61" spans="2:37">
      <c r="B61">
        <v>7</v>
      </c>
      <c r="C61" t="s">
        <v>4480</v>
      </c>
      <c r="E61">
        <v>18</v>
      </c>
      <c r="F61" s="20" t="s">
        <v>336</v>
      </c>
      <c r="G61" s="20" t="s">
        <v>87</v>
      </c>
      <c r="H61" s="20" t="s">
        <v>88</v>
      </c>
      <c r="I61" s="20" t="s">
        <v>122</v>
      </c>
      <c r="J61" s="20" t="s">
        <v>90</v>
      </c>
      <c r="K61" s="20" t="s">
        <v>107</v>
      </c>
      <c r="L61" s="20" t="s">
        <v>314</v>
      </c>
      <c r="M61" s="20" t="s">
        <v>93</v>
      </c>
      <c r="O61" t="str">
        <f>CONCATENATE(" -f ",C61)</f>
        <v xml:space="preserve"> -f 7.HMP_reduced_counts.8-20-13.txt.raw.percent_screen_85p.included.txt</v>
      </c>
      <c r="P61" t="str">
        <f>CONCATENATE(" ","-g ",$P$2, " ")</f>
        <v xml:space="preserve"> -g HMP_groups_reduced.txt </v>
      </c>
      <c r="Q61" t="str">
        <f>CONCATENATE("-s ","lt"," ")</f>
        <v xml:space="preserve">-s lt </v>
      </c>
      <c r="R61" t="str">
        <f>CONCATENATE("-p ",$R$1 )</f>
        <v>-p 1000</v>
      </c>
      <c r="S61" t="str">
        <f>CONCATENATE(" -t dataset_rand ")</f>
        <v xml:space="preserve"> -t dataset_rand </v>
      </c>
      <c r="T61" t="str">
        <f>CONCATENATE("-m ",I61," ")</f>
        <v xml:space="preserve">-m euclidean </v>
      </c>
      <c r="U61" t="str">
        <f>CONCATENATE("-z ",H61," ")</f>
        <v xml:space="preserve">-z MG-RAST_pipe </v>
      </c>
      <c r="X61" t="str">
        <f>CONCATENATE("-c ",$X$1," ")</f>
        <v xml:space="preserve">-c 10 </v>
      </c>
      <c r="Y61" t="str">
        <f>CONCATENATE("-o ",F61,"w")</f>
        <v>-o Analysis_18w</v>
      </c>
      <c r="Z61" s="10" t="s">
        <v>94</v>
      </c>
      <c r="AF61" s="10">
        <v>18</v>
      </c>
      <c r="AG61">
        <v>2</v>
      </c>
      <c r="AH61" t="str">
        <f>CONCATENATE($AH$2,O61,P61,Q61,R61,S61,T61,U61,V61,W61,X61,Y61,Z61)</f>
        <v>~/EHFI/plot_pco_with_stats_all.3-4-13.pl -f 7.HMP_reduced_counts.8-20-13.txt.raw.percent_screen_85p.included.txt -g HMP_groups_reduced.txt -s lt -p 1000 -t dataset_rand -m euclidean -z MG-RAST_pipe -c 10 -o Analysis_18w -cleanup</v>
      </c>
      <c r="AK61" s="1" t="s">
        <v>4504</v>
      </c>
    </row>
    <row r="62" spans="2:37">
      <c r="O62" t="str">
        <f>CONCATENATE(" -f ",C61," ")</f>
        <v xml:space="preserve"> -f 7.HMP_reduced_counts.8-20-13.txt.raw.percent_screen_85p.included.txt </v>
      </c>
      <c r="P62" t="str">
        <f>CONCATENATE(" ","-g ",$P$2, " ")</f>
        <v xml:space="preserve"> -g HMP_groups_reduced.txt </v>
      </c>
      <c r="Q62" t="str">
        <f>CONCATENATE("-s ","gt"," ")</f>
        <v xml:space="preserve">-s gt </v>
      </c>
      <c r="R62" t="str">
        <f>CONCATENATE("-p ",$R$1 )</f>
        <v>-p 1000</v>
      </c>
      <c r="S62" t="str">
        <f>CONCATENATE(" -t rowwise_rand ")</f>
        <v xml:space="preserve"> -t rowwise_rand </v>
      </c>
      <c r="T62" t="str">
        <f>CONCATENATE("-m ",I61," ")</f>
        <v xml:space="preserve">-m euclidean </v>
      </c>
      <c r="U62" t="str">
        <f>CONCATENATE("-z ",H61," ")</f>
        <v xml:space="preserve">-z MG-RAST_pipe </v>
      </c>
      <c r="X62" t="str">
        <f>CONCATENATE("-c ",$X$1," ")</f>
        <v xml:space="preserve">-c 10 </v>
      </c>
      <c r="Y62" t="str">
        <f>CONCATENATE("-o ", F61,"b")</f>
        <v>-o Analysis_18b</v>
      </c>
      <c r="Z62" s="10" t="s">
        <v>94</v>
      </c>
      <c r="AE62" s="10"/>
      <c r="AF62" s="10">
        <v>18</v>
      </c>
      <c r="AG62">
        <v>3</v>
      </c>
      <c r="AH62" t="str">
        <f>CONCATENATE($AH$2,O62,P62,Q62,R62,S62,T62,U62,V62,W62,X62,Y62,Z62)</f>
        <v>~/EHFI/plot_pco_with_stats_all.3-4-13.pl -f 7.HMP_reduced_counts.8-20-13.txt.raw.percent_screen_85p.included.txt  -g HMP_groups_reduced.txt -s gt -p 1000 -t rowwise_rand -m euclidean -z MG-RAST_pipe -c 10 -o Analysis_18b -cleanup</v>
      </c>
      <c r="AK62" s="1" t="s">
        <v>4505</v>
      </c>
    </row>
    <row r="63" spans="2:37">
      <c r="AF63" s="10">
        <v>18</v>
      </c>
      <c r="AG63">
        <v>4</v>
      </c>
      <c r="AH63" t="str">
        <f>CONCATENATE($AH$3,AB60,AC60,AD60,AE60)</f>
        <v>~/EHFI/combine_summary_stats.pl -m pattern -w Analysis_18w -b Analysis_18b -o Analysis_18.P_VALUE_SUMMARY</v>
      </c>
      <c r="AK63" s="1" t="s">
        <v>345</v>
      </c>
    </row>
    <row r="64" spans="2:37">
      <c r="AF64" s="10">
        <v>18</v>
      </c>
      <c r="AG64">
        <v>5</v>
      </c>
    </row>
    <row r="65" spans="2:37">
      <c r="O65" t="str">
        <f>CONCATENATE(F66)</f>
        <v>Analysis_22</v>
      </c>
      <c r="AB65" t="str">
        <f>CONCATENATE("-m pattern")</f>
        <v>-m pattern</v>
      </c>
      <c r="AC65" t="str">
        <f>CONCATENATE(" -w ",F66,"w")</f>
        <v xml:space="preserve"> -w Analysis_22w</v>
      </c>
      <c r="AD65" t="str">
        <f>CONCATENATE(" -b ",F66,"b")</f>
        <v xml:space="preserve"> -b Analysis_22b</v>
      </c>
      <c r="AE65" s="10" t="str">
        <f>CONCATENATE(" -o ",F66,".P_VALUE_SUMMARY")</f>
        <v xml:space="preserve"> -o Analysis_22.P_VALUE_SUMMARY</v>
      </c>
      <c r="AF65" s="10">
        <v>22</v>
      </c>
      <c r="AG65">
        <v>1</v>
      </c>
      <c r="AH65" t="str">
        <f>CONCATENATE("# ",O65)</f>
        <v># Analysis_22</v>
      </c>
      <c r="AK65" s="1" t="s">
        <v>422</v>
      </c>
    </row>
    <row r="66" spans="2:37">
      <c r="B66">
        <v>6</v>
      </c>
      <c r="C66" t="s">
        <v>4479</v>
      </c>
      <c r="E66">
        <v>22</v>
      </c>
      <c r="F66" s="20" t="s">
        <v>423</v>
      </c>
      <c r="G66" s="20" t="s">
        <v>87</v>
      </c>
      <c r="H66" s="20" t="s">
        <v>88</v>
      </c>
      <c r="I66" s="20" t="s">
        <v>89</v>
      </c>
      <c r="J66" s="20" t="s">
        <v>90</v>
      </c>
      <c r="K66" s="20" t="s">
        <v>91</v>
      </c>
      <c r="L66" s="20" t="s">
        <v>314</v>
      </c>
      <c r="M66" s="20" t="s">
        <v>214</v>
      </c>
      <c r="O66" t="str">
        <f>CONCATENATE(" -f ",C66)</f>
        <v xml:space="preserve"> -f 6.HMP_reduced_counts.8-20-13.txt.norm.percent_screen_85premoved.txt</v>
      </c>
      <c r="P66" t="str">
        <f>CONCATENATE(" ","-g ",$P$2, " ")</f>
        <v xml:space="preserve"> -g HMP_groups_reduced.txt </v>
      </c>
      <c r="Q66" t="str">
        <f>CONCATENATE("-s ","lt"," ")</f>
        <v xml:space="preserve">-s lt </v>
      </c>
      <c r="R66" t="str">
        <f>CONCATENATE("-p ",$R$1 )</f>
        <v>-p 1000</v>
      </c>
      <c r="S66" t="str">
        <f>CONCATENATE(" -t dataset_rand ")</f>
        <v xml:space="preserve"> -t dataset_rand </v>
      </c>
      <c r="T66" t="str">
        <f>CONCATENATE("-m ",I66," ")</f>
        <v xml:space="preserve">-m bray-curtis </v>
      </c>
      <c r="U66" t="str">
        <f>CONCATENATE("-z ",H66," ")</f>
        <v xml:space="preserve">-z MG-RAST_pipe </v>
      </c>
      <c r="X66" t="str">
        <f>CONCATENATE("-c ",$X$1," ")</f>
        <v xml:space="preserve">-c 10 </v>
      </c>
      <c r="Y66" t="str">
        <f>CONCATENATE("-o ",F66,"w")</f>
        <v>-o Analysis_22w</v>
      </c>
      <c r="Z66" s="10" t="s">
        <v>94</v>
      </c>
      <c r="AF66" s="10">
        <v>22</v>
      </c>
      <c r="AG66">
        <v>2</v>
      </c>
      <c r="AH66" t="str">
        <f>CONCATENATE($AH$2,O66,P66,Q66,R66,S66,T66,U66,V66,W66,X66,Y66,Z66)</f>
        <v>~/EHFI/plot_pco_with_stats_all.3-4-13.pl -f 6.HMP_reduced_counts.8-20-13.txt.norm.percent_screen_85premoved.txt -g HMP_groups_reduced.txt -s lt -p 1000 -t dataset_rand -m bray-curtis -z MG-RAST_pipe -c 10 -o Analysis_22w -cleanup</v>
      </c>
      <c r="AK66" s="1" t="s">
        <v>4506</v>
      </c>
    </row>
    <row r="67" spans="2:37">
      <c r="O67" t="str">
        <f>CONCATENATE(" -f ",C66," ")</f>
        <v xml:space="preserve"> -f 6.HMP_reduced_counts.8-20-13.txt.norm.percent_screen_85premoved.txt </v>
      </c>
      <c r="P67" t="str">
        <f>CONCATENATE(" ","-g ",$P$2, " ")</f>
        <v xml:space="preserve"> -g HMP_groups_reduced.txt </v>
      </c>
      <c r="Q67" t="str">
        <f>CONCATENATE("-s ","gt"," ")</f>
        <v xml:space="preserve">-s gt </v>
      </c>
      <c r="R67" t="str">
        <f>CONCATENATE("-p ",$R$1 )</f>
        <v>-p 1000</v>
      </c>
      <c r="S67" t="str">
        <f>CONCATENATE(" -t rowwise_rand ")</f>
        <v xml:space="preserve"> -t rowwise_rand </v>
      </c>
      <c r="T67" t="str">
        <f>CONCATENATE("-m ",I66," ")</f>
        <v xml:space="preserve">-m bray-curtis </v>
      </c>
      <c r="U67" t="str">
        <f>CONCATENATE("-z ",H66," ")</f>
        <v xml:space="preserve">-z MG-RAST_pipe </v>
      </c>
      <c r="X67" t="str">
        <f>CONCATENATE("-c ",$X$1," ")</f>
        <v xml:space="preserve">-c 10 </v>
      </c>
      <c r="Y67" t="str">
        <f>CONCATENATE("-o ", F66,"b")</f>
        <v>-o Analysis_22b</v>
      </c>
      <c r="Z67" s="10" t="s">
        <v>94</v>
      </c>
      <c r="AE67" s="10"/>
      <c r="AF67" s="10">
        <v>22</v>
      </c>
      <c r="AG67">
        <v>3</v>
      </c>
      <c r="AH67" t="str">
        <f>CONCATENATE($AH$2,O67,P67,Q67,R67,S67,T67,U67,V67,W67,X67,Y67,Z67)</f>
        <v>~/EHFI/plot_pco_with_stats_all.3-4-13.pl -f 6.HMP_reduced_counts.8-20-13.txt.norm.percent_screen_85premoved.txt  -g HMP_groups_reduced.txt -s gt -p 1000 -t rowwise_rand -m bray-curtis -z MG-RAST_pipe -c 10 -o Analysis_22b -cleanup</v>
      </c>
      <c r="AK67" s="1" t="s">
        <v>4507</v>
      </c>
    </row>
    <row r="68" spans="2:37">
      <c r="AF68" s="10">
        <v>22</v>
      </c>
      <c r="AG68">
        <v>4</v>
      </c>
      <c r="AH68" t="str">
        <f>CONCATENATE($AH$3,AB65,AC65,AD65,AE65)</f>
        <v>~/EHFI/combine_summary_stats.pl -m pattern -w Analysis_22w -b Analysis_22b -o Analysis_22.P_VALUE_SUMMARY</v>
      </c>
      <c r="AK68" s="1" t="s">
        <v>428</v>
      </c>
    </row>
    <row r="69" spans="2:37">
      <c r="AF69" s="10">
        <v>22</v>
      </c>
      <c r="AG69">
        <v>5</v>
      </c>
    </row>
    <row r="70" spans="2:37">
      <c r="O70" t="str">
        <f>CONCATENATE(F71)</f>
        <v>Analysis_23</v>
      </c>
      <c r="AB70" t="str">
        <f>CONCATENATE("-m pattern")</f>
        <v>-m pattern</v>
      </c>
      <c r="AC70" t="str">
        <f>CONCATENATE(" -w ",F71,"w")</f>
        <v xml:space="preserve"> -w Analysis_23w</v>
      </c>
      <c r="AD70" t="str">
        <f>CONCATENATE(" -b ",F71,"b")</f>
        <v xml:space="preserve"> -b Analysis_23b</v>
      </c>
      <c r="AE70" s="10" t="str">
        <f>CONCATENATE(" -o ",F71,".P_VALUE_SUMMARY")</f>
        <v xml:space="preserve"> -o Analysis_23.P_VALUE_SUMMARY</v>
      </c>
      <c r="AF70" s="10">
        <v>23</v>
      </c>
      <c r="AG70">
        <v>1</v>
      </c>
      <c r="AH70" t="str">
        <f>CONCATENATE("# ",O70)</f>
        <v># Analysis_23</v>
      </c>
      <c r="AK70" s="1" t="s">
        <v>429</v>
      </c>
    </row>
    <row r="71" spans="2:37">
      <c r="B71">
        <v>5</v>
      </c>
      <c r="C71" t="s">
        <v>4478</v>
      </c>
      <c r="E71">
        <v>23</v>
      </c>
      <c r="F71" s="20" t="s">
        <v>430</v>
      </c>
      <c r="G71" s="20" t="s">
        <v>87</v>
      </c>
      <c r="H71" s="20" t="s">
        <v>88</v>
      </c>
      <c r="I71" s="20" t="s">
        <v>89</v>
      </c>
      <c r="J71" s="20" t="s">
        <v>90</v>
      </c>
      <c r="K71" s="20" t="s">
        <v>107</v>
      </c>
      <c r="L71" s="20" t="s">
        <v>314</v>
      </c>
      <c r="M71" s="20" t="s">
        <v>214</v>
      </c>
      <c r="O71" t="str">
        <f>CONCATENATE(" -f ",C71)</f>
        <v xml:space="preserve"> -f 5.HMP_reduced_counts.8-20-13.txt.raw.percent_screen_85p.removed.txt</v>
      </c>
      <c r="P71" t="str">
        <f>CONCATENATE(" ","-g ",$P$2, " ")</f>
        <v xml:space="preserve"> -g HMP_groups_reduced.txt </v>
      </c>
      <c r="Q71" t="str">
        <f>CONCATENATE("-s ","lt"," ")</f>
        <v xml:space="preserve">-s lt </v>
      </c>
      <c r="R71" t="str">
        <f>CONCATENATE("-p ",$R$1 )</f>
        <v>-p 1000</v>
      </c>
      <c r="S71" t="str">
        <f>CONCATENATE(" -t dataset_rand ")</f>
        <v xml:space="preserve"> -t dataset_rand </v>
      </c>
      <c r="T71" t="str">
        <f>CONCATENATE("-m ",I71," ")</f>
        <v xml:space="preserve">-m bray-curtis </v>
      </c>
      <c r="U71" t="str">
        <f>CONCATENATE("-z ",H71," ")</f>
        <v xml:space="preserve">-z MG-RAST_pipe </v>
      </c>
      <c r="X71" t="str">
        <f>CONCATENATE("-c ",$X$1," ")</f>
        <v xml:space="preserve">-c 10 </v>
      </c>
      <c r="Y71" t="str">
        <f>CONCATENATE("-o ",F71,"w")</f>
        <v>-o Analysis_23w</v>
      </c>
      <c r="Z71" s="10" t="s">
        <v>94</v>
      </c>
      <c r="AF71" s="10">
        <v>23</v>
      </c>
      <c r="AG71">
        <v>2</v>
      </c>
      <c r="AH71" t="str">
        <f>CONCATENATE($AH$2,O71,P71,Q71,R71,S71,T71,U71,V71,W71,X71,Y71,Z71)</f>
        <v>~/EHFI/plot_pco_with_stats_all.3-4-13.pl -f 5.HMP_reduced_counts.8-20-13.txt.raw.percent_screen_85p.removed.txt -g HMP_groups_reduced.txt -s lt -p 1000 -t dataset_rand -m bray-curtis -z MG-RAST_pipe -c 10 -o Analysis_23w -cleanup</v>
      </c>
      <c r="AK71" s="1" t="s">
        <v>4508</v>
      </c>
    </row>
    <row r="72" spans="2:37">
      <c r="O72" t="str">
        <f>CONCATENATE(" -f ",C71," ")</f>
        <v xml:space="preserve"> -f 5.HMP_reduced_counts.8-20-13.txt.raw.percent_screen_85p.removed.txt </v>
      </c>
      <c r="P72" t="str">
        <f>CONCATENATE(" ","-g ",$P$2, " ")</f>
        <v xml:space="preserve"> -g HMP_groups_reduced.txt </v>
      </c>
      <c r="Q72" t="str">
        <f>CONCATENATE("-s ","gt"," ")</f>
        <v xml:space="preserve">-s gt </v>
      </c>
      <c r="R72" t="str">
        <f>CONCATENATE("-p ",$R$1 )</f>
        <v>-p 1000</v>
      </c>
      <c r="S72" t="str">
        <f>CONCATENATE(" -t rowwise_rand ")</f>
        <v xml:space="preserve"> -t rowwise_rand </v>
      </c>
      <c r="T72" t="str">
        <f>CONCATENATE("-m ",I71," ")</f>
        <v xml:space="preserve">-m bray-curtis </v>
      </c>
      <c r="U72" t="str">
        <f>CONCATENATE("-z ",H71," ")</f>
        <v xml:space="preserve">-z MG-RAST_pipe </v>
      </c>
      <c r="X72" t="str">
        <f>CONCATENATE("-c ",$X$1," ")</f>
        <v xml:space="preserve">-c 10 </v>
      </c>
      <c r="Y72" t="str">
        <f>CONCATENATE("-o ", F71,"b")</f>
        <v>-o Analysis_23b</v>
      </c>
      <c r="Z72" s="10" t="s">
        <v>94</v>
      </c>
      <c r="AE72" s="10"/>
      <c r="AF72" s="10">
        <v>23</v>
      </c>
      <c r="AG72">
        <v>3</v>
      </c>
      <c r="AH72" t="str">
        <f>CONCATENATE($AH$2,O72,P72,Q72,R72,S72,T72,U72,V72,W72,X72,Y72,Z72)</f>
        <v>~/EHFI/plot_pco_with_stats_all.3-4-13.pl -f 5.HMP_reduced_counts.8-20-13.txt.raw.percent_screen_85p.removed.txt  -g HMP_groups_reduced.txt -s gt -p 1000 -t rowwise_rand -m bray-curtis -z MG-RAST_pipe -c 10 -o Analysis_23b -cleanup</v>
      </c>
      <c r="AK72" s="1" t="s">
        <v>4509</v>
      </c>
    </row>
    <row r="73" spans="2:37">
      <c r="AF73" s="10">
        <v>23</v>
      </c>
      <c r="AG73">
        <v>4</v>
      </c>
      <c r="AH73" t="str">
        <f>CONCATENATE($AH$3,AB70,AC70,AD70,AE70)</f>
        <v>~/EHFI/combine_summary_stats.pl -m pattern -w Analysis_23w -b Analysis_23b -o Analysis_23.P_VALUE_SUMMARY</v>
      </c>
      <c r="AK73" s="1" t="s">
        <v>438</v>
      </c>
    </row>
    <row r="74" spans="2:37">
      <c r="AF74" s="10">
        <v>23</v>
      </c>
      <c r="AG74">
        <v>5</v>
      </c>
    </row>
    <row r="75" spans="2:37">
      <c r="O75" t="str">
        <f>CONCATENATE(F76)</f>
        <v>Analysis_24</v>
      </c>
      <c r="AB75" t="str">
        <f>CONCATENATE("-m pattern")</f>
        <v>-m pattern</v>
      </c>
      <c r="AC75" t="str">
        <f>CONCATENATE(" -w ",F76,"w")</f>
        <v xml:space="preserve"> -w Analysis_24w</v>
      </c>
      <c r="AD75" t="str">
        <f>CONCATENATE(" -b ",F76,"b")</f>
        <v xml:space="preserve"> -b Analysis_24b</v>
      </c>
      <c r="AE75" s="10" t="str">
        <f>CONCATENATE(" -o ",F76,".P_VALUE_SUMMARY")</f>
        <v xml:space="preserve"> -o Analysis_24.P_VALUE_SUMMARY</v>
      </c>
      <c r="AF75" s="10">
        <v>24</v>
      </c>
      <c r="AG75">
        <v>1</v>
      </c>
      <c r="AH75" t="str">
        <f>CONCATENATE("# ",O75)</f>
        <v># Analysis_24</v>
      </c>
      <c r="AK75" s="1" t="s">
        <v>439</v>
      </c>
    </row>
    <row r="76" spans="2:37">
      <c r="B76">
        <v>6</v>
      </c>
      <c r="C76" t="s">
        <v>4479</v>
      </c>
      <c r="E76">
        <v>24</v>
      </c>
      <c r="F76" s="20" t="s">
        <v>440</v>
      </c>
      <c r="G76" s="20" t="s">
        <v>87</v>
      </c>
      <c r="H76" s="20" t="s">
        <v>88</v>
      </c>
      <c r="I76" s="20" t="s">
        <v>122</v>
      </c>
      <c r="J76" s="20" t="s">
        <v>90</v>
      </c>
      <c r="K76" s="20" t="s">
        <v>91</v>
      </c>
      <c r="L76" s="20" t="s">
        <v>314</v>
      </c>
      <c r="M76" s="20" t="s">
        <v>214</v>
      </c>
      <c r="O76" t="str">
        <f>CONCATENATE(" -f ",C76)</f>
        <v xml:space="preserve"> -f 6.HMP_reduced_counts.8-20-13.txt.norm.percent_screen_85premoved.txt</v>
      </c>
      <c r="P76" t="str">
        <f>CONCATENATE(" ","-g ",$P$2, " ")</f>
        <v xml:space="preserve"> -g HMP_groups_reduced.txt </v>
      </c>
      <c r="Q76" t="str">
        <f>CONCATENATE("-s ","lt"," ")</f>
        <v xml:space="preserve">-s lt </v>
      </c>
      <c r="R76" t="str">
        <f>CONCATENATE("-p ",$R$1 )</f>
        <v>-p 1000</v>
      </c>
      <c r="S76" t="str">
        <f>CONCATENATE(" -t dataset_rand ")</f>
        <v xml:space="preserve"> -t dataset_rand </v>
      </c>
      <c r="T76" t="str">
        <f>CONCATENATE("-m ",I76," ")</f>
        <v xml:space="preserve">-m euclidean </v>
      </c>
      <c r="U76" t="str">
        <f>CONCATENATE("-z ",H76," ")</f>
        <v xml:space="preserve">-z MG-RAST_pipe </v>
      </c>
      <c r="X76" t="str">
        <f>CONCATENATE("-c ",$X$1," ")</f>
        <v xml:space="preserve">-c 10 </v>
      </c>
      <c r="Y76" t="str">
        <f>CONCATENATE("-o ",F76,"w")</f>
        <v>-o Analysis_24w</v>
      </c>
      <c r="Z76" s="10" t="s">
        <v>94</v>
      </c>
      <c r="AF76" s="10">
        <v>24</v>
      </c>
      <c r="AG76">
        <v>2</v>
      </c>
      <c r="AH76" t="str">
        <f>CONCATENATE($AH$2,O76,P76,Q76,R76,S76,T76,U76,V76,W76,X76,Y76,Z76)</f>
        <v>~/EHFI/plot_pco_with_stats_all.3-4-13.pl -f 6.HMP_reduced_counts.8-20-13.txt.norm.percent_screen_85premoved.txt -g HMP_groups_reduced.txt -s lt -p 1000 -t dataset_rand -m euclidean -z MG-RAST_pipe -c 10 -o Analysis_24w -cleanup</v>
      </c>
      <c r="AK76" s="1" t="s">
        <v>4510</v>
      </c>
    </row>
    <row r="77" spans="2:37">
      <c r="O77" t="str">
        <f>CONCATENATE(" -f ",C76," ")</f>
        <v xml:space="preserve"> -f 6.HMP_reduced_counts.8-20-13.txt.norm.percent_screen_85premoved.txt </v>
      </c>
      <c r="P77" t="str">
        <f>CONCATENATE(" ","-g ",$P$2, " ")</f>
        <v xml:space="preserve"> -g HMP_groups_reduced.txt </v>
      </c>
      <c r="Q77" t="str">
        <f>CONCATENATE("-s ","gt"," ")</f>
        <v xml:space="preserve">-s gt </v>
      </c>
      <c r="R77" t="str">
        <f>CONCATENATE("-p ",$R$1 )</f>
        <v>-p 1000</v>
      </c>
      <c r="S77" t="str">
        <f>CONCATENATE(" -t rowwise_rand ")</f>
        <v xml:space="preserve"> -t rowwise_rand </v>
      </c>
      <c r="T77" t="str">
        <f>CONCATENATE("-m ",I76," ")</f>
        <v xml:space="preserve">-m euclidean </v>
      </c>
      <c r="U77" t="str">
        <f>CONCATENATE("-z ",H76," ")</f>
        <v xml:space="preserve">-z MG-RAST_pipe </v>
      </c>
      <c r="X77" t="str">
        <f>CONCATENATE("-c ",$X$1," ")</f>
        <v xml:space="preserve">-c 10 </v>
      </c>
      <c r="Y77" t="str">
        <f>CONCATENATE("-o ", F76,"b")</f>
        <v>-o Analysis_24b</v>
      </c>
      <c r="Z77" s="10" t="s">
        <v>94</v>
      </c>
      <c r="AE77" s="10"/>
      <c r="AF77" s="10">
        <v>24</v>
      </c>
      <c r="AG77">
        <v>3</v>
      </c>
      <c r="AH77" t="str">
        <f>CONCATENATE($AH$2,O77,P77,Q77,R77,S77,T77,U77,V77,W77,X77,Y77,Z77)</f>
        <v>~/EHFI/plot_pco_with_stats_all.3-4-13.pl -f 6.HMP_reduced_counts.8-20-13.txt.norm.percent_screen_85premoved.txt  -g HMP_groups_reduced.txt -s gt -p 1000 -t rowwise_rand -m euclidean -z MG-RAST_pipe -c 10 -o Analysis_24b -cleanup</v>
      </c>
      <c r="AK77" s="1" t="s">
        <v>4511</v>
      </c>
    </row>
    <row r="78" spans="2:37">
      <c r="AF78" s="10">
        <v>24</v>
      </c>
      <c r="AG78">
        <v>4</v>
      </c>
      <c r="AH78" t="str">
        <f>CONCATENATE($AH$3,AB75,AC75,AD75,AE75)</f>
        <v>~/EHFI/combine_summary_stats.pl -m pattern -w Analysis_24w -b Analysis_24b -o Analysis_24.P_VALUE_SUMMARY</v>
      </c>
      <c r="AK78" s="1" t="s">
        <v>445</v>
      </c>
    </row>
    <row r="79" spans="2:37">
      <c r="AF79" s="10">
        <v>24</v>
      </c>
      <c r="AG79">
        <v>5</v>
      </c>
    </row>
    <row r="80" spans="2:37">
      <c r="O80" t="str">
        <f>CONCATENATE(F81)</f>
        <v>Analysis_25</v>
      </c>
      <c r="AB80" t="str">
        <f>CONCATENATE("-m pattern")</f>
        <v>-m pattern</v>
      </c>
      <c r="AC80" t="str">
        <f>CONCATENATE(" -w ",F81,"w")</f>
        <v xml:space="preserve"> -w Analysis_25w</v>
      </c>
      <c r="AD80" t="str">
        <f>CONCATENATE(" -b ",F81,"b")</f>
        <v xml:space="preserve"> -b Analysis_25b</v>
      </c>
      <c r="AE80" s="10" t="str">
        <f>CONCATENATE(" -o ",F81,".P_VALUE_SUMMARY")</f>
        <v xml:space="preserve"> -o Analysis_25.P_VALUE_SUMMARY</v>
      </c>
      <c r="AF80" s="10">
        <v>25</v>
      </c>
      <c r="AG80">
        <v>1</v>
      </c>
      <c r="AH80" t="str">
        <f>CONCATENATE("# ",O80)</f>
        <v># Analysis_25</v>
      </c>
      <c r="AK80" s="1" t="s">
        <v>446</v>
      </c>
    </row>
    <row r="81" spans="2:37">
      <c r="B81">
        <v>5</v>
      </c>
      <c r="C81" t="s">
        <v>4478</v>
      </c>
      <c r="E81">
        <v>25</v>
      </c>
      <c r="F81" s="20" t="s">
        <v>447</v>
      </c>
      <c r="G81" s="20" t="s">
        <v>87</v>
      </c>
      <c r="H81" s="20" t="s">
        <v>88</v>
      </c>
      <c r="I81" s="20" t="s">
        <v>122</v>
      </c>
      <c r="J81" s="20" t="s">
        <v>90</v>
      </c>
      <c r="K81" s="20" t="s">
        <v>107</v>
      </c>
      <c r="L81" s="20" t="s">
        <v>314</v>
      </c>
      <c r="M81" s="20" t="s">
        <v>214</v>
      </c>
      <c r="O81" t="str">
        <f>CONCATENATE(" -f ",C81)</f>
        <v xml:space="preserve"> -f 5.HMP_reduced_counts.8-20-13.txt.raw.percent_screen_85p.removed.txt</v>
      </c>
      <c r="P81" t="str">
        <f>CONCATENATE(" ","-g ",$P$2, " ")</f>
        <v xml:space="preserve"> -g HMP_groups_reduced.txt </v>
      </c>
      <c r="Q81" t="str">
        <f>CONCATENATE("-s ","lt"," ")</f>
        <v xml:space="preserve">-s lt </v>
      </c>
      <c r="R81" t="str">
        <f>CONCATENATE("-p ",$R$1 )</f>
        <v>-p 1000</v>
      </c>
      <c r="S81" t="str">
        <f>CONCATENATE(" -t dataset_rand ")</f>
        <v xml:space="preserve"> -t dataset_rand </v>
      </c>
      <c r="T81" t="str">
        <f>CONCATENATE("-m ",I81," ")</f>
        <v xml:space="preserve">-m euclidean </v>
      </c>
      <c r="U81" t="str">
        <f>CONCATENATE("-z ",H81," ")</f>
        <v xml:space="preserve">-z MG-RAST_pipe </v>
      </c>
      <c r="X81" t="str">
        <f>CONCATENATE("-c ",$X$1," ")</f>
        <v xml:space="preserve">-c 10 </v>
      </c>
      <c r="Y81" t="str">
        <f>CONCATENATE("-o ",F81,"w")</f>
        <v>-o Analysis_25w</v>
      </c>
      <c r="Z81" s="10" t="s">
        <v>94</v>
      </c>
      <c r="AF81" s="10">
        <v>25</v>
      </c>
      <c r="AG81">
        <v>2</v>
      </c>
      <c r="AH81" t="str">
        <f>CONCATENATE($AH$2,O81,P81,Q81,R81,S81,T81,U81,V81,W81,X81,Y81,Z81)</f>
        <v>~/EHFI/plot_pco_with_stats_all.3-4-13.pl -f 5.HMP_reduced_counts.8-20-13.txt.raw.percent_screen_85p.removed.txt -g HMP_groups_reduced.txt -s lt -p 1000 -t dataset_rand -m euclidean -z MG-RAST_pipe -c 10 -o Analysis_25w -cleanup</v>
      </c>
      <c r="AK81" s="1" t="s">
        <v>4512</v>
      </c>
    </row>
    <row r="82" spans="2:37">
      <c r="O82" t="str">
        <f>CONCATENATE(" -f ",C81," ")</f>
        <v xml:space="preserve"> -f 5.HMP_reduced_counts.8-20-13.txt.raw.percent_screen_85p.removed.txt </v>
      </c>
      <c r="P82" t="str">
        <f>CONCATENATE(" ","-g ",$P$2, " ")</f>
        <v xml:space="preserve"> -g HMP_groups_reduced.txt </v>
      </c>
      <c r="Q82" t="str">
        <f>CONCATENATE("-s ","gt"," ")</f>
        <v xml:space="preserve">-s gt </v>
      </c>
      <c r="R82" t="str">
        <f>CONCATENATE("-p ",$R$1 )</f>
        <v>-p 1000</v>
      </c>
      <c r="S82" t="str">
        <f>CONCATENATE(" -t rowwise_rand ")</f>
        <v xml:space="preserve"> -t rowwise_rand </v>
      </c>
      <c r="T82" t="str">
        <f>CONCATENATE("-m ",I81," ")</f>
        <v xml:space="preserve">-m euclidean </v>
      </c>
      <c r="U82" t="str">
        <f>CONCATENATE("-z ",H81," ")</f>
        <v xml:space="preserve">-z MG-RAST_pipe </v>
      </c>
      <c r="X82" t="str">
        <f>CONCATENATE("-c ",$X$1," ")</f>
        <v xml:space="preserve">-c 10 </v>
      </c>
      <c r="Y82" t="str">
        <f>CONCATENATE("-o ", F81,"b")</f>
        <v>-o Analysis_25b</v>
      </c>
      <c r="Z82" s="10" t="s">
        <v>94</v>
      </c>
      <c r="AE82" s="10"/>
      <c r="AF82" s="10">
        <v>25</v>
      </c>
      <c r="AG82">
        <v>3</v>
      </c>
      <c r="AH82" t="str">
        <f>CONCATENATE($AH$2,O82,P82,Q82,R82,S82,T82,U82,V82,W82,X82,Y82,Z82)</f>
        <v>~/EHFI/plot_pco_with_stats_all.3-4-13.pl -f 5.HMP_reduced_counts.8-20-13.txt.raw.percent_screen_85p.removed.txt  -g HMP_groups_reduced.txt -s gt -p 1000 -t rowwise_rand -m euclidean -z MG-RAST_pipe -c 10 -o Analysis_25b -cleanup</v>
      </c>
      <c r="AK82" s="1" t="s">
        <v>4513</v>
      </c>
    </row>
    <row r="83" spans="2:37">
      <c r="AF83" s="10">
        <v>25</v>
      </c>
      <c r="AG83">
        <v>4</v>
      </c>
      <c r="AH83" t="str">
        <f>CONCATENATE($AH$3,AB80,AC80,AD80,AE80)</f>
        <v>~/EHFI/combine_summary_stats.pl -m pattern -w Analysis_25w -b Analysis_25b -o Analysis_25.P_VALUE_SUMMARY</v>
      </c>
      <c r="AK83" s="1" t="s">
        <v>458</v>
      </c>
    </row>
    <row r="84" spans="2:37">
      <c r="AF84" s="10">
        <v>25</v>
      </c>
      <c r="AG84">
        <v>5</v>
      </c>
    </row>
    <row r="85" spans="2:37">
      <c r="O85" t="str">
        <f>CONCATENATE(F86)</f>
        <v>Analysis_29</v>
      </c>
      <c r="AB85" t="str">
        <f>CONCATENATE("-m pattern")</f>
        <v>-m pattern</v>
      </c>
      <c r="AC85" t="str">
        <f>CONCATENATE(" -w ",F86,"w")</f>
        <v xml:space="preserve"> -w Analysis_29w</v>
      </c>
      <c r="AD85" t="str">
        <f>CONCATENATE(" -b ",F86,"b")</f>
        <v xml:space="preserve"> -b Analysis_29b</v>
      </c>
      <c r="AE85" s="10" t="str">
        <f>CONCATENATE(" -o ",F86,".P_VALUE_SUMMARY")</f>
        <v xml:space="preserve"> -o Analysis_29.P_VALUE_SUMMARY</v>
      </c>
      <c r="AF85" s="10">
        <v>29</v>
      </c>
      <c r="AG85">
        <v>1</v>
      </c>
      <c r="AH85" t="str">
        <f>CONCATENATE("# ",O85)</f>
        <v># Analysis_29</v>
      </c>
      <c r="AK85" s="1" t="s">
        <v>515</v>
      </c>
    </row>
    <row r="86" spans="2:37">
      <c r="B86">
        <v>3</v>
      </c>
      <c r="C86" t="s">
        <v>4476</v>
      </c>
      <c r="E86">
        <v>29</v>
      </c>
      <c r="F86" s="20" t="s">
        <v>516</v>
      </c>
      <c r="G86" s="20" t="s">
        <v>87</v>
      </c>
      <c r="H86" s="20" t="s">
        <v>88</v>
      </c>
      <c r="I86" s="20" t="s">
        <v>122</v>
      </c>
      <c r="J86" s="20" t="s">
        <v>90</v>
      </c>
      <c r="K86" s="20" t="s">
        <v>107</v>
      </c>
      <c r="L86" s="20" t="s">
        <v>92</v>
      </c>
      <c r="M86" s="20" t="s">
        <v>93</v>
      </c>
      <c r="O86" t="str">
        <f>CONCATENATE(" -f ",C86)</f>
        <v xml:space="preserve"> -f 3.HMP_reduced_counts.8-20-13.txt.raw.percent_default.included.txt</v>
      </c>
      <c r="P86" t="str">
        <f>CONCATENATE(" ","-g ",$P$2, " ")</f>
        <v xml:space="preserve"> -g HMP_groups_reduced.txt </v>
      </c>
      <c r="Q86" t="str">
        <f>CONCATENATE("-s ","lt"," ")</f>
        <v xml:space="preserve">-s lt </v>
      </c>
      <c r="R86" t="str">
        <f>CONCATENATE("-p ",$R$1 )</f>
        <v>-p 1000</v>
      </c>
      <c r="S86" t="str">
        <f>CONCATENATE(" -t dataset_rand ")</f>
        <v xml:space="preserve"> -t dataset_rand </v>
      </c>
      <c r="T86" t="str">
        <f>CONCATENATE("-m ",I86," ")</f>
        <v xml:space="preserve">-m euclidean </v>
      </c>
      <c r="U86" t="str">
        <f>CONCATENATE("-z ",H86," ")</f>
        <v xml:space="preserve">-z MG-RAST_pipe </v>
      </c>
      <c r="X86" t="str">
        <f>CONCATENATE("-c ",$X$1," ")</f>
        <v xml:space="preserve">-c 10 </v>
      </c>
      <c r="Y86" t="str">
        <f>CONCATENATE("-o ",F86,"w")</f>
        <v>-o Analysis_29w</v>
      </c>
      <c r="Z86" s="10" t="s">
        <v>94</v>
      </c>
      <c r="AF86" s="10">
        <v>29</v>
      </c>
      <c r="AG86">
        <v>2</v>
      </c>
      <c r="AH86" t="str">
        <f>CONCATENATE($AH$2,O86,P86,Q86,R86,S86,T86,U86,V86,W86,X86,Y86,Z86)</f>
        <v>~/EHFI/plot_pco_with_stats_all.3-4-13.pl -f 3.HMP_reduced_counts.8-20-13.txt.raw.percent_default.included.txt -g HMP_groups_reduced.txt -s lt -p 1000 -t dataset_rand -m euclidean -z MG-RAST_pipe -c 10 -o Analysis_29w -cleanup</v>
      </c>
      <c r="AK86" s="1" t="s">
        <v>4514</v>
      </c>
    </row>
    <row r="87" spans="2:37">
      <c r="O87" t="str">
        <f>CONCATENATE(" -f ",C86," ")</f>
        <v xml:space="preserve"> -f 3.HMP_reduced_counts.8-20-13.txt.raw.percent_default.included.txt </v>
      </c>
      <c r="P87" t="str">
        <f>CONCATENATE(" ","-g ",$P$2, " ")</f>
        <v xml:space="preserve"> -g HMP_groups_reduced.txt </v>
      </c>
      <c r="Q87" t="str">
        <f>CONCATENATE("-s ","gt"," ")</f>
        <v xml:space="preserve">-s gt </v>
      </c>
      <c r="R87" t="str">
        <f>CONCATENATE("-p ",$R$1 )</f>
        <v>-p 1000</v>
      </c>
      <c r="S87" t="str">
        <f>CONCATENATE(" -t rowwise_rand ")</f>
        <v xml:space="preserve"> -t rowwise_rand </v>
      </c>
      <c r="T87" t="str">
        <f>CONCATENATE("-m ",I86," ")</f>
        <v xml:space="preserve">-m euclidean </v>
      </c>
      <c r="U87" t="str">
        <f>CONCATENATE("-z ",H86," ")</f>
        <v xml:space="preserve">-z MG-RAST_pipe </v>
      </c>
      <c r="X87" t="str">
        <f>CONCATENATE("-c ",$X$1," ")</f>
        <v xml:space="preserve">-c 10 </v>
      </c>
      <c r="Y87" t="str">
        <f>CONCATENATE("-o ", F86,"b")</f>
        <v>-o Analysis_29b</v>
      </c>
      <c r="Z87" s="10" t="s">
        <v>94</v>
      </c>
      <c r="AE87" s="10"/>
      <c r="AF87" s="10">
        <v>29</v>
      </c>
      <c r="AG87">
        <v>3</v>
      </c>
      <c r="AH87" t="str">
        <f>CONCATENATE($AH$2,O87,P87,Q87,R87,S87,T87,U87,V87,W87,X87,Y87,Z87)</f>
        <v>~/EHFI/plot_pco_with_stats_all.3-4-13.pl -f 3.HMP_reduced_counts.8-20-13.txt.raw.percent_default.included.txt  -g HMP_groups_reduced.txt -s gt -p 1000 -t rowwise_rand -m euclidean -z MG-RAST_pipe -c 10 -o Analysis_29b -cleanup</v>
      </c>
      <c r="AK87" s="1" t="s">
        <v>4515</v>
      </c>
    </row>
    <row r="88" spans="2:37">
      <c r="AF88" s="10">
        <v>29</v>
      </c>
      <c r="AG88">
        <v>4</v>
      </c>
      <c r="AH88" t="str">
        <f>CONCATENATE($AH$3,AB85,AC85,AD85,AE85)</f>
        <v>~/EHFI/combine_summary_stats.pl -m pattern -w Analysis_29w -b Analysis_29b -o Analysis_29.P_VALUE_SUMMARY</v>
      </c>
      <c r="AK88" s="1" t="s">
        <v>523</v>
      </c>
    </row>
    <row r="89" spans="2:37">
      <c r="AF89" s="10">
        <v>29</v>
      </c>
      <c r="AG89">
        <v>5</v>
      </c>
    </row>
    <row r="90" spans="2:37">
      <c r="O90" t="str">
        <f>CONCATENATE(F91)</f>
        <v>Analysis_30</v>
      </c>
      <c r="AB90" t="str">
        <f>CONCATENATE("-m pattern")</f>
        <v>-m pattern</v>
      </c>
      <c r="AC90" t="str">
        <f>CONCATENATE(" -w ",F91,"w")</f>
        <v xml:space="preserve"> -w Analysis_30w</v>
      </c>
      <c r="AD90" t="str">
        <f>CONCATENATE(" -b ",F91,"b")</f>
        <v xml:space="preserve"> -b Analysis_30b</v>
      </c>
      <c r="AE90" s="10" t="str">
        <f>CONCATENATE(" -o ",F91,".P_VALUE_SUMMARY")</f>
        <v xml:space="preserve"> -o Analysis_30.P_VALUE_SUMMARY</v>
      </c>
      <c r="AF90" s="10">
        <v>30</v>
      </c>
      <c r="AG90">
        <v>1</v>
      </c>
      <c r="AH90" t="str">
        <f>CONCATENATE("# ",O90)</f>
        <v># Analysis_30</v>
      </c>
      <c r="AK90" s="1" t="s">
        <v>524</v>
      </c>
    </row>
    <row r="91" spans="2:37">
      <c r="B91">
        <v>4</v>
      </c>
      <c r="C91" t="s">
        <v>4477</v>
      </c>
      <c r="E91">
        <v>30</v>
      </c>
      <c r="F91" s="20" t="s">
        <v>525</v>
      </c>
      <c r="G91" s="20" t="s">
        <v>87</v>
      </c>
      <c r="H91" s="20" t="s">
        <v>88</v>
      </c>
      <c r="I91" s="20" t="s">
        <v>122</v>
      </c>
      <c r="J91" s="20" t="s">
        <v>90</v>
      </c>
      <c r="K91" s="20" t="s">
        <v>91</v>
      </c>
      <c r="L91" s="20" t="s">
        <v>92</v>
      </c>
      <c r="M91" s="20" t="s">
        <v>93</v>
      </c>
      <c r="O91" t="str">
        <f>CONCATENATE(" -f ",C91)</f>
        <v xml:space="preserve"> -f 4.HMP_reduced_counts.8-20-13.txt.norm.percent_default.included.txt</v>
      </c>
      <c r="P91" t="str">
        <f>CONCATENATE(" ","-g ",$P$2, " ")</f>
        <v xml:space="preserve"> -g HMP_groups_reduced.txt </v>
      </c>
      <c r="Q91" t="str">
        <f>CONCATENATE("-s ","lt"," ")</f>
        <v xml:space="preserve">-s lt </v>
      </c>
      <c r="R91" t="str">
        <f>CONCATENATE("-p ",$R$1 )</f>
        <v>-p 1000</v>
      </c>
      <c r="S91" t="str">
        <f>CONCATENATE(" -t dataset_rand ")</f>
        <v xml:space="preserve"> -t dataset_rand </v>
      </c>
      <c r="T91" t="str">
        <f>CONCATENATE("-m ",I91," ")</f>
        <v xml:space="preserve">-m euclidean </v>
      </c>
      <c r="U91" t="str">
        <f>CONCATENATE("-z ",H91," ")</f>
        <v xml:space="preserve">-z MG-RAST_pipe </v>
      </c>
      <c r="X91" t="str">
        <f>CONCATENATE("-c ",$X$1," ")</f>
        <v xml:space="preserve">-c 10 </v>
      </c>
      <c r="Y91" t="str">
        <f>CONCATENATE("-o ",F91,"w")</f>
        <v>-o Analysis_30w</v>
      </c>
      <c r="Z91" s="10" t="s">
        <v>94</v>
      </c>
      <c r="AF91" s="10">
        <v>30</v>
      </c>
      <c r="AG91">
        <v>2</v>
      </c>
      <c r="AH91" t="str">
        <f>CONCATENATE($AH$2,O91,P91,Q91,R91,S91,T91,U91,V91,W91,X91,Y91,Z91)</f>
        <v>~/EHFI/plot_pco_with_stats_all.3-4-13.pl -f 4.HMP_reduced_counts.8-20-13.txt.norm.percent_default.included.txt -g HMP_groups_reduced.txt -s lt -p 1000 -t dataset_rand -m euclidean -z MG-RAST_pipe -c 10 -o Analysis_30w -cleanup</v>
      </c>
      <c r="AK91" s="1" t="s">
        <v>4516</v>
      </c>
    </row>
    <row r="92" spans="2:37">
      <c r="O92" t="str">
        <f>CONCATENATE(" -f ",C91," ")</f>
        <v xml:space="preserve"> -f 4.HMP_reduced_counts.8-20-13.txt.norm.percent_default.included.txt </v>
      </c>
      <c r="P92" t="str">
        <f>CONCATENATE(" ","-g ",$P$2, " ")</f>
        <v xml:space="preserve"> -g HMP_groups_reduced.txt </v>
      </c>
      <c r="Q92" t="str">
        <f>CONCATENATE("-s ","gt"," ")</f>
        <v xml:space="preserve">-s gt </v>
      </c>
      <c r="R92" t="str">
        <f>CONCATENATE("-p ",$R$1 )</f>
        <v>-p 1000</v>
      </c>
      <c r="S92" t="str">
        <f>CONCATENATE(" -t rowwise_rand ")</f>
        <v xml:space="preserve"> -t rowwise_rand </v>
      </c>
      <c r="T92" t="str">
        <f>CONCATENATE("-m ",I91," ")</f>
        <v xml:space="preserve">-m euclidean </v>
      </c>
      <c r="U92" t="str">
        <f>CONCATENATE("-z ",H91," ")</f>
        <v xml:space="preserve">-z MG-RAST_pipe </v>
      </c>
      <c r="X92" t="str">
        <f>CONCATENATE("-c ",$X$1," ")</f>
        <v xml:space="preserve">-c 10 </v>
      </c>
      <c r="Y92" t="str">
        <f>CONCATENATE("-o ", F91,"b")</f>
        <v>-o Analysis_30b</v>
      </c>
      <c r="Z92" s="10" t="s">
        <v>94</v>
      </c>
      <c r="AE92" s="10"/>
      <c r="AF92" s="10">
        <v>30</v>
      </c>
      <c r="AG92">
        <v>3</v>
      </c>
      <c r="AH92" t="str">
        <f>CONCATENATE($AH$2,O92,P92,Q92,R92,S92,T92,U92,V92,W92,X92,Y92,Z92)</f>
        <v>~/EHFI/plot_pco_with_stats_all.3-4-13.pl -f 4.HMP_reduced_counts.8-20-13.txt.norm.percent_default.included.txt  -g HMP_groups_reduced.txt -s gt -p 1000 -t rowwise_rand -m euclidean -z MG-RAST_pipe -c 10 -o Analysis_30b -cleanup</v>
      </c>
      <c r="AK92" s="1" t="s">
        <v>4517</v>
      </c>
    </row>
    <row r="93" spans="2:37">
      <c r="AF93" s="10">
        <v>30</v>
      </c>
      <c r="AG93">
        <v>4</v>
      </c>
      <c r="AH93" t="str">
        <f>CONCATENATE($AH$3,AB90,AC90,AD90,AE90)</f>
        <v>~/EHFI/combine_summary_stats.pl -m pattern -w Analysis_30w -b Analysis_30b -o Analysis_30.P_VALUE_SUMMARY</v>
      </c>
      <c r="AK93" s="1" t="s">
        <v>530</v>
      </c>
    </row>
    <row r="94" spans="2:37">
      <c r="AF94" s="10">
        <v>30</v>
      </c>
      <c r="AG94">
        <v>5</v>
      </c>
    </row>
    <row r="95" spans="2:37">
      <c r="O95" t="str">
        <f>CONCATENATE(F96)</f>
        <v>Analysis_31</v>
      </c>
      <c r="AB95" t="str">
        <f>CONCATENATE("-m pattern")</f>
        <v>-m pattern</v>
      </c>
      <c r="AC95" t="str">
        <f>CONCATENATE(" -w ",F96,"w")</f>
        <v xml:space="preserve"> -w Analysis_31w</v>
      </c>
      <c r="AD95" t="str">
        <f>CONCATENATE(" -b ",F96,"b")</f>
        <v xml:space="preserve"> -b Analysis_31b</v>
      </c>
      <c r="AE95" s="10" t="str">
        <f>CONCATENATE(" -o ",F96,".P_VALUE_SUMMARY")</f>
        <v xml:space="preserve"> -o Analysis_31.P_VALUE_SUMMARY</v>
      </c>
      <c r="AF95" s="10">
        <v>31</v>
      </c>
      <c r="AG95">
        <v>1</v>
      </c>
      <c r="AH95" t="str">
        <f>CONCATENATE("# ",O95)</f>
        <v># Analysis_31</v>
      </c>
      <c r="AK95" s="1" t="s">
        <v>531</v>
      </c>
    </row>
    <row r="96" spans="2:37">
      <c r="B96">
        <v>7</v>
      </c>
      <c r="C96" t="s">
        <v>4480</v>
      </c>
      <c r="E96">
        <v>31</v>
      </c>
      <c r="F96" s="20" t="s">
        <v>532</v>
      </c>
      <c r="G96" s="20" t="s">
        <v>87</v>
      </c>
      <c r="H96" s="20" t="s">
        <v>88</v>
      </c>
      <c r="I96" s="20" t="s">
        <v>122</v>
      </c>
      <c r="J96" s="20" t="s">
        <v>533</v>
      </c>
      <c r="K96" s="20" t="s">
        <v>107</v>
      </c>
      <c r="L96" s="20" t="s">
        <v>314</v>
      </c>
      <c r="M96" s="20" t="s">
        <v>93</v>
      </c>
      <c r="O96" t="str">
        <f>CONCATENATE(" -f ",C96)</f>
        <v xml:space="preserve"> -f 7.HMP_reduced_counts.8-20-13.txt.raw.percent_screen_85p.included.txt</v>
      </c>
      <c r="P96" s="32" t="s">
        <v>4473</v>
      </c>
      <c r="Q96" t="str">
        <f>CONCATENATE("-s ","lt"," ")</f>
        <v xml:space="preserve">-s lt </v>
      </c>
      <c r="R96" t="str">
        <f>CONCATENATE("-p ",$R$1 )</f>
        <v>-p 1000</v>
      </c>
      <c r="S96" t="str">
        <f>CONCATENATE(" -t dataset_rand ")</f>
        <v xml:space="preserve"> -t dataset_rand </v>
      </c>
      <c r="T96" t="str">
        <f>CONCATENATE("-m ",I96," ")</f>
        <v xml:space="preserve">-m euclidean </v>
      </c>
      <c r="U96" t="str">
        <f>CONCATENATE("-z ",H96," ")</f>
        <v xml:space="preserve">-z MG-RAST_pipe </v>
      </c>
      <c r="X96" t="str">
        <f>CONCATENATE("-c ",$X$1," ")</f>
        <v xml:space="preserve">-c 10 </v>
      </c>
      <c r="Y96" t="str">
        <f>CONCATENATE("-o ",F96,"w")</f>
        <v>-o Analysis_31w</v>
      </c>
      <c r="Z96" s="10" t="s">
        <v>94</v>
      </c>
      <c r="AF96" s="10">
        <v>31</v>
      </c>
      <c r="AG96">
        <v>2</v>
      </c>
      <c r="AH96" t="str">
        <f>CONCATENATE($AH$2,O96,P96,Q96,R96,S96,T96,U96,V96,W96,X96,Y96,Z96)</f>
        <v>~/EHFI/plot_pco_with_stats_all.3-4-13.pl -f 7.HMP_reduced_counts.8-20-13.txt.raw.percent_screen_85p.included.txt -g HMP_groups_reduced.txt -s lt -p 1000 -t dataset_rand -m euclidean -z MG-RAST_pipe -c 10 -o Analysis_31w -cleanup</v>
      </c>
      <c r="AK96" s="1" t="s">
        <v>4518</v>
      </c>
    </row>
    <row r="97" spans="2:37">
      <c r="O97" t="str">
        <f>CONCATENATE(" -f ",C96," ")</f>
        <v xml:space="preserve"> -f 7.HMP_reduced_counts.8-20-13.txt.raw.percent_screen_85p.included.txt </v>
      </c>
      <c r="P97" s="32" t="s">
        <v>4473</v>
      </c>
      <c r="Q97" t="str">
        <f>CONCATENATE("-s ","gt"," ")</f>
        <v xml:space="preserve">-s gt </v>
      </c>
      <c r="R97" t="str">
        <f>CONCATENATE("-p ",$R$1 )</f>
        <v>-p 1000</v>
      </c>
      <c r="S97" t="str">
        <f>CONCATENATE(" -t rowwise_rand ")</f>
        <v xml:space="preserve"> -t rowwise_rand </v>
      </c>
      <c r="T97" t="str">
        <f>CONCATENATE("-m ",I96," ")</f>
        <v xml:space="preserve">-m euclidean </v>
      </c>
      <c r="U97" t="str">
        <f>CONCATENATE("-z ",H96," ")</f>
        <v xml:space="preserve">-z MG-RAST_pipe </v>
      </c>
      <c r="X97" t="str">
        <f>CONCATENATE("-c ",$X$1," ")</f>
        <v xml:space="preserve">-c 10 </v>
      </c>
      <c r="Y97" t="str">
        <f>CONCATENATE("-o ", F96,"b")</f>
        <v>-o Analysis_31b</v>
      </c>
      <c r="Z97" s="10" t="s">
        <v>94</v>
      </c>
      <c r="AE97" s="10"/>
      <c r="AF97" s="10">
        <v>31</v>
      </c>
      <c r="AG97">
        <v>3</v>
      </c>
      <c r="AH97" t="str">
        <f>CONCATENATE($AH$2,O97,P97,Q97,R97,S97,T97,U97,V97,W97,X97,Y97,Z97)</f>
        <v>~/EHFI/plot_pco_with_stats_all.3-4-13.pl -f 7.HMP_reduced_counts.8-20-13.txt.raw.percent_screen_85p.included.txt  -g HMP_groups_reduced.txt -s gt -p 1000 -t rowwise_rand -m euclidean -z MG-RAST_pipe -c 10 -o Analysis_31b -cleanup</v>
      </c>
      <c r="AK97" s="1" t="s">
        <v>4519</v>
      </c>
    </row>
    <row r="98" spans="2:37">
      <c r="AF98" s="10">
        <v>31</v>
      </c>
      <c r="AG98">
        <v>4</v>
      </c>
      <c r="AH98" t="str">
        <f>CONCATENATE($AH$3,AB95,AC95,AD95,AE95)</f>
        <v>~/EHFI/combine_summary_stats.pl -m pattern -w Analysis_31w -b Analysis_31b -o Analysis_31.P_VALUE_SUMMARY</v>
      </c>
      <c r="AK98" s="1" t="s">
        <v>540</v>
      </c>
    </row>
    <row r="99" spans="2:37">
      <c r="AF99" s="10">
        <v>31</v>
      </c>
      <c r="AG99">
        <v>5</v>
      </c>
    </row>
    <row r="100" spans="2:37">
      <c r="O100" t="str">
        <f>CONCATENATE(F101)</f>
        <v>Analysis_32</v>
      </c>
      <c r="AB100" t="str">
        <f>CONCATENATE("-m pattern")</f>
        <v>-m pattern</v>
      </c>
      <c r="AC100" t="str">
        <f>CONCATENATE(" -w ",F101,"w")</f>
        <v xml:space="preserve"> -w Analysis_32w</v>
      </c>
      <c r="AD100" t="str">
        <f>CONCATENATE(" -b ",F101,"b")</f>
        <v xml:space="preserve"> -b Analysis_32b</v>
      </c>
      <c r="AE100" s="10" t="str">
        <f>CONCATENATE(" -o ",F101,".P_VALUE_SUMMARY")</f>
        <v xml:space="preserve"> -o Analysis_32.P_VALUE_SUMMARY</v>
      </c>
      <c r="AF100" s="10">
        <v>32</v>
      </c>
      <c r="AG100">
        <v>1</v>
      </c>
      <c r="AH100" t="str">
        <f>CONCATENATE("# ",O100)</f>
        <v># Analysis_32</v>
      </c>
      <c r="AK100" s="1" t="s">
        <v>541</v>
      </c>
    </row>
    <row r="101" spans="2:37">
      <c r="B101">
        <v>8</v>
      </c>
      <c r="C101" t="s">
        <v>4481</v>
      </c>
      <c r="E101">
        <v>32</v>
      </c>
      <c r="F101" s="20" t="s">
        <v>542</v>
      </c>
      <c r="G101" s="20" t="s">
        <v>87</v>
      </c>
      <c r="H101" s="20" t="s">
        <v>88</v>
      </c>
      <c r="I101" s="20" t="s">
        <v>122</v>
      </c>
      <c r="J101" s="20" t="s">
        <v>533</v>
      </c>
      <c r="K101" s="20" t="s">
        <v>91</v>
      </c>
      <c r="L101" s="20" t="s">
        <v>314</v>
      </c>
      <c r="M101" s="20" t="s">
        <v>93</v>
      </c>
      <c r="O101" t="str">
        <f>CONCATENATE(" -f ",C101)</f>
        <v xml:space="preserve"> -f 8.HMP_reduced_counts.8-20-13.txt.norm.percent_screen_85p.included.txt</v>
      </c>
      <c r="P101" s="32" t="s">
        <v>4473</v>
      </c>
      <c r="Q101" t="str">
        <f>CONCATENATE("-s ","lt"," ")</f>
        <v xml:space="preserve">-s lt </v>
      </c>
      <c r="R101" t="str">
        <f>CONCATENATE("-p ",$R$1 )</f>
        <v>-p 1000</v>
      </c>
      <c r="S101" t="str">
        <f>CONCATENATE(" -t dataset_rand ")</f>
        <v xml:space="preserve"> -t dataset_rand </v>
      </c>
      <c r="T101" t="str">
        <f>CONCATENATE("-m ",I101," ")</f>
        <v xml:space="preserve">-m euclidean </v>
      </c>
      <c r="U101" t="str">
        <f>CONCATENATE("-z ",H101," ")</f>
        <v xml:space="preserve">-z MG-RAST_pipe </v>
      </c>
      <c r="X101" t="str">
        <f>CONCATENATE("-c ",$X$1," ")</f>
        <v xml:space="preserve">-c 10 </v>
      </c>
      <c r="Y101" t="str">
        <f>CONCATENATE("-o ",F101,"w")</f>
        <v>-o Analysis_32w</v>
      </c>
      <c r="Z101" s="10" t="s">
        <v>94</v>
      </c>
      <c r="AF101" s="10">
        <v>32</v>
      </c>
      <c r="AG101">
        <v>2</v>
      </c>
      <c r="AH101" t="str">
        <f>CONCATENATE($AH$2,O101,P101,Q101,R101,S101,T101,U101,V101,W101,X101,Y101,Z101)</f>
        <v>~/EHFI/plot_pco_with_stats_all.3-4-13.pl -f 8.HMP_reduced_counts.8-20-13.txt.norm.percent_screen_85p.included.txt -g HMP_groups_reduced.txt -s lt -p 1000 -t dataset_rand -m euclidean -z MG-RAST_pipe -c 10 -o Analysis_32w -cleanup</v>
      </c>
      <c r="AK101" s="1" t="s">
        <v>4520</v>
      </c>
    </row>
    <row r="102" spans="2:37">
      <c r="O102" t="str">
        <f>CONCATENATE(" -f ",C101," ")</f>
        <v xml:space="preserve"> -f 8.HMP_reduced_counts.8-20-13.txt.norm.percent_screen_85p.included.txt </v>
      </c>
      <c r="P102" s="32" t="s">
        <v>4473</v>
      </c>
      <c r="Q102" t="str">
        <f>CONCATENATE("-s ","gt"," ")</f>
        <v xml:space="preserve">-s gt </v>
      </c>
      <c r="R102" t="str">
        <f>CONCATENATE("-p ",$R$1 )</f>
        <v>-p 1000</v>
      </c>
      <c r="S102" t="str">
        <f>CONCATENATE(" -t rowwise_rand ")</f>
        <v xml:space="preserve"> -t rowwise_rand </v>
      </c>
      <c r="T102" t="str">
        <f>CONCATENATE("-m ",I101," ")</f>
        <v xml:space="preserve">-m euclidean </v>
      </c>
      <c r="U102" t="str">
        <f>CONCATENATE("-z ",H101," ")</f>
        <v xml:space="preserve">-z MG-RAST_pipe </v>
      </c>
      <c r="X102" t="str">
        <f>CONCATENATE("-c ",$X$1," ")</f>
        <v xml:space="preserve">-c 10 </v>
      </c>
      <c r="Y102" t="str">
        <f>CONCATENATE("-o ", F101,"b")</f>
        <v>-o Analysis_32b</v>
      </c>
      <c r="Z102" s="10" t="s">
        <v>94</v>
      </c>
      <c r="AE102" s="10"/>
      <c r="AF102" s="10">
        <v>32</v>
      </c>
      <c r="AG102">
        <v>3</v>
      </c>
      <c r="AH102" t="str">
        <f>CONCATENATE($AH$2,O102,P102,Q102,R102,S102,T102,U102,V102,W102,X102,Y102,Z102)</f>
        <v>~/EHFI/plot_pco_with_stats_all.3-4-13.pl -f 8.HMP_reduced_counts.8-20-13.txt.norm.percent_screen_85p.included.txt  -g HMP_groups_reduced.txt -s gt -p 1000 -t rowwise_rand -m euclidean -z MG-RAST_pipe -c 10 -o Analysis_32b -cleanup</v>
      </c>
      <c r="AK102" s="1" t="s">
        <v>4521</v>
      </c>
    </row>
    <row r="103" spans="2:37">
      <c r="AF103" s="10">
        <v>32</v>
      </c>
      <c r="AG103">
        <v>4</v>
      </c>
      <c r="AH103" t="str">
        <f>CONCATENATE($AH$3,AB100,AC100,AD100,AE100)</f>
        <v>~/EHFI/combine_summary_stats.pl -m pattern -w Analysis_32w -b Analysis_32b -o Analysis_32.P_VALUE_SUMMARY</v>
      </c>
      <c r="AK103" s="1" t="s">
        <v>547</v>
      </c>
    </row>
    <row r="104" spans="2:37">
      <c r="AF104" s="10">
        <v>32</v>
      </c>
      <c r="AG104">
        <v>5</v>
      </c>
    </row>
    <row r="105" spans="2:37">
      <c r="O105" t="str">
        <f>CONCATENATE(F106)</f>
        <v>Analysis_33</v>
      </c>
      <c r="AB105" t="str">
        <f>CONCATENATE("-m pattern")</f>
        <v>-m pattern</v>
      </c>
      <c r="AC105" t="str">
        <f>CONCATENATE(" -w ",F106,"w")</f>
        <v xml:space="preserve"> -w Analysis_33w</v>
      </c>
      <c r="AD105" t="str">
        <f>CONCATENATE(" -b ",F106,"b")</f>
        <v xml:space="preserve"> -b Analysis_33b</v>
      </c>
      <c r="AE105" s="10" t="str">
        <f>CONCATENATE(" -o ",F106,".P_VALUE_SUMMARY")</f>
        <v xml:space="preserve"> -o Analysis_33.P_VALUE_SUMMARY</v>
      </c>
      <c r="AF105" s="10">
        <v>33</v>
      </c>
      <c r="AG105">
        <v>1</v>
      </c>
      <c r="AH105" t="str">
        <f>CONCATENATE("# ",O105)</f>
        <v># Analysis_33</v>
      </c>
      <c r="AK105" s="1" t="s">
        <v>548</v>
      </c>
    </row>
    <row r="106" spans="2:37">
      <c r="B106">
        <v>3</v>
      </c>
      <c r="C106" t="s">
        <v>4476</v>
      </c>
      <c r="E106">
        <v>33</v>
      </c>
      <c r="F106" s="20" t="s">
        <v>549</v>
      </c>
      <c r="G106" s="20" t="s">
        <v>87</v>
      </c>
      <c r="H106" s="20" t="s">
        <v>88</v>
      </c>
      <c r="I106" s="20" t="s">
        <v>122</v>
      </c>
      <c r="J106" s="20" t="s">
        <v>90</v>
      </c>
      <c r="K106" s="20" t="s">
        <v>107</v>
      </c>
      <c r="L106" s="20" t="s">
        <v>92</v>
      </c>
      <c r="M106" s="20" t="s">
        <v>93</v>
      </c>
      <c r="O106" t="str">
        <f>CONCATENATE(" -f ",C106)</f>
        <v xml:space="preserve"> -f 3.HMP_reduced_counts.8-20-13.txt.raw.percent_default.included.txt</v>
      </c>
      <c r="P106" s="32" t="s">
        <v>4473</v>
      </c>
      <c r="Q106" t="str">
        <f>CONCATENATE("-s ","lt"," ")</f>
        <v xml:space="preserve">-s lt </v>
      </c>
      <c r="R106" t="str">
        <f>CONCATENATE("-p ",$R$1 )</f>
        <v>-p 1000</v>
      </c>
      <c r="S106" t="str">
        <f>CONCATENATE(" -t dataset_rand ")</f>
        <v xml:space="preserve"> -t dataset_rand </v>
      </c>
      <c r="T106" t="str">
        <f>CONCATENATE("-m ",I106," ")</f>
        <v xml:space="preserve">-m euclidean </v>
      </c>
      <c r="U106" t="str">
        <f>CONCATENATE("-z ",H106," ")</f>
        <v xml:space="preserve">-z MG-RAST_pipe </v>
      </c>
      <c r="X106" t="str">
        <f>CONCATENATE("-c ",$X$1," ")</f>
        <v xml:space="preserve">-c 10 </v>
      </c>
      <c r="Y106" t="str">
        <f>CONCATENATE("-o ",F106,"w")</f>
        <v>-o Analysis_33w</v>
      </c>
      <c r="Z106" s="10" t="s">
        <v>94</v>
      </c>
      <c r="AF106" s="10">
        <v>33</v>
      </c>
      <c r="AG106">
        <v>2</v>
      </c>
      <c r="AH106" t="str">
        <f>CONCATENATE($AH$2,O106,P106,Q106,R106,S106,T106,U106,V106,W106,X106,Y106,Z106)</f>
        <v>~/EHFI/plot_pco_with_stats_all.3-4-13.pl -f 3.HMP_reduced_counts.8-20-13.txt.raw.percent_default.included.txt -g HMP_groups_reduced.txt -s lt -p 1000 -t dataset_rand -m euclidean -z MG-RAST_pipe -c 10 -o Analysis_33w -cleanup</v>
      </c>
      <c r="AK106" s="1" t="s">
        <v>4522</v>
      </c>
    </row>
    <row r="107" spans="2:37">
      <c r="O107" t="str">
        <f>CONCATENATE(" -f ",C106," ")</f>
        <v xml:space="preserve"> -f 3.HMP_reduced_counts.8-20-13.txt.raw.percent_default.included.txt </v>
      </c>
      <c r="P107" s="32" t="s">
        <v>4473</v>
      </c>
      <c r="Q107" t="str">
        <f>CONCATENATE("-s ","gt"," ")</f>
        <v xml:space="preserve">-s gt </v>
      </c>
      <c r="R107" t="str">
        <f>CONCATENATE("-p ",$R$1 )</f>
        <v>-p 1000</v>
      </c>
      <c r="S107" t="str">
        <f>CONCATENATE(" -t rowwise_rand ")</f>
        <v xml:space="preserve"> -t rowwise_rand </v>
      </c>
      <c r="T107" t="str">
        <f>CONCATENATE("-m ",I106," ")</f>
        <v xml:space="preserve">-m euclidean </v>
      </c>
      <c r="U107" t="str">
        <f>CONCATENATE("-z ",H106," ")</f>
        <v xml:space="preserve">-z MG-RAST_pipe </v>
      </c>
      <c r="X107" t="str">
        <f>CONCATENATE("-c ",$X$1," ")</f>
        <v xml:space="preserve">-c 10 </v>
      </c>
      <c r="Y107" t="str">
        <f>CONCATENATE("-o ", F106,"b")</f>
        <v>-o Analysis_33b</v>
      </c>
      <c r="Z107" s="10" t="s">
        <v>94</v>
      </c>
      <c r="AE107" s="10"/>
      <c r="AF107" s="10">
        <v>33</v>
      </c>
      <c r="AG107">
        <v>3</v>
      </c>
      <c r="AH107" t="str">
        <f>CONCATENATE($AH$2,O107,P107,Q107,R107,S107,T107,U107,V107,W107,X107,Y107,Z107)</f>
        <v>~/EHFI/plot_pco_with_stats_all.3-4-13.pl -f 3.HMP_reduced_counts.8-20-13.txt.raw.percent_default.included.txt  -g HMP_groups_reduced.txt -s gt -p 1000 -t rowwise_rand -m euclidean -z MG-RAST_pipe -c 10 -o Analysis_33b -cleanup</v>
      </c>
      <c r="AK107" s="1" t="s">
        <v>4523</v>
      </c>
    </row>
    <row r="108" spans="2:37">
      <c r="AF108" s="10">
        <v>33</v>
      </c>
      <c r="AG108">
        <v>4</v>
      </c>
      <c r="AH108" t="str">
        <f>CONCATENATE($AH$3,AB105,AC105,AD105,AE105)</f>
        <v>~/EHFI/combine_summary_stats.pl -m pattern -w Analysis_33w -b Analysis_33b -o Analysis_33.P_VALUE_SUMMARY</v>
      </c>
      <c r="AK108" s="1" t="s">
        <v>557</v>
      </c>
    </row>
    <row r="109" spans="2:37">
      <c r="AF109" s="10">
        <v>33</v>
      </c>
      <c r="AG109">
        <v>5</v>
      </c>
    </row>
    <row r="110" spans="2:37">
      <c r="O110" t="str">
        <f>CONCATENATE(F111)</f>
        <v>Analysis_34</v>
      </c>
      <c r="AB110" t="str">
        <f>CONCATENATE("-m pattern")</f>
        <v>-m pattern</v>
      </c>
      <c r="AC110" t="str">
        <f>CONCATENATE(" -w ",F111,"w")</f>
        <v xml:space="preserve"> -w Analysis_34w</v>
      </c>
      <c r="AD110" t="str">
        <f>CONCATENATE(" -b ",F111,"b")</f>
        <v xml:space="preserve"> -b Analysis_34b</v>
      </c>
      <c r="AE110" s="10" t="str">
        <f>CONCATENATE(" -o ",F111,".P_VALUE_SUMMARY")</f>
        <v xml:space="preserve"> -o Analysis_34.P_VALUE_SUMMARY</v>
      </c>
      <c r="AF110" s="10">
        <v>34</v>
      </c>
      <c r="AG110">
        <v>1</v>
      </c>
      <c r="AH110" t="str">
        <f>CONCATENATE("# ",O110)</f>
        <v># Analysis_34</v>
      </c>
      <c r="AK110" s="1" t="s">
        <v>558</v>
      </c>
    </row>
    <row r="111" spans="2:37">
      <c r="B111">
        <v>4</v>
      </c>
      <c r="C111" t="s">
        <v>4477</v>
      </c>
      <c r="E111">
        <v>34</v>
      </c>
      <c r="F111" s="20" t="s">
        <v>559</v>
      </c>
      <c r="G111" s="20" t="s">
        <v>87</v>
      </c>
      <c r="H111" s="20" t="s">
        <v>88</v>
      </c>
      <c r="I111" s="20" t="s">
        <v>122</v>
      </c>
      <c r="J111" s="20" t="s">
        <v>90</v>
      </c>
      <c r="K111" s="20" t="s">
        <v>91</v>
      </c>
      <c r="L111" s="20" t="s">
        <v>92</v>
      </c>
      <c r="M111" s="20" t="s">
        <v>93</v>
      </c>
      <c r="O111" t="str">
        <f>CONCATENATE(" -f ",C111)</f>
        <v xml:space="preserve"> -f 4.HMP_reduced_counts.8-20-13.txt.norm.percent_default.included.txt</v>
      </c>
      <c r="P111" s="32" t="s">
        <v>4473</v>
      </c>
      <c r="Q111" t="str">
        <f>CONCATENATE("-s ","lt"," ")</f>
        <v xml:space="preserve">-s lt </v>
      </c>
      <c r="R111" t="str">
        <f>CONCATENATE("-p ",$R$1 )</f>
        <v>-p 1000</v>
      </c>
      <c r="S111" t="str">
        <f>CONCATENATE(" -t dataset_rand ")</f>
        <v xml:space="preserve"> -t dataset_rand </v>
      </c>
      <c r="T111" t="str">
        <f>CONCATENATE("-m ",I111," ")</f>
        <v xml:space="preserve">-m euclidean </v>
      </c>
      <c r="U111" t="str">
        <f>CONCATENATE("-z ",H111," ")</f>
        <v xml:space="preserve">-z MG-RAST_pipe </v>
      </c>
      <c r="X111" t="str">
        <f>CONCATENATE("-c ",$X$1," ")</f>
        <v xml:space="preserve">-c 10 </v>
      </c>
      <c r="Y111" t="str">
        <f>CONCATENATE("-o ",F111,"w")</f>
        <v>-o Analysis_34w</v>
      </c>
      <c r="Z111" s="10" t="s">
        <v>94</v>
      </c>
      <c r="AF111" s="10">
        <v>34</v>
      </c>
      <c r="AG111">
        <v>2</v>
      </c>
      <c r="AH111" t="str">
        <f>CONCATENATE($AH$2,O111,P111,Q111,R111,S111,T111,U111,V111,W111,X111,Y111,Z111)</f>
        <v>~/EHFI/plot_pco_with_stats_all.3-4-13.pl -f 4.HMP_reduced_counts.8-20-13.txt.norm.percent_default.included.txt -g HMP_groups_reduced.txt -s lt -p 1000 -t dataset_rand -m euclidean -z MG-RAST_pipe -c 10 -o Analysis_34w -cleanup</v>
      </c>
      <c r="AK111" s="1" t="s">
        <v>4524</v>
      </c>
    </row>
    <row r="112" spans="2:37">
      <c r="O112" t="str">
        <f>CONCATENATE(" -f ",C111," ")</f>
        <v xml:space="preserve"> -f 4.HMP_reduced_counts.8-20-13.txt.norm.percent_default.included.txt </v>
      </c>
      <c r="P112" s="32" t="s">
        <v>4473</v>
      </c>
      <c r="Q112" t="str">
        <f>CONCATENATE("-s ","gt"," ")</f>
        <v xml:space="preserve">-s gt </v>
      </c>
      <c r="R112" t="str">
        <f>CONCATENATE("-p ",$R$1 )</f>
        <v>-p 1000</v>
      </c>
      <c r="S112" t="str">
        <f>CONCATENATE(" -t rowwise_rand ")</f>
        <v xml:space="preserve"> -t rowwise_rand </v>
      </c>
      <c r="T112" t="str">
        <f>CONCATENATE("-m ",I111," ")</f>
        <v xml:space="preserve">-m euclidean </v>
      </c>
      <c r="U112" t="str">
        <f>CONCATENATE("-z ",H111," ")</f>
        <v xml:space="preserve">-z MG-RAST_pipe </v>
      </c>
      <c r="X112" t="str">
        <f>CONCATENATE("-c ",$X$1," ")</f>
        <v xml:space="preserve">-c 10 </v>
      </c>
      <c r="Y112" t="str">
        <f>CONCATENATE("-o ", F111,"b")</f>
        <v>-o Analysis_34b</v>
      </c>
      <c r="Z112" s="10" t="s">
        <v>94</v>
      </c>
      <c r="AE112" s="10"/>
      <c r="AF112" s="10">
        <v>34</v>
      </c>
      <c r="AG112">
        <v>3</v>
      </c>
      <c r="AH112" t="str">
        <f>CONCATENATE($AH$2,O112,P112,Q112,R112,S112,T112,U112,V112,W112,X112,Y112,Z112)</f>
        <v>~/EHFI/plot_pco_with_stats_all.3-4-13.pl -f 4.HMP_reduced_counts.8-20-13.txt.norm.percent_default.included.txt  -g HMP_groups_reduced.txt -s gt -p 1000 -t rowwise_rand -m euclidean -z MG-RAST_pipe -c 10 -o Analysis_34b -cleanup</v>
      </c>
      <c r="AK112" s="1" t="s">
        <v>4525</v>
      </c>
    </row>
    <row r="113" spans="2:37">
      <c r="AF113" s="10">
        <v>34</v>
      </c>
      <c r="AG113">
        <v>4</v>
      </c>
      <c r="AH113" t="str">
        <f>CONCATENATE($AH$3,AB110,AC110,AD110,AE110)</f>
        <v>~/EHFI/combine_summary_stats.pl -m pattern -w Analysis_34w -b Analysis_34b -o Analysis_34.P_VALUE_SUMMARY</v>
      </c>
      <c r="AK113" s="1" t="s">
        <v>564</v>
      </c>
    </row>
    <row r="114" spans="2:37">
      <c r="AF114" s="10">
        <v>34</v>
      </c>
      <c r="AG114">
        <v>5</v>
      </c>
    </row>
    <row r="115" spans="2:37">
      <c r="O115" t="str">
        <f>CONCATENATE(F116)</f>
        <v>Analysis_35</v>
      </c>
      <c r="AB115" t="str">
        <f>CONCATENATE("-m pattern")</f>
        <v>-m pattern</v>
      </c>
      <c r="AC115" t="str">
        <f>CONCATENATE(" -w ",F116,"w")</f>
        <v xml:space="preserve"> -w Analysis_35w</v>
      </c>
      <c r="AD115" t="str">
        <f>CONCATENATE(" -b ",F116,"b")</f>
        <v xml:space="preserve"> -b Analysis_35b</v>
      </c>
      <c r="AE115" s="10" t="str">
        <f>CONCATENATE(" -o ",F116,".P_VALUE_SUMMARY")</f>
        <v xml:space="preserve"> -o Analysis_35.P_VALUE_SUMMARY</v>
      </c>
      <c r="AF115" s="10">
        <v>35</v>
      </c>
      <c r="AG115">
        <v>1</v>
      </c>
      <c r="AH115" t="str">
        <f>CONCATENATE("# ",O115)</f>
        <v># Analysis_35</v>
      </c>
      <c r="AK115" s="1" t="s">
        <v>565</v>
      </c>
    </row>
    <row r="116" spans="2:37">
      <c r="B116">
        <v>7</v>
      </c>
      <c r="C116" t="s">
        <v>4480</v>
      </c>
      <c r="E116">
        <v>35</v>
      </c>
      <c r="F116" s="20" t="s">
        <v>566</v>
      </c>
      <c r="G116" s="20" t="s">
        <v>87</v>
      </c>
      <c r="H116" s="20" t="s">
        <v>88</v>
      </c>
      <c r="I116" s="20" t="s">
        <v>122</v>
      </c>
      <c r="J116" s="20" t="s">
        <v>90</v>
      </c>
      <c r="K116" s="20" t="s">
        <v>107</v>
      </c>
      <c r="L116" s="20" t="s">
        <v>314</v>
      </c>
      <c r="M116" s="20" t="s">
        <v>93</v>
      </c>
      <c r="O116" t="str">
        <f>CONCATENATE(" -f ",C116)</f>
        <v xml:space="preserve"> -f 7.HMP_reduced_counts.8-20-13.txt.raw.percent_screen_85p.included.txt</v>
      </c>
      <c r="P116" s="32" t="s">
        <v>4473</v>
      </c>
      <c r="Q116" t="str">
        <f>CONCATENATE("-s ","lt"," ")</f>
        <v xml:space="preserve">-s lt </v>
      </c>
      <c r="R116" t="str">
        <f>CONCATENATE("-p ",$R$1 )</f>
        <v>-p 1000</v>
      </c>
      <c r="S116" t="str">
        <f>CONCATENATE(" -t dataset_rand ")</f>
        <v xml:space="preserve"> -t dataset_rand </v>
      </c>
      <c r="T116" t="str">
        <f>CONCATENATE("-m ",I116," ")</f>
        <v xml:space="preserve">-m euclidean </v>
      </c>
      <c r="U116" t="str">
        <f>CONCATENATE("-z ",H116," ")</f>
        <v xml:space="preserve">-z MG-RAST_pipe </v>
      </c>
      <c r="X116" t="str">
        <f>CONCATENATE("-c ",$X$1," ")</f>
        <v xml:space="preserve">-c 10 </v>
      </c>
      <c r="Y116" t="str">
        <f>CONCATENATE("-o ",F116,"w")</f>
        <v>-o Analysis_35w</v>
      </c>
      <c r="Z116" s="10" t="s">
        <v>94</v>
      </c>
      <c r="AF116" s="10">
        <v>35</v>
      </c>
      <c r="AG116">
        <v>2</v>
      </c>
      <c r="AH116" t="str">
        <f>CONCATENATE($AH$2,O116,P116,Q116,R116,S116,T116,U116,V116,W116,X116,Y116,Z116)</f>
        <v>~/EHFI/plot_pco_with_stats_all.3-4-13.pl -f 7.HMP_reduced_counts.8-20-13.txt.raw.percent_screen_85p.included.txt -g HMP_groups_reduced.txt -s lt -p 1000 -t dataset_rand -m euclidean -z MG-RAST_pipe -c 10 -o Analysis_35w -cleanup</v>
      </c>
      <c r="AK116" s="1" t="s">
        <v>4526</v>
      </c>
    </row>
    <row r="117" spans="2:37">
      <c r="O117" t="str">
        <f>CONCATENATE(" -f ",C116," ")</f>
        <v xml:space="preserve"> -f 7.HMP_reduced_counts.8-20-13.txt.raw.percent_screen_85p.included.txt </v>
      </c>
      <c r="P117" s="32" t="s">
        <v>4473</v>
      </c>
      <c r="Q117" t="str">
        <f>CONCATENATE("-s ","gt"," ")</f>
        <v xml:space="preserve">-s gt </v>
      </c>
      <c r="R117" t="str">
        <f>CONCATENATE("-p ",$R$1 )</f>
        <v>-p 1000</v>
      </c>
      <c r="S117" t="str">
        <f>CONCATENATE(" -t rowwise_rand ")</f>
        <v xml:space="preserve"> -t rowwise_rand </v>
      </c>
      <c r="T117" t="str">
        <f>CONCATENATE("-m ",I116," ")</f>
        <v xml:space="preserve">-m euclidean </v>
      </c>
      <c r="U117" t="str">
        <f>CONCATENATE("-z ",H116," ")</f>
        <v xml:space="preserve">-z MG-RAST_pipe </v>
      </c>
      <c r="X117" t="str">
        <f>CONCATENATE("-c ",$X$1," ")</f>
        <v xml:space="preserve">-c 10 </v>
      </c>
      <c r="Y117" t="str">
        <f>CONCATENATE("-o ", F116,"b")</f>
        <v>-o Analysis_35b</v>
      </c>
      <c r="Z117" s="10" t="s">
        <v>94</v>
      </c>
      <c r="AE117" s="10"/>
      <c r="AF117" s="10">
        <v>35</v>
      </c>
      <c r="AG117">
        <v>3</v>
      </c>
      <c r="AH117" t="str">
        <f>CONCATENATE($AH$2,O117,P117,Q117,R117,S117,T117,U117,V117,W117,X117,Y117,Z117)</f>
        <v>~/EHFI/plot_pco_with_stats_all.3-4-13.pl -f 7.HMP_reduced_counts.8-20-13.txt.raw.percent_screen_85p.included.txt  -g HMP_groups_reduced.txt -s gt -p 1000 -t rowwise_rand -m euclidean -z MG-RAST_pipe -c 10 -o Analysis_35b -cleanup</v>
      </c>
      <c r="AK117" s="1" t="s">
        <v>4527</v>
      </c>
    </row>
    <row r="118" spans="2:37">
      <c r="AF118" s="10">
        <v>35</v>
      </c>
      <c r="AG118">
        <v>4</v>
      </c>
      <c r="AH118" t="str">
        <f>CONCATENATE($AH$3,AB115,AC115,AD115,AE115)</f>
        <v>~/EHFI/combine_summary_stats.pl -m pattern -w Analysis_35w -b Analysis_35b -o Analysis_35.P_VALUE_SUMMARY</v>
      </c>
      <c r="AK118" s="1" t="s">
        <v>574</v>
      </c>
    </row>
    <row r="119" spans="2:37">
      <c r="AF119" s="10">
        <v>35</v>
      </c>
      <c r="AG119">
        <v>5</v>
      </c>
    </row>
    <row r="120" spans="2:37">
      <c r="O120" t="str">
        <f>CONCATENATE(F121)</f>
        <v>Analysis_36</v>
      </c>
      <c r="AB120" t="str">
        <f>CONCATENATE("-m pattern")</f>
        <v>-m pattern</v>
      </c>
      <c r="AC120" t="str">
        <f>CONCATENATE(" -w ",F121,"w")</f>
        <v xml:space="preserve"> -w Analysis_36w</v>
      </c>
      <c r="AD120" t="str">
        <f>CONCATENATE(" -b ",F121,"b")</f>
        <v xml:space="preserve"> -b Analysis_36b</v>
      </c>
      <c r="AE120" s="10" t="str">
        <f>CONCATENATE(" -o ",F121,".P_VALUE_SUMMARY")</f>
        <v xml:space="preserve"> -o Analysis_36.P_VALUE_SUMMARY</v>
      </c>
      <c r="AF120" s="10">
        <v>36</v>
      </c>
      <c r="AG120">
        <v>1</v>
      </c>
      <c r="AH120" t="str">
        <f>CONCATENATE("# ",O120)</f>
        <v># Analysis_36</v>
      </c>
      <c r="AK120" s="1" t="s">
        <v>575</v>
      </c>
    </row>
    <row r="121" spans="2:37">
      <c r="B121">
        <v>8</v>
      </c>
      <c r="C121" t="s">
        <v>4481</v>
      </c>
      <c r="E121">
        <v>36</v>
      </c>
      <c r="F121" s="20" t="s">
        <v>576</v>
      </c>
      <c r="G121" s="20" t="s">
        <v>87</v>
      </c>
      <c r="H121" s="20" t="s">
        <v>88</v>
      </c>
      <c r="I121" s="20" t="s">
        <v>122</v>
      </c>
      <c r="J121" s="20" t="s">
        <v>90</v>
      </c>
      <c r="K121" s="20" t="s">
        <v>91</v>
      </c>
      <c r="L121" s="20" t="s">
        <v>314</v>
      </c>
      <c r="M121" s="20" t="s">
        <v>93</v>
      </c>
      <c r="O121" t="str">
        <f>CONCATENATE(" -f ",C121)</f>
        <v xml:space="preserve"> -f 8.HMP_reduced_counts.8-20-13.txt.norm.percent_screen_85p.included.txt</v>
      </c>
      <c r="P121" s="32" t="s">
        <v>4473</v>
      </c>
      <c r="Q121" t="str">
        <f>CONCATENATE("-s ","lt"," ")</f>
        <v xml:space="preserve">-s lt </v>
      </c>
      <c r="R121" t="str">
        <f>CONCATENATE("-p ",$R$1 )</f>
        <v>-p 1000</v>
      </c>
      <c r="S121" t="str">
        <f>CONCATENATE(" -t dataset_rand ")</f>
        <v xml:space="preserve"> -t dataset_rand </v>
      </c>
      <c r="T121" t="str">
        <f>CONCATENATE("-m ",I121," ")</f>
        <v xml:space="preserve">-m euclidean </v>
      </c>
      <c r="U121" t="str">
        <f>CONCATENATE("-z ",H121," ")</f>
        <v xml:space="preserve">-z MG-RAST_pipe </v>
      </c>
      <c r="X121" t="str">
        <f>CONCATENATE(" -c ",$X$1," ")</f>
        <v xml:space="preserve"> -c 10 </v>
      </c>
      <c r="Y121" t="str">
        <f>CONCATENATE("-o ",F121,"w")</f>
        <v>-o Analysis_36w</v>
      </c>
      <c r="Z121" s="10" t="s">
        <v>94</v>
      </c>
      <c r="AF121" s="10">
        <v>36</v>
      </c>
      <c r="AG121">
        <v>2</v>
      </c>
      <c r="AH121" t="str">
        <f>CONCATENATE($AH$2,O121,P121,Q121,R121,S121,T121,U121,V121,W121,X121,Y121,Z121)</f>
        <v>~/EHFI/plot_pco_with_stats_all.3-4-13.pl -f 8.HMP_reduced_counts.8-20-13.txt.norm.percent_screen_85p.included.txt -g HMP_groups_reduced.txt -s lt -p 1000 -t dataset_rand -m euclidean -z MG-RAST_pipe  -c 10 -o Analysis_36w -cleanup</v>
      </c>
      <c r="AK121" s="1" t="s">
        <v>4528</v>
      </c>
    </row>
    <row r="122" spans="2:37">
      <c r="O122" t="str">
        <f>CONCATENATE(" -f ",C121," ")</f>
        <v xml:space="preserve"> -f 8.HMP_reduced_counts.8-20-13.txt.norm.percent_screen_85p.included.txt </v>
      </c>
      <c r="P122" s="32" t="s">
        <v>4473</v>
      </c>
      <c r="Q122" t="str">
        <f>CONCATENATE("-s ","gt"," ")</f>
        <v xml:space="preserve">-s gt </v>
      </c>
      <c r="R122" t="str">
        <f>CONCATENATE("-p ",$R$1 )</f>
        <v>-p 1000</v>
      </c>
      <c r="S122" t="str">
        <f>CONCATENATE(" -t rowwise_rand ")</f>
        <v xml:space="preserve"> -t rowwise_rand </v>
      </c>
      <c r="T122" t="str">
        <f>CONCATENATE("-m ",I121," ")</f>
        <v xml:space="preserve">-m euclidean </v>
      </c>
      <c r="U122" t="str">
        <f>CONCATENATE("-z ",H121," ")</f>
        <v xml:space="preserve">-z MG-RAST_pipe </v>
      </c>
      <c r="X122" t="str">
        <f>CONCATENATE(" -c ",$X$1," ")</f>
        <v xml:space="preserve"> -c 10 </v>
      </c>
      <c r="Y122" t="str">
        <f>CONCATENATE("-o ", F121,"b")</f>
        <v>-o Analysis_36b</v>
      </c>
      <c r="Z122" s="10" t="s">
        <v>94</v>
      </c>
      <c r="AE122" s="10"/>
      <c r="AF122" s="10">
        <v>36</v>
      </c>
      <c r="AG122">
        <v>3</v>
      </c>
      <c r="AH122" t="str">
        <f>CONCATENATE($AH$2,O122,P122,Q122,R122,S122,T122,U122,V122,W122,X122,Y122,Z122)</f>
        <v>~/EHFI/plot_pco_with_stats_all.3-4-13.pl -f 8.HMP_reduced_counts.8-20-13.txt.norm.percent_screen_85p.included.txt  -g HMP_groups_reduced.txt -s gt -p 1000 -t rowwise_rand -m euclidean -z MG-RAST_pipe  -c 10 -o Analysis_36b -cleanup</v>
      </c>
      <c r="AK122" s="1" t="s">
        <v>4529</v>
      </c>
    </row>
    <row r="123" spans="2:37">
      <c r="AF123" s="10">
        <v>36</v>
      </c>
      <c r="AG123">
        <v>4</v>
      </c>
      <c r="AH123" t="str">
        <f>CONCATENATE($AH$3,AB120,AC120,AD120,AE120)</f>
        <v>~/EHFI/combine_summary_stats.pl -m pattern -w Analysis_36w -b Analysis_36b -o Analysis_36.P_VALUE_SUMMARY</v>
      </c>
      <c r="AK123" s="1" t="s">
        <v>581</v>
      </c>
    </row>
    <row r="124" spans="2:37">
      <c r="AF124" s="10">
        <v>36</v>
      </c>
      <c r="AG124">
        <v>5</v>
      </c>
    </row>
    <row r="125" spans="2:37">
      <c r="O125" t="str">
        <f>CONCATENATE(F126)</f>
        <v>Analysis_37</v>
      </c>
      <c r="AB125" t="str">
        <f>CONCATENATE("-m pattern")</f>
        <v>-m pattern</v>
      </c>
      <c r="AC125" t="str">
        <f>CONCATENATE(" -w ",F126,"w")</f>
        <v xml:space="preserve"> -w Analysis_37w</v>
      </c>
      <c r="AD125" t="str">
        <f>CONCATENATE(" -b ",F126,"b")</f>
        <v xml:space="preserve"> -b Analysis_37b</v>
      </c>
      <c r="AE125" s="10" t="str">
        <f>CONCATENATE(" -o ",F126,".P_VALUE_SUMMARY")</f>
        <v xml:space="preserve"> -o Analysis_37.P_VALUE_SUMMARY</v>
      </c>
      <c r="AF125" s="10">
        <v>37</v>
      </c>
      <c r="AG125">
        <v>1</v>
      </c>
      <c r="AH125" t="str">
        <f>CONCATENATE("# ",O125)</f>
        <v># Analysis_37</v>
      </c>
      <c r="AK125" s="1" t="s">
        <v>582</v>
      </c>
    </row>
    <row r="126" spans="2:37">
      <c r="B126">
        <v>3</v>
      </c>
      <c r="C126" t="s">
        <v>4476</v>
      </c>
      <c r="E126">
        <v>37</v>
      </c>
      <c r="F126" s="24" t="s">
        <v>584</v>
      </c>
      <c r="G126" s="20" t="s">
        <v>87</v>
      </c>
      <c r="H126" s="20" t="s">
        <v>585</v>
      </c>
      <c r="I126" s="20" t="s">
        <v>586</v>
      </c>
      <c r="J126" s="20" t="s">
        <v>90</v>
      </c>
      <c r="K126" s="20" t="s">
        <v>107</v>
      </c>
      <c r="L126" s="20" t="s">
        <v>92</v>
      </c>
      <c r="M126" s="20" t="s">
        <v>93</v>
      </c>
      <c r="O126" t="str">
        <f>CONCATENATE(" -f ",C126)</f>
        <v xml:space="preserve"> -f 3.HMP_reduced_counts.8-20-13.txt.raw.percent_default.included.txt</v>
      </c>
      <c r="P126" s="32" t="s">
        <v>4473</v>
      </c>
      <c r="Q126" t="str">
        <f>CONCATENATE("-s ","lt"," ")</f>
        <v xml:space="preserve">-s lt </v>
      </c>
      <c r="R126" t="str">
        <f>CONCATENATE("-p ",$R$1 )</f>
        <v>-p 1000</v>
      </c>
      <c r="S126" t="str">
        <f>CONCATENATE(" -t dataset_rand ")</f>
        <v xml:space="preserve"> -t dataset_rand </v>
      </c>
      <c r="T126" t="str">
        <f>CONCATENATE("-m ",I126," ")</f>
        <v xml:space="preserve">-m OTU </v>
      </c>
      <c r="U126" t="str">
        <f>CONCATENATE("-z ",H126," ")</f>
        <v xml:space="preserve">-z OTU_pipe </v>
      </c>
      <c r="X126" t="str">
        <f>CONCATENATE("-c ",$X$1," ")</f>
        <v xml:space="preserve">-c 10 </v>
      </c>
      <c r="Y126" t="str">
        <f>CONCATENATE("-o ",F126,"w")</f>
        <v>-o Analysis_37w</v>
      </c>
      <c r="Z126" s="10" t="s">
        <v>94</v>
      </c>
      <c r="AF126" s="10">
        <v>37</v>
      </c>
      <c r="AG126">
        <v>2</v>
      </c>
      <c r="AH126" t="str">
        <f>CONCATENATE($AH$2,O126,P126,Q126,R126,S126,T126,U126,V126,W126,X126,Y126,Z126)</f>
        <v>~/EHFI/plot_pco_with_stats_all.3-4-13.pl -f 3.HMP_reduced_counts.8-20-13.txt.raw.percent_default.included.txt -g HMP_groups_reduced.txt -s lt -p 1000 -t dataset_rand -m OTU -z OTU_pipe -c 10 -o Analysis_37w -cleanup</v>
      </c>
      <c r="AK126" s="1" t="s">
        <v>4530</v>
      </c>
    </row>
    <row r="127" spans="2:37">
      <c r="O127" t="str">
        <f>CONCATENATE(" -f ",C126," ")</f>
        <v xml:space="preserve"> -f 3.HMP_reduced_counts.8-20-13.txt.raw.percent_default.included.txt </v>
      </c>
      <c r="P127" s="32" t="s">
        <v>4473</v>
      </c>
      <c r="Q127" t="str">
        <f>CONCATENATE("-s ","gt"," ")</f>
        <v xml:space="preserve">-s gt </v>
      </c>
      <c r="R127" t="str">
        <f>CONCATENATE("-p ",$R$1 )</f>
        <v>-p 1000</v>
      </c>
      <c r="S127" t="str">
        <f>CONCATENATE(" -t rowwise_rand ")</f>
        <v xml:space="preserve"> -t rowwise_rand </v>
      </c>
      <c r="T127" t="str">
        <f>CONCATENATE("-m ",I126," ")</f>
        <v xml:space="preserve">-m OTU </v>
      </c>
      <c r="U127" t="str">
        <f>CONCATENATE("-z ",H126," ")</f>
        <v xml:space="preserve">-z OTU_pipe </v>
      </c>
      <c r="X127" t="str">
        <f>CONCATENATE("-c ",$X$1," ")</f>
        <v xml:space="preserve">-c 10 </v>
      </c>
      <c r="Y127" t="str">
        <f>CONCATENATE("-o ", F126,"b")</f>
        <v>-o Analysis_37b</v>
      </c>
      <c r="Z127" s="10" t="s">
        <v>94</v>
      </c>
      <c r="AE127" s="10"/>
      <c r="AF127" s="10">
        <v>37</v>
      </c>
      <c r="AG127">
        <v>3</v>
      </c>
      <c r="AH127" t="str">
        <f>CONCATENATE($AH$2,O127,P127,Q127,R127,S127,T127,U127,V127,W127,X127,Y127,Z127)</f>
        <v>~/EHFI/plot_pco_with_stats_all.3-4-13.pl -f 3.HMP_reduced_counts.8-20-13.txt.raw.percent_default.included.txt  -g HMP_groups_reduced.txt -s gt -p 1000 -t rowwise_rand -m OTU -z OTU_pipe -c 10 -o Analysis_37b -cleanup</v>
      </c>
      <c r="AK127" s="1" t="s">
        <v>4531</v>
      </c>
    </row>
    <row r="128" spans="2:37">
      <c r="AF128" s="10">
        <v>37</v>
      </c>
      <c r="AG128">
        <v>4</v>
      </c>
      <c r="AH128" t="str">
        <f>CONCATENATE($AH$3,AB125,AC125,AD125,AE125)</f>
        <v>~/EHFI/combine_summary_stats.pl -m pattern -w Analysis_37w -b Analysis_37b -o Analysis_37.P_VALUE_SUMMARY</v>
      </c>
      <c r="AK128" s="1" t="s">
        <v>603</v>
      </c>
    </row>
    <row r="129" spans="2:37">
      <c r="AF129" s="10">
        <v>37</v>
      </c>
      <c r="AG129">
        <v>5</v>
      </c>
    </row>
    <row r="130" spans="2:37">
      <c r="O130" t="str">
        <f>CONCATENATE(F131)</f>
        <v>Analysis_38</v>
      </c>
      <c r="AB130" t="str">
        <f>CONCATENATE("-m pattern")</f>
        <v>-m pattern</v>
      </c>
      <c r="AC130" t="str">
        <f>CONCATENATE(" -w ",F131,"w")</f>
        <v xml:space="preserve"> -w Analysis_38w</v>
      </c>
      <c r="AD130" t="str">
        <f>CONCATENATE(" -b ",F131,"b")</f>
        <v xml:space="preserve"> -b Analysis_38b</v>
      </c>
      <c r="AE130" s="10" t="str">
        <f>CONCATENATE(" -o ",F131,".P_VALUE_SUMMARY")</f>
        <v xml:space="preserve"> -o Analysis_38.P_VALUE_SUMMARY</v>
      </c>
      <c r="AF130" s="10">
        <v>38</v>
      </c>
      <c r="AG130">
        <v>1</v>
      </c>
      <c r="AH130" t="str">
        <f>CONCATENATE("# ",O130)</f>
        <v># Analysis_38</v>
      </c>
      <c r="AK130" s="1" t="s">
        <v>605</v>
      </c>
    </row>
    <row r="131" spans="2:37">
      <c r="B131">
        <v>3</v>
      </c>
      <c r="C131" t="s">
        <v>4476</v>
      </c>
      <c r="E131">
        <v>38</v>
      </c>
      <c r="F131" s="24" t="s">
        <v>607</v>
      </c>
      <c r="G131" s="20" t="s">
        <v>87</v>
      </c>
      <c r="H131" s="20" t="s">
        <v>585</v>
      </c>
      <c r="I131" s="20" t="s">
        <v>608</v>
      </c>
      <c r="J131" s="20" t="s">
        <v>90</v>
      </c>
      <c r="K131" s="20" t="s">
        <v>107</v>
      </c>
      <c r="L131" s="20" t="s">
        <v>92</v>
      </c>
      <c r="M131" s="20" t="s">
        <v>93</v>
      </c>
      <c r="O131" t="str">
        <f>CONCATENATE(" -f ",C131)</f>
        <v xml:space="preserve"> -f 3.HMP_reduced_counts.8-20-13.txt.raw.percent_default.included.txt</v>
      </c>
      <c r="P131" s="32" t="s">
        <v>4473</v>
      </c>
      <c r="Q131" t="str">
        <f>CONCATENATE("-s ","lt"," ")</f>
        <v xml:space="preserve">-s lt </v>
      </c>
      <c r="R131" t="str">
        <f>CONCATENATE("-p ",$R$1 )</f>
        <v>-p 1000</v>
      </c>
      <c r="S131" t="str">
        <f>CONCATENATE(" -t dataset_rand ")</f>
        <v xml:space="preserve"> -t dataset_rand </v>
      </c>
      <c r="T131" t="str">
        <f>CONCATENATE("-m ",I131," ")</f>
        <v xml:space="preserve">-m w_OTU </v>
      </c>
      <c r="U131" t="str">
        <f>CONCATENATE("-z ",H131," ")</f>
        <v xml:space="preserve">-z OTU_pipe </v>
      </c>
      <c r="X131" t="str">
        <f>CONCATENATE("-c ",$X$1," ")</f>
        <v xml:space="preserve">-c 10 </v>
      </c>
      <c r="Y131" t="str">
        <f>CONCATENATE("-o ",F131,"w")</f>
        <v>-o Analysis_38w</v>
      </c>
      <c r="Z131" s="10" t="s">
        <v>94</v>
      </c>
      <c r="AF131" s="10">
        <v>38</v>
      </c>
      <c r="AG131">
        <v>2</v>
      </c>
      <c r="AH131" t="str">
        <f>CONCATENATE($AH$2,O131,P131,Q131,R131,S131,T131,U131,V131,W131,X131,Y131,Z131)</f>
        <v>~/EHFI/plot_pco_with_stats_all.3-4-13.pl -f 3.HMP_reduced_counts.8-20-13.txt.raw.percent_default.included.txt -g HMP_groups_reduced.txt -s lt -p 1000 -t dataset_rand -m w_OTU -z OTU_pipe -c 10 -o Analysis_38w -cleanup</v>
      </c>
      <c r="AK131" s="1" t="s">
        <v>4532</v>
      </c>
    </row>
    <row r="132" spans="2:37">
      <c r="O132" t="str">
        <f>CONCATENATE(" -f ",C131," ")</f>
        <v xml:space="preserve"> -f 3.HMP_reduced_counts.8-20-13.txt.raw.percent_default.included.txt </v>
      </c>
      <c r="P132" s="32" t="s">
        <v>4473</v>
      </c>
      <c r="Q132" t="str">
        <f>CONCATENATE("-s ","gt"," ")</f>
        <v xml:space="preserve">-s gt </v>
      </c>
      <c r="R132" t="str">
        <f>CONCATENATE("-p ",$R$1 )</f>
        <v>-p 1000</v>
      </c>
      <c r="S132" t="str">
        <f>CONCATENATE(" -t rowwise_rand ")</f>
        <v xml:space="preserve"> -t rowwise_rand </v>
      </c>
      <c r="T132" t="str">
        <f>CONCATENATE("-m ",I131," ")</f>
        <v xml:space="preserve">-m w_OTU </v>
      </c>
      <c r="U132" t="str">
        <f>CONCATENATE("-z ",H131," ")</f>
        <v xml:space="preserve">-z OTU_pipe </v>
      </c>
      <c r="X132" t="str">
        <f>CONCATENATE("-c ",$X$1," ")</f>
        <v xml:space="preserve">-c 10 </v>
      </c>
      <c r="Y132" t="str">
        <f>CONCATENATE("-o ", F131,"b")</f>
        <v>-o Analysis_38b</v>
      </c>
      <c r="Z132" s="10" t="s">
        <v>94</v>
      </c>
      <c r="AE132" s="10"/>
      <c r="AF132" s="10">
        <v>38</v>
      </c>
      <c r="AG132">
        <v>3</v>
      </c>
      <c r="AH132" t="str">
        <f>CONCATENATE($AH$2,O132,P132,Q132,R132,S132,T132,U132,V132,W132,X132,Y132,Z132)</f>
        <v>~/EHFI/plot_pco_with_stats_all.3-4-13.pl -f 3.HMP_reduced_counts.8-20-13.txt.raw.percent_default.included.txt  -g HMP_groups_reduced.txt -s gt -p 1000 -t rowwise_rand -m w_OTU -z OTU_pipe -c 10 -o Analysis_38b -cleanup</v>
      </c>
      <c r="AK132" s="1" t="s">
        <v>4533</v>
      </c>
    </row>
    <row r="133" spans="2:37">
      <c r="AF133" s="10">
        <v>38</v>
      </c>
      <c r="AG133">
        <v>4</v>
      </c>
      <c r="AH133" t="str">
        <f>CONCATENATE($AH$3,AB130,AC130,AD130,AE130)</f>
        <v>~/EHFI/combine_summary_stats.pl -m pattern -w Analysis_38w -b Analysis_38b -o Analysis_38.P_VALUE_SUMMARY</v>
      </c>
      <c r="AK133" s="1" t="s">
        <v>621</v>
      </c>
    </row>
    <row r="134" spans="2:37">
      <c r="AE134" s="10"/>
      <c r="AF134" s="10"/>
    </row>
    <row r="135" spans="2:37">
      <c r="F135" s="24"/>
      <c r="G135" s="20"/>
      <c r="H135" s="20"/>
      <c r="I135" s="20"/>
      <c r="J135" s="20"/>
      <c r="K135" s="20"/>
      <c r="L135" s="20"/>
      <c r="M135" s="20"/>
      <c r="W135" s="10"/>
      <c r="Z135" s="10"/>
      <c r="AF135" s="10"/>
    </row>
    <row r="136" spans="2:37">
      <c r="W136" s="10"/>
      <c r="Z136" s="10"/>
      <c r="AE136" s="10"/>
      <c r="AF136" s="10"/>
    </row>
    <row r="137" spans="2:37">
      <c r="AF137" s="10"/>
    </row>
    <row r="138" spans="2:37">
      <c r="AF138" s="10"/>
    </row>
    <row r="139" spans="2:37">
      <c r="AE139" s="10"/>
      <c r="AF139" s="10"/>
    </row>
    <row r="140" spans="2:37">
      <c r="F140" s="24"/>
      <c r="G140" s="20"/>
      <c r="H140" s="20"/>
      <c r="I140" s="20"/>
      <c r="J140" s="20"/>
      <c r="K140" s="20"/>
      <c r="L140" s="20"/>
      <c r="M140" s="20"/>
      <c r="W140" s="10"/>
      <c r="Z140" s="10"/>
      <c r="AF140" s="10"/>
    </row>
    <row r="141" spans="2:37">
      <c r="W141" s="10"/>
      <c r="Z141" s="10"/>
      <c r="AE141" s="10"/>
      <c r="AF141" s="10"/>
    </row>
    <row r="142" spans="2:37">
      <c r="AF142" s="10"/>
    </row>
    <row r="143" spans="2:37">
      <c r="AF143" s="10"/>
    </row>
    <row r="144" spans="2:37">
      <c r="AE144" s="10"/>
      <c r="AF144" s="10"/>
    </row>
    <row r="145" spans="6:32" customFormat="1">
      <c r="F145" s="24"/>
      <c r="G145" s="20"/>
      <c r="H145" s="20"/>
      <c r="I145" s="20"/>
      <c r="J145" s="20"/>
      <c r="K145" s="20"/>
      <c r="L145" s="20"/>
      <c r="M145" s="20"/>
      <c r="W145" s="10"/>
      <c r="Z145" s="10"/>
      <c r="AF145" s="10"/>
    </row>
    <row r="146" spans="6:32" customFormat="1">
      <c r="W146" s="10"/>
      <c r="Z146" s="10"/>
      <c r="AE146" s="10"/>
      <c r="AF146" s="10"/>
    </row>
    <row r="147" spans="6:32" customFormat="1">
      <c r="AF147" s="10"/>
    </row>
    <row r="148" spans="6:32" customFormat="1">
      <c r="AF148" s="10"/>
    </row>
    <row r="149" spans="6:32" customFormat="1">
      <c r="AE149" s="10"/>
      <c r="AF149" s="10"/>
    </row>
    <row r="150" spans="6:32" customFormat="1">
      <c r="F150" s="24"/>
      <c r="G150" s="20"/>
      <c r="H150" s="20"/>
      <c r="I150" s="20"/>
      <c r="J150" s="20"/>
      <c r="K150" s="20"/>
      <c r="L150" s="20"/>
      <c r="M150" s="20"/>
      <c r="W150" s="10"/>
      <c r="Z150" s="10"/>
      <c r="AF150" s="10"/>
    </row>
    <row r="151" spans="6:32" customFormat="1">
      <c r="W151" s="10"/>
      <c r="Z151" s="10"/>
      <c r="AE151" s="10"/>
      <c r="AF151" s="10"/>
    </row>
    <row r="152" spans="6:32" customFormat="1">
      <c r="AF152" s="10"/>
    </row>
    <row r="153" spans="6:32" customFormat="1">
      <c r="AF153" s="10"/>
    </row>
    <row r="154" spans="6:32" customFormat="1">
      <c r="AE154" s="10"/>
      <c r="AF154" s="10"/>
    </row>
    <row r="155" spans="6:32" customFormat="1">
      <c r="F155" s="24"/>
      <c r="G155" s="20"/>
      <c r="H155" s="20"/>
      <c r="I155" s="20"/>
      <c r="J155" s="20"/>
      <c r="K155" s="20"/>
      <c r="L155" s="20"/>
      <c r="M155" s="20"/>
      <c r="W155" s="10"/>
      <c r="Z155" s="10"/>
      <c r="AF155" s="10"/>
    </row>
    <row r="156" spans="6:32" customFormat="1">
      <c r="W156" s="10"/>
      <c r="Z156" s="10"/>
      <c r="AE156" s="10"/>
      <c r="AF156" s="10"/>
    </row>
    <row r="157" spans="6:32" customFormat="1">
      <c r="AF157" s="10"/>
    </row>
    <row r="158" spans="6:32" customFormat="1">
      <c r="AF158" s="10"/>
    </row>
    <row r="159" spans="6:32" customFormat="1">
      <c r="AE159" s="10"/>
      <c r="AF159" s="10"/>
    </row>
    <row r="160" spans="6:32" customFormat="1">
      <c r="F160" s="24"/>
      <c r="G160" s="20"/>
      <c r="H160" s="20"/>
      <c r="I160" s="20"/>
      <c r="J160" s="20"/>
      <c r="K160" s="20"/>
      <c r="L160" s="20"/>
      <c r="M160" s="20"/>
      <c r="W160" s="10"/>
      <c r="Z160" s="10"/>
      <c r="AF160" s="10"/>
    </row>
    <row r="161" spans="6:32" customFormat="1">
      <c r="W161" s="10"/>
      <c r="Z161" s="10"/>
      <c r="AE161" s="10"/>
      <c r="AF161" s="10"/>
    </row>
    <row r="162" spans="6:32" customFormat="1">
      <c r="AF162" s="10"/>
    </row>
    <row r="163" spans="6:32" customFormat="1">
      <c r="AF163" s="10"/>
    </row>
    <row r="164" spans="6:32" customFormat="1">
      <c r="AE164" s="10"/>
      <c r="AF164" s="10"/>
    </row>
    <row r="165" spans="6:32" customFormat="1">
      <c r="F165" s="24"/>
      <c r="G165" s="20"/>
      <c r="H165" s="20"/>
      <c r="I165" s="20"/>
      <c r="J165" s="20"/>
      <c r="K165" s="20"/>
      <c r="L165" s="20"/>
      <c r="M165" s="20"/>
      <c r="W165" s="10"/>
      <c r="Z165" s="10"/>
      <c r="AF165" s="10"/>
    </row>
    <row r="166" spans="6:32" customFormat="1">
      <c r="W166" s="10"/>
      <c r="Z166" s="10"/>
      <c r="AE166" s="10"/>
      <c r="AF166" s="10"/>
    </row>
    <row r="167" spans="6:32" customFormat="1">
      <c r="AF167" s="10"/>
    </row>
    <row r="168" spans="6:32" customFormat="1">
      <c r="AF168" s="10"/>
    </row>
    <row r="169" spans="6:32" customFormat="1">
      <c r="AE169" s="10"/>
      <c r="AF169" s="10"/>
    </row>
    <row r="170" spans="6:32" customFormat="1">
      <c r="F170" s="24"/>
      <c r="G170" s="20"/>
      <c r="H170" s="20"/>
      <c r="I170" s="20"/>
      <c r="J170" s="20"/>
      <c r="K170" s="20"/>
      <c r="L170" s="20"/>
      <c r="M170" s="20"/>
      <c r="W170" s="10"/>
      <c r="Z170" s="10"/>
      <c r="AF170" s="10"/>
    </row>
    <row r="171" spans="6:32" customFormat="1">
      <c r="W171" s="10"/>
      <c r="Z171" s="10"/>
      <c r="AE171" s="10"/>
      <c r="AF171" s="10"/>
    </row>
    <row r="172" spans="6:32" customFormat="1">
      <c r="AF172" s="10"/>
    </row>
    <row r="173" spans="6:32" customFormat="1">
      <c r="AF173" s="10"/>
    </row>
    <row r="174" spans="6:32" customFormat="1">
      <c r="AE174" s="10"/>
      <c r="AF174" s="10"/>
    </row>
    <row r="175" spans="6:32" customFormat="1">
      <c r="F175" s="24"/>
      <c r="G175" s="20"/>
      <c r="H175" s="20"/>
      <c r="I175" s="20"/>
      <c r="J175" s="20"/>
      <c r="K175" s="20"/>
      <c r="L175" s="20"/>
      <c r="M175" s="20"/>
      <c r="W175" s="10"/>
      <c r="Z175" s="10"/>
      <c r="AF175" s="10"/>
    </row>
    <row r="176" spans="6:32" customFormat="1">
      <c r="W176" s="10"/>
      <c r="Z176" s="10"/>
      <c r="AE176" s="10"/>
      <c r="AF176" s="10"/>
    </row>
    <row r="177" spans="6:32" customFormat="1">
      <c r="AF177" s="10"/>
    </row>
    <row r="178" spans="6:32" customFormat="1">
      <c r="AF178" s="10"/>
    </row>
    <row r="179" spans="6:32" customFormat="1">
      <c r="AE179" s="10"/>
      <c r="AF179" s="10"/>
    </row>
    <row r="180" spans="6:32" customFormat="1">
      <c r="F180" s="24"/>
      <c r="G180" s="20"/>
      <c r="H180" s="20"/>
      <c r="I180" s="20"/>
      <c r="J180" s="20"/>
      <c r="K180" s="20"/>
      <c r="L180" s="20"/>
      <c r="M180" s="20"/>
      <c r="W180" s="10"/>
      <c r="Z180" s="10"/>
      <c r="AF180" s="10"/>
    </row>
    <row r="181" spans="6:32" customFormat="1">
      <c r="W181" s="10"/>
      <c r="Z181" s="10"/>
      <c r="AE181" s="10"/>
      <c r="AF181" s="10"/>
    </row>
    <row r="182" spans="6:32" customFormat="1">
      <c r="AF182" s="10"/>
    </row>
    <row r="183" spans="6:32" customFormat="1">
      <c r="AF183" s="10"/>
    </row>
    <row r="184" spans="6:32" customFormat="1">
      <c r="AE184" s="10"/>
      <c r="AF184" s="10"/>
    </row>
    <row r="185" spans="6:32" customFormat="1">
      <c r="F185" s="24"/>
      <c r="G185" s="20"/>
      <c r="H185" s="20"/>
      <c r="I185" s="20"/>
      <c r="J185" s="20"/>
      <c r="K185" s="20"/>
      <c r="L185" s="20"/>
      <c r="M185" s="20"/>
      <c r="W185" s="10"/>
      <c r="Z185" s="10"/>
      <c r="AF185" s="10"/>
    </row>
    <row r="186" spans="6:32" customFormat="1">
      <c r="W186" s="10"/>
      <c r="Z186" s="10"/>
      <c r="AE186" s="10"/>
      <c r="AF186" s="10"/>
    </row>
    <row r="187" spans="6:32" customFormat="1">
      <c r="AF187" s="10"/>
    </row>
    <row r="188" spans="6:32" customFormat="1">
      <c r="AF188" s="10"/>
    </row>
    <row r="189" spans="6:32" customFormat="1">
      <c r="AE189" s="10"/>
      <c r="AF189" s="10"/>
    </row>
    <row r="190" spans="6:32" customFormat="1">
      <c r="F190" s="24"/>
      <c r="G190" s="20"/>
      <c r="H190" s="20"/>
      <c r="I190" s="20"/>
      <c r="J190" s="20"/>
      <c r="K190" s="20"/>
      <c r="L190" s="20"/>
      <c r="M190" s="20"/>
      <c r="W190" s="10"/>
      <c r="Z190" s="10"/>
      <c r="AF190" s="10"/>
    </row>
    <row r="191" spans="6:32" customFormat="1">
      <c r="W191" s="10"/>
      <c r="Z191" s="10"/>
      <c r="AE191" s="10"/>
      <c r="AF191" s="10"/>
    </row>
    <row r="192" spans="6:32" customFormat="1">
      <c r="AF192" s="10"/>
    </row>
    <row r="193" spans="6:32" customFormat="1">
      <c r="AF193" s="10"/>
    </row>
    <row r="194" spans="6:32" customFormat="1">
      <c r="AF194" s="10"/>
    </row>
    <row r="195" spans="6:32" customFormat="1">
      <c r="AE195" s="10"/>
      <c r="AF195" s="10"/>
    </row>
    <row r="196" spans="6:32" customFormat="1">
      <c r="F196" s="24"/>
      <c r="G196" s="20"/>
      <c r="H196" s="20"/>
      <c r="I196" s="20"/>
      <c r="J196" s="20"/>
      <c r="K196" s="20"/>
      <c r="L196" s="20"/>
      <c r="M196" s="20"/>
      <c r="W196" s="10"/>
      <c r="Z196" s="10"/>
      <c r="AF196" s="10"/>
    </row>
    <row r="197" spans="6:32" customFormat="1">
      <c r="W197" s="10"/>
      <c r="Z197" s="10"/>
      <c r="AE197" s="10"/>
      <c r="AF197" s="10"/>
    </row>
    <row r="198" spans="6:32" customFormat="1">
      <c r="AF198" s="10"/>
    </row>
    <row r="199" spans="6:32" customFormat="1">
      <c r="AF199" s="10"/>
    </row>
    <row r="200" spans="6:32" customFormat="1">
      <c r="AE200" s="10"/>
      <c r="AF200" s="10"/>
    </row>
    <row r="201" spans="6:32" customFormat="1">
      <c r="F201" s="24"/>
      <c r="G201" s="20"/>
      <c r="H201" s="20"/>
      <c r="I201" s="20"/>
      <c r="J201" s="20"/>
      <c r="K201" s="20"/>
      <c r="L201" s="20"/>
      <c r="M201" s="20"/>
      <c r="W201" s="10"/>
      <c r="Z201" s="10"/>
      <c r="AF201" s="10"/>
    </row>
    <row r="202" spans="6:32" customFormat="1">
      <c r="W202" s="10"/>
      <c r="Z202" s="10"/>
      <c r="AE202" s="10"/>
      <c r="AF202" s="10"/>
    </row>
    <row r="203" spans="6:32" customFormat="1">
      <c r="AF203" s="10"/>
    </row>
    <row r="204" spans="6:32" customFormat="1">
      <c r="AF204" s="10"/>
    </row>
    <row r="205" spans="6:32" customFormat="1">
      <c r="AE205" s="10"/>
      <c r="AF205" s="10"/>
    </row>
    <row r="206" spans="6:32" customFormat="1">
      <c r="F206" s="24"/>
      <c r="G206" s="20"/>
      <c r="H206" s="20"/>
      <c r="I206" s="20"/>
      <c r="J206" s="20"/>
      <c r="K206" s="20"/>
      <c r="L206" s="20"/>
      <c r="M206" s="20"/>
      <c r="W206" s="10"/>
      <c r="Z206" s="10"/>
      <c r="AF206" s="10"/>
    </row>
    <row r="207" spans="6:32" customFormat="1">
      <c r="W207" s="10"/>
      <c r="Z207" s="10"/>
      <c r="AE207" s="10"/>
      <c r="AF207" s="10"/>
    </row>
    <row r="208" spans="6:32" customFormat="1">
      <c r="AF208" s="10"/>
    </row>
    <row r="209" spans="6:32" customFormat="1">
      <c r="AF209" s="10"/>
    </row>
    <row r="210" spans="6:32" customFormat="1">
      <c r="AE210" s="10"/>
      <c r="AF210" s="10"/>
    </row>
    <row r="211" spans="6:32" customFormat="1">
      <c r="F211" s="24"/>
      <c r="G211" s="20"/>
      <c r="H211" s="20"/>
      <c r="I211" s="20"/>
      <c r="J211" s="20"/>
      <c r="K211" s="20"/>
      <c r="L211" s="20"/>
      <c r="M211" s="20"/>
      <c r="W211" s="10"/>
      <c r="Z211" s="10"/>
      <c r="AF211" s="10"/>
    </row>
    <row r="212" spans="6:32" customFormat="1">
      <c r="W212" s="10"/>
      <c r="Z212" s="10"/>
      <c r="AE212" s="10"/>
      <c r="AF212" s="10"/>
    </row>
    <row r="213" spans="6:32" customFormat="1">
      <c r="AF213" s="10"/>
    </row>
    <row r="214" spans="6:32" customFormat="1">
      <c r="AF214" s="10"/>
    </row>
    <row r="215" spans="6:32" customFormat="1">
      <c r="AE215" s="10"/>
      <c r="AF215" s="10"/>
    </row>
    <row r="216" spans="6:32" customFormat="1">
      <c r="F216" s="24"/>
      <c r="G216" s="20"/>
      <c r="H216" s="20"/>
      <c r="I216" s="20"/>
      <c r="J216" s="20"/>
      <c r="K216" s="20"/>
      <c r="L216" s="20"/>
      <c r="M216" s="20"/>
      <c r="W216" s="10"/>
      <c r="Z216" s="10"/>
      <c r="AF216" s="10"/>
    </row>
    <row r="217" spans="6:32" customFormat="1">
      <c r="W217" s="10"/>
      <c r="Z217" s="10"/>
      <c r="AE217" s="10"/>
      <c r="AF217" s="10"/>
    </row>
    <row r="218" spans="6:32" customFormat="1">
      <c r="AF218" s="10"/>
    </row>
    <row r="219" spans="6:32" customFormat="1">
      <c r="AF219" s="10"/>
    </row>
    <row r="220" spans="6:32" customFormat="1">
      <c r="AE220" s="10"/>
      <c r="AF220" s="10"/>
    </row>
    <row r="221" spans="6:32" customFormat="1">
      <c r="F221" s="24"/>
      <c r="G221" s="20"/>
      <c r="H221" s="20"/>
      <c r="I221" s="20"/>
      <c r="J221" s="20"/>
      <c r="K221" s="20"/>
      <c r="L221" s="20"/>
      <c r="M221" s="20"/>
      <c r="W221" s="10"/>
      <c r="Z221" s="10"/>
      <c r="AF221" s="10"/>
    </row>
    <row r="222" spans="6:32" customFormat="1">
      <c r="W222" s="10"/>
      <c r="Z222" s="10"/>
      <c r="AE222" s="10"/>
      <c r="AF222" s="10"/>
    </row>
    <row r="223" spans="6:32" customFormat="1">
      <c r="AF223" s="10"/>
    </row>
    <row r="225" spans="6:32" customFormat="1">
      <c r="AE225" s="10"/>
      <c r="AF225" s="10"/>
    </row>
    <row r="226" spans="6:32" customFormat="1">
      <c r="F226" s="24"/>
      <c r="G226" s="20"/>
      <c r="H226" s="20"/>
      <c r="I226" s="20"/>
      <c r="J226" s="20"/>
      <c r="K226" s="20"/>
      <c r="L226" s="20"/>
      <c r="M226" s="20"/>
      <c r="W226" s="10"/>
      <c r="Z226" s="10"/>
      <c r="AF226" s="10"/>
    </row>
    <row r="227" spans="6:32" customFormat="1">
      <c r="W227" s="10"/>
      <c r="Z227" s="10"/>
      <c r="AE227" s="10"/>
      <c r="AF227" s="10"/>
    </row>
    <row r="228" spans="6:32" customFormat="1">
      <c r="AF228" s="10"/>
    </row>
    <row r="229" spans="6:32" customFormat="1">
      <c r="AF229" s="10"/>
    </row>
    <row r="230" spans="6:32" customFormat="1">
      <c r="AE230" s="10"/>
      <c r="AF230" s="10"/>
    </row>
    <row r="231" spans="6:32" customFormat="1">
      <c r="F231" s="24"/>
      <c r="G231" s="20"/>
      <c r="H231" s="20"/>
      <c r="I231" s="20"/>
      <c r="J231" s="20"/>
      <c r="K231" s="20"/>
      <c r="L231" s="20"/>
      <c r="M231" s="20"/>
      <c r="W231" s="10"/>
      <c r="Z231" s="10"/>
      <c r="AF231" s="10"/>
    </row>
    <row r="232" spans="6:32" customFormat="1">
      <c r="W232" s="10"/>
      <c r="Z232" s="10"/>
      <c r="AE232" s="10"/>
      <c r="AF232" s="10"/>
    </row>
    <row r="233" spans="6:32" customFormat="1">
      <c r="AF233" s="10"/>
    </row>
    <row r="234" spans="6:32" customFormat="1">
      <c r="AF234" s="10"/>
    </row>
    <row r="235" spans="6:32" customFormat="1">
      <c r="AE235" s="10"/>
      <c r="AF235" s="10"/>
    </row>
    <row r="236" spans="6:32" customFormat="1">
      <c r="F236" s="24"/>
      <c r="G236" s="20"/>
      <c r="H236" s="20"/>
      <c r="I236" s="20"/>
      <c r="J236" s="20"/>
      <c r="K236" s="20"/>
      <c r="L236" s="20"/>
      <c r="M236" s="20"/>
      <c r="W236" s="10"/>
      <c r="Z236" s="10"/>
      <c r="AF236" s="10"/>
    </row>
    <row r="237" spans="6:32" customFormat="1">
      <c r="W237" s="10"/>
      <c r="Z237" s="10"/>
      <c r="AE237" s="10"/>
      <c r="AF237" s="10"/>
    </row>
    <row r="238" spans="6:32" customFormat="1">
      <c r="AF238" s="10"/>
    </row>
    <row r="239" spans="6:32" customFormat="1">
      <c r="AF239" s="10"/>
    </row>
    <row r="240" spans="6:32" customFormat="1">
      <c r="AE240" s="10"/>
      <c r="AF240" s="10"/>
    </row>
    <row r="241" spans="6:32" customFormat="1">
      <c r="F241" s="24"/>
      <c r="G241" s="20"/>
      <c r="H241" s="20"/>
      <c r="I241" s="20"/>
      <c r="J241" s="20"/>
      <c r="K241" s="20"/>
      <c r="L241" s="20"/>
      <c r="M241" s="20"/>
      <c r="W241" s="10"/>
      <c r="Z241" s="10"/>
      <c r="AF241" s="10"/>
    </row>
    <row r="242" spans="6:32" customFormat="1">
      <c r="W242" s="10"/>
      <c r="Z242" s="10"/>
      <c r="AE242" s="10"/>
      <c r="AF242" s="10"/>
    </row>
    <row r="243" spans="6:32" customFormat="1">
      <c r="AF243" s="10"/>
    </row>
    <row r="244" spans="6:32" customFormat="1">
      <c r="AF244" s="10"/>
    </row>
    <row r="245" spans="6:32" customFormat="1">
      <c r="AE245" s="10"/>
      <c r="AF245" s="10"/>
    </row>
    <row r="246" spans="6:32" customFormat="1">
      <c r="F246" s="24"/>
      <c r="G246" s="20"/>
      <c r="H246" s="20"/>
      <c r="I246" s="20"/>
      <c r="J246" s="20"/>
      <c r="K246" s="20"/>
      <c r="L246" s="20"/>
      <c r="M246" s="20"/>
      <c r="W246" s="10"/>
      <c r="Z246" s="10"/>
      <c r="AF246" s="10"/>
    </row>
    <row r="247" spans="6:32" customFormat="1">
      <c r="W247" s="10"/>
      <c r="Z247" s="10"/>
      <c r="AE247" s="10"/>
      <c r="AF247" s="10"/>
    </row>
    <row r="248" spans="6:32" customFormat="1">
      <c r="AF248" s="10"/>
    </row>
    <row r="249" spans="6:32" customFormat="1">
      <c r="AF249" s="10"/>
    </row>
    <row r="250" spans="6:32" customFormat="1">
      <c r="AE250" s="10"/>
      <c r="AF250" s="10"/>
    </row>
    <row r="251" spans="6:32" customFormat="1">
      <c r="F251" s="24"/>
      <c r="G251" s="20"/>
      <c r="H251" s="20"/>
      <c r="I251" s="20"/>
      <c r="J251" s="20"/>
      <c r="K251" s="20"/>
      <c r="L251" s="20"/>
      <c r="M251" s="20"/>
      <c r="W251" s="10"/>
      <c r="Z251" s="10"/>
      <c r="AF251" s="10"/>
    </row>
    <row r="252" spans="6:32" customFormat="1">
      <c r="W252" s="10"/>
      <c r="Z252" s="10"/>
      <c r="AE252" s="10"/>
      <c r="AF252" s="10"/>
    </row>
    <row r="253" spans="6:32" customFormat="1">
      <c r="AF253" s="10"/>
    </row>
    <row r="254" spans="6:32" customFormat="1">
      <c r="AF254" s="10"/>
    </row>
    <row r="255" spans="6:32" customFormat="1">
      <c r="AE255" s="10"/>
      <c r="AF255" s="10"/>
    </row>
    <row r="256" spans="6:32" customFormat="1">
      <c r="F256" s="24"/>
      <c r="G256" s="20"/>
      <c r="H256" s="20"/>
      <c r="I256" s="20"/>
      <c r="J256" s="20"/>
      <c r="K256" s="20"/>
      <c r="L256" s="20"/>
      <c r="M256" s="20"/>
      <c r="W256" s="10"/>
      <c r="Z256" s="10"/>
      <c r="AF256" s="10"/>
    </row>
    <row r="257" spans="6:32" customFormat="1">
      <c r="W257" s="10"/>
      <c r="Z257" s="10"/>
      <c r="AE257" s="10"/>
      <c r="AF257" s="10"/>
    </row>
    <row r="258" spans="6:32" customFormat="1">
      <c r="AF258" s="10"/>
    </row>
    <row r="259" spans="6:32" customFormat="1">
      <c r="AF259" s="10"/>
    </row>
    <row r="260" spans="6:32" customFormat="1">
      <c r="AE260" s="10"/>
      <c r="AF260" s="10"/>
    </row>
    <row r="261" spans="6:32" customFormat="1">
      <c r="F261" s="24"/>
      <c r="G261" s="20"/>
      <c r="H261" s="20"/>
      <c r="I261" s="20"/>
      <c r="J261" s="20"/>
      <c r="K261" s="20"/>
      <c r="L261" s="20"/>
      <c r="M261" s="20"/>
      <c r="W261" s="10"/>
      <c r="Z261" s="10"/>
      <c r="AF261" s="10"/>
    </row>
    <row r="262" spans="6:32" customFormat="1">
      <c r="W262" s="10"/>
      <c r="Z262" s="10"/>
      <c r="AE262" s="10"/>
      <c r="AF262" s="10"/>
    </row>
    <row r="263" spans="6:32" customFormat="1">
      <c r="AF263" s="10"/>
    </row>
    <row r="264" spans="6:32" customFormat="1">
      <c r="AF264" s="10"/>
    </row>
    <row r="265" spans="6:32" customFormat="1">
      <c r="AE265" s="10"/>
      <c r="AF265" s="10"/>
    </row>
    <row r="266" spans="6:32" customFormat="1">
      <c r="F266" s="24"/>
      <c r="G266" s="20"/>
      <c r="H266" s="20"/>
      <c r="I266" s="20"/>
      <c r="J266" s="20"/>
      <c r="K266" s="20"/>
      <c r="L266" s="20"/>
      <c r="M266" s="20"/>
      <c r="W266" s="10"/>
      <c r="Z266" s="10"/>
      <c r="AF266" s="10"/>
    </row>
    <row r="267" spans="6:32" customFormat="1">
      <c r="W267" s="10"/>
      <c r="Z267" s="10"/>
      <c r="AE267" s="10"/>
      <c r="AF267" s="10"/>
    </row>
    <row r="268" spans="6:32" customFormat="1">
      <c r="AF268" s="10"/>
    </row>
    <row r="269" spans="6:32" customFormat="1">
      <c r="AF269" s="10"/>
    </row>
    <row r="270" spans="6:32" customFormat="1">
      <c r="AE270" s="10"/>
      <c r="AF270" s="10"/>
    </row>
    <row r="271" spans="6:32" customFormat="1">
      <c r="F271" s="24"/>
      <c r="G271" s="20"/>
      <c r="H271" s="20"/>
      <c r="I271" s="20"/>
      <c r="J271" s="20"/>
      <c r="K271" s="20"/>
      <c r="L271" s="20"/>
      <c r="M271" s="20"/>
      <c r="W271" s="10"/>
      <c r="Z271" s="10"/>
      <c r="AF271" s="10"/>
    </row>
    <row r="272" spans="6:32" customFormat="1">
      <c r="W272" s="10"/>
      <c r="Z272" s="10"/>
      <c r="AE272" s="10"/>
      <c r="AF272" s="10"/>
    </row>
    <row r="273" spans="23:38">
      <c r="AF273" s="10"/>
    </row>
    <row r="274" spans="23:38">
      <c r="AF274" s="10"/>
    </row>
    <row r="275" spans="23:38">
      <c r="W275" s="10"/>
    </row>
    <row r="276" spans="23:38">
      <c r="W276" s="10"/>
      <c r="Z276" s="10"/>
      <c r="AK276" s="1" t="s">
        <v>786</v>
      </c>
      <c r="AL276" s="25" t="s">
        <v>787</v>
      </c>
    </row>
    <row r="277" spans="23:38">
      <c r="Z277" s="10"/>
      <c r="AK277" s="1" t="s">
        <v>788</v>
      </c>
      <c r="AL277" s="25" t="s">
        <v>582</v>
      </c>
    </row>
    <row r="278" spans="23:38">
      <c r="AK278" s="1" t="s">
        <v>789</v>
      </c>
      <c r="AL278" s="25" t="s">
        <v>790</v>
      </c>
    </row>
    <row r="279" spans="23:38">
      <c r="AK279" s="1" t="s">
        <v>791</v>
      </c>
      <c r="AL279" s="25" t="s">
        <v>792</v>
      </c>
    </row>
    <row r="280" spans="23:38">
      <c r="AK280" s="1" t="s">
        <v>793</v>
      </c>
      <c r="AL280" s="25" t="s">
        <v>603</v>
      </c>
    </row>
    <row r="281" spans="23:38">
      <c r="AL281" s="25"/>
    </row>
    <row r="282" spans="23:38">
      <c r="AL282" s="25" t="s">
        <v>605</v>
      </c>
    </row>
    <row r="283" spans="23:38">
      <c r="AL283" s="25" t="s">
        <v>794</v>
      </c>
    </row>
    <row r="284" spans="23:38">
      <c r="AK284" s="1" t="s">
        <v>795</v>
      </c>
      <c r="AL284" s="25" t="s">
        <v>796</v>
      </c>
    </row>
    <row r="285" spans="23:38">
      <c r="AK285" s="1" t="s">
        <v>441</v>
      </c>
      <c r="AL285" s="25" t="s">
        <v>621</v>
      </c>
    </row>
    <row r="286" spans="23:38">
      <c r="AK286" s="1" t="s">
        <v>443</v>
      </c>
    </row>
    <row r="287" spans="23:38">
      <c r="AK287" s="1" t="s">
        <v>445</v>
      </c>
    </row>
  </sheetData>
  <sortState ref="B5:BR193">
    <sortCondition ref="AF5:AF193"/>
    <sortCondition ref="AG5:AG193"/>
  </sortState>
  <mergeCells count="1">
    <mergeCell ref="G2:M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232"/>
  <sheetViews>
    <sheetView topLeftCell="AK1" workbookViewId="0">
      <selection activeCell="AK5" sqref="AK5:AK78"/>
    </sheetView>
  </sheetViews>
  <sheetFormatPr baseColWidth="10" defaultRowHeight="15" x14ac:dyDescent="0"/>
  <cols>
    <col min="2" max="2" width="13.5" customWidth="1"/>
    <col min="3" max="3" width="63.6640625" customWidth="1"/>
    <col min="4" max="4" width="61" customWidth="1"/>
    <col min="5" max="5" width="14.1640625" customWidth="1"/>
    <col min="7" max="7" width="11" customWidth="1"/>
    <col min="8" max="8" width="18.1640625" customWidth="1"/>
    <col min="9" max="9" width="16" customWidth="1"/>
    <col min="10" max="11" width="12.83203125" customWidth="1"/>
    <col min="12" max="12" width="16.5" customWidth="1"/>
    <col min="13" max="13" width="12.83203125" customWidth="1"/>
    <col min="15" max="15" width="39.5" customWidth="1"/>
    <col min="16" max="16" width="29" customWidth="1"/>
    <col min="17" max="17" width="16.6640625" customWidth="1"/>
    <col min="19" max="19" width="17.5" customWidth="1"/>
    <col min="20" max="20" width="21.33203125" customWidth="1"/>
    <col min="21" max="21" width="18" customWidth="1"/>
    <col min="22" max="22" width="21" customWidth="1"/>
    <col min="23" max="23" width="60.83203125" customWidth="1"/>
    <col min="24" max="24" width="13.6640625" customWidth="1"/>
    <col min="25" max="26" width="12.83203125" customWidth="1"/>
    <col min="29" max="30" width="16.1640625" customWidth="1"/>
    <col min="31" max="32" width="29" customWidth="1"/>
    <col min="36" max="36" width="187.1640625" customWidth="1"/>
    <col min="37" max="37" width="211" style="1" customWidth="1"/>
    <col min="42" max="42" width="74" customWidth="1"/>
  </cols>
  <sheetData>
    <row r="1" spans="2:38">
      <c r="F1" t="s">
        <v>0</v>
      </c>
      <c r="O1" t="s">
        <v>1</v>
      </c>
      <c r="R1">
        <v>1000</v>
      </c>
      <c r="V1" t="s">
        <v>2</v>
      </c>
      <c r="X1">
        <v>10</v>
      </c>
      <c r="AB1" t="s">
        <v>3</v>
      </c>
      <c r="AH1" t="s">
        <v>4</v>
      </c>
    </row>
    <row r="2" spans="2:38" ht="18" customHeight="1">
      <c r="F2" s="2"/>
      <c r="G2" s="40" t="s">
        <v>5</v>
      </c>
      <c r="H2" s="40"/>
      <c r="I2" s="40"/>
      <c r="J2" s="40"/>
      <c r="K2" s="40"/>
      <c r="L2" s="40"/>
      <c r="M2" s="41"/>
      <c r="O2" t="s">
        <v>11</v>
      </c>
      <c r="P2" t="s">
        <v>4472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AB2" t="s">
        <v>22</v>
      </c>
      <c r="AC2" t="s">
        <v>23</v>
      </c>
      <c r="AD2" t="s">
        <v>24</v>
      </c>
      <c r="AE2" t="s">
        <v>25</v>
      </c>
      <c r="AH2" t="s">
        <v>26</v>
      </c>
    </row>
    <row r="3" spans="2:38" ht="23">
      <c r="F3" s="31" t="s">
        <v>28</v>
      </c>
      <c r="G3" s="31" t="s">
        <v>28</v>
      </c>
      <c r="H3" s="31"/>
      <c r="I3" s="4"/>
      <c r="J3" s="4"/>
      <c r="K3" s="4"/>
      <c r="L3" s="4"/>
      <c r="M3" s="5"/>
      <c r="O3" s="10" t="s">
        <v>31</v>
      </c>
      <c r="P3" s="10" t="s">
        <v>32</v>
      </c>
      <c r="Q3" s="10" t="s">
        <v>33</v>
      </c>
      <c r="R3" s="10" t="s">
        <v>34</v>
      </c>
      <c r="S3" s="10" t="s">
        <v>35</v>
      </c>
      <c r="T3" s="10" t="s">
        <v>36</v>
      </c>
      <c r="U3" s="10" t="s">
        <v>37</v>
      </c>
      <c r="V3" s="10" t="s">
        <v>38</v>
      </c>
      <c r="W3" s="10" t="s">
        <v>39</v>
      </c>
      <c r="X3" s="10" t="s">
        <v>40</v>
      </c>
      <c r="Y3" s="10" t="s">
        <v>41</v>
      </c>
      <c r="Z3" s="10"/>
      <c r="AB3" s="10" t="s">
        <v>36</v>
      </c>
      <c r="AC3" s="10" t="s">
        <v>42</v>
      </c>
      <c r="AD3" s="10" t="s">
        <v>43</v>
      </c>
      <c r="AE3" s="10" t="s">
        <v>41</v>
      </c>
      <c r="AF3" s="10"/>
      <c r="AH3" s="10" t="s">
        <v>44</v>
      </c>
    </row>
    <row r="4" spans="2:38" ht="16" thickBot="1">
      <c r="B4" t="s">
        <v>46</v>
      </c>
      <c r="C4" t="s">
        <v>47</v>
      </c>
      <c r="E4" t="s">
        <v>49</v>
      </c>
      <c r="F4" s="11" t="s">
        <v>50</v>
      </c>
      <c r="G4" s="12" t="s">
        <v>51</v>
      </c>
      <c r="H4" s="12" t="s">
        <v>52</v>
      </c>
      <c r="I4" s="12" t="s">
        <v>53</v>
      </c>
      <c r="J4" s="12" t="s">
        <v>54</v>
      </c>
      <c r="K4" s="12" t="s">
        <v>55</v>
      </c>
      <c r="L4" s="12" t="s">
        <v>56</v>
      </c>
      <c r="M4" s="13" t="s">
        <v>57</v>
      </c>
      <c r="AF4" t="s">
        <v>78</v>
      </c>
      <c r="AG4" t="s">
        <v>79</v>
      </c>
      <c r="AH4" s="18" t="s">
        <v>80</v>
      </c>
      <c r="AK4" s="19" t="s">
        <v>81</v>
      </c>
      <c r="AL4" s="18"/>
    </row>
    <row r="5" spans="2:38" ht="16" thickTop="1">
      <c r="O5" t="str">
        <f>CONCATENATE(F6)</f>
        <v>Analysis_39</v>
      </c>
      <c r="AB5" t="str">
        <f>CONCATENATE("-m pattern")</f>
        <v>-m pattern</v>
      </c>
      <c r="AC5" t="str">
        <f>CONCATENATE(" -w ",F6,"w")</f>
        <v xml:space="preserve"> -w Analysis_39w</v>
      </c>
      <c r="AD5" t="str">
        <f>CONCATENATE(" -b ",F6,"b")</f>
        <v xml:space="preserve"> -b Analysis_39b</v>
      </c>
      <c r="AE5" s="10" t="str">
        <f>CONCATENATE(" -o ",F6,".P_VALUE_SUMMARY")</f>
        <v xml:space="preserve"> -o Analysis_39.P_VALUE_SUMMARY</v>
      </c>
      <c r="AF5" s="10">
        <v>1</v>
      </c>
      <c r="AG5">
        <v>1</v>
      </c>
      <c r="AH5" t="str">
        <f>CONCATENATE("# ",O5)</f>
        <v># Analysis_39</v>
      </c>
      <c r="AK5" s="1" t="s">
        <v>583</v>
      </c>
    </row>
    <row r="6" spans="2:38">
      <c r="B6">
        <v>9</v>
      </c>
      <c r="C6" t="s">
        <v>4534</v>
      </c>
      <c r="E6">
        <v>39</v>
      </c>
      <c r="F6" s="20" t="s">
        <v>624</v>
      </c>
      <c r="G6" s="20" t="s">
        <v>87</v>
      </c>
      <c r="H6" s="20" t="s">
        <v>88</v>
      </c>
      <c r="I6" s="20" t="s">
        <v>89</v>
      </c>
      <c r="J6" s="20" t="s">
        <v>90</v>
      </c>
      <c r="K6" s="20" t="s">
        <v>91</v>
      </c>
      <c r="L6" s="20" t="s">
        <v>92</v>
      </c>
      <c r="M6" s="20" t="s">
        <v>93</v>
      </c>
      <c r="O6" t="str">
        <f>CONCATENATE(" -f ",C6)</f>
        <v xml:space="preserve"> -f 9.HMP_reduced_counts.8-20-13.txt.DESeq_norm.percent_default.removed.txt</v>
      </c>
      <c r="P6" t="str">
        <f>CONCATENATE(" ","-g ",$P$2, " ")</f>
        <v xml:space="preserve"> -g HMP_groups_reduced.txt </v>
      </c>
      <c r="Q6" t="str">
        <f>CONCATENATE("-s ","lt"," ")</f>
        <v xml:space="preserve">-s lt </v>
      </c>
      <c r="R6" t="str">
        <f>CONCATENATE("-p ",$R$1 )</f>
        <v>-p 1000</v>
      </c>
      <c r="S6" t="str">
        <f>CONCATENATE(" -t dataset_rand ")</f>
        <v xml:space="preserve"> -t dataset_rand </v>
      </c>
      <c r="T6" t="str">
        <f>CONCATENATE("-m ",I6," ")</f>
        <v xml:space="preserve">-m bray-curtis </v>
      </c>
      <c r="U6" t="str">
        <f>CONCATENATE("-z ",H6," ")</f>
        <v xml:space="preserve">-z MG-RAST_pipe </v>
      </c>
      <c r="X6" t="str">
        <f>CONCATENATE("-c ",$X$1," ")</f>
        <v xml:space="preserve">-c 10 </v>
      </c>
      <c r="Y6" t="str">
        <f>CONCATENATE("-o ",F6,"w")</f>
        <v>-o Analysis_39w</v>
      </c>
      <c r="Z6" s="10" t="s">
        <v>94</v>
      </c>
      <c r="AF6" s="10">
        <v>1</v>
      </c>
      <c r="AG6">
        <v>2</v>
      </c>
      <c r="AH6" t="str">
        <f>CONCATENATE($AH$2,O6,P6,Q6,R6,S6,T6,U6,V6,W6,X6,Y6,Z6)</f>
        <v>~/EHFI/plot_pco_with_stats_all.3-4-13.pl -f 9.HMP_reduced_counts.8-20-13.txt.DESeq_norm.percent_default.removed.txt -g HMP_groups_reduced.txt -s lt -p 1000 -t dataset_rand -m bray-curtis -z MG-RAST_pipe -c 10 -o Analysis_39w -cleanup</v>
      </c>
      <c r="AK6" s="1" t="s">
        <v>4538</v>
      </c>
    </row>
    <row r="7" spans="2:38">
      <c r="O7" t="str">
        <f>CONCATENATE(" -f ",C6)</f>
        <v xml:space="preserve"> -f 9.HMP_reduced_counts.8-20-13.txt.DESeq_norm.percent_default.removed.txt</v>
      </c>
      <c r="P7" t="str">
        <f>CONCATENATE(" ","-g ",$P$2, " ")</f>
        <v xml:space="preserve"> -g HMP_groups_reduced.txt </v>
      </c>
      <c r="Q7" t="str">
        <f>CONCATENATE("-s ","gt"," ")</f>
        <v xml:space="preserve">-s gt </v>
      </c>
      <c r="R7" t="str">
        <f>CONCATENATE("-p ",$R$1 )</f>
        <v>-p 1000</v>
      </c>
      <c r="S7" t="str">
        <f>CONCATENATE(" -t rowwise_rand ")</f>
        <v xml:space="preserve"> -t rowwise_rand </v>
      </c>
      <c r="T7" t="str">
        <f>CONCATENATE("-m ",I6," ")</f>
        <v xml:space="preserve">-m bray-curtis </v>
      </c>
      <c r="U7" t="str">
        <f>CONCATENATE("-z ",H6," ")</f>
        <v xml:space="preserve">-z MG-RAST_pipe </v>
      </c>
      <c r="X7" t="str">
        <f>CONCATENATE("-c ",$X$1," ")</f>
        <v xml:space="preserve">-c 10 </v>
      </c>
      <c r="Y7" t="str">
        <f>CONCATENATE("-o ", F6,"b")</f>
        <v>-o Analysis_39b</v>
      </c>
      <c r="Z7" s="10" t="s">
        <v>94</v>
      </c>
      <c r="AE7" s="10"/>
      <c r="AF7" s="10">
        <v>1</v>
      </c>
      <c r="AG7">
        <v>3</v>
      </c>
      <c r="AH7" t="str">
        <f>CONCATENATE($AH$2,O7,P7,Q7,R7,S7,T7,U7,V7,W7,X7,Y7,Z7)</f>
        <v>~/EHFI/plot_pco_with_stats_all.3-4-13.pl -f 9.HMP_reduced_counts.8-20-13.txt.DESeq_norm.percent_default.removed.txt -g HMP_groups_reduced.txt -s gt -p 1000 -t rowwise_rand -m bray-curtis -z MG-RAST_pipe -c 10 -o Analysis_39b -cleanup</v>
      </c>
      <c r="AK7" s="1" t="s">
        <v>4539</v>
      </c>
    </row>
    <row r="8" spans="2:38">
      <c r="AF8" s="10">
        <v>1</v>
      </c>
      <c r="AG8">
        <v>4</v>
      </c>
      <c r="AH8" t="str">
        <f>CONCATENATE($AH$3,AB5,AC5,AD5,AE5)</f>
        <v>~/EHFI/combine_summary_stats.pl -m pattern -w Analysis_39w -b Analysis_39b -o Analysis_39.P_VALUE_SUMMARY</v>
      </c>
      <c r="AK8" s="1" t="s">
        <v>604</v>
      </c>
    </row>
    <row r="9" spans="2:38">
      <c r="AF9" s="10">
        <v>1</v>
      </c>
      <c r="AG9">
        <v>5</v>
      </c>
    </row>
    <row r="10" spans="2:38">
      <c r="O10" t="str">
        <f>CONCATENATE(F11)</f>
        <v>Analysis_40</v>
      </c>
      <c r="AB10" t="str">
        <f>CONCATENATE("-m pattern")</f>
        <v>-m pattern</v>
      </c>
      <c r="AC10" t="str">
        <f>CONCATENATE(" -w ",F11,"w")</f>
        <v xml:space="preserve"> -w Analysis_40w</v>
      </c>
      <c r="AD10" t="str">
        <f>CONCATENATE(" -b ",F11,"b")</f>
        <v xml:space="preserve"> -b Analysis_40b</v>
      </c>
      <c r="AE10" s="10" t="str">
        <f>CONCATENATE(" -o ",F11,".P_VALUE_SUMMARY")</f>
        <v xml:space="preserve"> -o Analysis_40.P_VALUE_SUMMARY</v>
      </c>
      <c r="AF10" s="10">
        <v>2</v>
      </c>
      <c r="AG10">
        <v>1</v>
      </c>
      <c r="AH10" t="str">
        <f>CONCATENATE("# ",O10)</f>
        <v># Analysis_40</v>
      </c>
      <c r="AK10" s="1" t="s">
        <v>606</v>
      </c>
    </row>
    <row r="11" spans="2:38">
      <c r="B11">
        <v>10</v>
      </c>
      <c r="C11" t="s">
        <v>4535</v>
      </c>
      <c r="E11">
        <v>40</v>
      </c>
      <c r="F11" s="20" t="s">
        <v>638</v>
      </c>
      <c r="G11" s="20" t="s">
        <v>87</v>
      </c>
      <c r="H11" s="20" t="s">
        <v>88</v>
      </c>
      <c r="I11" s="20" t="s">
        <v>89</v>
      </c>
      <c r="J11" s="20" t="s">
        <v>90</v>
      </c>
      <c r="K11" s="20" t="s">
        <v>107</v>
      </c>
      <c r="L11" s="20" t="s">
        <v>92</v>
      </c>
      <c r="M11" s="20" t="s">
        <v>93</v>
      </c>
      <c r="O11" t="str">
        <f>CONCATENATE(" -f ",C11)</f>
        <v xml:space="preserve"> -f 10.HMP_reduced_counts.8-20-13.txt.DESeq_norm.percent_default.included.txt</v>
      </c>
      <c r="P11" t="str">
        <f>CONCATENATE(" ","-g ",$P$2, " ")</f>
        <v xml:space="preserve"> -g HMP_groups_reduced.txt </v>
      </c>
      <c r="Q11" t="str">
        <f>CONCATENATE("-s ","lt"," ")</f>
        <v xml:space="preserve">-s lt </v>
      </c>
      <c r="R11" t="str">
        <f>CONCATENATE("-p ",$R$1 )</f>
        <v>-p 1000</v>
      </c>
      <c r="S11" t="str">
        <f>CONCATENATE(" -t dataset_rand ")</f>
        <v xml:space="preserve"> -t dataset_rand </v>
      </c>
      <c r="T11" t="str">
        <f>CONCATENATE("-m ",I11," ")</f>
        <v xml:space="preserve">-m bray-curtis </v>
      </c>
      <c r="U11" t="str">
        <f>CONCATENATE("-z ",H11," ")</f>
        <v xml:space="preserve">-z MG-RAST_pipe </v>
      </c>
      <c r="X11" t="str">
        <f>CONCATENATE("-c ",$X$1," ")</f>
        <v xml:space="preserve">-c 10 </v>
      </c>
      <c r="Y11" t="str">
        <f>CONCATENATE("-o ",F11,"w")</f>
        <v>-o Analysis_40w</v>
      </c>
      <c r="Z11" s="10" t="s">
        <v>94</v>
      </c>
      <c r="AF11" s="10">
        <v>2</v>
      </c>
      <c r="AG11">
        <v>2</v>
      </c>
      <c r="AH11" t="str">
        <f>CONCATENATE($AH$2,O11,P11,Q11,R11,S11,T11,U11,V11,W11,X11,Y11,Z11)</f>
        <v>~/EHFI/plot_pco_with_stats_all.3-4-13.pl -f 10.HMP_reduced_counts.8-20-13.txt.DESeq_norm.percent_default.included.txt -g HMP_groups_reduced.txt -s lt -p 1000 -t dataset_rand -m bray-curtis -z MG-RAST_pipe -c 10 -o Analysis_40w -cleanup</v>
      </c>
      <c r="AK11" s="1" t="s">
        <v>4540</v>
      </c>
    </row>
    <row r="12" spans="2:38">
      <c r="O12" t="str">
        <f>CONCATENATE(" -f ",C11," ")</f>
        <v xml:space="preserve"> -f 10.HMP_reduced_counts.8-20-13.txt.DESeq_norm.percent_default.included.txt </v>
      </c>
      <c r="P12" t="str">
        <f>CONCATENATE(" ","-g ",$P$2, " ")</f>
        <v xml:space="preserve"> -g HMP_groups_reduced.txt </v>
      </c>
      <c r="Q12" t="str">
        <f>CONCATENATE("-s ","gt"," ")</f>
        <v xml:space="preserve">-s gt </v>
      </c>
      <c r="R12" t="str">
        <f>CONCATENATE("-p ",$R$1 )</f>
        <v>-p 1000</v>
      </c>
      <c r="S12" t="str">
        <f>CONCATENATE(" -t rowwise_rand ")</f>
        <v xml:space="preserve"> -t rowwise_rand </v>
      </c>
      <c r="T12" t="str">
        <f>CONCATENATE("-m ",I11," ")</f>
        <v xml:space="preserve">-m bray-curtis </v>
      </c>
      <c r="U12" t="str">
        <f>CONCATENATE("-z ",H11," ")</f>
        <v xml:space="preserve">-z MG-RAST_pipe </v>
      </c>
      <c r="X12" t="str">
        <f>CONCATENATE("-c ",$X$1," ")</f>
        <v xml:space="preserve">-c 10 </v>
      </c>
      <c r="Y12" t="str">
        <f>CONCATENATE("-o ", F11,"b")</f>
        <v>-o Analysis_40b</v>
      </c>
      <c r="Z12" s="10" t="s">
        <v>94</v>
      </c>
      <c r="AE12" s="10"/>
      <c r="AF12" s="10">
        <v>2</v>
      </c>
      <c r="AG12">
        <v>3</v>
      </c>
      <c r="AH12" t="str">
        <f>CONCATENATE($AH$2,O12,P12,Q12,R12,S12,T12,U12,V12,W12,X12,Y12,Z12)</f>
        <v>~/EHFI/plot_pco_with_stats_all.3-4-13.pl -f 10.HMP_reduced_counts.8-20-13.txt.DESeq_norm.percent_default.included.txt  -g HMP_groups_reduced.txt -s gt -p 1000 -t rowwise_rand -m bray-curtis -z MG-RAST_pipe -c 10 -o Analysis_40b -cleanup</v>
      </c>
      <c r="AK12" s="1" t="s">
        <v>4541</v>
      </c>
    </row>
    <row r="13" spans="2:38">
      <c r="AF13" s="10">
        <v>2</v>
      </c>
      <c r="AG13">
        <v>4</v>
      </c>
      <c r="AH13" t="str">
        <f>CONCATENATE($AH$3,AB10,AC10,AD10,AE10)</f>
        <v>~/EHFI/combine_summary_stats.pl -m pattern -w Analysis_40w -b Analysis_40b -o Analysis_40.P_VALUE_SUMMARY</v>
      </c>
      <c r="AK13" s="1" t="s">
        <v>622</v>
      </c>
    </row>
    <row r="14" spans="2:38">
      <c r="AF14" s="10">
        <v>2</v>
      </c>
      <c r="AG14">
        <v>5</v>
      </c>
    </row>
    <row r="15" spans="2:38">
      <c r="O15" t="str">
        <f>CONCATENATE(F16)</f>
        <v>Analysis_41</v>
      </c>
      <c r="AB15" t="str">
        <f>CONCATENATE("-m pattern")</f>
        <v>-m pattern</v>
      </c>
      <c r="AC15" t="str">
        <f>CONCATENATE(" -w ",F16,"w")</f>
        <v xml:space="preserve"> -w Analysis_41w</v>
      </c>
      <c r="AD15" t="str">
        <f>CONCATENATE(" -b ",F16,"b")</f>
        <v xml:space="preserve"> -b Analysis_41b</v>
      </c>
      <c r="AE15" s="10" t="str">
        <f>CONCATENATE(" -o ",F16,".P_VALUE_SUMMARY")</f>
        <v xml:space="preserve"> -o Analysis_41.P_VALUE_SUMMARY</v>
      </c>
      <c r="AF15" s="10">
        <v>4</v>
      </c>
      <c r="AG15">
        <v>1</v>
      </c>
      <c r="AH15" t="str">
        <f>CONCATENATE("# ",O15)</f>
        <v># Analysis_41</v>
      </c>
      <c r="AK15" s="1" t="s">
        <v>623</v>
      </c>
    </row>
    <row r="16" spans="2:38">
      <c r="B16">
        <v>10</v>
      </c>
      <c r="C16" t="s">
        <v>4535</v>
      </c>
      <c r="E16">
        <v>41</v>
      </c>
      <c r="F16" s="20" t="s">
        <v>651</v>
      </c>
      <c r="G16" s="20" t="s">
        <v>87</v>
      </c>
      <c r="H16" s="20" t="s">
        <v>88</v>
      </c>
      <c r="I16" s="20" t="s">
        <v>122</v>
      </c>
      <c r="J16" s="20" t="s">
        <v>90</v>
      </c>
      <c r="K16" s="20" t="s">
        <v>107</v>
      </c>
      <c r="L16" s="20" t="s">
        <v>92</v>
      </c>
      <c r="M16" s="20" t="s">
        <v>93</v>
      </c>
      <c r="O16" t="str">
        <f>CONCATENATE(" -f ",C16)</f>
        <v xml:space="preserve"> -f 10.HMP_reduced_counts.8-20-13.txt.DESeq_norm.percent_default.included.txt</v>
      </c>
      <c r="P16" t="str">
        <f>CONCATENATE(" ","-g ",$P$2, " ")</f>
        <v xml:space="preserve"> -g HMP_groups_reduced.txt </v>
      </c>
      <c r="Q16" t="str">
        <f>CONCATENATE("-s ","lt"," ")</f>
        <v xml:space="preserve">-s lt </v>
      </c>
      <c r="R16" t="str">
        <f>CONCATENATE("-p ",$R$1 )</f>
        <v>-p 1000</v>
      </c>
      <c r="S16" t="str">
        <f>CONCATENATE(" -t dataset_rand ")</f>
        <v xml:space="preserve"> -t dataset_rand </v>
      </c>
      <c r="T16" t="str">
        <f>CONCATENATE("-m ",I16," ")</f>
        <v xml:space="preserve">-m euclidean </v>
      </c>
      <c r="U16" t="str">
        <f>CONCATENATE("-z ",H16," ")</f>
        <v xml:space="preserve">-z MG-RAST_pipe </v>
      </c>
      <c r="X16" t="str">
        <f>CONCATENATE("-c ",$X$1," ")</f>
        <v xml:space="preserve">-c 10 </v>
      </c>
      <c r="Y16" t="str">
        <f>CONCATENATE("-o ",F16,"w")</f>
        <v>-o Analysis_41w</v>
      </c>
      <c r="Z16" s="10" t="s">
        <v>94</v>
      </c>
      <c r="AF16" s="10">
        <v>4</v>
      </c>
      <c r="AG16">
        <v>2</v>
      </c>
      <c r="AH16" t="str">
        <f>CONCATENATE($AH$2,O16,P16,Q16,R16,S16,T16,U16,V16,W16,X16,Y16,Z16)</f>
        <v>~/EHFI/plot_pco_with_stats_all.3-4-13.pl -f 10.HMP_reduced_counts.8-20-13.txt.DESeq_norm.percent_default.included.txt -g HMP_groups_reduced.txt -s lt -p 1000 -t dataset_rand -m euclidean -z MG-RAST_pipe -c 10 -o Analysis_41w -cleanup</v>
      </c>
      <c r="AK16" s="1" t="s">
        <v>4542</v>
      </c>
    </row>
    <row r="17" spans="2:37">
      <c r="O17" t="str">
        <f>CONCATENATE(" -f ",C16," ")</f>
        <v xml:space="preserve"> -f 10.HMP_reduced_counts.8-20-13.txt.DESeq_norm.percent_default.included.txt </v>
      </c>
      <c r="P17" t="str">
        <f>CONCATENATE(" ","-g ",$P$2, " ")</f>
        <v xml:space="preserve"> -g HMP_groups_reduced.txt </v>
      </c>
      <c r="Q17" t="str">
        <f>CONCATENATE("-s ","gt"," ")</f>
        <v xml:space="preserve">-s gt </v>
      </c>
      <c r="R17" t="str">
        <f>CONCATENATE("-p ",$R$1 )</f>
        <v>-p 1000</v>
      </c>
      <c r="S17" t="str">
        <f>CONCATENATE(" -t rowwise_rand ")</f>
        <v xml:space="preserve"> -t rowwise_rand </v>
      </c>
      <c r="T17" t="str">
        <f>CONCATENATE("-m ",I16," ")</f>
        <v xml:space="preserve">-m euclidean </v>
      </c>
      <c r="U17" t="str">
        <f>CONCATENATE("-z ",H16," ")</f>
        <v xml:space="preserve">-z MG-RAST_pipe </v>
      </c>
      <c r="X17" t="str">
        <f>CONCATENATE("-c ",$X$1," ")</f>
        <v xml:space="preserve">-c 10 </v>
      </c>
      <c r="Y17" t="str">
        <f>CONCATENATE("-o ", F16,"b")</f>
        <v>-o Analysis_41b</v>
      </c>
      <c r="Z17" s="10" t="s">
        <v>94</v>
      </c>
      <c r="AE17" s="10"/>
      <c r="AF17" s="10">
        <v>4</v>
      </c>
      <c r="AG17">
        <v>3</v>
      </c>
      <c r="AH17" t="str">
        <f>CONCATENATE($AH$2,O17,P17,Q17,R17,S17,T17,U17,V17,W17,X17,Y17,Z17)</f>
        <v>~/EHFI/plot_pco_with_stats_all.3-4-13.pl -f 10.HMP_reduced_counts.8-20-13.txt.DESeq_norm.percent_default.included.txt  -g HMP_groups_reduced.txt -s gt -p 1000 -t rowwise_rand -m euclidean -z MG-RAST_pipe -c 10 -o Analysis_41b -cleanup</v>
      </c>
      <c r="AK17" s="1" t="s">
        <v>4543</v>
      </c>
    </row>
    <row r="18" spans="2:37">
      <c r="AF18" s="10">
        <v>4</v>
      </c>
      <c r="AG18">
        <v>4</v>
      </c>
      <c r="AH18" t="str">
        <f>CONCATENATE($AH$3,AB15,AC15,AD15,AE15)</f>
        <v>~/EHFI/combine_summary_stats.pl -m pattern -w Analysis_41w -b Analysis_41b -o Analysis_41.P_VALUE_SUMMARY</v>
      </c>
      <c r="AK18" s="1" t="s">
        <v>636</v>
      </c>
    </row>
    <row r="19" spans="2:37">
      <c r="AF19" s="10">
        <v>4</v>
      </c>
      <c r="AG19">
        <v>5</v>
      </c>
    </row>
    <row r="20" spans="2:37">
      <c r="O20" t="str">
        <f>CONCATENATE(F21)</f>
        <v>Analysis_42</v>
      </c>
      <c r="AB20" t="str">
        <f>CONCATENATE("-m pattern")</f>
        <v>-m pattern</v>
      </c>
      <c r="AC20" t="str">
        <f>CONCATENATE(" -w ",F21,"w")</f>
        <v xml:space="preserve"> -w Analysis_42w</v>
      </c>
      <c r="AD20" t="str">
        <f>CONCATENATE(" -b ",F21,"b")</f>
        <v xml:space="preserve"> -b Analysis_42b</v>
      </c>
      <c r="AE20" s="10" t="str">
        <f>CONCATENATE(" -o ",F21,".P_VALUE_SUMMARY")</f>
        <v xml:space="preserve"> -o Analysis_42.P_VALUE_SUMMARY</v>
      </c>
      <c r="AF20" s="10">
        <v>9</v>
      </c>
      <c r="AG20">
        <v>1</v>
      </c>
      <c r="AH20" t="str">
        <f>CONCATENATE("# ",O20)</f>
        <v># Analysis_42</v>
      </c>
      <c r="AK20" s="1" t="s">
        <v>637</v>
      </c>
    </row>
    <row r="21" spans="2:37">
      <c r="B21">
        <v>9</v>
      </c>
      <c r="C21" t="s">
        <v>4534</v>
      </c>
      <c r="E21">
        <v>42</v>
      </c>
      <c r="F21" s="20" t="s">
        <v>662</v>
      </c>
      <c r="G21" s="20" t="s">
        <v>87</v>
      </c>
      <c r="H21" s="20" t="s">
        <v>88</v>
      </c>
      <c r="I21" s="20" t="s">
        <v>89</v>
      </c>
      <c r="J21" s="20" t="s">
        <v>90</v>
      </c>
      <c r="K21" s="20" t="s">
        <v>107</v>
      </c>
      <c r="L21" s="20" t="s">
        <v>92</v>
      </c>
      <c r="M21" s="20" t="s">
        <v>214</v>
      </c>
      <c r="O21" t="str">
        <f>CONCATENATE(" -f ",C21)</f>
        <v xml:space="preserve"> -f 9.HMP_reduced_counts.8-20-13.txt.DESeq_norm.percent_default.removed.txt</v>
      </c>
      <c r="P21" t="str">
        <f>CONCATENATE(" ","-g ",$P$2, " ")</f>
        <v xml:space="preserve"> -g HMP_groups_reduced.txt </v>
      </c>
      <c r="Q21" t="str">
        <f>CONCATENATE("-s ","lt"," ")</f>
        <v xml:space="preserve">-s lt </v>
      </c>
      <c r="R21" t="str">
        <f>CONCATENATE("-p ",$R$1 )</f>
        <v>-p 1000</v>
      </c>
      <c r="S21" t="str">
        <f>CONCATENATE(" -t dataset_rand ")</f>
        <v xml:space="preserve"> -t dataset_rand </v>
      </c>
      <c r="T21" t="str">
        <f>CONCATENATE("-m ",I21," ")</f>
        <v xml:space="preserve">-m bray-curtis </v>
      </c>
      <c r="U21" t="str">
        <f>CONCATENATE("-z ",H21," ")</f>
        <v xml:space="preserve">-z MG-RAST_pipe </v>
      </c>
      <c r="X21" t="str">
        <f>CONCATENATE("-c ",$X$1," ")</f>
        <v xml:space="preserve">-c 10 </v>
      </c>
      <c r="Y21" t="str">
        <f>CONCATENATE("-o ",F21,"w")</f>
        <v>-o Analysis_42w</v>
      </c>
      <c r="Z21" s="10" t="s">
        <v>94</v>
      </c>
      <c r="AF21">
        <v>9</v>
      </c>
      <c r="AG21">
        <v>2</v>
      </c>
      <c r="AH21" t="str">
        <f>CONCATENATE($AH$2,O21,P21,Q21,R21,S21,T21,U21,V21,W21,X21,Y21,Z21)</f>
        <v>~/EHFI/plot_pco_with_stats_all.3-4-13.pl -f 9.HMP_reduced_counts.8-20-13.txt.DESeq_norm.percent_default.removed.txt -g HMP_groups_reduced.txt -s lt -p 1000 -t dataset_rand -m bray-curtis -z MG-RAST_pipe -c 10 -o Analysis_42w -cleanup</v>
      </c>
      <c r="AK21" s="1" t="s">
        <v>4544</v>
      </c>
    </row>
    <row r="22" spans="2:37">
      <c r="O22" t="str">
        <f>CONCATENATE(" -f ",C21)</f>
        <v xml:space="preserve"> -f 9.HMP_reduced_counts.8-20-13.txt.DESeq_norm.percent_default.removed.txt</v>
      </c>
      <c r="P22" t="str">
        <f>CONCATENATE(" ","-g ",$P$2, " ")</f>
        <v xml:space="preserve"> -g HMP_groups_reduced.txt </v>
      </c>
      <c r="Q22" t="str">
        <f>CONCATENATE("-s ","gt"," ")</f>
        <v xml:space="preserve">-s gt </v>
      </c>
      <c r="R22" t="str">
        <f>CONCATENATE("-p ",$R$1 )</f>
        <v>-p 1000</v>
      </c>
      <c r="S22" t="str">
        <f>CONCATENATE(" -t rowwise_rand ")</f>
        <v xml:space="preserve"> -t rowwise_rand </v>
      </c>
      <c r="T22" t="str">
        <f>CONCATENATE("-m ",I21," ")</f>
        <v xml:space="preserve">-m bray-curtis </v>
      </c>
      <c r="U22" t="str">
        <f>CONCATENATE("-z ",H21," ")</f>
        <v xml:space="preserve">-z MG-RAST_pipe </v>
      </c>
      <c r="X22" t="str">
        <f>CONCATENATE("-c ",$X$1," ")</f>
        <v xml:space="preserve">-c 10 </v>
      </c>
      <c r="Y22" t="str">
        <f>CONCATENATE("-o ", F21,"b")</f>
        <v>-o Analysis_42b</v>
      </c>
      <c r="Z22" s="10" t="s">
        <v>94</v>
      </c>
      <c r="AE22" s="10"/>
      <c r="AF22" s="10">
        <v>9</v>
      </c>
      <c r="AG22">
        <v>3</v>
      </c>
      <c r="AH22" t="str">
        <f>CONCATENATE($AH$2,O22,P22,Q22,R22,S22,T22,U22,V22,W22,X22,Y22,Z22)</f>
        <v>~/EHFI/plot_pco_with_stats_all.3-4-13.pl -f 9.HMP_reduced_counts.8-20-13.txt.DESeq_norm.percent_default.removed.txt -g HMP_groups_reduced.txt -s gt -p 1000 -t rowwise_rand -m bray-curtis -z MG-RAST_pipe -c 10 -o Analysis_42b -cleanup</v>
      </c>
      <c r="AK22" s="1" t="s">
        <v>4545</v>
      </c>
    </row>
    <row r="23" spans="2:37">
      <c r="AF23">
        <v>9</v>
      </c>
      <c r="AG23">
        <v>4</v>
      </c>
      <c r="AH23" t="str">
        <f>CONCATENATE($AH$3,AB20,AC20,AD20,AE20)</f>
        <v>~/EHFI/combine_summary_stats.pl -m pattern -w Analysis_42w -b Analysis_42b -o Analysis_42.P_VALUE_SUMMARY</v>
      </c>
      <c r="AK23" s="1" t="s">
        <v>649</v>
      </c>
    </row>
    <row r="24" spans="2:37">
      <c r="AF24">
        <v>9</v>
      </c>
      <c r="AG24">
        <v>5</v>
      </c>
    </row>
    <row r="25" spans="2:37">
      <c r="O25" t="str">
        <f>CONCATENATE(F26)</f>
        <v>Analysis_43</v>
      </c>
      <c r="AB25" t="str">
        <f>CONCATENATE("-m pattern")</f>
        <v>-m pattern</v>
      </c>
      <c r="AC25" t="str">
        <f>CONCATENATE(" -w ",F26,"w")</f>
        <v xml:space="preserve"> -w Analysis_43w</v>
      </c>
      <c r="AD25" t="str">
        <f>CONCATENATE(" -b ",F26,"b")</f>
        <v xml:space="preserve"> -b Analysis_43b</v>
      </c>
      <c r="AE25" s="10" t="str">
        <f>CONCATENATE(" -o ",F26,".P_VALUE_SUMMARY")</f>
        <v xml:space="preserve"> -o Analysis_43.P_VALUE_SUMMARY</v>
      </c>
      <c r="AF25" s="10">
        <v>11</v>
      </c>
      <c r="AG25">
        <v>1</v>
      </c>
      <c r="AH25" t="str">
        <f>CONCATENATE("# ",O25)</f>
        <v># Analysis_43</v>
      </c>
      <c r="AK25" s="1" t="s">
        <v>650</v>
      </c>
    </row>
    <row r="26" spans="2:37">
      <c r="B26">
        <v>9</v>
      </c>
      <c r="C26" t="s">
        <v>4534</v>
      </c>
      <c r="E26">
        <v>43</v>
      </c>
      <c r="F26" s="20" t="s">
        <v>674</v>
      </c>
      <c r="G26" s="20" t="s">
        <v>87</v>
      </c>
      <c r="H26" s="20" t="s">
        <v>88</v>
      </c>
      <c r="I26" s="20" t="s">
        <v>122</v>
      </c>
      <c r="J26" s="20" t="s">
        <v>90</v>
      </c>
      <c r="K26" s="20" t="s">
        <v>107</v>
      </c>
      <c r="L26" s="20" t="s">
        <v>92</v>
      </c>
      <c r="M26" s="20" t="s">
        <v>214</v>
      </c>
      <c r="O26" t="str">
        <f>CONCATENATE(" -f ",C26)</f>
        <v xml:space="preserve"> -f 9.HMP_reduced_counts.8-20-13.txt.DESeq_norm.percent_default.removed.txt</v>
      </c>
      <c r="P26" t="str">
        <f>CONCATENATE(" ","-g ",$P$2, " ")</f>
        <v xml:space="preserve"> -g HMP_groups_reduced.txt </v>
      </c>
      <c r="Q26" t="str">
        <f>CONCATENATE("-s ","lt"," ")</f>
        <v xml:space="preserve">-s lt </v>
      </c>
      <c r="R26" t="str">
        <f>CONCATENATE("-p ",$R$1 )</f>
        <v>-p 1000</v>
      </c>
      <c r="S26" t="str">
        <f>CONCATENATE(" -t dataset_rand ")</f>
        <v xml:space="preserve"> -t dataset_rand </v>
      </c>
      <c r="T26" t="str">
        <f>CONCATENATE("-m ",I26," ")</f>
        <v xml:space="preserve">-m euclidean </v>
      </c>
      <c r="U26" t="str">
        <f>CONCATENATE("-z ",H26," ")</f>
        <v xml:space="preserve">-z MG-RAST_pipe </v>
      </c>
      <c r="X26" t="str">
        <f>CONCATENATE("-c ",$X$1," ")</f>
        <v xml:space="preserve">-c 10 </v>
      </c>
      <c r="Y26" t="str">
        <f>CONCATENATE("-o ",F26,"w")</f>
        <v>-o Analysis_43w</v>
      </c>
      <c r="Z26" s="10" t="s">
        <v>94</v>
      </c>
      <c r="AF26" s="10">
        <v>11</v>
      </c>
      <c r="AG26">
        <v>2</v>
      </c>
      <c r="AH26" t="str">
        <f>CONCATENATE($AH$2,O26,P26,Q26,R26,S26,T26,U26,V26,W26,X26,Y26,Z26)</f>
        <v>~/EHFI/plot_pco_with_stats_all.3-4-13.pl -f 9.HMP_reduced_counts.8-20-13.txt.DESeq_norm.percent_default.removed.txt -g HMP_groups_reduced.txt -s lt -p 1000 -t dataset_rand -m euclidean -z MG-RAST_pipe -c 10 -o Analysis_43w -cleanup</v>
      </c>
      <c r="AK26" s="1" t="s">
        <v>4546</v>
      </c>
    </row>
    <row r="27" spans="2:37">
      <c r="O27" t="str">
        <f>CONCATENATE(" -f ",C26)</f>
        <v xml:space="preserve"> -f 9.HMP_reduced_counts.8-20-13.txt.DESeq_norm.percent_default.removed.txt</v>
      </c>
      <c r="P27" t="str">
        <f>CONCATENATE(" ","-g ",$P$2, " ")</f>
        <v xml:space="preserve"> -g HMP_groups_reduced.txt </v>
      </c>
      <c r="Q27" t="str">
        <f>CONCATENATE("-s ","gt"," ")</f>
        <v xml:space="preserve">-s gt </v>
      </c>
      <c r="R27" t="str">
        <f>CONCATENATE("-p ",$R$1 )</f>
        <v>-p 1000</v>
      </c>
      <c r="S27" t="str">
        <f>CONCATENATE(" -t rowwise_rand ")</f>
        <v xml:space="preserve"> -t rowwise_rand </v>
      </c>
      <c r="T27" t="str">
        <f>CONCATENATE("-m ",I26," ")</f>
        <v xml:space="preserve">-m euclidean </v>
      </c>
      <c r="U27" t="str">
        <f>CONCATENATE("-z ",H26," ")</f>
        <v xml:space="preserve">-z MG-RAST_pipe </v>
      </c>
      <c r="X27" t="str">
        <f>CONCATENATE("-c ",$X$1," ")</f>
        <v xml:space="preserve">-c 10 </v>
      </c>
      <c r="Y27" t="str">
        <f>CONCATENATE("-o ", F26,"b")</f>
        <v>-o Analysis_43b</v>
      </c>
      <c r="Z27" s="10" t="s">
        <v>94</v>
      </c>
      <c r="AE27" s="10"/>
      <c r="AF27" s="10">
        <v>11</v>
      </c>
      <c r="AG27">
        <v>3</v>
      </c>
      <c r="AH27" t="str">
        <f>CONCATENATE($AH$2,O27,P27,Q27,R27,S27,T27,U27,V27,W27,X27,Y27,Z27)</f>
        <v>~/EHFI/plot_pco_with_stats_all.3-4-13.pl -f 9.HMP_reduced_counts.8-20-13.txt.DESeq_norm.percent_default.removed.txt -g HMP_groups_reduced.txt -s gt -p 1000 -t rowwise_rand -m euclidean -z MG-RAST_pipe -c 10 -o Analysis_43b -cleanup</v>
      </c>
      <c r="AK27" s="1" t="s">
        <v>4547</v>
      </c>
    </row>
    <row r="28" spans="2:37">
      <c r="AF28" s="10">
        <v>11</v>
      </c>
      <c r="AG28">
        <v>4</v>
      </c>
      <c r="AH28" t="str">
        <f>CONCATENATE($AH$3,AB25,AC25,AD25,AE25)</f>
        <v>~/EHFI/combine_summary_stats.pl -m pattern -w Analysis_43w -b Analysis_43b -o Analysis_43.P_VALUE_SUMMARY</v>
      </c>
      <c r="AK28" s="1" t="s">
        <v>660</v>
      </c>
    </row>
    <row r="29" spans="2:37">
      <c r="AF29" s="10">
        <v>11</v>
      </c>
      <c r="AG29">
        <v>5</v>
      </c>
    </row>
    <row r="30" spans="2:37">
      <c r="O30" t="str">
        <f>CONCATENATE(F31)</f>
        <v>Analysis_44</v>
      </c>
      <c r="AB30" t="str">
        <f>CONCATENATE("-m pattern")</f>
        <v>-m pattern</v>
      </c>
      <c r="AC30" t="str">
        <f>CONCATENATE(" -w ",F31,"w")</f>
        <v xml:space="preserve"> -w Analysis_44w</v>
      </c>
      <c r="AD30" t="str">
        <f>CONCATENATE(" -b ",F31,"b")</f>
        <v xml:space="preserve"> -b Analysis_44b</v>
      </c>
      <c r="AE30" s="10" t="str">
        <f>CONCATENATE(" -o ",F31,".P_VALUE_SUMMARY")</f>
        <v xml:space="preserve"> -o Analysis_44.P_VALUE_SUMMARY</v>
      </c>
      <c r="AF30" s="10">
        <v>16</v>
      </c>
      <c r="AG30">
        <v>1</v>
      </c>
      <c r="AH30" t="str">
        <f>CONCATENATE("# ",O30)</f>
        <v># Analysis_44</v>
      </c>
      <c r="AK30" s="1" t="s">
        <v>661</v>
      </c>
    </row>
    <row r="31" spans="2:37">
      <c r="B31">
        <v>12</v>
      </c>
      <c r="C31" t="s">
        <v>4537</v>
      </c>
      <c r="E31">
        <v>44</v>
      </c>
      <c r="F31" s="20" t="s">
        <v>688</v>
      </c>
      <c r="G31" s="20" t="s">
        <v>87</v>
      </c>
      <c r="H31" s="20" t="s">
        <v>88</v>
      </c>
      <c r="I31" s="20" t="s">
        <v>89</v>
      </c>
      <c r="J31" s="20" t="s">
        <v>90</v>
      </c>
      <c r="K31" s="20" t="s">
        <v>107</v>
      </c>
      <c r="L31" s="20" t="s">
        <v>314</v>
      </c>
      <c r="M31" s="20" t="s">
        <v>93</v>
      </c>
      <c r="O31" t="str">
        <f>CONCATENATE(" -f ",C31)</f>
        <v xml:space="preserve"> -f 12.HMP_reduced_counts.8-20-13.txt.DESeq_norm.percent_screen_85p.included.txt</v>
      </c>
      <c r="P31" t="str">
        <f>CONCATENATE(" ","-g ",$P$2, " ")</f>
        <v xml:space="preserve"> -g HMP_groups_reduced.txt </v>
      </c>
      <c r="Q31" t="str">
        <f>CONCATENATE("-s ","lt"," ")</f>
        <v xml:space="preserve">-s lt </v>
      </c>
      <c r="R31" t="str">
        <f>CONCATENATE("-p ",$R$1 )</f>
        <v>-p 1000</v>
      </c>
      <c r="S31" t="str">
        <f>CONCATENATE(" -t dataset_rand ")</f>
        <v xml:space="preserve"> -t dataset_rand </v>
      </c>
      <c r="T31" t="str">
        <f>CONCATENATE("-m ",I31," ")</f>
        <v xml:space="preserve">-m bray-curtis </v>
      </c>
      <c r="U31" t="str">
        <f>CONCATENATE("-z ",H31," ")</f>
        <v xml:space="preserve">-z MG-RAST_pipe </v>
      </c>
      <c r="X31" t="str">
        <f>CONCATENATE("-c ",$X$1," ")</f>
        <v xml:space="preserve">-c 10 </v>
      </c>
      <c r="Y31" t="str">
        <f>CONCATENATE("-o ",F31,"w")</f>
        <v>-o Analysis_44w</v>
      </c>
      <c r="Z31" s="10" t="s">
        <v>94</v>
      </c>
      <c r="AF31" s="10">
        <v>16</v>
      </c>
      <c r="AG31">
        <v>2</v>
      </c>
      <c r="AH31" t="str">
        <f>CONCATENATE($AH$2,O31,P31,Q31,R31,S31,T31,U31,V31,W31,X31,Y31,Z31)</f>
        <v>~/EHFI/plot_pco_with_stats_all.3-4-13.pl -f 12.HMP_reduced_counts.8-20-13.txt.DESeq_norm.percent_screen_85p.included.txt -g HMP_groups_reduced.txt -s lt -p 1000 -t dataset_rand -m bray-curtis -z MG-RAST_pipe -c 10 -o Analysis_44w -cleanup</v>
      </c>
      <c r="AK31" s="1" t="s">
        <v>4548</v>
      </c>
    </row>
    <row r="32" spans="2:37">
      <c r="O32" t="str">
        <f>CONCATENATE(" -f ",C31," ")</f>
        <v xml:space="preserve"> -f 12.HMP_reduced_counts.8-20-13.txt.DESeq_norm.percent_screen_85p.included.txt </v>
      </c>
      <c r="P32" t="str">
        <f>CONCATENATE(" ","-g ",$P$2, " ")</f>
        <v xml:space="preserve"> -g HMP_groups_reduced.txt </v>
      </c>
      <c r="Q32" t="str">
        <f>CONCATENATE("-s ","gt"," ")</f>
        <v xml:space="preserve">-s gt </v>
      </c>
      <c r="R32" t="str">
        <f>CONCATENATE("-p ",$R$1 )</f>
        <v>-p 1000</v>
      </c>
      <c r="S32" t="str">
        <f>CONCATENATE(" -t rowwise_rand ")</f>
        <v xml:space="preserve"> -t rowwise_rand </v>
      </c>
      <c r="T32" t="str">
        <f>CONCATENATE("-m ",I31," ")</f>
        <v xml:space="preserve">-m bray-curtis </v>
      </c>
      <c r="U32" t="str">
        <f>CONCATENATE("-z ",H31," ")</f>
        <v xml:space="preserve">-z MG-RAST_pipe </v>
      </c>
      <c r="X32" t="str">
        <f>CONCATENATE("-c ",$X$1," ")</f>
        <v xml:space="preserve">-c 10 </v>
      </c>
      <c r="Y32" t="str">
        <f>CONCATENATE("-o ", F31,"b")</f>
        <v>-o Analysis_44b</v>
      </c>
      <c r="Z32" s="10" t="s">
        <v>94</v>
      </c>
      <c r="AE32" s="10"/>
      <c r="AF32" s="10">
        <v>16</v>
      </c>
      <c r="AG32">
        <v>3</v>
      </c>
      <c r="AH32" t="str">
        <f>CONCATENATE($AH$2,O32,P32,Q32,R32,S32,T32,U32,V32,W32,X32,Y32,Z32)</f>
        <v>~/EHFI/plot_pco_with_stats_all.3-4-13.pl -f 12.HMP_reduced_counts.8-20-13.txt.DESeq_norm.percent_screen_85p.included.txt  -g HMP_groups_reduced.txt -s gt -p 1000 -t rowwise_rand -m bray-curtis -z MG-RAST_pipe -c 10 -o Analysis_44b -cleanup</v>
      </c>
      <c r="AK32" s="1" t="s">
        <v>4549</v>
      </c>
    </row>
    <row r="33" spans="2:37">
      <c r="AF33" s="10">
        <v>16</v>
      </c>
      <c r="AG33">
        <v>4</v>
      </c>
      <c r="AH33" t="str">
        <f>CONCATENATE($AH$3,AB30,AC30,AD30,AE30)</f>
        <v>~/EHFI/combine_summary_stats.pl -m pattern -w Analysis_44w -b Analysis_44b -o Analysis_44.P_VALUE_SUMMARY</v>
      </c>
      <c r="AK33" s="1" t="s">
        <v>672</v>
      </c>
    </row>
    <row r="34" spans="2:37">
      <c r="AF34" s="10">
        <v>16</v>
      </c>
      <c r="AG34">
        <v>5</v>
      </c>
    </row>
    <row r="35" spans="2:37">
      <c r="O35" t="str">
        <f>CONCATENATE(F36)</f>
        <v>Analysis_45</v>
      </c>
      <c r="AB35" t="str">
        <f>CONCATENATE("-m pattern")</f>
        <v>-m pattern</v>
      </c>
      <c r="AC35" t="str">
        <f>CONCATENATE(" -w ",F36,"w")</f>
        <v xml:space="preserve"> -w Analysis_45w</v>
      </c>
      <c r="AD35" t="str">
        <f>CONCATENATE(" -b ",F36,"b")</f>
        <v xml:space="preserve"> -b Analysis_45b</v>
      </c>
      <c r="AE35" s="10" t="str">
        <f>CONCATENATE(" -o ",F36,".P_VALUE_SUMMARY")</f>
        <v xml:space="preserve"> -o Analysis_45.P_VALUE_SUMMARY</v>
      </c>
      <c r="AF35" s="10">
        <v>18</v>
      </c>
      <c r="AG35">
        <v>1</v>
      </c>
      <c r="AH35" t="str">
        <f>CONCATENATE("# ",O35)</f>
        <v># Analysis_45</v>
      </c>
      <c r="AK35" s="1" t="s">
        <v>673</v>
      </c>
    </row>
    <row r="36" spans="2:37">
      <c r="B36">
        <v>12</v>
      </c>
      <c r="C36" t="s">
        <v>4537</v>
      </c>
      <c r="E36">
        <v>45</v>
      </c>
      <c r="F36" s="20" t="s">
        <v>700</v>
      </c>
      <c r="G36" s="20" t="s">
        <v>87</v>
      </c>
      <c r="H36" s="20" t="s">
        <v>88</v>
      </c>
      <c r="I36" s="20" t="s">
        <v>122</v>
      </c>
      <c r="J36" s="20" t="s">
        <v>90</v>
      </c>
      <c r="K36" s="20" t="s">
        <v>107</v>
      </c>
      <c r="L36" s="20" t="s">
        <v>314</v>
      </c>
      <c r="M36" s="20" t="s">
        <v>93</v>
      </c>
      <c r="O36" t="str">
        <f>CONCATENATE(" -f ",C36)</f>
        <v xml:space="preserve"> -f 12.HMP_reduced_counts.8-20-13.txt.DESeq_norm.percent_screen_85p.included.txt</v>
      </c>
      <c r="P36" t="str">
        <f>CONCATENATE(" ","-g ",$P$2, " ")</f>
        <v xml:space="preserve"> -g HMP_groups_reduced.txt </v>
      </c>
      <c r="Q36" t="str">
        <f>CONCATENATE("-s ","lt"," ")</f>
        <v xml:space="preserve">-s lt </v>
      </c>
      <c r="R36" t="str">
        <f>CONCATENATE("-p ",$R$1 )</f>
        <v>-p 1000</v>
      </c>
      <c r="S36" t="str">
        <f>CONCATENATE(" -t dataset_rand ")</f>
        <v xml:space="preserve"> -t dataset_rand </v>
      </c>
      <c r="T36" t="str">
        <f>CONCATENATE("-m ",I36," ")</f>
        <v xml:space="preserve">-m euclidean </v>
      </c>
      <c r="U36" t="str">
        <f>CONCATENATE("-z ",H36," ")</f>
        <v xml:space="preserve">-z MG-RAST_pipe </v>
      </c>
      <c r="X36" t="str">
        <f>CONCATENATE("-c ",$X$1," ")</f>
        <v xml:space="preserve">-c 10 </v>
      </c>
      <c r="Y36" t="str">
        <f>CONCATENATE("-o ",F36,"w")</f>
        <v>-o Analysis_45w</v>
      </c>
      <c r="Z36" s="10" t="s">
        <v>94</v>
      </c>
      <c r="AF36" s="10">
        <v>18</v>
      </c>
      <c r="AG36">
        <v>2</v>
      </c>
      <c r="AH36" t="str">
        <f>CONCATENATE($AH$2,O36,P36,Q36,R36,S36,T36,U36,V36,W36,X36,Y36,Z36)</f>
        <v>~/EHFI/plot_pco_with_stats_all.3-4-13.pl -f 12.HMP_reduced_counts.8-20-13.txt.DESeq_norm.percent_screen_85p.included.txt -g HMP_groups_reduced.txt -s lt -p 1000 -t dataset_rand -m euclidean -z MG-RAST_pipe -c 10 -o Analysis_45w -cleanup</v>
      </c>
      <c r="AK36" s="1" t="s">
        <v>4550</v>
      </c>
    </row>
    <row r="37" spans="2:37">
      <c r="O37" t="str">
        <f>CONCATENATE(" -f ",C36," ")</f>
        <v xml:space="preserve"> -f 12.HMP_reduced_counts.8-20-13.txt.DESeq_norm.percent_screen_85p.included.txt </v>
      </c>
      <c r="P37" t="str">
        <f>CONCATENATE(" ","-g ",$P$2, " ")</f>
        <v xml:space="preserve"> -g HMP_groups_reduced.txt </v>
      </c>
      <c r="Q37" t="str">
        <f>CONCATENATE("-s ","gt"," ")</f>
        <v xml:space="preserve">-s gt </v>
      </c>
      <c r="R37" t="str">
        <f>CONCATENATE("-p ",$R$1 )</f>
        <v>-p 1000</v>
      </c>
      <c r="S37" t="str">
        <f>CONCATENATE(" -t rowwise_rand ")</f>
        <v xml:space="preserve"> -t rowwise_rand </v>
      </c>
      <c r="T37" t="str">
        <f>CONCATENATE("-m ",I36," ")</f>
        <v xml:space="preserve">-m euclidean </v>
      </c>
      <c r="U37" t="str">
        <f>CONCATENATE("-z ",H36," ")</f>
        <v xml:space="preserve">-z MG-RAST_pipe </v>
      </c>
      <c r="X37" t="str">
        <f>CONCATENATE("-c ",$X$1," ")</f>
        <v xml:space="preserve">-c 10 </v>
      </c>
      <c r="Y37" t="str">
        <f>CONCATENATE("-o ", F36,"b")</f>
        <v>-o Analysis_45b</v>
      </c>
      <c r="Z37" s="10" t="s">
        <v>94</v>
      </c>
      <c r="AE37" s="10"/>
      <c r="AF37" s="10">
        <v>18</v>
      </c>
      <c r="AG37">
        <v>3</v>
      </c>
      <c r="AH37" t="str">
        <f>CONCATENATE($AH$2,O37,P37,Q37,R37,S37,T37,U37,V37,W37,X37,Y37,Z37)</f>
        <v>~/EHFI/plot_pco_with_stats_all.3-4-13.pl -f 12.HMP_reduced_counts.8-20-13.txt.DESeq_norm.percent_screen_85p.included.txt  -g HMP_groups_reduced.txt -s gt -p 1000 -t rowwise_rand -m euclidean -z MG-RAST_pipe -c 10 -o Analysis_45b -cleanup</v>
      </c>
      <c r="AK37" s="1" t="s">
        <v>4551</v>
      </c>
    </row>
    <row r="38" spans="2:37">
      <c r="AF38" s="10">
        <v>18</v>
      </c>
      <c r="AG38">
        <v>4</v>
      </c>
      <c r="AH38" t="str">
        <f>CONCATENATE($AH$3,AB35,AC35,AD35,AE35)</f>
        <v>~/EHFI/combine_summary_stats.pl -m pattern -w Analysis_45w -b Analysis_45b -o Analysis_45.P_VALUE_SUMMARY</v>
      </c>
      <c r="AK38" s="1" t="s">
        <v>686</v>
      </c>
    </row>
    <row r="39" spans="2:37">
      <c r="AF39" s="10">
        <v>18</v>
      </c>
      <c r="AG39">
        <v>5</v>
      </c>
    </row>
    <row r="40" spans="2:37">
      <c r="O40" t="str">
        <f>CONCATENATE(F41)</f>
        <v>Analysis_46</v>
      </c>
      <c r="AB40" t="str">
        <f>CONCATENATE("-m pattern")</f>
        <v>-m pattern</v>
      </c>
      <c r="AC40" t="str">
        <f>CONCATENATE(" -w ",F41,"w")</f>
        <v xml:space="preserve"> -w Analysis_46w</v>
      </c>
      <c r="AD40" t="str">
        <f>CONCATENATE(" -b ",F41,"b")</f>
        <v xml:space="preserve"> -b Analysis_46b</v>
      </c>
      <c r="AE40" s="10" t="str">
        <f>CONCATENATE(" -o ",F41,".P_VALUE_SUMMARY")</f>
        <v xml:space="preserve"> -o Analysis_46.P_VALUE_SUMMARY</v>
      </c>
      <c r="AF40" s="10">
        <v>23</v>
      </c>
      <c r="AG40">
        <v>1</v>
      </c>
      <c r="AH40" t="str">
        <f>CONCATENATE("# ",O40)</f>
        <v># Analysis_46</v>
      </c>
      <c r="AK40" s="1" t="s">
        <v>687</v>
      </c>
    </row>
    <row r="41" spans="2:37">
      <c r="B41">
        <v>11</v>
      </c>
      <c r="C41" t="s">
        <v>4536</v>
      </c>
      <c r="E41">
        <v>46</v>
      </c>
      <c r="F41" s="20" t="s">
        <v>710</v>
      </c>
      <c r="G41" s="20" t="s">
        <v>87</v>
      </c>
      <c r="H41" s="20" t="s">
        <v>88</v>
      </c>
      <c r="I41" s="20" t="s">
        <v>89</v>
      </c>
      <c r="J41" s="20" t="s">
        <v>90</v>
      </c>
      <c r="K41" s="20" t="s">
        <v>107</v>
      </c>
      <c r="L41" s="20" t="s">
        <v>314</v>
      </c>
      <c r="M41" s="20" t="s">
        <v>214</v>
      </c>
      <c r="O41" t="str">
        <f>CONCATENATE(" -f ",C41)</f>
        <v xml:space="preserve"> -f 11.HMP_reduced_counts.8-20-13.txt.DESeq_norm.percent_screen_85p.removed.txt</v>
      </c>
      <c r="P41" t="str">
        <f>CONCATENATE(" ","-g ",$P$2, " ")</f>
        <v xml:space="preserve"> -g HMP_groups_reduced.txt </v>
      </c>
      <c r="Q41" t="str">
        <f>CONCATENATE("-s ","lt"," ")</f>
        <v xml:space="preserve">-s lt </v>
      </c>
      <c r="R41" t="str">
        <f>CONCATENATE("-p ",$R$1 )</f>
        <v>-p 1000</v>
      </c>
      <c r="S41" t="str">
        <f>CONCATENATE(" -t dataset_rand ")</f>
        <v xml:space="preserve"> -t dataset_rand </v>
      </c>
      <c r="T41" t="str">
        <f>CONCATENATE("-m ",I41," ")</f>
        <v xml:space="preserve">-m bray-curtis </v>
      </c>
      <c r="U41" t="str">
        <f>CONCATENATE("-z ",H41," ")</f>
        <v xml:space="preserve">-z MG-RAST_pipe </v>
      </c>
      <c r="X41" t="str">
        <f>CONCATENATE("-c ",$X$1," ")</f>
        <v xml:space="preserve">-c 10 </v>
      </c>
      <c r="Y41" t="str">
        <f>CONCATENATE("-o ",F41,"w")</f>
        <v>-o Analysis_46w</v>
      </c>
      <c r="Z41" s="10" t="s">
        <v>94</v>
      </c>
      <c r="AF41" s="10">
        <v>23</v>
      </c>
      <c r="AG41">
        <v>2</v>
      </c>
      <c r="AH41" t="str">
        <f>CONCATENATE($AH$2,O41,P41,Q41,R41,S41,T41,U41,V41,W41,X41,Y41,Z41)</f>
        <v>~/EHFI/plot_pco_with_stats_all.3-4-13.pl -f 11.HMP_reduced_counts.8-20-13.txt.DESeq_norm.percent_screen_85p.removed.txt -g HMP_groups_reduced.txt -s lt -p 1000 -t dataset_rand -m bray-curtis -z MG-RAST_pipe -c 10 -o Analysis_46w -cleanup</v>
      </c>
      <c r="AK41" s="1" t="s">
        <v>4552</v>
      </c>
    </row>
    <row r="42" spans="2:37">
      <c r="O42" t="str">
        <f>CONCATENATE(" -f ",C41," ")</f>
        <v xml:space="preserve"> -f 11.HMP_reduced_counts.8-20-13.txt.DESeq_norm.percent_screen_85p.removed.txt </v>
      </c>
      <c r="P42" t="str">
        <f>CONCATENATE(" ","-g ",$P$2, " ")</f>
        <v xml:space="preserve"> -g HMP_groups_reduced.txt </v>
      </c>
      <c r="Q42" t="str">
        <f>CONCATENATE("-s ","gt"," ")</f>
        <v xml:space="preserve">-s gt </v>
      </c>
      <c r="R42" t="str">
        <f>CONCATENATE("-p ",$R$1 )</f>
        <v>-p 1000</v>
      </c>
      <c r="S42" t="str">
        <f>CONCATENATE(" -t rowwise_rand ")</f>
        <v xml:space="preserve"> -t rowwise_rand </v>
      </c>
      <c r="T42" t="str">
        <f>CONCATENATE("-m ",I41," ")</f>
        <v xml:space="preserve">-m bray-curtis </v>
      </c>
      <c r="U42" t="str">
        <f>CONCATENATE("-z ",H41," ")</f>
        <v xml:space="preserve">-z MG-RAST_pipe </v>
      </c>
      <c r="X42" t="str">
        <f>CONCATENATE("-c ",$X$1," ")</f>
        <v xml:space="preserve">-c 10 </v>
      </c>
      <c r="Y42" t="str">
        <f>CONCATENATE("-o ", F41,"b")</f>
        <v>-o Analysis_46b</v>
      </c>
      <c r="Z42" s="10" t="s">
        <v>94</v>
      </c>
      <c r="AE42" s="10"/>
      <c r="AF42" s="10">
        <v>23</v>
      </c>
      <c r="AG42">
        <v>3</v>
      </c>
      <c r="AH42" t="str">
        <f>CONCATENATE($AH$2,O42,P42,Q42,R42,S42,T42,U42,V42,W42,X42,Y42,Z42)</f>
        <v>~/EHFI/plot_pco_with_stats_all.3-4-13.pl -f 11.HMP_reduced_counts.8-20-13.txt.DESeq_norm.percent_screen_85p.removed.txt  -g HMP_groups_reduced.txt -s gt -p 1000 -t rowwise_rand -m bray-curtis -z MG-RAST_pipe -c 10 -o Analysis_46b -cleanup</v>
      </c>
      <c r="AK42" s="1" t="s">
        <v>4553</v>
      </c>
    </row>
    <row r="43" spans="2:37">
      <c r="AF43" s="10">
        <v>23</v>
      </c>
      <c r="AG43">
        <v>4</v>
      </c>
      <c r="AH43" t="str">
        <f>CONCATENATE($AH$3,AB40,AC40,AD40,AE40)</f>
        <v>~/EHFI/combine_summary_stats.pl -m pattern -w Analysis_46w -b Analysis_46b -o Analysis_46.P_VALUE_SUMMARY</v>
      </c>
      <c r="AK43" s="1" t="s">
        <v>698</v>
      </c>
    </row>
    <row r="44" spans="2:37">
      <c r="AF44" s="10">
        <v>23</v>
      </c>
      <c r="AG44">
        <v>5</v>
      </c>
    </row>
    <row r="45" spans="2:37">
      <c r="O45" t="str">
        <f>CONCATENATE(F46)</f>
        <v>Analysis_47</v>
      </c>
      <c r="AB45" t="str">
        <f>CONCATENATE("-m pattern")</f>
        <v>-m pattern</v>
      </c>
      <c r="AC45" t="str">
        <f>CONCATENATE(" -w ",F46,"w")</f>
        <v xml:space="preserve"> -w Analysis_47w</v>
      </c>
      <c r="AD45" t="str">
        <f>CONCATENATE(" -b ",F46,"b")</f>
        <v xml:space="preserve"> -b Analysis_47b</v>
      </c>
      <c r="AE45" s="10" t="str">
        <f>CONCATENATE(" -o ",F46,".P_VALUE_SUMMARY")</f>
        <v xml:space="preserve"> -o Analysis_47.P_VALUE_SUMMARY</v>
      </c>
      <c r="AF45" s="10">
        <v>25</v>
      </c>
      <c r="AG45">
        <v>1</v>
      </c>
      <c r="AH45" t="str">
        <f>CONCATENATE("# ",O45)</f>
        <v># Analysis_47</v>
      </c>
      <c r="AK45" s="1" t="s">
        <v>699</v>
      </c>
    </row>
    <row r="46" spans="2:37">
      <c r="B46">
        <v>11</v>
      </c>
      <c r="C46" t="s">
        <v>4536</v>
      </c>
      <c r="E46">
        <v>47</v>
      </c>
      <c r="F46" s="20" t="s">
        <v>722</v>
      </c>
      <c r="G46" s="20" t="s">
        <v>87</v>
      </c>
      <c r="H46" s="20" t="s">
        <v>88</v>
      </c>
      <c r="I46" s="20" t="s">
        <v>122</v>
      </c>
      <c r="J46" s="20" t="s">
        <v>90</v>
      </c>
      <c r="K46" s="20" t="s">
        <v>107</v>
      </c>
      <c r="L46" s="20" t="s">
        <v>314</v>
      </c>
      <c r="M46" s="20" t="s">
        <v>214</v>
      </c>
      <c r="O46" t="str">
        <f>CONCATENATE(" -f ",C46)</f>
        <v xml:space="preserve"> -f 11.HMP_reduced_counts.8-20-13.txt.DESeq_norm.percent_screen_85p.removed.txt</v>
      </c>
      <c r="P46" t="str">
        <f>CONCATENATE(" ","-g ",$P$2, " ")</f>
        <v xml:space="preserve"> -g HMP_groups_reduced.txt </v>
      </c>
      <c r="Q46" t="str">
        <f>CONCATENATE("-s ","lt"," ")</f>
        <v xml:space="preserve">-s lt </v>
      </c>
      <c r="R46" t="str">
        <f>CONCATENATE("-p ",$R$1 )</f>
        <v>-p 1000</v>
      </c>
      <c r="S46" t="str">
        <f>CONCATENATE(" -t dataset_rand ")</f>
        <v xml:space="preserve"> -t dataset_rand </v>
      </c>
      <c r="T46" t="str">
        <f>CONCATENATE("-m ",I46," ")</f>
        <v xml:space="preserve">-m euclidean </v>
      </c>
      <c r="U46" t="str">
        <f>CONCATENATE("-z ",H46," ")</f>
        <v xml:space="preserve">-z MG-RAST_pipe </v>
      </c>
      <c r="X46" t="str">
        <f>CONCATENATE("-c ",$X$1," ")</f>
        <v xml:space="preserve">-c 10 </v>
      </c>
      <c r="Y46" t="str">
        <f>CONCATENATE("-o ",F46,"w")</f>
        <v>-o Analysis_47w</v>
      </c>
      <c r="Z46" s="10" t="s">
        <v>94</v>
      </c>
      <c r="AF46" s="10">
        <v>25</v>
      </c>
      <c r="AG46">
        <v>2</v>
      </c>
      <c r="AH46" t="str">
        <f>CONCATENATE($AH$2,O46,P46,Q46,R46,S46,T46,U46,V46,W46,X46,Y46,Z46)</f>
        <v>~/EHFI/plot_pco_with_stats_all.3-4-13.pl -f 11.HMP_reduced_counts.8-20-13.txt.DESeq_norm.percent_screen_85p.removed.txt -g HMP_groups_reduced.txt -s lt -p 1000 -t dataset_rand -m euclidean -z MG-RAST_pipe -c 10 -o Analysis_47w -cleanup</v>
      </c>
      <c r="AK46" s="1" t="s">
        <v>4554</v>
      </c>
    </row>
    <row r="47" spans="2:37">
      <c r="O47" t="str">
        <f>CONCATENATE(" -f ",C46," ")</f>
        <v xml:space="preserve"> -f 11.HMP_reduced_counts.8-20-13.txt.DESeq_norm.percent_screen_85p.removed.txt </v>
      </c>
      <c r="P47" t="str">
        <f>CONCATENATE(" ","-g ",$P$2, " ")</f>
        <v xml:space="preserve"> -g HMP_groups_reduced.txt </v>
      </c>
      <c r="Q47" t="str">
        <f>CONCATENATE("-s ","gt"," ")</f>
        <v xml:space="preserve">-s gt </v>
      </c>
      <c r="R47" t="str">
        <f>CONCATENATE("-p ",$R$1 )</f>
        <v>-p 1000</v>
      </c>
      <c r="S47" t="str">
        <f>CONCATENATE(" -t rowwise_rand ")</f>
        <v xml:space="preserve"> -t rowwise_rand </v>
      </c>
      <c r="T47" t="str">
        <f>CONCATENATE("-m ",I46," ")</f>
        <v xml:space="preserve">-m euclidean </v>
      </c>
      <c r="U47" t="str">
        <f>CONCATENATE("-z ",H46," ")</f>
        <v xml:space="preserve">-z MG-RAST_pipe </v>
      </c>
      <c r="X47" t="str">
        <f>CONCATENATE("-c ",$X$1," ")</f>
        <v xml:space="preserve">-c 10 </v>
      </c>
      <c r="Y47" t="str">
        <f>CONCATENATE("-o ", F46,"b")</f>
        <v>-o Analysis_47b</v>
      </c>
      <c r="Z47" s="10" t="s">
        <v>94</v>
      </c>
      <c r="AE47" s="10"/>
      <c r="AF47" s="10">
        <v>25</v>
      </c>
      <c r="AG47">
        <v>3</v>
      </c>
      <c r="AH47" t="str">
        <f>CONCATENATE($AH$2,O47,P47,Q47,R47,S47,T47,U47,V47,W47,X47,Y47,Z47)</f>
        <v>~/EHFI/plot_pco_with_stats_all.3-4-13.pl -f 11.HMP_reduced_counts.8-20-13.txt.DESeq_norm.percent_screen_85p.removed.txt  -g HMP_groups_reduced.txt -s gt -p 1000 -t rowwise_rand -m euclidean -z MG-RAST_pipe -c 10 -o Analysis_47b -cleanup</v>
      </c>
      <c r="AK47" s="1" t="s">
        <v>4555</v>
      </c>
    </row>
    <row r="48" spans="2:37">
      <c r="AF48" s="10">
        <v>25</v>
      </c>
      <c r="AG48">
        <v>4</v>
      </c>
      <c r="AH48" t="str">
        <f>CONCATENATE($AH$3,AB45,AC45,AD45,AE45)</f>
        <v>~/EHFI/combine_summary_stats.pl -m pattern -w Analysis_47w -b Analysis_47b -o Analysis_47.P_VALUE_SUMMARY</v>
      </c>
      <c r="AK48" s="1" t="s">
        <v>708</v>
      </c>
    </row>
    <row r="49" spans="2:37">
      <c r="AF49" s="10">
        <v>25</v>
      </c>
      <c r="AG49">
        <v>5</v>
      </c>
    </row>
    <row r="50" spans="2:37">
      <c r="O50" t="str">
        <f>CONCATENATE(F51)</f>
        <v>Analysis_48</v>
      </c>
      <c r="AB50" t="str">
        <f>CONCATENATE("-m pattern")</f>
        <v>-m pattern</v>
      </c>
      <c r="AC50" t="str">
        <f>CONCATENATE(" -w ",F51,"w")</f>
        <v xml:space="preserve"> -w Analysis_48w</v>
      </c>
      <c r="AD50" t="str">
        <f>CONCATENATE(" -b ",F51,"b")</f>
        <v xml:space="preserve"> -b Analysis_48b</v>
      </c>
      <c r="AE50" s="10" t="str">
        <f>CONCATENATE(" -o ",F51,".P_VALUE_SUMMARY")</f>
        <v xml:space="preserve"> -o Analysis_48.P_VALUE_SUMMARY</v>
      </c>
      <c r="AF50" s="10">
        <v>29</v>
      </c>
      <c r="AG50">
        <v>1</v>
      </c>
      <c r="AH50" t="str">
        <f>CONCATENATE("# ",O50)</f>
        <v># Analysis_48</v>
      </c>
      <c r="AK50" s="1" t="s">
        <v>709</v>
      </c>
    </row>
    <row r="51" spans="2:37">
      <c r="B51">
        <v>10</v>
      </c>
      <c r="C51" t="s">
        <v>4535</v>
      </c>
      <c r="E51">
        <v>48</v>
      </c>
      <c r="F51" s="20" t="s">
        <v>732</v>
      </c>
      <c r="G51" s="20" t="s">
        <v>87</v>
      </c>
      <c r="H51" s="20" t="s">
        <v>88</v>
      </c>
      <c r="I51" s="20" t="s">
        <v>122</v>
      </c>
      <c r="J51" s="20" t="s">
        <v>90</v>
      </c>
      <c r="K51" s="20" t="s">
        <v>107</v>
      </c>
      <c r="L51" s="20" t="s">
        <v>92</v>
      </c>
      <c r="M51" s="20" t="s">
        <v>93</v>
      </c>
      <c r="O51" t="str">
        <f>CONCATENATE(" -f ",C51)</f>
        <v xml:space="preserve"> -f 10.HMP_reduced_counts.8-20-13.txt.DESeq_norm.percent_default.included.txt</v>
      </c>
      <c r="P51" t="str">
        <f>CONCATENATE(" ","-g ",$P$2, " ")</f>
        <v xml:space="preserve"> -g HMP_groups_reduced.txt </v>
      </c>
      <c r="Q51" t="str">
        <f>CONCATENATE("-s ","lt"," ")</f>
        <v xml:space="preserve">-s lt </v>
      </c>
      <c r="R51" t="str">
        <f>CONCATENATE("-p ",$R$1 )</f>
        <v>-p 1000</v>
      </c>
      <c r="S51" t="str">
        <f>CONCATENATE(" -t dataset_rand ")</f>
        <v xml:space="preserve"> -t dataset_rand </v>
      </c>
      <c r="T51" t="str">
        <f>CONCATENATE("-m ",I51," ")</f>
        <v xml:space="preserve">-m euclidean </v>
      </c>
      <c r="U51" t="str">
        <f>CONCATENATE("-z ",H51," ")</f>
        <v xml:space="preserve">-z MG-RAST_pipe </v>
      </c>
      <c r="X51" t="str">
        <f>CONCATENATE("-c ",$X$1," ")</f>
        <v xml:space="preserve">-c 10 </v>
      </c>
      <c r="Y51" t="str">
        <f>CONCATENATE("-o ",F51,"w")</f>
        <v>-o Analysis_48w</v>
      </c>
      <c r="Z51" s="10" t="s">
        <v>94</v>
      </c>
      <c r="AF51" s="10">
        <v>29</v>
      </c>
      <c r="AG51">
        <v>2</v>
      </c>
      <c r="AH51" t="str">
        <f>CONCATENATE($AH$2,O51,P51,Q51,R51,S51,T51,U51,V51,W51,X51,Y51,Z51)</f>
        <v>~/EHFI/plot_pco_with_stats_all.3-4-13.pl -f 10.HMP_reduced_counts.8-20-13.txt.DESeq_norm.percent_default.included.txt -g HMP_groups_reduced.txt -s lt -p 1000 -t dataset_rand -m euclidean -z MG-RAST_pipe -c 10 -o Analysis_48w -cleanup</v>
      </c>
      <c r="AK51" s="1" t="s">
        <v>4556</v>
      </c>
    </row>
    <row r="52" spans="2:37">
      <c r="O52" t="str">
        <f>CONCATENATE(" -f ",C51," ")</f>
        <v xml:space="preserve"> -f 10.HMP_reduced_counts.8-20-13.txt.DESeq_norm.percent_default.included.txt </v>
      </c>
      <c r="P52" t="str">
        <f>CONCATENATE(" ","-g ",$P$2, " ")</f>
        <v xml:space="preserve"> -g HMP_groups_reduced.txt </v>
      </c>
      <c r="Q52" t="str">
        <f>CONCATENATE("-s ","gt"," ")</f>
        <v xml:space="preserve">-s gt </v>
      </c>
      <c r="R52" t="str">
        <f>CONCATENATE("-p ",$R$1 )</f>
        <v>-p 1000</v>
      </c>
      <c r="S52" t="str">
        <f>CONCATENATE(" -t rowwise_rand ")</f>
        <v xml:space="preserve"> -t rowwise_rand </v>
      </c>
      <c r="T52" t="str">
        <f>CONCATENATE("-m ",I51," ")</f>
        <v xml:space="preserve">-m euclidean </v>
      </c>
      <c r="U52" t="str">
        <f>CONCATENATE("-z ",H51," ")</f>
        <v xml:space="preserve">-z MG-RAST_pipe </v>
      </c>
      <c r="X52" t="str">
        <f>CONCATENATE("-c ",$X$1," ")</f>
        <v xml:space="preserve">-c 10 </v>
      </c>
      <c r="Y52" t="str">
        <f>CONCATENATE("-o ", F51,"b")</f>
        <v>-o Analysis_48b</v>
      </c>
      <c r="Z52" s="10" t="s">
        <v>94</v>
      </c>
      <c r="AE52" s="10"/>
      <c r="AF52" s="10">
        <v>29</v>
      </c>
      <c r="AG52">
        <v>3</v>
      </c>
      <c r="AH52" t="str">
        <f>CONCATENATE($AH$2,O52,P52,Q52,R52,S52,T52,U52,V52,W52,X52,Y52,Z52)</f>
        <v>~/EHFI/plot_pco_with_stats_all.3-4-13.pl -f 10.HMP_reduced_counts.8-20-13.txt.DESeq_norm.percent_default.included.txt  -g HMP_groups_reduced.txt -s gt -p 1000 -t rowwise_rand -m euclidean -z MG-RAST_pipe -c 10 -o Analysis_48b -cleanup</v>
      </c>
      <c r="AK52" s="1" t="s">
        <v>4557</v>
      </c>
    </row>
    <row r="53" spans="2:37">
      <c r="AF53" s="10">
        <v>29</v>
      </c>
      <c r="AG53">
        <v>4</v>
      </c>
      <c r="AH53" t="str">
        <f>CONCATENATE($AH$3,AB50,AC50,AD50,AE50)</f>
        <v>~/EHFI/combine_summary_stats.pl -m pattern -w Analysis_48w -b Analysis_48b -o Analysis_48.P_VALUE_SUMMARY</v>
      </c>
      <c r="AK53" s="1" t="s">
        <v>720</v>
      </c>
    </row>
    <row r="54" spans="2:37">
      <c r="AF54" s="10">
        <v>29</v>
      </c>
      <c r="AG54">
        <v>5</v>
      </c>
    </row>
    <row r="55" spans="2:37">
      <c r="O55" t="str">
        <f>CONCATENATE(F56)</f>
        <v>Analysis_49</v>
      </c>
      <c r="AB55" t="str">
        <f>CONCATENATE("-m pattern")</f>
        <v>-m pattern</v>
      </c>
      <c r="AC55" t="str">
        <f>CONCATENATE(" -w ",F56,"w")</f>
        <v xml:space="preserve"> -w Analysis_49w</v>
      </c>
      <c r="AD55" t="str">
        <f>CONCATENATE(" -b ",F56,"b")</f>
        <v xml:space="preserve"> -b Analysis_49b</v>
      </c>
      <c r="AE55" s="10" t="str">
        <f>CONCATENATE(" -o ",F56,".P_VALUE_SUMMARY")</f>
        <v xml:space="preserve"> -o Analysis_49.P_VALUE_SUMMARY</v>
      </c>
      <c r="AF55" s="10">
        <v>31</v>
      </c>
      <c r="AG55">
        <v>1</v>
      </c>
      <c r="AH55" t="str">
        <f>CONCATENATE("# ",O55)</f>
        <v># Analysis_49</v>
      </c>
      <c r="AK55" s="1" t="s">
        <v>721</v>
      </c>
    </row>
    <row r="56" spans="2:37">
      <c r="B56">
        <v>12</v>
      </c>
      <c r="C56" t="s">
        <v>4537</v>
      </c>
      <c r="E56">
        <v>49</v>
      </c>
      <c r="F56" s="20" t="s">
        <v>744</v>
      </c>
      <c r="G56" s="20" t="s">
        <v>87</v>
      </c>
      <c r="H56" s="20" t="s">
        <v>88</v>
      </c>
      <c r="I56" s="20" t="s">
        <v>122</v>
      </c>
      <c r="J56" s="20" t="s">
        <v>533</v>
      </c>
      <c r="K56" s="20" t="s">
        <v>107</v>
      </c>
      <c r="L56" s="20" t="s">
        <v>314</v>
      </c>
      <c r="M56" s="20" t="s">
        <v>93</v>
      </c>
      <c r="O56" t="str">
        <f>CONCATENATE(" -f ",C56)</f>
        <v xml:space="preserve"> -f 12.HMP_reduced_counts.8-20-13.txt.DESeq_norm.percent_screen_85p.included.txt</v>
      </c>
      <c r="P56" s="32" t="s">
        <v>4473</v>
      </c>
      <c r="Q56" t="str">
        <f>CONCATENATE("-s ","lt"," ")</f>
        <v xml:space="preserve">-s lt </v>
      </c>
      <c r="R56" t="str">
        <f>CONCATENATE("-p ",$R$1 )</f>
        <v>-p 1000</v>
      </c>
      <c r="S56" t="str">
        <f>CONCATENATE(" -t dataset_rand ")</f>
        <v xml:space="preserve"> -t dataset_rand </v>
      </c>
      <c r="T56" t="str">
        <f>CONCATENATE("-m ",I56," ")</f>
        <v xml:space="preserve">-m euclidean </v>
      </c>
      <c r="U56" t="str">
        <f>CONCATENATE("-z ",H56," ")</f>
        <v xml:space="preserve">-z MG-RAST_pipe </v>
      </c>
      <c r="X56" t="str">
        <f>CONCATENATE("-c ",$X$1," ")</f>
        <v xml:space="preserve">-c 10 </v>
      </c>
      <c r="Y56" t="str">
        <f>CONCATENATE("-o ",F56,"w")</f>
        <v>-o Analysis_49w</v>
      </c>
      <c r="Z56" s="10" t="s">
        <v>94</v>
      </c>
      <c r="AF56" s="10">
        <v>31</v>
      </c>
      <c r="AG56">
        <v>2</v>
      </c>
      <c r="AH56" t="str">
        <f>CONCATENATE($AH$2,O56,P56,Q56,R56,S56,T56,U56,V56,W56,X56,Y56,Z56)</f>
        <v>~/EHFI/plot_pco_with_stats_all.3-4-13.pl -f 12.HMP_reduced_counts.8-20-13.txt.DESeq_norm.percent_screen_85p.included.txt -g HMP_groups_reduced.txt -s lt -p 1000 -t dataset_rand -m euclidean -z MG-RAST_pipe -c 10 -o Analysis_49w -cleanup</v>
      </c>
      <c r="AK56" s="1" t="s">
        <v>4558</v>
      </c>
    </row>
    <row r="57" spans="2:37">
      <c r="O57" t="str">
        <f>CONCATENATE(" -f ",C56," ")</f>
        <v xml:space="preserve"> -f 12.HMP_reduced_counts.8-20-13.txt.DESeq_norm.percent_screen_85p.included.txt </v>
      </c>
      <c r="P57" s="32" t="s">
        <v>4473</v>
      </c>
      <c r="Q57" t="str">
        <f>CONCATENATE("-s ","gt"," ")</f>
        <v xml:space="preserve">-s gt </v>
      </c>
      <c r="R57" t="str">
        <f>CONCATENATE("-p ",$R$1 )</f>
        <v>-p 1000</v>
      </c>
      <c r="S57" t="str">
        <f>CONCATENATE(" -t rowwise_rand ")</f>
        <v xml:space="preserve"> -t rowwise_rand </v>
      </c>
      <c r="T57" t="str">
        <f>CONCATENATE("-m ",I56," ")</f>
        <v xml:space="preserve">-m euclidean </v>
      </c>
      <c r="U57" t="str">
        <f>CONCATENATE("-z ",H56," ")</f>
        <v xml:space="preserve">-z MG-RAST_pipe </v>
      </c>
      <c r="X57" t="str">
        <f>CONCATENATE("-c ",$X$1," ")</f>
        <v xml:space="preserve">-c 10 </v>
      </c>
      <c r="Y57" t="str">
        <f>CONCATENATE("-o ", F56,"b")</f>
        <v>-o Analysis_49b</v>
      </c>
      <c r="Z57" s="10" t="s">
        <v>94</v>
      </c>
      <c r="AE57" s="10"/>
      <c r="AF57" s="10">
        <v>31</v>
      </c>
      <c r="AG57">
        <v>3</v>
      </c>
      <c r="AH57" t="str">
        <f>CONCATENATE($AH$2,O57,P57,Q57,R57,S57,T57,U57,V57,W57,X57,Y57,Z57)</f>
        <v>~/EHFI/plot_pco_with_stats_all.3-4-13.pl -f 12.HMP_reduced_counts.8-20-13.txt.DESeq_norm.percent_screen_85p.included.txt  -g HMP_groups_reduced.txt -s gt -p 1000 -t rowwise_rand -m euclidean -z MG-RAST_pipe -c 10 -o Analysis_49b -cleanup</v>
      </c>
      <c r="AK57" s="1" t="s">
        <v>4559</v>
      </c>
    </row>
    <row r="58" spans="2:37">
      <c r="AF58" s="10">
        <v>31</v>
      </c>
      <c r="AG58">
        <v>4</v>
      </c>
      <c r="AH58" t="str">
        <f>CONCATENATE($AH$3,AB55,AC55,AD55,AE55)</f>
        <v>~/EHFI/combine_summary_stats.pl -m pattern -w Analysis_49w -b Analysis_49b -o Analysis_49.P_VALUE_SUMMARY</v>
      </c>
      <c r="AK58" s="1" t="s">
        <v>730</v>
      </c>
    </row>
    <row r="59" spans="2:37">
      <c r="AF59" s="10">
        <v>31</v>
      </c>
      <c r="AG59">
        <v>5</v>
      </c>
    </row>
    <row r="60" spans="2:37">
      <c r="O60" t="str">
        <f>CONCATENATE(F61)</f>
        <v>Analysis_50</v>
      </c>
      <c r="AB60" t="str">
        <f>CONCATENATE("-m pattern")</f>
        <v>-m pattern</v>
      </c>
      <c r="AC60" t="str">
        <f>CONCATENATE(" -w ",F61,"w")</f>
        <v xml:space="preserve"> -w Analysis_50w</v>
      </c>
      <c r="AD60" t="str">
        <f>CONCATENATE(" -b ",F61,"b")</f>
        <v xml:space="preserve"> -b Analysis_50b</v>
      </c>
      <c r="AE60" s="10" t="str">
        <f>CONCATENATE(" -o ",F61,".P_VALUE_SUMMARY")</f>
        <v xml:space="preserve"> -o Analysis_50.P_VALUE_SUMMARY</v>
      </c>
      <c r="AF60" s="10">
        <v>33</v>
      </c>
      <c r="AG60">
        <v>1</v>
      </c>
      <c r="AH60" t="str">
        <f>CONCATENATE("# ",O60)</f>
        <v># Analysis_50</v>
      </c>
      <c r="AK60" s="1" t="s">
        <v>731</v>
      </c>
    </row>
    <row r="61" spans="2:37">
      <c r="B61">
        <v>10</v>
      </c>
      <c r="C61" t="s">
        <v>4535</v>
      </c>
      <c r="E61">
        <v>50</v>
      </c>
      <c r="F61" s="20" t="s">
        <v>752</v>
      </c>
      <c r="G61" s="20" t="s">
        <v>87</v>
      </c>
      <c r="H61" s="20" t="s">
        <v>88</v>
      </c>
      <c r="I61" s="20" t="s">
        <v>122</v>
      </c>
      <c r="J61" s="20" t="s">
        <v>90</v>
      </c>
      <c r="K61" s="20" t="s">
        <v>107</v>
      </c>
      <c r="L61" s="20" t="s">
        <v>92</v>
      </c>
      <c r="M61" s="20" t="s">
        <v>93</v>
      </c>
      <c r="O61" t="str">
        <f>CONCATENATE(" -f ",C61)</f>
        <v xml:space="preserve"> -f 10.HMP_reduced_counts.8-20-13.txt.DESeq_norm.percent_default.included.txt</v>
      </c>
      <c r="P61" s="32" t="s">
        <v>4473</v>
      </c>
      <c r="Q61" t="str">
        <f>CONCATENATE("-s ","lt"," ")</f>
        <v xml:space="preserve">-s lt </v>
      </c>
      <c r="R61" t="str">
        <f>CONCATENATE("-p ",$R$1 )</f>
        <v>-p 1000</v>
      </c>
      <c r="S61" t="str">
        <f>CONCATENATE(" -t dataset_rand ")</f>
        <v xml:space="preserve"> -t dataset_rand </v>
      </c>
      <c r="T61" t="str">
        <f>CONCATENATE("-m ",I61," ")</f>
        <v xml:space="preserve">-m euclidean </v>
      </c>
      <c r="U61" t="str">
        <f>CONCATENATE("-z ",H61," ")</f>
        <v xml:space="preserve">-z MG-RAST_pipe </v>
      </c>
      <c r="X61" t="str">
        <f>CONCATENATE("-c ",$X$1," ")</f>
        <v xml:space="preserve">-c 10 </v>
      </c>
      <c r="Y61" t="str">
        <f>CONCATENATE("-o ",F61,"w")</f>
        <v>-o Analysis_50w</v>
      </c>
      <c r="Z61" s="10" t="s">
        <v>94</v>
      </c>
      <c r="AF61" s="10">
        <v>33</v>
      </c>
      <c r="AG61">
        <v>2</v>
      </c>
      <c r="AH61" t="str">
        <f>CONCATENATE($AH$2,O61,P61,Q61,R61,S61,T61,U61,V61,W61,X61,Y61,Z61)</f>
        <v>~/EHFI/plot_pco_with_stats_all.3-4-13.pl -f 10.HMP_reduced_counts.8-20-13.txt.DESeq_norm.percent_default.included.txt -g HMP_groups_reduced.txt -s lt -p 1000 -t dataset_rand -m euclidean -z MG-RAST_pipe -c 10 -o Analysis_50w -cleanup</v>
      </c>
      <c r="AK61" s="1" t="s">
        <v>4560</v>
      </c>
    </row>
    <row r="62" spans="2:37">
      <c r="O62" t="str">
        <f>CONCATENATE(" -f ",C61," ")</f>
        <v xml:space="preserve"> -f 10.HMP_reduced_counts.8-20-13.txt.DESeq_norm.percent_default.included.txt </v>
      </c>
      <c r="P62" s="32" t="s">
        <v>4473</v>
      </c>
      <c r="Q62" t="str">
        <f>CONCATENATE("-s ","gt"," ")</f>
        <v xml:space="preserve">-s gt </v>
      </c>
      <c r="R62" t="str">
        <f>CONCATENATE("-p ",$R$1 )</f>
        <v>-p 1000</v>
      </c>
      <c r="S62" t="str">
        <f>CONCATENATE(" -t rowwise_rand ")</f>
        <v xml:space="preserve"> -t rowwise_rand </v>
      </c>
      <c r="T62" t="str">
        <f>CONCATENATE("-m ",I61," ")</f>
        <v xml:space="preserve">-m euclidean </v>
      </c>
      <c r="U62" t="str">
        <f>CONCATENATE("-z ",H61," ")</f>
        <v xml:space="preserve">-z MG-RAST_pipe </v>
      </c>
      <c r="X62" t="str">
        <f>CONCATENATE("-c ",$X$1," ")</f>
        <v xml:space="preserve">-c 10 </v>
      </c>
      <c r="Y62" t="str">
        <f>CONCATENATE("-o ", F61,"b")</f>
        <v>-o Analysis_50b</v>
      </c>
      <c r="Z62" s="10" t="s">
        <v>94</v>
      </c>
      <c r="AE62" s="10"/>
      <c r="AF62" s="10">
        <v>33</v>
      </c>
      <c r="AG62">
        <v>3</v>
      </c>
      <c r="AH62" t="str">
        <f>CONCATENATE($AH$2,O62,P62,Q62,R62,S62,T62,U62,V62,W62,X62,Y62,Z62)</f>
        <v>~/EHFI/plot_pco_with_stats_all.3-4-13.pl -f 10.HMP_reduced_counts.8-20-13.txt.DESeq_norm.percent_default.included.txt  -g HMP_groups_reduced.txt -s gt -p 1000 -t rowwise_rand -m euclidean -z MG-RAST_pipe -c 10 -o Analysis_50b -cleanup</v>
      </c>
      <c r="AK62" s="1" t="s">
        <v>4561</v>
      </c>
    </row>
    <row r="63" spans="2:37">
      <c r="AF63" s="10">
        <v>33</v>
      </c>
      <c r="AG63">
        <v>4</v>
      </c>
      <c r="AH63" t="str">
        <f>CONCATENATE($AH$3,AB60,AC60,AD60,AE60)</f>
        <v>~/EHFI/combine_summary_stats.pl -m pattern -w Analysis_50w -b Analysis_50b -o Analysis_50.P_VALUE_SUMMARY</v>
      </c>
      <c r="AK63" s="1" t="s">
        <v>742</v>
      </c>
    </row>
    <row r="64" spans="2:37">
      <c r="AF64" s="10">
        <v>33</v>
      </c>
      <c r="AG64">
        <v>5</v>
      </c>
    </row>
    <row r="65" spans="2:37">
      <c r="O65" t="str">
        <f>CONCATENATE(F66)</f>
        <v>Analysis_51</v>
      </c>
      <c r="AB65" t="str">
        <f>CONCATENATE("-m pattern")</f>
        <v>-m pattern</v>
      </c>
      <c r="AC65" t="str">
        <f>CONCATENATE(" -w ",F66,"w")</f>
        <v xml:space="preserve"> -w Analysis_51w</v>
      </c>
      <c r="AD65" t="str">
        <f>CONCATENATE(" -b ",F66,"b")</f>
        <v xml:space="preserve"> -b Analysis_51b</v>
      </c>
      <c r="AE65" s="10" t="str">
        <f>CONCATENATE(" -o ",F66,".P_VALUE_SUMMARY")</f>
        <v xml:space="preserve"> -o Analysis_51.P_VALUE_SUMMARY</v>
      </c>
      <c r="AF65" s="10">
        <v>35</v>
      </c>
      <c r="AG65">
        <v>1</v>
      </c>
      <c r="AH65" t="str">
        <f>CONCATENATE("# ",O65)</f>
        <v># Analysis_51</v>
      </c>
      <c r="AK65" s="1" t="s">
        <v>743</v>
      </c>
    </row>
    <row r="66" spans="2:37">
      <c r="B66">
        <v>12</v>
      </c>
      <c r="C66" t="s">
        <v>4537</v>
      </c>
      <c r="E66">
        <v>51</v>
      </c>
      <c r="F66" s="20" t="s">
        <v>763</v>
      </c>
      <c r="G66" s="20" t="s">
        <v>87</v>
      </c>
      <c r="H66" s="20" t="s">
        <v>88</v>
      </c>
      <c r="I66" s="20" t="s">
        <v>122</v>
      </c>
      <c r="J66" s="20" t="s">
        <v>90</v>
      </c>
      <c r="K66" s="20" t="s">
        <v>107</v>
      </c>
      <c r="L66" s="20" t="s">
        <v>314</v>
      </c>
      <c r="M66" s="20" t="s">
        <v>93</v>
      </c>
      <c r="O66" t="str">
        <f>CONCATENATE(" -f ",C66)</f>
        <v xml:space="preserve"> -f 12.HMP_reduced_counts.8-20-13.txt.DESeq_norm.percent_screen_85p.included.txt</v>
      </c>
      <c r="P66" s="32" t="s">
        <v>4473</v>
      </c>
      <c r="Q66" t="str">
        <f>CONCATENATE("-s ","lt"," ")</f>
        <v xml:space="preserve">-s lt </v>
      </c>
      <c r="R66" t="str">
        <f>CONCATENATE("-p ",$R$1 )</f>
        <v>-p 1000</v>
      </c>
      <c r="S66" t="str">
        <f>CONCATENATE(" -t dataset_rand ")</f>
        <v xml:space="preserve"> -t dataset_rand </v>
      </c>
      <c r="T66" t="str">
        <f>CONCATENATE("-m ",I66," ")</f>
        <v xml:space="preserve">-m euclidean </v>
      </c>
      <c r="U66" t="str">
        <f>CONCATENATE("-z ",H66," ")</f>
        <v xml:space="preserve">-z MG-RAST_pipe </v>
      </c>
      <c r="X66" t="str">
        <f>CONCATENATE("-c ",$X$1," ")</f>
        <v xml:space="preserve">-c 10 </v>
      </c>
      <c r="Y66" t="str">
        <f>CONCATENATE("-o ",F66,"w")</f>
        <v>-o Analysis_51w</v>
      </c>
      <c r="Z66" s="10" t="s">
        <v>94</v>
      </c>
      <c r="AF66" s="10">
        <v>35</v>
      </c>
      <c r="AG66">
        <v>2</v>
      </c>
      <c r="AH66" t="str">
        <f>CONCATENATE($AH$2,O66,P66,Q66,R66,S66,T66,U66,V66,W66,X66,Y66,Z66)</f>
        <v>~/EHFI/plot_pco_with_stats_all.3-4-13.pl -f 12.HMP_reduced_counts.8-20-13.txt.DESeq_norm.percent_screen_85p.included.txt -g HMP_groups_reduced.txt -s lt -p 1000 -t dataset_rand -m euclidean -z MG-RAST_pipe -c 10 -o Analysis_51w -cleanup</v>
      </c>
      <c r="AK66" s="1" t="s">
        <v>4562</v>
      </c>
    </row>
    <row r="67" spans="2:37">
      <c r="O67" t="str">
        <f>CONCATENATE(" -f ",C66," ")</f>
        <v xml:space="preserve"> -f 12.HMP_reduced_counts.8-20-13.txt.DESeq_norm.percent_screen_85p.included.txt </v>
      </c>
      <c r="P67" s="32" t="s">
        <v>4473</v>
      </c>
      <c r="Q67" t="str">
        <f>CONCATENATE("-s ","gt"," ")</f>
        <v xml:space="preserve">-s gt </v>
      </c>
      <c r="R67" t="str">
        <f>CONCATENATE("-p ",$R$1 )</f>
        <v>-p 1000</v>
      </c>
      <c r="S67" t="str">
        <f>CONCATENATE(" -t rowwise_rand ")</f>
        <v xml:space="preserve"> -t rowwise_rand </v>
      </c>
      <c r="T67" t="str">
        <f>CONCATENATE("-m ",I66," ")</f>
        <v xml:space="preserve">-m euclidean </v>
      </c>
      <c r="U67" t="str">
        <f>CONCATENATE("-z ",H66," ")</f>
        <v xml:space="preserve">-z MG-RAST_pipe </v>
      </c>
      <c r="X67" t="str">
        <f>CONCATENATE("-c ",$X$1," ")</f>
        <v xml:space="preserve">-c 10 </v>
      </c>
      <c r="Y67" t="str">
        <f>CONCATENATE("-o ", F66,"b")</f>
        <v>-o Analysis_51b</v>
      </c>
      <c r="Z67" s="10" t="s">
        <v>94</v>
      </c>
      <c r="AE67" s="10"/>
      <c r="AF67" s="10">
        <v>35</v>
      </c>
      <c r="AG67">
        <v>3</v>
      </c>
      <c r="AH67" t="str">
        <f>CONCATENATE($AH$2,O67,P67,Q67,R67,S67,T67,U67,V67,W67,X67,Y67,Z67)</f>
        <v>~/EHFI/plot_pco_with_stats_all.3-4-13.pl -f 12.HMP_reduced_counts.8-20-13.txt.DESeq_norm.percent_screen_85p.included.txt  -g HMP_groups_reduced.txt -s gt -p 1000 -t rowwise_rand -m euclidean -z MG-RAST_pipe -c 10 -o Analysis_51b -cleanup</v>
      </c>
      <c r="AK67" s="1" t="s">
        <v>4563</v>
      </c>
    </row>
    <row r="68" spans="2:37">
      <c r="AF68" s="10">
        <v>35</v>
      </c>
      <c r="AG68">
        <v>4</v>
      </c>
      <c r="AH68" t="str">
        <f>CONCATENATE($AH$3,AB65,AC65,AD65,AE65)</f>
        <v>~/EHFI/combine_summary_stats.pl -m pattern -w Analysis_51w -b Analysis_51b -o Analysis_51.P_VALUE_SUMMARY</v>
      </c>
      <c r="AK68" s="1" t="s">
        <v>750</v>
      </c>
    </row>
    <row r="69" spans="2:37">
      <c r="AF69" s="10">
        <v>35</v>
      </c>
      <c r="AG69">
        <v>5</v>
      </c>
    </row>
    <row r="70" spans="2:37">
      <c r="O70" t="str">
        <f>CONCATENATE(F71)</f>
        <v>Analysis_52</v>
      </c>
      <c r="AB70" t="str">
        <f>CONCATENATE("-m pattern")</f>
        <v>-m pattern</v>
      </c>
      <c r="AC70" t="str">
        <f>CONCATENATE(" -w ",F71,"w")</f>
        <v xml:space="preserve"> -w Analysis_52w</v>
      </c>
      <c r="AD70" t="str">
        <f>CONCATENATE(" -b ",F71,"b")</f>
        <v xml:space="preserve"> -b Analysis_52b</v>
      </c>
      <c r="AE70" s="10" t="str">
        <f>CONCATENATE(" -o ",F71,".P_VALUE_SUMMARY")</f>
        <v xml:space="preserve"> -o Analysis_52.P_VALUE_SUMMARY</v>
      </c>
      <c r="AF70" s="10">
        <v>37</v>
      </c>
      <c r="AG70">
        <v>1</v>
      </c>
      <c r="AH70" t="str">
        <f>CONCATENATE("# ",O70)</f>
        <v># Analysis_52</v>
      </c>
      <c r="AK70" s="1" t="s">
        <v>751</v>
      </c>
    </row>
    <row r="71" spans="2:37">
      <c r="B71">
        <v>10</v>
      </c>
      <c r="C71" t="s">
        <v>4535</v>
      </c>
      <c r="E71">
        <v>52</v>
      </c>
      <c r="F71" s="24" t="s">
        <v>771</v>
      </c>
      <c r="G71" s="20" t="s">
        <v>87</v>
      </c>
      <c r="H71" s="20" t="s">
        <v>585</v>
      </c>
      <c r="I71" s="20" t="s">
        <v>586</v>
      </c>
      <c r="J71" s="20" t="s">
        <v>90</v>
      </c>
      <c r="K71" s="20" t="s">
        <v>107</v>
      </c>
      <c r="L71" s="20" t="s">
        <v>92</v>
      </c>
      <c r="M71" s="20" t="s">
        <v>93</v>
      </c>
      <c r="O71" t="str">
        <f>CONCATENATE(" -f ",C71)</f>
        <v xml:space="preserve"> -f 10.HMP_reduced_counts.8-20-13.txt.DESeq_norm.percent_default.included.txt</v>
      </c>
      <c r="P71" s="32" t="s">
        <v>4473</v>
      </c>
      <c r="Q71" t="str">
        <f>CONCATENATE("-s ","lt"," ")</f>
        <v xml:space="preserve">-s lt </v>
      </c>
      <c r="R71" t="str">
        <f>CONCATENATE("-p ",$R$1 )</f>
        <v>-p 1000</v>
      </c>
      <c r="S71" t="str">
        <f>CONCATENATE(" -t dataset_rand ")</f>
        <v xml:space="preserve"> -t dataset_rand </v>
      </c>
      <c r="T71" t="str">
        <f>CONCATENATE("-m ",I71," ")</f>
        <v xml:space="preserve">-m OTU </v>
      </c>
      <c r="U71" t="str">
        <f>CONCATENATE("-z ",H71," ")</f>
        <v xml:space="preserve">-z OTU_pipe </v>
      </c>
      <c r="X71" t="str">
        <f>CONCATENATE("-c ",$X$1," ")</f>
        <v xml:space="preserve">-c 10 </v>
      </c>
      <c r="Y71" t="str">
        <f>CONCATENATE("-o ",F71,"w")</f>
        <v>-o Analysis_52w</v>
      </c>
      <c r="Z71" s="10" t="s">
        <v>94</v>
      </c>
      <c r="AF71" s="10">
        <v>37</v>
      </c>
      <c r="AG71">
        <v>2</v>
      </c>
      <c r="AH71" t="str">
        <f>CONCATENATE($AH$2,O71,P71,Q71,R71,S71,T71,U71,V71,W71,X71,Y71,Z71)</f>
        <v>~/EHFI/plot_pco_with_stats_all.3-4-13.pl -f 10.HMP_reduced_counts.8-20-13.txt.DESeq_norm.percent_default.included.txt -g HMP_groups_reduced.txt -s lt -p 1000 -t dataset_rand -m OTU -z OTU_pipe -c 10 -o Analysis_52w -cleanup</v>
      </c>
      <c r="AK71" s="1" t="s">
        <v>4564</v>
      </c>
    </row>
    <row r="72" spans="2:37">
      <c r="O72" t="str">
        <f>CONCATENATE(" -f ",C71," ")</f>
        <v xml:space="preserve"> -f 10.HMP_reduced_counts.8-20-13.txt.DESeq_norm.percent_default.included.txt </v>
      </c>
      <c r="P72" s="32" t="s">
        <v>4473</v>
      </c>
      <c r="Q72" t="str">
        <f>CONCATENATE("-s ","gt"," ")</f>
        <v xml:space="preserve">-s gt </v>
      </c>
      <c r="R72" t="str">
        <f>CONCATENATE("-p ",$R$1 )</f>
        <v>-p 1000</v>
      </c>
      <c r="S72" t="str">
        <f>CONCATENATE(" -t rowwise_rand ")</f>
        <v xml:space="preserve"> -t rowwise_rand </v>
      </c>
      <c r="T72" t="str">
        <f>CONCATENATE("-m ",I71," ")</f>
        <v xml:space="preserve">-m OTU </v>
      </c>
      <c r="U72" t="str">
        <f>CONCATENATE("-z ",H71," ")</f>
        <v xml:space="preserve">-z OTU_pipe </v>
      </c>
      <c r="X72" t="str">
        <f>CONCATENATE("-c ",$X$1," ")</f>
        <v xml:space="preserve">-c 10 </v>
      </c>
      <c r="Y72" t="str">
        <f>CONCATENATE("-o ", F71,"b")</f>
        <v>-o Analysis_52b</v>
      </c>
      <c r="Z72" s="10" t="s">
        <v>94</v>
      </c>
      <c r="AE72" s="10"/>
      <c r="AF72" s="10">
        <v>37</v>
      </c>
      <c r="AG72">
        <v>3</v>
      </c>
      <c r="AH72" t="str">
        <f>CONCATENATE($AH$2,O72,P72,Q72,R72,S72,T72,U72,V72,W72,X72,Y72,Z72)</f>
        <v>~/EHFI/plot_pco_with_stats_all.3-4-13.pl -f 10.HMP_reduced_counts.8-20-13.txt.DESeq_norm.percent_default.included.txt  -g HMP_groups_reduced.txt -s gt -p 1000 -t rowwise_rand -m OTU -z OTU_pipe -c 10 -o Analysis_52b -cleanup</v>
      </c>
      <c r="AK72" s="1" t="s">
        <v>4565</v>
      </c>
    </row>
    <row r="73" spans="2:37">
      <c r="AF73" s="10">
        <v>37</v>
      </c>
      <c r="AG73">
        <v>4</v>
      </c>
      <c r="AH73" t="str">
        <f>CONCATENATE($AH$3,AB70,AC70,AD70,AE70)</f>
        <v>~/EHFI/combine_summary_stats.pl -m pattern -w Analysis_52w -b Analysis_52b -o Analysis_52.P_VALUE_SUMMARY</v>
      </c>
      <c r="AK73" s="1" t="s">
        <v>761</v>
      </c>
    </row>
    <row r="74" spans="2:37">
      <c r="AF74" s="10">
        <v>37</v>
      </c>
      <c r="AG74">
        <v>5</v>
      </c>
    </row>
    <row r="75" spans="2:37">
      <c r="O75" t="str">
        <f>CONCATENATE(F76)</f>
        <v>Analysis_53</v>
      </c>
      <c r="AB75" t="str">
        <f>CONCATENATE("-m pattern")</f>
        <v>-m pattern</v>
      </c>
      <c r="AC75" t="str">
        <f>CONCATENATE(" -w ",F76,"w")</f>
        <v xml:space="preserve"> -w Analysis_53w</v>
      </c>
      <c r="AD75" t="str">
        <f>CONCATENATE(" -b ",F76,"b")</f>
        <v xml:space="preserve"> -b Analysis_53b</v>
      </c>
      <c r="AE75" s="10" t="str">
        <f>CONCATENATE(" -o ",F76,".P_VALUE_SUMMARY")</f>
        <v xml:space="preserve"> -o Analysis_53.P_VALUE_SUMMARY</v>
      </c>
      <c r="AF75" s="10">
        <v>38</v>
      </c>
      <c r="AG75">
        <v>1</v>
      </c>
      <c r="AH75" t="str">
        <f>CONCATENATE("# ",O75)</f>
        <v># Analysis_53</v>
      </c>
      <c r="AK75" s="1" t="s">
        <v>762</v>
      </c>
    </row>
    <row r="76" spans="2:37">
      <c r="B76">
        <v>10</v>
      </c>
      <c r="C76" t="s">
        <v>4535</v>
      </c>
      <c r="E76">
        <v>53</v>
      </c>
      <c r="F76" s="24" t="s">
        <v>778</v>
      </c>
      <c r="G76" s="20" t="s">
        <v>87</v>
      </c>
      <c r="H76" s="20" t="s">
        <v>585</v>
      </c>
      <c r="I76" s="20" t="s">
        <v>608</v>
      </c>
      <c r="J76" s="20" t="s">
        <v>90</v>
      </c>
      <c r="K76" s="20" t="s">
        <v>107</v>
      </c>
      <c r="L76" s="20" t="s">
        <v>92</v>
      </c>
      <c r="M76" s="20" t="s">
        <v>93</v>
      </c>
      <c r="O76" t="str">
        <f>CONCATENATE(" -f ",C76)</f>
        <v xml:space="preserve"> -f 10.HMP_reduced_counts.8-20-13.txt.DESeq_norm.percent_default.included.txt</v>
      </c>
      <c r="P76" s="32" t="s">
        <v>4473</v>
      </c>
      <c r="Q76" t="str">
        <f>CONCATENATE("-s ","lt"," ")</f>
        <v xml:space="preserve">-s lt </v>
      </c>
      <c r="R76" t="str">
        <f>CONCATENATE("-p ",$R$1 )</f>
        <v>-p 1000</v>
      </c>
      <c r="S76" t="str">
        <f>CONCATENATE(" -t dataset_rand ")</f>
        <v xml:space="preserve"> -t dataset_rand </v>
      </c>
      <c r="T76" t="str">
        <f>CONCATENATE("-m ",I76," ")</f>
        <v xml:space="preserve">-m w_OTU </v>
      </c>
      <c r="U76" t="str">
        <f>CONCATENATE("-z ",H76," ")</f>
        <v xml:space="preserve">-z OTU_pipe </v>
      </c>
      <c r="X76" t="str">
        <f>CONCATENATE("-c ",$X$1," ")</f>
        <v xml:space="preserve">-c 10 </v>
      </c>
      <c r="Y76" t="str">
        <f>CONCATENATE("-o ",F76,"w")</f>
        <v>-o Analysis_53w</v>
      </c>
      <c r="Z76" s="10" t="s">
        <v>94</v>
      </c>
      <c r="AF76" s="10">
        <v>38</v>
      </c>
      <c r="AG76">
        <v>2</v>
      </c>
      <c r="AH76" t="str">
        <f>CONCATENATE($AH$2,O76,P76,Q76,R76,S76,T76,U76,V76,W76,X76,Y76,Z76)</f>
        <v>~/EHFI/plot_pco_with_stats_all.3-4-13.pl -f 10.HMP_reduced_counts.8-20-13.txt.DESeq_norm.percent_default.included.txt -g HMP_groups_reduced.txt -s lt -p 1000 -t dataset_rand -m w_OTU -z OTU_pipe -c 10 -o Analysis_53w -cleanup</v>
      </c>
      <c r="AK76" s="1" t="s">
        <v>4566</v>
      </c>
    </row>
    <row r="77" spans="2:37">
      <c r="O77" t="str">
        <f>CONCATENATE(" -f ",C76," ")</f>
        <v xml:space="preserve"> -f 10.HMP_reduced_counts.8-20-13.txt.DESeq_norm.percent_default.included.txt </v>
      </c>
      <c r="P77" s="32" t="s">
        <v>4473</v>
      </c>
      <c r="Q77" t="str">
        <f>CONCATENATE("-s ","gt"," ")</f>
        <v xml:space="preserve">-s gt </v>
      </c>
      <c r="R77" t="str">
        <f>CONCATENATE("-p ",$R$1 )</f>
        <v>-p 1000</v>
      </c>
      <c r="S77" t="str">
        <f>CONCATENATE(" -t rowwise_rand ")</f>
        <v xml:space="preserve"> -t rowwise_rand </v>
      </c>
      <c r="T77" t="str">
        <f>CONCATENATE("-m ",I76," ")</f>
        <v xml:space="preserve">-m w_OTU </v>
      </c>
      <c r="U77" t="str">
        <f>CONCATENATE("-z ",H76," ")</f>
        <v xml:space="preserve">-z OTU_pipe </v>
      </c>
      <c r="X77" t="str">
        <f>CONCATENATE("-c ",$X$1," ")</f>
        <v xml:space="preserve">-c 10 </v>
      </c>
      <c r="Y77" t="str">
        <f>CONCATENATE("-o ", F76,"b")</f>
        <v>-o Analysis_53b</v>
      </c>
      <c r="Z77" s="10" t="s">
        <v>94</v>
      </c>
      <c r="AE77" s="10"/>
      <c r="AF77" s="10">
        <v>38</v>
      </c>
      <c r="AG77">
        <v>3</v>
      </c>
      <c r="AH77" t="str">
        <f>CONCATENATE($AH$2,O77,P77,Q77,R77,S77,T77,U77,V77,W77,X77,Y77,Z77)</f>
        <v>~/EHFI/plot_pco_with_stats_all.3-4-13.pl -f 10.HMP_reduced_counts.8-20-13.txt.DESeq_norm.percent_default.included.txt  -g HMP_groups_reduced.txt -s gt -p 1000 -t rowwise_rand -m w_OTU -z OTU_pipe -c 10 -o Analysis_53b -cleanup</v>
      </c>
      <c r="AK77" s="1" t="s">
        <v>4567</v>
      </c>
    </row>
    <row r="78" spans="2:37">
      <c r="AF78" s="10">
        <v>38</v>
      </c>
      <c r="AG78">
        <v>4</v>
      </c>
      <c r="AH78" t="str">
        <f>CONCATENATE($AH$3,AB75,AC75,AD75,AE75)</f>
        <v>~/EHFI/combine_summary_stats.pl -m pattern -w Analysis_53w -b Analysis_53b -o Analysis_53.P_VALUE_SUMMARY</v>
      </c>
      <c r="AK78" s="1" t="s">
        <v>769</v>
      </c>
    </row>
    <row r="79" spans="2:37">
      <c r="AE79" s="10"/>
      <c r="AF79" s="10"/>
    </row>
    <row r="80" spans="2:37">
      <c r="F80" s="24"/>
      <c r="G80" s="20"/>
      <c r="H80" s="20"/>
      <c r="I80" s="20"/>
      <c r="J80" s="20"/>
      <c r="K80" s="20"/>
      <c r="L80" s="20"/>
      <c r="M80" s="20"/>
      <c r="W80" s="10"/>
      <c r="Z80" s="10"/>
      <c r="AF80" s="10"/>
    </row>
    <row r="81" spans="6:37">
      <c r="W81" s="10"/>
      <c r="Z81" s="10"/>
      <c r="AE81" s="10"/>
      <c r="AF81" s="10"/>
    </row>
    <row r="82" spans="6:37">
      <c r="AF82" s="10"/>
    </row>
    <row r="83" spans="6:37">
      <c r="AF83" s="10"/>
    </row>
    <row r="84" spans="6:37">
      <c r="AE84" s="10"/>
      <c r="AF84" s="10"/>
    </row>
    <row r="85" spans="6:37">
      <c r="F85" s="24"/>
      <c r="G85" s="20"/>
      <c r="H85" s="20"/>
      <c r="I85" s="20"/>
      <c r="J85" s="20"/>
      <c r="K85" s="20"/>
      <c r="L85" s="20"/>
      <c r="M85" s="20"/>
      <c r="W85" s="10"/>
      <c r="Z85" s="10"/>
      <c r="AF85" s="10"/>
    </row>
    <row r="86" spans="6:37">
      <c r="W86" s="10"/>
      <c r="Z86" s="10"/>
      <c r="AE86" s="10"/>
      <c r="AF86" s="10"/>
    </row>
    <row r="87" spans="6:37">
      <c r="AF87" s="10"/>
    </row>
    <row r="88" spans="6:37">
      <c r="AF88" s="10"/>
    </row>
    <row r="89" spans="6:37">
      <c r="AE89" s="10"/>
      <c r="AF89" s="10"/>
    </row>
    <row r="90" spans="6:37">
      <c r="F90" s="24"/>
      <c r="G90" s="20"/>
      <c r="H90" s="20"/>
      <c r="I90" s="20"/>
      <c r="J90" s="20"/>
      <c r="K90" s="20"/>
      <c r="L90" s="20"/>
      <c r="M90" s="20"/>
      <c r="W90" s="10"/>
      <c r="Z90" s="10"/>
      <c r="AF90" s="10"/>
      <c r="AK90"/>
    </row>
    <row r="91" spans="6:37">
      <c r="W91" s="10"/>
      <c r="Z91" s="10"/>
      <c r="AE91" s="10"/>
      <c r="AF91" s="10"/>
      <c r="AK91"/>
    </row>
    <row r="92" spans="6:37">
      <c r="AF92" s="10"/>
      <c r="AK92"/>
    </row>
    <row r="93" spans="6:37">
      <c r="AF93" s="10"/>
      <c r="AK93"/>
    </row>
    <row r="94" spans="6:37">
      <c r="AE94" s="10"/>
      <c r="AF94" s="10"/>
      <c r="AK94"/>
    </row>
    <row r="95" spans="6:37">
      <c r="F95" s="24"/>
      <c r="G95" s="20"/>
      <c r="H95" s="20"/>
      <c r="I95" s="20"/>
      <c r="J95" s="20"/>
      <c r="K95" s="20"/>
      <c r="L95" s="20"/>
      <c r="M95" s="20"/>
      <c r="W95" s="10"/>
      <c r="Z95" s="10"/>
      <c r="AF95" s="10"/>
      <c r="AK95"/>
    </row>
    <row r="96" spans="6:37">
      <c r="W96" s="10"/>
      <c r="Z96" s="10"/>
      <c r="AE96" s="10"/>
      <c r="AF96" s="10"/>
      <c r="AK96"/>
    </row>
    <row r="97" spans="6:37">
      <c r="AF97" s="10"/>
      <c r="AK97"/>
    </row>
    <row r="98" spans="6:37">
      <c r="AF98" s="10"/>
      <c r="AK98"/>
    </row>
    <row r="99" spans="6:37">
      <c r="AE99" s="10"/>
      <c r="AF99" s="10"/>
      <c r="AK99"/>
    </row>
    <row r="100" spans="6:37">
      <c r="F100" s="24"/>
      <c r="G100" s="20"/>
      <c r="H100" s="20"/>
      <c r="I100" s="20"/>
      <c r="J100" s="20"/>
      <c r="K100" s="20"/>
      <c r="L100" s="20"/>
      <c r="M100" s="20"/>
      <c r="W100" s="10"/>
      <c r="Z100" s="10"/>
      <c r="AF100" s="10"/>
      <c r="AK100"/>
    </row>
    <row r="101" spans="6:37">
      <c r="W101" s="10"/>
      <c r="Z101" s="10"/>
      <c r="AE101" s="10"/>
      <c r="AF101" s="10"/>
      <c r="AK101"/>
    </row>
    <row r="102" spans="6:37">
      <c r="AF102" s="10"/>
      <c r="AK102"/>
    </row>
    <row r="103" spans="6:37">
      <c r="AF103" s="10"/>
      <c r="AK103"/>
    </row>
    <row r="104" spans="6:37">
      <c r="AE104" s="10"/>
      <c r="AF104" s="10"/>
      <c r="AK104"/>
    </row>
    <row r="105" spans="6:37">
      <c r="F105" s="24"/>
      <c r="G105" s="20"/>
      <c r="H105" s="20"/>
      <c r="I105" s="20"/>
      <c r="J105" s="20"/>
      <c r="K105" s="20"/>
      <c r="L105" s="20"/>
      <c r="M105" s="20"/>
      <c r="W105" s="10"/>
      <c r="Z105" s="10"/>
      <c r="AF105" s="10"/>
      <c r="AK105"/>
    </row>
    <row r="106" spans="6:37">
      <c r="W106" s="10"/>
      <c r="Z106" s="10"/>
      <c r="AE106" s="10"/>
      <c r="AF106" s="10"/>
      <c r="AK106"/>
    </row>
    <row r="107" spans="6:37">
      <c r="AF107" s="10"/>
      <c r="AK107"/>
    </row>
    <row r="108" spans="6:37">
      <c r="AF108" s="10"/>
      <c r="AK108"/>
    </row>
    <row r="109" spans="6:37">
      <c r="AE109" s="10"/>
      <c r="AF109" s="10"/>
      <c r="AK109"/>
    </row>
    <row r="110" spans="6:37">
      <c r="F110" s="24"/>
      <c r="G110" s="20"/>
      <c r="H110" s="20"/>
      <c r="I110" s="20"/>
      <c r="J110" s="20"/>
      <c r="K110" s="20"/>
      <c r="L110" s="20"/>
      <c r="M110" s="20"/>
      <c r="W110" s="10"/>
      <c r="Z110" s="10"/>
      <c r="AF110" s="10"/>
      <c r="AK110"/>
    </row>
    <row r="111" spans="6:37">
      <c r="W111" s="10"/>
      <c r="Z111" s="10"/>
      <c r="AE111" s="10"/>
      <c r="AF111" s="10"/>
      <c r="AK111"/>
    </row>
    <row r="112" spans="6:37">
      <c r="AF112" s="10"/>
      <c r="AK112"/>
    </row>
    <row r="113" spans="6:37">
      <c r="AF113" s="10"/>
      <c r="AK113"/>
    </row>
    <row r="114" spans="6:37">
      <c r="AE114" s="10"/>
      <c r="AF114" s="10"/>
      <c r="AK114"/>
    </row>
    <row r="115" spans="6:37">
      <c r="F115" s="24"/>
      <c r="G115" s="20"/>
      <c r="H115" s="20"/>
      <c r="I115" s="20"/>
      <c r="J115" s="20"/>
      <c r="K115" s="20"/>
      <c r="L115" s="20"/>
      <c r="M115" s="20"/>
      <c r="W115" s="10"/>
      <c r="Z115" s="10"/>
      <c r="AF115" s="10"/>
      <c r="AK115"/>
    </row>
    <row r="116" spans="6:37">
      <c r="W116" s="10"/>
      <c r="Z116" s="10"/>
      <c r="AE116" s="10"/>
      <c r="AF116" s="10"/>
      <c r="AK116"/>
    </row>
    <row r="117" spans="6:37">
      <c r="AF117" s="10"/>
      <c r="AK117"/>
    </row>
    <row r="118" spans="6:37">
      <c r="AF118" s="10"/>
      <c r="AK118"/>
    </row>
    <row r="119" spans="6:37">
      <c r="AE119" s="10"/>
      <c r="AF119" s="10"/>
      <c r="AK119"/>
    </row>
    <row r="120" spans="6:37">
      <c r="F120" s="24"/>
      <c r="G120" s="20"/>
      <c r="H120" s="20"/>
      <c r="I120" s="20"/>
      <c r="J120" s="20"/>
      <c r="K120" s="20"/>
      <c r="L120" s="20"/>
      <c r="M120" s="20"/>
      <c r="W120" s="10"/>
      <c r="Z120" s="10"/>
      <c r="AF120" s="10"/>
      <c r="AK120"/>
    </row>
    <row r="121" spans="6:37">
      <c r="W121" s="10"/>
      <c r="Z121" s="10"/>
      <c r="AE121" s="10"/>
      <c r="AF121" s="10"/>
      <c r="AK121"/>
    </row>
    <row r="122" spans="6:37">
      <c r="AF122" s="10"/>
      <c r="AK122"/>
    </row>
    <row r="123" spans="6:37">
      <c r="AF123" s="10"/>
      <c r="AK123"/>
    </row>
    <row r="124" spans="6:37">
      <c r="AE124" s="10"/>
      <c r="AF124" s="10"/>
      <c r="AK124"/>
    </row>
    <row r="125" spans="6:37">
      <c r="F125" s="24"/>
      <c r="G125" s="20"/>
      <c r="H125" s="20"/>
      <c r="I125" s="20"/>
      <c r="J125" s="20"/>
      <c r="K125" s="20"/>
      <c r="L125" s="20"/>
      <c r="M125" s="20"/>
      <c r="W125" s="10"/>
      <c r="Z125" s="10"/>
      <c r="AF125" s="10"/>
      <c r="AK125"/>
    </row>
    <row r="126" spans="6:37">
      <c r="W126" s="10"/>
      <c r="Z126" s="10"/>
      <c r="AE126" s="10"/>
      <c r="AF126" s="10"/>
      <c r="AK126"/>
    </row>
    <row r="127" spans="6:37">
      <c r="AF127" s="10"/>
      <c r="AK127"/>
    </row>
    <row r="128" spans="6:37">
      <c r="AF128" s="10"/>
      <c r="AK128"/>
    </row>
    <row r="129" spans="6:37">
      <c r="AE129" s="10"/>
      <c r="AF129" s="10"/>
      <c r="AK129"/>
    </row>
    <row r="130" spans="6:37">
      <c r="F130" s="24"/>
      <c r="G130" s="20"/>
      <c r="H130" s="20"/>
      <c r="I130" s="20"/>
      <c r="J130" s="20"/>
      <c r="K130" s="20"/>
      <c r="L130" s="20"/>
      <c r="M130" s="20"/>
      <c r="W130" s="10"/>
      <c r="Z130" s="10"/>
      <c r="AF130" s="10"/>
      <c r="AK130"/>
    </row>
    <row r="131" spans="6:37">
      <c r="W131" s="10"/>
      <c r="Z131" s="10"/>
      <c r="AE131" s="10"/>
      <c r="AF131" s="10"/>
      <c r="AK131"/>
    </row>
    <row r="132" spans="6:37">
      <c r="AF132" s="10"/>
      <c r="AK132"/>
    </row>
    <row r="133" spans="6:37">
      <c r="AF133" s="10"/>
      <c r="AK133"/>
    </row>
    <row r="134" spans="6:37">
      <c r="AE134" s="10"/>
      <c r="AF134" s="10"/>
      <c r="AK134"/>
    </row>
    <row r="135" spans="6:37">
      <c r="F135" s="24"/>
      <c r="G135" s="20"/>
      <c r="H135" s="20"/>
      <c r="I135" s="20"/>
      <c r="J135" s="20"/>
      <c r="K135" s="20"/>
      <c r="L135" s="20"/>
      <c r="M135" s="20"/>
      <c r="W135" s="10"/>
      <c r="Z135" s="10"/>
      <c r="AF135" s="10"/>
      <c r="AK135"/>
    </row>
    <row r="136" spans="6:37">
      <c r="W136" s="10"/>
      <c r="Z136" s="10"/>
      <c r="AE136" s="10"/>
      <c r="AF136" s="10"/>
      <c r="AK136"/>
    </row>
    <row r="137" spans="6:37">
      <c r="AF137" s="10"/>
      <c r="AK137"/>
    </row>
    <row r="138" spans="6:37">
      <c r="AF138" s="10"/>
      <c r="AK138"/>
    </row>
    <row r="139" spans="6:37">
      <c r="AF139" s="10"/>
      <c r="AK139"/>
    </row>
    <row r="140" spans="6:37">
      <c r="AE140" s="10"/>
      <c r="AF140" s="10"/>
      <c r="AK140"/>
    </row>
    <row r="141" spans="6:37">
      <c r="F141" s="24"/>
      <c r="G141" s="20"/>
      <c r="H141" s="20"/>
      <c r="I141" s="20"/>
      <c r="J141" s="20"/>
      <c r="K141" s="20"/>
      <c r="L141" s="20"/>
      <c r="M141" s="20"/>
      <c r="W141" s="10"/>
      <c r="Z141" s="10"/>
      <c r="AF141" s="10"/>
      <c r="AK141"/>
    </row>
    <row r="142" spans="6:37">
      <c r="W142" s="10"/>
      <c r="Z142" s="10"/>
      <c r="AE142" s="10"/>
      <c r="AF142" s="10"/>
      <c r="AK142"/>
    </row>
    <row r="143" spans="6:37">
      <c r="AF143" s="10"/>
      <c r="AK143"/>
    </row>
    <row r="144" spans="6:37">
      <c r="AF144" s="10"/>
      <c r="AK144"/>
    </row>
    <row r="145" spans="6:37">
      <c r="AE145" s="10"/>
      <c r="AF145" s="10"/>
      <c r="AK145"/>
    </row>
    <row r="146" spans="6:37">
      <c r="F146" s="24"/>
      <c r="G146" s="20"/>
      <c r="H146" s="20"/>
      <c r="I146" s="20"/>
      <c r="J146" s="20"/>
      <c r="K146" s="20"/>
      <c r="L146" s="20"/>
      <c r="M146" s="20"/>
      <c r="W146" s="10"/>
      <c r="Z146" s="10"/>
      <c r="AF146" s="10"/>
      <c r="AK146"/>
    </row>
    <row r="147" spans="6:37">
      <c r="W147" s="10"/>
      <c r="Z147" s="10"/>
      <c r="AE147" s="10"/>
      <c r="AF147" s="10"/>
      <c r="AK147"/>
    </row>
    <row r="148" spans="6:37">
      <c r="AF148" s="10"/>
      <c r="AK148"/>
    </row>
    <row r="149" spans="6:37">
      <c r="AF149" s="10"/>
      <c r="AK149"/>
    </row>
    <row r="150" spans="6:37">
      <c r="AE150" s="10"/>
      <c r="AF150" s="10"/>
      <c r="AK150"/>
    </row>
    <row r="151" spans="6:37">
      <c r="F151" s="24"/>
      <c r="G151" s="20"/>
      <c r="H151" s="20"/>
      <c r="I151" s="20"/>
      <c r="J151" s="20"/>
      <c r="K151" s="20"/>
      <c r="L151" s="20"/>
      <c r="M151" s="20"/>
      <c r="W151" s="10"/>
      <c r="Z151" s="10"/>
      <c r="AF151" s="10"/>
      <c r="AK151"/>
    </row>
    <row r="152" spans="6:37">
      <c r="W152" s="10"/>
      <c r="Z152" s="10"/>
      <c r="AE152" s="10"/>
      <c r="AF152" s="10"/>
      <c r="AK152"/>
    </row>
    <row r="153" spans="6:37">
      <c r="AF153" s="10"/>
      <c r="AK153"/>
    </row>
    <row r="154" spans="6:37">
      <c r="AF154" s="10"/>
      <c r="AK154"/>
    </row>
    <row r="155" spans="6:37">
      <c r="AE155" s="10"/>
      <c r="AF155" s="10"/>
      <c r="AK155"/>
    </row>
    <row r="156" spans="6:37">
      <c r="F156" s="24"/>
      <c r="G156" s="20"/>
      <c r="H156" s="20"/>
      <c r="I156" s="20"/>
      <c r="J156" s="20"/>
      <c r="K156" s="20"/>
      <c r="L156" s="20"/>
      <c r="M156" s="20"/>
      <c r="W156" s="10"/>
      <c r="Z156" s="10"/>
      <c r="AF156" s="10"/>
      <c r="AK156"/>
    </row>
    <row r="157" spans="6:37">
      <c r="W157" s="10"/>
      <c r="Z157" s="10"/>
      <c r="AE157" s="10"/>
      <c r="AF157" s="10"/>
      <c r="AK157"/>
    </row>
    <row r="158" spans="6:37">
      <c r="AF158" s="10"/>
      <c r="AK158"/>
    </row>
    <row r="159" spans="6:37">
      <c r="AF159" s="10"/>
      <c r="AK159"/>
    </row>
    <row r="160" spans="6:37">
      <c r="AE160" s="10"/>
      <c r="AF160" s="10"/>
      <c r="AK160"/>
    </row>
    <row r="161" spans="6:37">
      <c r="F161" s="24"/>
      <c r="G161" s="20"/>
      <c r="H161" s="20"/>
      <c r="I161" s="20"/>
      <c r="J161" s="20"/>
      <c r="K161" s="20"/>
      <c r="L161" s="20"/>
      <c r="M161" s="20"/>
      <c r="W161" s="10"/>
      <c r="Z161" s="10"/>
      <c r="AF161" s="10"/>
      <c r="AK161"/>
    </row>
    <row r="162" spans="6:37">
      <c r="W162" s="10"/>
      <c r="Z162" s="10"/>
      <c r="AE162" s="10"/>
      <c r="AF162" s="10"/>
      <c r="AK162"/>
    </row>
    <row r="163" spans="6:37">
      <c r="AF163" s="10"/>
      <c r="AK163"/>
    </row>
    <row r="164" spans="6:37">
      <c r="AF164" s="10"/>
      <c r="AK164"/>
    </row>
    <row r="165" spans="6:37">
      <c r="AE165" s="10"/>
      <c r="AF165" s="10"/>
      <c r="AK165"/>
    </row>
    <row r="166" spans="6:37">
      <c r="F166" s="24"/>
      <c r="G166" s="20"/>
      <c r="H166" s="20"/>
      <c r="I166" s="20"/>
      <c r="J166" s="20"/>
      <c r="K166" s="20"/>
      <c r="L166" s="20"/>
      <c r="M166" s="20"/>
      <c r="W166" s="10"/>
      <c r="Z166" s="10"/>
      <c r="AF166" s="10"/>
      <c r="AK166"/>
    </row>
    <row r="167" spans="6:37">
      <c r="W167" s="10"/>
      <c r="Z167" s="10"/>
      <c r="AE167" s="10"/>
      <c r="AF167" s="10"/>
      <c r="AK167"/>
    </row>
    <row r="168" spans="6:37">
      <c r="AF168" s="10"/>
      <c r="AK168"/>
    </row>
    <row r="170" spans="6:37">
      <c r="AE170" s="10"/>
      <c r="AF170" s="10"/>
      <c r="AK170"/>
    </row>
    <row r="171" spans="6:37">
      <c r="F171" s="24"/>
      <c r="G171" s="20"/>
      <c r="H171" s="20"/>
      <c r="I171" s="20"/>
      <c r="J171" s="20"/>
      <c r="K171" s="20"/>
      <c r="L171" s="20"/>
      <c r="M171" s="20"/>
      <c r="W171" s="10"/>
      <c r="Z171" s="10"/>
      <c r="AF171" s="10"/>
      <c r="AK171"/>
    </row>
    <row r="172" spans="6:37">
      <c r="W172" s="10"/>
      <c r="Z172" s="10"/>
      <c r="AE172" s="10"/>
      <c r="AF172" s="10"/>
      <c r="AK172"/>
    </row>
    <row r="173" spans="6:37">
      <c r="AF173" s="10"/>
      <c r="AK173"/>
    </row>
    <row r="174" spans="6:37">
      <c r="AF174" s="10"/>
      <c r="AK174"/>
    </row>
    <row r="175" spans="6:37">
      <c r="AE175" s="10"/>
      <c r="AF175" s="10"/>
      <c r="AK175"/>
    </row>
    <row r="176" spans="6:37">
      <c r="F176" s="24"/>
      <c r="G176" s="20"/>
      <c r="H176" s="20"/>
      <c r="I176" s="20"/>
      <c r="J176" s="20"/>
      <c r="K176" s="20"/>
      <c r="L176" s="20"/>
      <c r="M176" s="20"/>
      <c r="W176" s="10"/>
      <c r="Z176" s="10"/>
      <c r="AF176" s="10"/>
      <c r="AK176"/>
    </row>
    <row r="177" spans="6:37">
      <c r="W177" s="10"/>
      <c r="Z177" s="10"/>
      <c r="AE177" s="10"/>
      <c r="AF177" s="10"/>
      <c r="AK177"/>
    </row>
    <row r="178" spans="6:37">
      <c r="AF178" s="10"/>
      <c r="AK178"/>
    </row>
    <row r="179" spans="6:37">
      <c r="AF179" s="10"/>
      <c r="AK179"/>
    </row>
    <row r="180" spans="6:37">
      <c r="AE180" s="10"/>
      <c r="AF180" s="10"/>
      <c r="AK180"/>
    </row>
    <row r="181" spans="6:37">
      <c r="F181" s="24"/>
      <c r="G181" s="20"/>
      <c r="H181" s="20"/>
      <c r="I181" s="20"/>
      <c r="J181" s="20"/>
      <c r="K181" s="20"/>
      <c r="L181" s="20"/>
      <c r="M181" s="20"/>
      <c r="W181" s="10"/>
      <c r="Z181" s="10"/>
      <c r="AF181" s="10"/>
      <c r="AK181"/>
    </row>
    <row r="182" spans="6:37">
      <c r="W182" s="10"/>
      <c r="Z182" s="10"/>
      <c r="AE182" s="10"/>
      <c r="AF182" s="10"/>
      <c r="AK182"/>
    </row>
    <row r="183" spans="6:37">
      <c r="AF183" s="10"/>
      <c r="AK183"/>
    </row>
    <row r="184" spans="6:37">
      <c r="AF184" s="10"/>
      <c r="AK184"/>
    </row>
    <row r="185" spans="6:37">
      <c r="AE185" s="10"/>
      <c r="AF185" s="10"/>
      <c r="AK185"/>
    </row>
    <row r="186" spans="6:37">
      <c r="F186" s="24"/>
      <c r="G186" s="20"/>
      <c r="H186" s="20"/>
      <c r="I186" s="20"/>
      <c r="J186" s="20"/>
      <c r="K186" s="20"/>
      <c r="L186" s="20"/>
      <c r="M186" s="20"/>
      <c r="W186" s="10"/>
      <c r="Z186" s="10"/>
      <c r="AF186" s="10"/>
      <c r="AK186"/>
    </row>
    <row r="187" spans="6:37">
      <c r="W187" s="10"/>
      <c r="Z187" s="10"/>
      <c r="AE187" s="10"/>
      <c r="AF187" s="10"/>
      <c r="AK187"/>
    </row>
    <row r="188" spans="6:37">
      <c r="AF188" s="10"/>
      <c r="AK188"/>
    </row>
    <row r="189" spans="6:37">
      <c r="AF189" s="10"/>
      <c r="AK189"/>
    </row>
    <row r="190" spans="6:37">
      <c r="AE190" s="10"/>
      <c r="AF190" s="10"/>
      <c r="AK190"/>
    </row>
    <row r="191" spans="6:37">
      <c r="F191" s="24"/>
      <c r="G191" s="20"/>
      <c r="H191" s="20"/>
      <c r="I191" s="20"/>
      <c r="J191" s="20"/>
      <c r="K191" s="20"/>
      <c r="L191" s="20"/>
      <c r="M191" s="20"/>
      <c r="W191" s="10"/>
      <c r="Z191" s="10"/>
      <c r="AF191" s="10"/>
      <c r="AK191"/>
    </row>
    <row r="192" spans="6:37">
      <c r="W192" s="10"/>
      <c r="Z192" s="10"/>
      <c r="AE192" s="10"/>
      <c r="AF192" s="10"/>
      <c r="AK192"/>
    </row>
    <row r="193" spans="6:37">
      <c r="AF193" s="10"/>
      <c r="AK193"/>
    </row>
    <row r="194" spans="6:37">
      <c r="AF194" s="10"/>
      <c r="AK194"/>
    </row>
    <row r="195" spans="6:37">
      <c r="AE195" s="10"/>
      <c r="AF195" s="10"/>
      <c r="AK195"/>
    </row>
    <row r="196" spans="6:37">
      <c r="F196" s="24"/>
      <c r="G196" s="20"/>
      <c r="H196" s="20"/>
      <c r="I196" s="20"/>
      <c r="J196" s="20"/>
      <c r="K196" s="20"/>
      <c r="L196" s="20"/>
      <c r="M196" s="20"/>
      <c r="W196" s="10"/>
      <c r="Z196" s="10"/>
      <c r="AF196" s="10"/>
      <c r="AK196"/>
    </row>
    <row r="197" spans="6:37">
      <c r="W197" s="10"/>
      <c r="Z197" s="10"/>
      <c r="AE197" s="10"/>
      <c r="AF197" s="10"/>
      <c r="AK197"/>
    </row>
    <row r="198" spans="6:37">
      <c r="AF198" s="10"/>
      <c r="AK198"/>
    </row>
    <row r="199" spans="6:37">
      <c r="AF199" s="10"/>
      <c r="AK199"/>
    </row>
    <row r="200" spans="6:37">
      <c r="AE200" s="10"/>
      <c r="AF200" s="10"/>
      <c r="AK200"/>
    </row>
    <row r="201" spans="6:37">
      <c r="F201" s="24"/>
      <c r="G201" s="20"/>
      <c r="H201" s="20"/>
      <c r="I201" s="20"/>
      <c r="J201" s="20"/>
      <c r="K201" s="20"/>
      <c r="L201" s="20"/>
      <c r="M201" s="20"/>
      <c r="W201" s="10"/>
      <c r="Z201" s="10"/>
      <c r="AF201" s="10"/>
      <c r="AK201"/>
    </row>
    <row r="202" spans="6:37">
      <c r="W202" s="10"/>
      <c r="Z202" s="10"/>
      <c r="AE202" s="10"/>
      <c r="AF202" s="10"/>
      <c r="AK202"/>
    </row>
    <row r="203" spans="6:37">
      <c r="AF203" s="10"/>
      <c r="AK203"/>
    </row>
    <row r="204" spans="6:37">
      <c r="AF204" s="10"/>
      <c r="AK204"/>
    </row>
    <row r="205" spans="6:37">
      <c r="AE205" s="10"/>
      <c r="AF205" s="10"/>
      <c r="AK205"/>
    </row>
    <row r="206" spans="6:37">
      <c r="F206" s="24"/>
      <c r="G206" s="20"/>
      <c r="H206" s="20"/>
      <c r="I206" s="20"/>
      <c r="J206" s="20"/>
      <c r="K206" s="20"/>
      <c r="L206" s="20"/>
      <c r="M206" s="20"/>
      <c r="W206" s="10"/>
      <c r="Z206" s="10"/>
      <c r="AF206" s="10"/>
      <c r="AK206"/>
    </row>
    <row r="207" spans="6:37">
      <c r="W207" s="10"/>
      <c r="Z207" s="10"/>
      <c r="AE207" s="10"/>
      <c r="AF207" s="10"/>
      <c r="AK207"/>
    </row>
    <row r="208" spans="6:37">
      <c r="AF208" s="10"/>
      <c r="AK208"/>
    </row>
    <row r="209" spans="6:38">
      <c r="AF209" s="10"/>
      <c r="AK209"/>
    </row>
    <row r="210" spans="6:38">
      <c r="AE210" s="10"/>
      <c r="AF210" s="10"/>
      <c r="AK210"/>
    </row>
    <row r="211" spans="6:38">
      <c r="F211" s="24"/>
      <c r="G211" s="20"/>
      <c r="H211" s="20"/>
      <c r="I211" s="20"/>
      <c r="J211" s="20"/>
      <c r="K211" s="20"/>
      <c r="L211" s="20"/>
      <c r="M211" s="20"/>
      <c r="W211" s="10"/>
      <c r="Z211" s="10"/>
      <c r="AF211" s="10"/>
      <c r="AK211"/>
    </row>
    <row r="212" spans="6:38">
      <c r="W212" s="10"/>
      <c r="Z212" s="10"/>
      <c r="AE212" s="10"/>
      <c r="AF212" s="10"/>
      <c r="AK212"/>
    </row>
    <row r="213" spans="6:38">
      <c r="AF213" s="10"/>
      <c r="AK213"/>
    </row>
    <row r="214" spans="6:38">
      <c r="AF214" s="10"/>
      <c r="AK214"/>
    </row>
    <row r="215" spans="6:38">
      <c r="AE215" s="10"/>
      <c r="AF215" s="10"/>
      <c r="AK215"/>
    </row>
    <row r="216" spans="6:38">
      <c r="F216" s="24"/>
      <c r="G216" s="20"/>
      <c r="H216" s="20"/>
      <c r="I216" s="20"/>
      <c r="J216" s="20"/>
      <c r="K216" s="20"/>
      <c r="L216" s="20"/>
      <c r="M216" s="20"/>
      <c r="W216" s="10"/>
      <c r="Z216" s="10"/>
      <c r="AF216" s="10"/>
      <c r="AK216"/>
    </row>
    <row r="217" spans="6:38">
      <c r="W217" s="10"/>
      <c r="Z217" s="10"/>
      <c r="AE217" s="10"/>
      <c r="AF217" s="10"/>
      <c r="AK217"/>
    </row>
    <row r="218" spans="6:38">
      <c r="AF218" s="10"/>
    </row>
    <row r="219" spans="6:38">
      <c r="AF219" s="10"/>
    </row>
    <row r="220" spans="6:38">
      <c r="W220" s="10"/>
    </row>
    <row r="221" spans="6:38">
      <c r="W221" s="10"/>
      <c r="Z221" s="10"/>
      <c r="AK221" s="1" t="s">
        <v>786</v>
      </c>
      <c r="AL221" s="25" t="s">
        <v>787</v>
      </c>
    </row>
    <row r="222" spans="6:38">
      <c r="Z222" s="10"/>
      <c r="AK222" s="1" t="s">
        <v>788</v>
      </c>
      <c r="AL222" s="25" t="s">
        <v>582</v>
      </c>
    </row>
    <row r="223" spans="6:38">
      <c r="AK223" s="1" t="s">
        <v>789</v>
      </c>
      <c r="AL223" s="25" t="s">
        <v>790</v>
      </c>
    </row>
    <row r="224" spans="6:38">
      <c r="AK224" s="1" t="s">
        <v>791</v>
      </c>
      <c r="AL224" s="25" t="s">
        <v>792</v>
      </c>
    </row>
    <row r="225" spans="37:38">
      <c r="AK225" s="1" t="s">
        <v>793</v>
      </c>
      <c r="AL225" s="25" t="s">
        <v>603</v>
      </c>
    </row>
    <row r="226" spans="37:38">
      <c r="AL226" s="25"/>
    </row>
    <row r="227" spans="37:38">
      <c r="AL227" s="25" t="s">
        <v>605</v>
      </c>
    </row>
    <row r="228" spans="37:38">
      <c r="AL228" s="25" t="s">
        <v>794</v>
      </c>
    </row>
    <row r="229" spans="37:38">
      <c r="AK229" s="1" t="s">
        <v>795</v>
      </c>
      <c r="AL229" s="25" t="s">
        <v>796</v>
      </c>
    </row>
    <row r="230" spans="37:38">
      <c r="AK230" s="1" t="s">
        <v>441</v>
      </c>
      <c r="AL230" s="25" t="s">
        <v>621</v>
      </c>
    </row>
    <row r="231" spans="37:38">
      <c r="AK231" s="1" t="s">
        <v>443</v>
      </c>
    </row>
    <row r="232" spans="37:38">
      <c r="AK232" s="1" t="s">
        <v>445</v>
      </c>
    </row>
  </sheetData>
  <mergeCells count="1">
    <mergeCell ref="G2:M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X1646"/>
  <sheetViews>
    <sheetView topLeftCell="Q1" workbookViewId="0">
      <selection activeCell="Q51" sqref="Q50:Q199"/>
    </sheetView>
  </sheetViews>
  <sheetFormatPr baseColWidth="10" defaultRowHeight="15" x14ac:dyDescent="0"/>
  <cols>
    <col min="1" max="1" width="11" bestFit="1" customWidth="1"/>
    <col min="2" max="2" width="11.1640625" bestFit="1" customWidth="1"/>
    <col min="3" max="4" width="17.83203125" customWidth="1"/>
    <col min="5" max="5" width="26.6640625" customWidth="1"/>
    <col min="6" max="6" width="34.6640625" customWidth="1"/>
    <col min="7" max="7" width="43.33203125" customWidth="1"/>
    <col min="8" max="8" width="20.5" customWidth="1"/>
    <col min="11" max="11" width="12.83203125" bestFit="1" customWidth="1"/>
    <col min="12" max="12" width="13" bestFit="1" customWidth="1"/>
    <col min="14" max="15" width="25.83203125" customWidth="1"/>
    <col min="17" max="17" width="16.83203125" customWidth="1"/>
    <col min="18" max="18" width="28.83203125" customWidth="1"/>
    <col min="414" max="414" width="43.33203125" customWidth="1"/>
  </cols>
  <sheetData>
    <row r="1" spans="1:414">
      <c r="A1" s="1" t="s">
        <v>952</v>
      </c>
      <c r="B1" s="1" t="s">
        <v>953</v>
      </c>
      <c r="C1" s="1" t="s">
        <v>954</v>
      </c>
      <c r="D1" s="1" t="s">
        <v>955</v>
      </c>
      <c r="E1" s="1" t="s">
        <v>956</v>
      </c>
      <c r="F1" s="1" t="s">
        <v>957</v>
      </c>
      <c r="G1" s="1" t="s">
        <v>958</v>
      </c>
      <c r="H1" s="1" t="s">
        <v>959</v>
      </c>
      <c r="I1" s="1" t="s">
        <v>960</v>
      </c>
      <c r="J1" s="1" t="s">
        <v>961</v>
      </c>
      <c r="K1" s="1" t="s">
        <v>962</v>
      </c>
      <c r="L1" s="1" t="s">
        <v>963</v>
      </c>
      <c r="M1" s="1" t="s">
        <v>4252</v>
      </c>
      <c r="Q1" s="18" t="s">
        <v>964</v>
      </c>
      <c r="R1" s="18">
        <v>391</v>
      </c>
      <c r="S1" s="18" t="s">
        <v>965</v>
      </c>
      <c r="OX1" s="1" t="s">
        <v>958</v>
      </c>
    </row>
    <row r="2" spans="1:41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t="s">
        <v>4453</v>
      </c>
      <c r="Q2" s="18"/>
      <c r="R2" s="18"/>
      <c r="S2" s="18"/>
      <c r="OX2" s="1"/>
    </row>
    <row r="3" spans="1:414">
      <c r="A3" s="1">
        <v>1</v>
      </c>
      <c r="B3" s="1">
        <v>1</v>
      </c>
      <c r="C3" s="1">
        <v>4473183.3</v>
      </c>
      <c r="D3" s="1" t="s">
        <v>966</v>
      </c>
      <c r="E3" s="1" t="s">
        <v>967</v>
      </c>
      <c r="F3" s="1" t="s">
        <v>968</v>
      </c>
      <c r="G3" s="1" t="s">
        <v>4253</v>
      </c>
      <c r="H3" s="1" t="s">
        <v>970</v>
      </c>
      <c r="I3" s="1" t="s">
        <v>971</v>
      </c>
      <c r="J3" s="1" t="s">
        <v>972</v>
      </c>
      <c r="K3" s="1">
        <v>1.2284646743707501E-3</v>
      </c>
      <c r="L3" s="1">
        <v>1.7190169588286001E-4</v>
      </c>
      <c r="M3" t="str">
        <f>CONCATENATE("""",G3,"""")</f>
        <v>"Anterior_nares.1"</v>
      </c>
      <c r="Q3" s="18" t="s">
        <v>973</v>
      </c>
      <c r="R3" s="18">
        <v>266</v>
      </c>
      <c r="OX3" s="1" t="s">
        <v>4253</v>
      </c>
    </row>
    <row r="4" spans="1:414">
      <c r="A4" s="1">
        <v>2</v>
      </c>
      <c r="B4" s="1">
        <v>2</v>
      </c>
      <c r="C4" s="1">
        <v>4472318.3</v>
      </c>
      <c r="D4" s="1" t="s">
        <v>974</v>
      </c>
      <c r="E4" s="1" t="s">
        <v>967</v>
      </c>
      <c r="F4" s="1" t="s">
        <v>968</v>
      </c>
      <c r="G4" s="1" t="s">
        <v>4254</v>
      </c>
      <c r="H4" s="1" t="s">
        <v>976</v>
      </c>
      <c r="I4" s="1" t="s">
        <v>971</v>
      </c>
      <c r="J4" s="1" t="s">
        <v>972</v>
      </c>
      <c r="K4" s="1">
        <v>3.9770635671725302E-4</v>
      </c>
      <c r="L4" s="1">
        <v>-1.7911285675248001E-3</v>
      </c>
      <c r="M4" t="str">
        <f t="shared" ref="M4:M67" si="0">CONCATENATE("""",G4,"""")</f>
        <v>"Anterior_nares.2"</v>
      </c>
      <c r="Q4" s="18" t="s">
        <v>977</v>
      </c>
      <c r="R4" s="18">
        <v>251</v>
      </c>
      <c r="OX4" s="1" t="s">
        <v>4254</v>
      </c>
    </row>
    <row r="5" spans="1:414">
      <c r="A5" s="1">
        <v>3</v>
      </c>
      <c r="B5" s="1">
        <v>3</v>
      </c>
      <c r="C5" s="1">
        <v>4472319.3</v>
      </c>
      <c r="D5" s="1" t="s">
        <v>978</v>
      </c>
      <c r="E5" s="1" t="s">
        <v>967</v>
      </c>
      <c r="F5" s="1" t="s">
        <v>968</v>
      </c>
      <c r="G5" s="1" t="s">
        <v>4255</v>
      </c>
      <c r="H5" s="1" t="s">
        <v>976</v>
      </c>
      <c r="I5" s="1" t="s">
        <v>971</v>
      </c>
      <c r="J5" s="1" t="s">
        <v>972</v>
      </c>
      <c r="K5" s="1">
        <v>7.6099750786497698E-4</v>
      </c>
      <c r="L5" s="1">
        <v>-1.81222074520342E-3</v>
      </c>
      <c r="M5" t="str">
        <f t="shared" si="0"/>
        <v>"Anterior_nares.3"</v>
      </c>
      <c r="Q5" s="18" t="s">
        <v>980</v>
      </c>
      <c r="R5" s="18">
        <v>250</v>
      </c>
      <c r="OX5" s="1" t="s">
        <v>4255</v>
      </c>
    </row>
    <row r="6" spans="1:414">
      <c r="A6" s="1">
        <v>4</v>
      </c>
      <c r="B6" s="1">
        <v>4</v>
      </c>
      <c r="C6" s="1">
        <v>4473478.3</v>
      </c>
      <c r="D6" s="1" t="s">
        <v>981</v>
      </c>
      <c r="E6" s="1" t="s">
        <v>967</v>
      </c>
      <c r="F6" s="1" t="s">
        <v>968</v>
      </c>
      <c r="G6" s="1" t="s">
        <v>4256</v>
      </c>
      <c r="H6" s="1" t="s">
        <v>983</v>
      </c>
      <c r="I6" s="1" t="s">
        <v>971</v>
      </c>
      <c r="J6" s="1" t="s">
        <v>984</v>
      </c>
      <c r="K6" s="1">
        <v>7.0714727046833901E-4</v>
      </c>
      <c r="L6" s="1">
        <v>-2.2125583405506501E-3</v>
      </c>
      <c r="M6" t="str">
        <f t="shared" si="0"/>
        <v>"Anterior_nares.4"</v>
      </c>
      <c r="Q6" s="18" t="s">
        <v>985</v>
      </c>
      <c r="R6" s="18">
        <v>188</v>
      </c>
      <c r="OX6" s="1" t="s">
        <v>4256</v>
      </c>
    </row>
    <row r="7" spans="1:414">
      <c r="A7" s="1">
        <v>5</v>
      </c>
      <c r="B7" s="1">
        <v>5</v>
      </c>
      <c r="C7" s="1">
        <v>4473484.3</v>
      </c>
      <c r="D7" s="1" t="s">
        <v>986</v>
      </c>
      <c r="E7" s="1" t="s">
        <v>967</v>
      </c>
      <c r="F7" s="1" t="s">
        <v>968</v>
      </c>
      <c r="G7" s="1" t="s">
        <v>4257</v>
      </c>
      <c r="H7" s="1" t="s">
        <v>983</v>
      </c>
      <c r="I7" s="1" t="s">
        <v>971</v>
      </c>
      <c r="J7" s="1" t="s">
        <v>984</v>
      </c>
      <c r="K7" s="1">
        <v>7.0534097839495896E-4</v>
      </c>
      <c r="L7" s="1">
        <v>-2.3328381627338302E-3</v>
      </c>
      <c r="M7" t="str">
        <f t="shared" si="0"/>
        <v>"Anterior_nares.5"</v>
      </c>
      <c r="Q7" s="18" t="s">
        <v>988</v>
      </c>
      <c r="R7" s="18">
        <v>125</v>
      </c>
      <c r="OX7" s="1" t="s">
        <v>4257</v>
      </c>
    </row>
    <row r="8" spans="1:414">
      <c r="A8" s="1">
        <v>6</v>
      </c>
      <c r="B8" s="1">
        <v>6</v>
      </c>
      <c r="C8" s="1">
        <v>4472815.3</v>
      </c>
      <c r="D8" s="1" t="s">
        <v>989</v>
      </c>
      <c r="E8" s="1" t="s">
        <v>967</v>
      </c>
      <c r="F8" s="1" t="s">
        <v>968</v>
      </c>
      <c r="G8" s="1" t="s">
        <v>4258</v>
      </c>
      <c r="H8" s="1" t="s">
        <v>983</v>
      </c>
      <c r="I8" s="1" t="s">
        <v>971</v>
      </c>
      <c r="J8" s="1" t="s">
        <v>984</v>
      </c>
      <c r="K8" s="1">
        <v>5.9411909222985596E-4</v>
      </c>
      <c r="L8" s="1">
        <v>-2.6730746088096001E-3</v>
      </c>
      <c r="M8" t="str">
        <f t="shared" si="0"/>
        <v>"Anterior_nares.6"</v>
      </c>
      <c r="OX8" s="1" t="s">
        <v>4258</v>
      </c>
    </row>
    <row r="9" spans="1:414">
      <c r="A9" s="1">
        <v>7</v>
      </c>
      <c r="B9" s="1">
        <v>7</v>
      </c>
      <c r="C9" s="1">
        <v>4472850.3</v>
      </c>
      <c r="D9" s="1" t="s">
        <v>991</v>
      </c>
      <c r="E9" s="1" t="s">
        <v>967</v>
      </c>
      <c r="F9" s="1" t="s">
        <v>968</v>
      </c>
      <c r="G9" s="1" t="s">
        <v>4259</v>
      </c>
      <c r="H9" s="1" t="s">
        <v>983</v>
      </c>
      <c r="I9" s="1" t="s">
        <v>971</v>
      </c>
      <c r="J9" s="1" t="s">
        <v>984</v>
      </c>
      <c r="K9" s="1">
        <v>4.8014577412151501E-4</v>
      </c>
      <c r="L9" s="1">
        <v>-2.81505235124581E-3</v>
      </c>
      <c r="M9" t="str">
        <f t="shared" si="0"/>
        <v>"Anterior_nares.7"</v>
      </c>
      <c r="Q9" s="18" t="s">
        <v>993</v>
      </c>
      <c r="R9" s="18">
        <v>37</v>
      </c>
      <c r="S9" s="18" t="s">
        <v>994</v>
      </c>
      <c r="OX9" s="1" t="s">
        <v>4259</v>
      </c>
    </row>
    <row r="10" spans="1:414">
      <c r="A10" s="1">
        <v>8</v>
      </c>
      <c r="B10" s="1">
        <v>8</v>
      </c>
      <c r="C10" s="1">
        <v>4472511.3</v>
      </c>
      <c r="D10" s="1" t="s">
        <v>995</v>
      </c>
      <c r="E10" s="1" t="s">
        <v>967</v>
      </c>
      <c r="F10" s="1" t="s">
        <v>968</v>
      </c>
      <c r="G10" s="1" t="s">
        <v>4260</v>
      </c>
      <c r="H10" s="1" t="s">
        <v>970</v>
      </c>
      <c r="I10" s="1" t="s">
        <v>997</v>
      </c>
      <c r="J10" s="1" t="s">
        <v>972</v>
      </c>
      <c r="K10" s="1">
        <v>2.3584370022764101E-3</v>
      </c>
      <c r="L10" s="1">
        <v>-2.88584813807246E-3</v>
      </c>
      <c r="M10" t="str">
        <f t="shared" si="0"/>
        <v>"Anterior_nares.8"</v>
      </c>
      <c r="Q10" s="18" t="s">
        <v>998</v>
      </c>
      <c r="R10" s="18">
        <v>20</v>
      </c>
      <c r="S10" s="18" t="e">
        <f>- nah what the hell, include them all</f>
        <v>#NAME?</v>
      </c>
      <c r="OX10" s="1" t="s">
        <v>4260</v>
      </c>
    </row>
    <row r="11" spans="1:414">
      <c r="A11" s="1">
        <v>9</v>
      </c>
      <c r="B11" s="1">
        <v>9</v>
      </c>
      <c r="C11" s="1">
        <v>4472510.3</v>
      </c>
      <c r="D11" s="1" t="s">
        <v>999</v>
      </c>
      <c r="E11" s="1" t="s">
        <v>967</v>
      </c>
      <c r="F11" s="1" t="s">
        <v>968</v>
      </c>
      <c r="G11" s="1" t="s">
        <v>4261</v>
      </c>
      <c r="H11" s="1" t="s">
        <v>970</v>
      </c>
      <c r="I11" s="1" t="s">
        <v>997</v>
      </c>
      <c r="J11" s="1" t="s">
        <v>972</v>
      </c>
      <c r="K11" s="1">
        <v>2.3657765962841002E-3</v>
      </c>
      <c r="L11" s="1">
        <v>-2.9097470036489699E-3</v>
      </c>
      <c r="M11" t="str">
        <f t="shared" si="0"/>
        <v>"Anterior_nares.9"</v>
      </c>
      <c r="Q11" s="18" t="s">
        <v>1001</v>
      </c>
      <c r="R11" s="18">
        <v>18</v>
      </c>
      <c r="S11" s="18"/>
      <c r="OX11" s="1" t="s">
        <v>4261</v>
      </c>
    </row>
    <row r="12" spans="1:414">
      <c r="A12" s="1">
        <v>10</v>
      </c>
      <c r="B12" s="1">
        <v>10</v>
      </c>
      <c r="C12" s="1">
        <v>4473521.3</v>
      </c>
      <c r="D12" s="1" t="s">
        <v>1002</v>
      </c>
      <c r="E12" s="1" t="s">
        <v>967</v>
      </c>
      <c r="F12" s="1" t="s">
        <v>968</v>
      </c>
      <c r="G12" s="1" t="s">
        <v>4262</v>
      </c>
      <c r="H12" s="1" t="s">
        <v>1004</v>
      </c>
      <c r="I12" s="1" t="s">
        <v>997</v>
      </c>
      <c r="J12" s="1" t="s">
        <v>984</v>
      </c>
      <c r="K12" s="1">
        <v>2.2933972942488801E-5</v>
      </c>
      <c r="L12" s="1">
        <v>-2.9321305609620201E-3</v>
      </c>
      <c r="M12" t="str">
        <f t="shared" si="0"/>
        <v>"Anterior_nares.10"</v>
      </c>
      <c r="Q12" s="18" t="s">
        <v>1005</v>
      </c>
      <c r="R12" s="18">
        <v>14</v>
      </c>
      <c r="S12" s="18"/>
      <c r="OX12" s="1" t="s">
        <v>4262</v>
      </c>
    </row>
    <row r="13" spans="1:414">
      <c r="A13" s="1">
        <v>11</v>
      </c>
      <c r="B13" s="1">
        <v>11</v>
      </c>
      <c r="C13" s="1">
        <v>4472973.3</v>
      </c>
      <c r="D13" s="1" t="s">
        <v>1006</v>
      </c>
      <c r="E13" s="1" t="s">
        <v>967</v>
      </c>
      <c r="F13" s="1" t="s">
        <v>968</v>
      </c>
      <c r="G13" s="1" t="s">
        <v>4263</v>
      </c>
      <c r="H13" s="1" t="s">
        <v>1008</v>
      </c>
      <c r="I13" s="1" t="s">
        <v>971</v>
      </c>
      <c r="J13" s="1" t="s">
        <v>984</v>
      </c>
      <c r="K13" s="1">
        <v>-3.29662597983818E-4</v>
      </c>
      <c r="L13" s="1">
        <v>-3.1273346247758099E-3</v>
      </c>
      <c r="M13" t="str">
        <f t="shared" si="0"/>
        <v>"Anterior_nares.11"</v>
      </c>
      <c r="Q13" s="18" t="s">
        <v>1009</v>
      </c>
      <c r="R13" s="18">
        <v>12</v>
      </c>
      <c r="S13" s="18"/>
      <c r="OX13" s="1" t="s">
        <v>4263</v>
      </c>
    </row>
    <row r="14" spans="1:414">
      <c r="A14" s="1">
        <v>12</v>
      </c>
      <c r="B14" s="1">
        <v>12</v>
      </c>
      <c r="C14" s="1">
        <v>4478585.3</v>
      </c>
      <c r="D14" s="1" t="s">
        <v>1010</v>
      </c>
      <c r="E14" s="1" t="s">
        <v>967</v>
      </c>
      <c r="F14" s="1" t="s">
        <v>968</v>
      </c>
      <c r="G14" s="1" t="s">
        <v>4264</v>
      </c>
      <c r="H14" s="1" t="s">
        <v>1004</v>
      </c>
      <c r="I14" s="1" t="s">
        <v>997</v>
      </c>
      <c r="J14" s="1" t="s">
        <v>984</v>
      </c>
      <c r="K14" s="1">
        <v>1.2594875110133301E-4</v>
      </c>
      <c r="L14" s="1">
        <v>-3.22109177466887E-3</v>
      </c>
      <c r="M14" t="str">
        <f t="shared" si="0"/>
        <v>"Anterior_nares.12"</v>
      </c>
      <c r="Q14" s="18" t="s">
        <v>1012</v>
      </c>
      <c r="R14" s="18">
        <v>12</v>
      </c>
      <c r="S14" s="18"/>
      <c r="OX14" s="1" t="s">
        <v>4264</v>
      </c>
    </row>
    <row r="15" spans="1:414">
      <c r="A15" s="1">
        <v>13</v>
      </c>
      <c r="B15" s="1">
        <v>13</v>
      </c>
      <c r="C15" s="1">
        <v>4473427.3</v>
      </c>
      <c r="D15" s="1" t="s">
        <v>1013</v>
      </c>
      <c r="E15" s="1" t="s">
        <v>967</v>
      </c>
      <c r="F15" s="1" t="s">
        <v>968</v>
      </c>
      <c r="G15" s="1" t="s">
        <v>4265</v>
      </c>
      <c r="H15" s="1" t="s">
        <v>1015</v>
      </c>
      <c r="I15" s="1" t="s">
        <v>997</v>
      </c>
      <c r="J15" s="1" t="s">
        <v>984</v>
      </c>
      <c r="K15" s="1">
        <v>5.4157636156316102E-4</v>
      </c>
      <c r="L15" s="1">
        <v>-3.3017315382874498E-3</v>
      </c>
      <c r="M15" t="str">
        <f t="shared" si="0"/>
        <v>"Anterior_nares.13"</v>
      </c>
      <c r="Q15" s="18" t="s">
        <v>1016</v>
      </c>
      <c r="R15" s="18">
        <v>10</v>
      </c>
      <c r="S15" s="18"/>
      <c r="OX15" s="1" t="s">
        <v>4265</v>
      </c>
    </row>
    <row r="16" spans="1:414">
      <c r="A16" s="1">
        <v>14</v>
      </c>
      <c r="B16" s="1">
        <v>14</v>
      </c>
      <c r="C16" s="1">
        <v>4472162.3</v>
      </c>
      <c r="D16" s="1" t="s">
        <v>1017</v>
      </c>
      <c r="E16" s="1" t="s">
        <v>967</v>
      </c>
      <c r="F16" s="1" t="s">
        <v>968</v>
      </c>
      <c r="G16" s="1" t="s">
        <v>4266</v>
      </c>
      <c r="H16" s="1" t="s">
        <v>983</v>
      </c>
      <c r="I16" s="1" t="s">
        <v>997</v>
      </c>
      <c r="J16" s="1" t="s">
        <v>972</v>
      </c>
      <c r="K16" s="1">
        <v>1.50680161902791E-3</v>
      </c>
      <c r="L16" s="1">
        <v>-3.3551539856028598E-3</v>
      </c>
      <c r="M16" t="str">
        <f t="shared" si="0"/>
        <v>"Anterior_nares.14"</v>
      </c>
      <c r="Q16" s="18" t="s">
        <v>1019</v>
      </c>
      <c r="R16" s="18">
        <v>6</v>
      </c>
      <c r="S16" s="18"/>
      <c r="OX16" s="1" t="s">
        <v>4266</v>
      </c>
    </row>
    <row r="17" spans="1:414">
      <c r="A17" s="1">
        <v>15</v>
      </c>
      <c r="B17" s="1">
        <v>15</v>
      </c>
      <c r="C17" s="1">
        <v>4473421.3</v>
      </c>
      <c r="D17" s="1" t="s">
        <v>1020</v>
      </c>
      <c r="E17" s="1" t="s">
        <v>967</v>
      </c>
      <c r="F17" s="1" t="s">
        <v>968</v>
      </c>
      <c r="G17" s="1" t="s">
        <v>4267</v>
      </c>
      <c r="H17" s="1" t="s">
        <v>1015</v>
      </c>
      <c r="I17" s="1" t="s">
        <v>997</v>
      </c>
      <c r="J17" s="1" t="s">
        <v>984</v>
      </c>
      <c r="K17" s="1">
        <v>3.8368019650030698E-4</v>
      </c>
      <c r="L17" s="1">
        <v>-3.4095924521665901E-3</v>
      </c>
      <c r="M17" t="str">
        <f t="shared" si="0"/>
        <v>"Anterior_nares.15"</v>
      </c>
      <c r="Q17" s="18" t="s">
        <v>1022</v>
      </c>
      <c r="R17" s="18">
        <v>4</v>
      </c>
      <c r="S17" s="18"/>
      <c r="OX17" s="1" t="s">
        <v>4267</v>
      </c>
    </row>
    <row r="18" spans="1:414">
      <c r="A18" s="1">
        <v>16</v>
      </c>
      <c r="B18" s="1">
        <v>16</v>
      </c>
      <c r="C18" s="1">
        <v>4472831.3</v>
      </c>
      <c r="D18" s="1" t="s">
        <v>1023</v>
      </c>
      <c r="E18" s="1" t="s">
        <v>967</v>
      </c>
      <c r="F18" s="1" t="s">
        <v>968</v>
      </c>
      <c r="G18" s="1" t="s">
        <v>4268</v>
      </c>
      <c r="H18" s="1" t="s">
        <v>983</v>
      </c>
      <c r="I18" s="1" t="s">
        <v>971</v>
      </c>
      <c r="J18" s="1" t="s">
        <v>984</v>
      </c>
      <c r="K18" s="1">
        <v>3.0825688481807002E-4</v>
      </c>
      <c r="L18" s="1">
        <v>-3.4154832114467698E-3</v>
      </c>
      <c r="M18" t="str">
        <f t="shared" si="0"/>
        <v>"Anterior_nares.16"</v>
      </c>
      <c r="Q18" s="18" t="s">
        <v>1025</v>
      </c>
      <c r="R18" s="18">
        <v>2</v>
      </c>
      <c r="S18" s="18"/>
      <c r="OX18" s="1" t="s">
        <v>4268</v>
      </c>
    </row>
    <row r="19" spans="1:414">
      <c r="A19" s="1">
        <v>17</v>
      </c>
      <c r="B19" s="1">
        <v>17</v>
      </c>
      <c r="C19" s="1">
        <v>4472747.3</v>
      </c>
      <c r="D19" s="1" t="s">
        <v>1026</v>
      </c>
      <c r="E19" s="1" t="s">
        <v>967</v>
      </c>
      <c r="F19" s="1" t="s">
        <v>968</v>
      </c>
      <c r="G19" s="1" t="s">
        <v>4269</v>
      </c>
      <c r="H19" s="1" t="s">
        <v>983</v>
      </c>
      <c r="I19" s="1" t="s">
        <v>971</v>
      </c>
      <c r="J19" s="1" t="s">
        <v>984</v>
      </c>
      <c r="K19" s="1">
        <v>9.8127717965044298E-4</v>
      </c>
      <c r="L19" s="1">
        <v>-3.4711295758622801E-3</v>
      </c>
      <c r="M19" t="str">
        <f t="shared" si="0"/>
        <v>"Anterior_nares.17"</v>
      </c>
      <c r="OX19" s="1" t="s">
        <v>4269</v>
      </c>
    </row>
    <row r="20" spans="1:414">
      <c r="A20" s="1">
        <v>18</v>
      </c>
      <c r="B20" s="1">
        <v>18</v>
      </c>
      <c r="C20" s="1">
        <v>4473096.3</v>
      </c>
      <c r="D20" s="1" t="s">
        <v>1028</v>
      </c>
      <c r="E20" s="1" t="s">
        <v>967</v>
      </c>
      <c r="F20" s="1" t="s">
        <v>968</v>
      </c>
      <c r="G20" s="1" t="s">
        <v>4270</v>
      </c>
      <c r="H20" s="1" t="s">
        <v>1004</v>
      </c>
      <c r="I20" s="1" t="s">
        <v>997</v>
      </c>
      <c r="J20" s="1" t="s">
        <v>972</v>
      </c>
      <c r="K20" s="1">
        <v>-3.5493883247399502E-4</v>
      </c>
      <c r="L20" s="1">
        <v>-3.4820970302992301E-3</v>
      </c>
      <c r="M20" t="str">
        <f t="shared" si="0"/>
        <v>"Anterior_nares.18"</v>
      </c>
      <c r="Q20" s="28" t="s">
        <v>1030</v>
      </c>
      <c r="OX20" s="1" t="s">
        <v>4270</v>
      </c>
    </row>
    <row r="21" spans="1:414">
      <c r="A21" s="1">
        <v>19</v>
      </c>
      <c r="B21" s="1">
        <v>19</v>
      </c>
      <c r="C21" s="1">
        <v>4472163.3</v>
      </c>
      <c r="D21" s="1" t="s">
        <v>1031</v>
      </c>
      <c r="E21" s="1" t="s">
        <v>967</v>
      </c>
      <c r="F21" s="1" t="s">
        <v>968</v>
      </c>
      <c r="G21" s="1" t="s">
        <v>4271</v>
      </c>
      <c r="H21" s="1" t="s">
        <v>983</v>
      </c>
      <c r="I21" s="1" t="s">
        <v>997</v>
      </c>
      <c r="J21" s="1" t="s">
        <v>972</v>
      </c>
      <c r="K21" s="1">
        <v>1.5942625164569099E-3</v>
      </c>
      <c r="L21" s="1">
        <v>-3.54273061267368E-3</v>
      </c>
      <c r="M21" t="str">
        <f t="shared" si="0"/>
        <v>"Anterior_nares.19"</v>
      </c>
      <c r="Q21" s="29"/>
      <c r="OX21" s="1" t="s">
        <v>4271</v>
      </c>
    </row>
    <row r="22" spans="1:414">
      <c r="A22" s="1">
        <v>20</v>
      </c>
      <c r="B22" s="1">
        <v>20</v>
      </c>
      <c r="C22" s="1">
        <v>4472979.3</v>
      </c>
      <c r="D22" s="1" t="s">
        <v>1033</v>
      </c>
      <c r="E22" s="1" t="s">
        <v>967</v>
      </c>
      <c r="F22" s="1" t="s">
        <v>968</v>
      </c>
      <c r="G22" s="1" t="s">
        <v>4272</v>
      </c>
      <c r="H22" s="1" t="s">
        <v>1008</v>
      </c>
      <c r="I22" s="1" t="s">
        <v>971</v>
      </c>
      <c r="J22" s="1" t="s">
        <v>984</v>
      </c>
      <c r="K22" s="1">
        <v>-2.6412975168112998E-4</v>
      </c>
      <c r="L22" s="1">
        <v>-3.6054401059055102E-3</v>
      </c>
      <c r="M22" t="str">
        <f t="shared" si="0"/>
        <v>"Anterior_nares.20"</v>
      </c>
      <c r="P22" t="s">
        <v>4249</v>
      </c>
      <c r="Q22" t="s">
        <v>4250</v>
      </c>
      <c r="S22">
        <v>1</v>
      </c>
      <c r="T22">
        <v>2</v>
      </c>
      <c r="U22">
        <v>3</v>
      </c>
      <c r="V22">
        <v>4</v>
      </c>
      <c r="W22">
        <v>5</v>
      </c>
      <c r="X22">
        <v>6</v>
      </c>
      <c r="Y22">
        <v>7</v>
      </c>
      <c r="Z22">
        <v>8</v>
      </c>
      <c r="AA22">
        <v>9</v>
      </c>
      <c r="AB22">
        <v>10</v>
      </c>
      <c r="AC22">
        <v>11</v>
      </c>
      <c r="AD22">
        <v>12</v>
      </c>
      <c r="AE22">
        <v>13</v>
      </c>
      <c r="AF22">
        <v>14</v>
      </c>
      <c r="AG22">
        <v>15</v>
      </c>
      <c r="AH22">
        <v>16</v>
      </c>
      <c r="AI22">
        <v>17</v>
      </c>
      <c r="AJ22">
        <v>18</v>
      </c>
      <c r="AK22">
        <v>19</v>
      </c>
      <c r="AL22">
        <v>20</v>
      </c>
      <c r="AM22">
        <v>21</v>
      </c>
      <c r="AN22">
        <v>22</v>
      </c>
      <c r="AO22">
        <v>23</v>
      </c>
      <c r="AP22">
        <v>24</v>
      </c>
      <c r="AQ22">
        <v>25</v>
      </c>
      <c r="AR22">
        <v>26</v>
      </c>
      <c r="AS22">
        <v>27</v>
      </c>
      <c r="AT22">
        <v>28</v>
      </c>
      <c r="AU22">
        <v>29</v>
      </c>
      <c r="AV22">
        <v>30</v>
      </c>
      <c r="AW22">
        <v>31</v>
      </c>
      <c r="AX22">
        <v>32</v>
      </c>
      <c r="AY22">
        <v>33</v>
      </c>
      <c r="AZ22">
        <v>34</v>
      </c>
      <c r="BA22">
        <v>35</v>
      </c>
      <c r="BB22">
        <v>36</v>
      </c>
      <c r="BC22">
        <v>37</v>
      </c>
      <c r="BD22">
        <v>38</v>
      </c>
      <c r="BE22">
        <v>39</v>
      </c>
      <c r="BF22">
        <v>40</v>
      </c>
      <c r="BG22">
        <v>41</v>
      </c>
      <c r="BH22">
        <v>42</v>
      </c>
      <c r="BI22">
        <v>43</v>
      </c>
      <c r="BJ22">
        <v>44</v>
      </c>
      <c r="BK22">
        <v>45</v>
      </c>
      <c r="BL22">
        <v>46</v>
      </c>
      <c r="BM22">
        <v>47</v>
      </c>
      <c r="BN22">
        <v>48</v>
      </c>
      <c r="BO22">
        <v>49</v>
      </c>
      <c r="BP22">
        <v>50</v>
      </c>
      <c r="BQ22">
        <v>51</v>
      </c>
      <c r="BR22">
        <v>52</v>
      </c>
      <c r="BS22">
        <v>53</v>
      </c>
      <c r="BT22">
        <v>54</v>
      </c>
      <c r="BU22">
        <v>55</v>
      </c>
      <c r="BV22">
        <v>56</v>
      </c>
      <c r="BW22">
        <v>57</v>
      </c>
      <c r="BX22">
        <v>58</v>
      </c>
      <c r="BY22">
        <v>59</v>
      </c>
      <c r="BZ22">
        <v>60</v>
      </c>
      <c r="CA22">
        <v>61</v>
      </c>
      <c r="CB22">
        <v>62</v>
      </c>
      <c r="CC22">
        <v>63</v>
      </c>
      <c r="CD22">
        <v>64</v>
      </c>
      <c r="CE22">
        <v>65</v>
      </c>
      <c r="CF22">
        <v>66</v>
      </c>
      <c r="CG22">
        <v>67</v>
      </c>
      <c r="CH22">
        <v>68</v>
      </c>
      <c r="CI22">
        <v>69</v>
      </c>
      <c r="CJ22">
        <v>70</v>
      </c>
      <c r="CK22">
        <v>71</v>
      </c>
      <c r="CL22">
        <v>72</v>
      </c>
      <c r="CM22">
        <v>73</v>
      </c>
      <c r="CN22">
        <v>74</v>
      </c>
      <c r="CO22">
        <v>75</v>
      </c>
      <c r="CP22">
        <v>76</v>
      </c>
      <c r="CQ22">
        <v>77</v>
      </c>
      <c r="CR22">
        <v>78</v>
      </c>
      <c r="CS22">
        <v>79</v>
      </c>
      <c r="CT22">
        <v>80</v>
      </c>
      <c r="CU22">
        <v>81</v>
      </c>
      <c r="CV22">
        <v>82</v>
      </c>
      <c r="CW22">
        <v>83</v>
      </c>
      <c r="CX22">
        <v>84</v>
      </c>
      <c r="CY22">
        <v>85</v>
      </c>
      <c r="CZ22">
        <v>86</v>
      </c>
      <c r="DA22">
        <v>87</v>
      </c>
      <c r="DB22">
        <v>88</v>
      </c>
      <c r="DC22">
        <v>89</v>
      </c>
      <c r="DD22">
        <v>90</v>
      </c>
      <c r="DE22">
        <v>91</v>
      </c>
      <c r="DF22">
        <v>92</v>
      </c>
      <c r="DG22">
        <v>93</v>
      </c>
      <c r="DH22">
        <v>94</v>
      </c>
      <c r="DI22">
        <v>95</v>
      </c>
      <c r="DJ22">
        <v>96</v>
      </c>
      <c r="DK22">
        <v>97</v>
      </c>
      <c r="DL22">
        <v>98</v>
      </c>
      <c r="DM22">
        <v>99</v>
      </c>
      <c r="DN22">
        <v>100</v>
      </c>
      <c r="DO22">
        <v>101</v>
      </c>
      <c r="DP22">
        <v>102</v>
      </c>
      <c r="DQ22">
        <v>103</v>
      </c>
      <c r="DR22">
        <v>104</v>
      </c>
      <c r="DS22">
        <v>105</v>
      </c>
      <c r="DT22">
        <v>106</v>
      </c>
      <c r="DU22">
        <v>107</v>
      </c>
      <c r="DV22">
        <v>108</v>
      </c>
      <c r="DW22">
        <v>109</v>
      </c>
      <c r="DX22">
        <v>110</v>
      </c>
      <c r="DY22">
        <v>111</v>
      </c>
      <c r="DZ22">
        <v>112</v>
      </c>
      <c r="EA22">
        <v>113</v>
      </c>
      <c r="EB22">
        <v>114</v>
      </c>
      <c r="EC22">
        <v>115</v>
      </c>
      <c r="ED22">
        <v>116</v>
      </c>
      <c r="EE22">
        <v>117</v>
      </c>
      <c r="EF22">
        <v>118</v>
      </c>
      <c r="EG22">
        <v>119</v>
      </c>
      <c r="EH22">
        <v>120</v>
      </c>
      <c r="EI22">
        <v>121</v>
      </c>
      <c r="EJ22">
        <v>122</v>
      </c>
      <c r="EK22">
        <v>123</v>
      </c>
      <c r="EL22">
        <v>124</v>
      </c>
      <c r="EM22">
        <v>125</v>
      </c>
      <c r="EN22">
        <v>126</v>
      </c>
      <c r="EO22">
        <v>127</v>
      </c>
      <c r="EP22">
        <v>128</v>
      </c>
      <c r="EQ22">
        <v>129</v>
      </c>
      <c r="ER22">
        <v>130</v>
      </c>
      <c r="ES22">
        <v>131</v>
      </c>
      <c r="ET22">
        <v>132</v>
      </c>
      <c r="EU22">
        <v>133</v>
      </c>
      <c r="EV22">
        <v>134</v>
      </c>
      <c r="EW22">
        <v>135</v>
      </c>
      <c r="EX22">
        <v>136</v>
      </c>
      <c r="EY22">
        <v>137</v>
      </c>
      <c r="EZ22">
        <v>138</v>
      </c>
      <c r="FA22">
        <v>139</v>
      </c>
      <c r="FB22">
        <v>140</v>
      </c>
      <c r="FC22">
        <v>141</v>
      </c>
      <c r="FD22">
        <v>142</v>
      </c>
      <c r="FE22">
        <v>143</v>
      </c>
      <c r="FF22">
        <v>144</v>
      </c>
      <c r="FG22">
        <v>145</v>
      </c>
      <c r="FH22">
        <v>146</v>
      </c>
      <c r="FI22">
        <v>147</v>
      </c>
      <c r="FJ22">
        <v>148</v>
      </c>
      <c r="FK22">
        <v>149</v>
      </c>
      <c r="FL22">
        <v>150</v>
      </c>
      <c r="FM22">
        <v>151</v>
      </c>
      <c r="FN22">
        <v>152</v>
      </c>
      <c r="FO22">
        <v>153</v>
      </c>
      <c r="FP22">
        <v>154</v>
      </c>
      <c r="FQ22">
        <v>155</v>
      </c>
      <c r="FR22">
        <v>156</v>
      </c>
      <c r="FS22">
        <v>157</v>
      </c>
      <c r="FT22">
        <v>158</v>
      </c>
      <c r="FU22">
        <v>159</v>
      </c>
      <c r="FV22">
        <v>160</v>
      </c>
      <c r="FW22">
        <v>161</v>
      </c>
      <c r="FX22">
        <v>162</v>
      </c>
      <c r="FY22">
        <v>163</v>
      </c>
      <c r="FZ22">
        <v>164</v>
      </c>
      <c r="GA22">
        <v>165</v>
      </c>
      <c r="GB22">
        <v>166</v>
      </c>
      <c r="GC22">
        <v>167</v>
      </c>
      <c r="GD22">
        <v>168</v>
      </c>
      <c r="GE22">
        <v>169</v>
      </c>
      <c r="GF22">
        <v>170</v>
      </c>
      <c r="GG22">
        <v>171</v>
      </c>
      <c r="GH22">
        <v>172</v>
      </c>
      <c r="GI22">
        <v>173</v>
      </c>
      <c r="GJ22">
        <v>174</v>
      </c>
      <c r="GK22">
        <v>175</v>
      </c>
      <c r="GL22">
        <v>176</v>
      </c>
      <c r="GM22">
        <v>177</v>
      </c>
      <c r="GN22">
        <v>178</v>
      </c>
      <c r="GO22">
        <v>179</v>
      </c>
      <c r="GP22">
        <v>180</v>
      </c>
      <c r="GQ22">
        <v>181</v>
      </c>
      <c r="GR22">
        <v>182</v>
      </c>
      <c r="GS22">
        <v>183</v>
      </c>
      <c r="GT22">
        <v>184</v>
      </c>
      <c r="GU22">
        <v>185</v>
      </c>
      <c r="GV22">
        <v>186</v>
      </c>
      <c r="GW22">
        <v>187</v>
      </c>
      <c r="GX22">
        <v>188</v>
      </c>
      <c r="GY22">
        <v>189</v>
      </c>
      <c r="GZ22">
        <v>190</v>
      </c>
      <c r="HA22">
        <v>191</v>
      </c>
      <c r="HB22">
        <v>192</v>
      </c>
      <c r="HC22">
        <v>193</v>
      </c>
      <c r="HD22">
        <v>194</v>
      </c>
      <c r="HE22">
        <v>195</v>
      </c>
      <c r="HF22">
        <v>196</v>
      </c>
      <c r="HG22">
        <v>197</v>
      </c>
      <c r="HH22">
        <v>198</v>
      </c>
      <c r="HI22">
        <v>199</v>
      </c>
      <c r="HJ22">
        <v>200</v>
      </c>
      <c r="HK22">
        <v>201</v>
      </c>
      <c r="HL22">
        <v>202</v>
      </c>
      <c r="HM22">
        <v>203</v>
      </c>
      <c r="HN22">
        <v>204</v>
      </c>
      <c r="HO22">
        <v>205</v>
      </c>
      <c r="HP22">
        <v>206</v>
      </c>
      <c r="HQ22">
        <v>207</v>
      </c>
      <c r="HR22">
        <v>208</v>
      </c>
      <c r="HS22">
        <v>209</v>
      </c>
      <c r="HT22">
        <v>210</v>
      </c>
      <c r="HU22">
        <v>211</v>
      </c>
      <c r="HV22">
        <v>212</v>
      </c>
      <c r="HW22">
        <v>213</v>
      </c>
      <c r="HX22">
        <v>214</v>
      </c>
      <c r="HY22">
        <v>215</v>
      </c>
      <c r="HZ22">
        <v>216</v>
      </c>
      <c r="IA22">
        <v>217</v>
      </c>
      <c r="IB22">
        <v>218</v>
      </c>
      <c r="IC22">
        <v>219</v>
      </c>
      <c r="ID22">
        <v>220</v>
      </c>
      <c r="IE22">
        <v>221</v>
      </c>
      <c r="IF22">
        <v>222</v>
      </c>
      <c r="IG22">
        <v>223</v>
      </c>
      <c r="IH22">
        <v>224</v>
      </c>
      <c r="II22">
        <v>225</v>
      </c>
      <c r="IJ22">
        <v>226</v>
      </c>
      <c r="IK22">
        <v>227</v>
      </c>
      <c r="IL22">
        <v>228</v>
      </c>
      <c r="IM22">
        <v>229</v>
      </c>
      <c r="IN22">
        <v>230</v>
      </c>
      <c r="IO22">
        <v>231</v>
      </c>
      <c r="IP22">
        <v>232</v>
      </c>
      <c r="IQ22">
        <v>233</v>
      </c>
      <c r="IR22">
        <v>234</v>
      </c>
      <c r="IS22">
        <v>235</v>
      </c>
      <c r="IT22">
        <v>236</v>
      </c>
      <c r="IU22">
        <v>237</v>
      </c>
      <c r="IV22">
        <v>238</v>
      </c>
      <c r="IW22">
        <v>239</v>
      </c>
      <c r="IX22">
        <v>240</v>
      </c>
      <c r="IY22">
        <v>241</v>
      </c>
      <c r="IZ22">
        <v>242</v>
      </c>
      <c r="JA22">
        <v>243</v>
      </c>
      <c r="JB22">
        <v>244</v>
      </c>
      <c r="JC22">
        <v>245</v>
      </c>
      <c r="JD22">
        <v>246</v>
      </c>
      <c r="JE22">
        <v>247</v>
      </c>
      <c r="JF22">
        <v>248</v>
      </c>
      <c r="JG22">
        <v>249</v>
      </c>
      <c r="JH22">
        <v>250</v>
      </c>
      <c r="JI22">
        <v>251</v>
      </c>
      <c r="JJ22">
        <v>252</v>
      </c>
      <c r="JK22">
        <v>253</v>
      </c>
      <c r="JL22">
        <v>254</v>
      </c>
      <c r="JM22">
        <v>255</v>
      </c>
      <c r="JN22">
        <v>256</v>
      </c>
      <c r="JO22">
        <v>257</v>
      </c>
      <c r="JP22">
        <v>258</v>
      </c>
      <c r="JQ22">
        <v>259</v>
      </c>
      <c r="JR22">
        <v>260</v>
      </c>
      <c r="JS22">
        <v>261</v>
      </c>
      <c r="JT22">
        <v>262</v>
      </c>
      <c r="JU22">
        <v>263</v>
      </c>
      <c r="JV22">
        <v>264</v>
      </c>
      <c r="JW22">
        <v>265</v>
      </c>
      <c r="JX22">
        <v>266</v>
      </c>
      <c r="JY22">
        <v>267</v>
      </c>
      <c r="JZ22">
        <v>268</v>
      </c>
      <c r="KA22">
        <v>269</v>
      </c>
      <c r="KB22">
        <v>270</v>
      </c>
      <c r="KC22">
        <v>271</v>
      </c>
      <c r="KD22">
        <v>272</v>
      </c>
      <c r="KE22">
        <v>273</v>
      </c>
      <c r="KF22">
        <v>274</v>
      </c>
      <c r="KG22">
        <v>275</v>
      </c>
      <c r="KH22">
        <v>276</v>
      </c>
      <c r="KI22">
        <v>277</v>
      </c>
      <c r="KJ22">
        <v>278</v>
      </c>
      <c r="KK22">
        <v>279</v>
      </c>
      <c r="KL22">
        <v>280</v>
      </c>
      <c r="KM22">
        <v>281</v>
      </c>
      <c r="KN22">
        <v>282</v>
      </c>
      <c r="KO22">
        <v>283</v>
      </c>
      <c r="KP22">
        <v>284</v>
      </c>
      <c r="KQ22">
        <v>285</v>
      </c>
      <c r="KR22">
        <v>286</v>
      </c>
      <c r="KS22">
        <v>287</v>
      </c>
      <c r="KT22">
        <v>288</v>
      </c>
      <c r="KU22">
        <v>289</v>
      </c>
      <c r="KV22">
        <v>290</v>
      </c>
      <c r="KW22">
        <v>291</v>
      </c>
      <c r="KX22">
        <v>292</v>
      </c>
      <c r="KY22">
        <v>293</v>
      </c>
      <c r="KZ22">
        <v>294</v>
      </c>
      <c r="LA22">
        <v>295</v>
      </c>
      <c r="LB22">
        <v>296</v>
      </c>
      <c r="LC22">
        <v>297</v>
      </c>
      <c r="LD22">
        <v>298</v>
      </c>
      <c r="LE22">
        <v>299</v>
      </c>
      <c r="LF22">
        <v>300</v>
      </c>
      <c r="LG22">
        <v>301</v>
      </c>
      <c r="LH22">
        <v>302</v>
      </c>
      <c r="LI22">
        <v>303</v>
      </c>
      <c r="LJ22">
        <v>304</v>
      </c>
      <c r="LK22">
        <v>305</v>
      </c>
      <c r="LL22">
        <v>306</v>
      </c>
      <c r="LM22">
        <v>307</v>
      </c>
      <c r="LN22">
        <v>308</v>
      </c>
      <c r="LO22">
        <v>309</v>
      </c>
      <c r="LP22">
        <v>310</v>
      </c>
      <c r="LQ22">
        <v>311</v>
      </c>
      <c r="LR22">
        <v>312</v>
      </c>
      <c r="LS22">
        <v>313</v>
      </c>
      <c r="LT22">
        <v>314</v>
      </c>
      <c r="LU22">
        <v>315</v>
      </c>
      <c r="LV22">
        <v>316</v>
      </c>
      <c r="LW22">
        <v>317</v>
      </c>
      <c r="LX22">
        <v>318</v>
      </c>
      <c r="LY22">
        <v>319</v>
      </c>
      <c r="LZ22">
        <v>320</v>
      </c>
      <c r="MA22">
        <v>321</v>
      </c>
      <c r="MB22">
        <v>322</v>
      </c>
      <c r="MC22">
        <v>323</v>
      </c>
      <c r="MD22">
        <v>324</v>
      </c>
      <c r="ME22">
        <v>325</v>
      </c>
      <c r="MF22">
        <v>326</v>
      </c>
      <c r="MG22">
        <v>327</v>
      </c>
      <c r="MH22">
        <v>328</v>
      </c>
      <c r="MI22">
        <v>329</v>
      </c>
      <c r="MJ22">
        <v>330</v>
      </c>
      <c r="MK22">
        <v>331</v>
      </c>
      <c r="ML22">
        <v>332</v>
      </c>
      <c r="MM22">
        <v>333</v>
      </c>
      <c r="MN22">
        <v>334</v>
      </c>
      <c r="MO22">
        <v>335</v>
      </c>
      <c r="MP22">
        <v>336</v>
      </c>
      <c r="MQ22">
        <v>337</v>
      </c>
      <c r="MR22">
        <v>338</v>
      </c>
      <c r="MS22">
        <v>339</v>
      </c>
      <c r="MT22">
        <v>340</v>
      </c>
      <c r="MU22">
        <v>341</v>
      </c>
      <c r="MV22">
        <v>342</v>
      </c>
      <c r="MW22">
        <v>343</v>
      </c>
      <c r="MX22">
        <v>344</v>
      </c>
      <c r="MY22">
        <v>345</v>
      </c>
      <c r="MZ22">
        <v>346</v>
      </c>
      <c r="NA22">
        <v>347</v>
      </c>
      <c r="NB22">
        <v>348</v>
      </c>
      <c r="NC22">
        <v>349</v>
      </c>
      <c r="ND22">
        <v>350</v>
      </c>
      <c r="NE22">
        <v>351</v>
      </c>
      <c r="NF22">
        <v>352</v>
      </c>
      <c r="NG22">
        <v>353</v>
      </c>
      <c r="NH22">
        <v>354</v>
      </c>
      <c r="NI22">
        <v>355</v>
      </c>
      <c r="NJ22">
        <v>356</v>
      </c>
      <c r="NK22">
        <v>357</v>
      </c>
      <c r="NL22">
        <v>358</v>
      </c>
      <c r="NM22">
        <v>359</v>
      </c>
      <c r="NN22">
        <v>360</v>
      </c>
      <c r="NO22">
        <v>361</v>
      </c>
      <c r="NP22">
        <v>362</v>
      </c>
      <c r="NQ22">
        <v>363</v>
      </c>
      <c r="NR22">
        <v>364</v>
      </c>
      <c r="NS22">
        <v>365</v>
      </c>
      <c r="NT22">
        <v>366</v>
      </c>
      <c r="NU22">
        <v>367</v>
      </c>
      <c r="NV22">
        <v>368</v>
      </c>
      <c r="NW22">
        <v>369</v>
      </c>
      <c r="NX22">
        <v>370</v>
      </c>
      <c r="NY22">
        <v>371</v>
      </c>
      <c r="NZ22">
        <v>372</v>
      </c>
      <c r="OA22">
        <v>373</v>
      </c>
      <c r="OB22">
        <v>374</v>
      </c>
      <c r="OC22">
        <v>375</v>
      </c>
      <c r="OD22">
        <v>376</v>
      </c>
      <c r="OE22">
        <v>377</v>
      </c>
      <c r="OF22">
        <v>378</v>
      </c>
      <c r="OG22">
        <v>379</v>
      </c>
      <c r="OH22">
        <v>380</v>
      </c>
      <c r="OI22">
        <v>381</v>
      </c>
      <c r="OJ22">
        <v>382</v>
      </c>
      <c r="OK22">
        <v>383</v>
      </c>
      <c r="OL22">
        <v>384</v>
      </c>
      <c r="OM22">
        <v>385</v>
      </c>
      <c r="ON22">
        <v>386</v>
      </c>
      <c r="OO22">
        <v>387</v>
      </c>
      <c r="OP22">
        <v>388</v>
      </c>
      <c r="OQ22">
        <v>389</v>
      </c>
      <c r="OR22">
        <v>390</v>
      </c>
      <c r="OS22">
        <v>391</v>
      </c>
      <c r="OX22" s="1" t="s">
        <v>4272</v>
      </c>
    </row>
    <row r="23" spans="1:414">
      <c r="A23" s="1">
        <v>21</v>
      </c>
      <c r="B23" s="1">
        <v>21</v>
      </c>
      <c r="C23" s="1">
        <v>4472810.3</v>
      </c>
      <c r="D23" s="1" t="s">
        <v>1035</v>
      </c>
      <c r="E23" s="1" t="s">
        <v>967</v>
      </c>
      <c r="F23" s="1" t="s">
        <v>968</v>
      </c>
      <c r="G23" s="1" t="s">
        <v>4273</v>
      </c>
      <c r="H23" s="1" t="s">
        <v>983</v>
      </c>
      <c r="I23" s="1" t="s">
        <v>971</v>
      </c>
      <c r="J23" s="1" t="s">
        <v>984</v>
      </c>
      <c r="K23" s="1">
        <v>3.0279330395323101E-4</v>
      </c>
      <c r="L23" s="1">
        <v>-3.6789893691727498E-3</v>
      </c>
      <c r="M23" t="str">
        <f t="shared" si="0"/>
        <v>"Anterior_nares.21"</v>
      </c>
      <c r="P23" s="18">
        <v>391</v>
      </c>
      <c r="Q23">
        <f>COUNTA(S23:OS23)</f>
        <v>391</v>
      </c>
      <c r="R23" s="18" t="s">
        <v>964</v>
      </c>
      <c r="S23" t="str">
        <f t="array" ref="S23:OS23">TRANSPOSE(G681:G1071)</f>
        <v>Stool.1</v>
      </c>
      <c r="T23" t="str">
        <v>Stool.2</v>
      </c>
      <c r="U23" t="str">
        <v>Stool.3</v>
      </c>
      <c r="V23" t="str">
        <v>Stool.4</v>
      </c>
      <c r="W23" t="str">
        <v>Stool.5</v>
      </c>
      <c r="X23" t="str">
        <v>Stool.6</v>
      </c>
      <c r="Y23" t="str">
        <v>Stool.7</v>
      </c>
      <c r="Z23" t="str">
        <v>Stool.8</v>
      </c>
      <c r="AA23" t="str">
        <v>Stool.9</v>
      </c>
      <c r="AB23" t="str">
        <v>Stool.10</v>
      </c>
      <c r="AC23" t="str">
        <v>Stool.11</v>
      </c>
      <c r="AD23" t="str">
        <v>Stool.12</v>
      </c>
      <c r="AE23" t="str">
        <v>Stool.13</v>
      </c>
      <c r="AF23" t="str">
        <v>Stool.14</v>
      </c>
      <c r="AG23" t="str">
        <v>Stool.15</v>
      </c>
      <c r="AH23" t="str">
        <v>Stool.16</v>
      </c>
      <c r="AI23" t="str">
        <v>Stool.17</v>
      </c>
      <c r="AJ23" t="str">
        <v>Stool.18</v>
      </c>
      <c r="AK23" t="str">
        <v>Stool.19</v>
      </c>
      <c r="AL23" t="str">
        <v>Stool.20</v>
      </c>
      <c r="AM23" t="str">
        <v>Stool.21</v>
      </c>
      <c r="AN23" t="str">
        <v>Stool.22</v>
      </c>
      <c r="AO23" t="str">
        <v>Stool.23</v>
      </c>
      <c r="AP23" t="str">
        <v>Stool.24</v>
      </c>
      <c r="AQ23" t="str">
        <v>Stool.25</v>
      </c>
      <c r="AR23" t="str">
        <v>Stool.26</v>
      </c>
      <c r="AS23" t="str">
        <v>Stool.27</v>
      </c>
      <c r="AT23" t="str">
        <v>Stool.28</v>
      </c>
      <c r="AU23" t="str">
        <v>Stool.29</v>
      </c>
      <c r="AV23" t="str">
        <v>Stool.30</v>
      </c>
      <c r="AW23" t="str">
        <v>Stool.31</v>
      </c>
      <c r="AX23" t="str">
        <v>Stool.32</v>
      </c>
      <c r="AY23" t="str">
        <v>Stool.33</v>
      </c>
      <c r="AZ23" t="str">
        <v>Stool.34</v>
      </c>
      <c r="BA23" t="str">
        <v>Stool.35</v>
      </c>
      <c r="BB23" t="str">
        <v>Stool.36</v>
      </c>
      <c r="BC23" t="str">
        <v>Stool.37</v>
      </c>
      <c r="BD23" t="str">
        <v>Stool.38</v>
      </c>
      <c r="BE23" t="str">
        <v>Stool.39</v>
      </c>
      <c r="BF23" t="str">
        <v>Stool.40</v>
      </c>
      <c r="BG23" t="str">
        <v>Stool.41</v>
      </c>
      <c r="BH23" t="str">
        <v>Stool.42</v>
      </c>
      <c r="BI23" t="str">
        <v>Stool.43</v>
      </c>
      <c r="BJ23" t="str">
        <v>Stool.44</v>
      </c>
      <c r="BK23" t="str">
        <v>Stool.45</v>
      </c>
      <c r="BL23" t="str">
        <v>Stool.46</v>
      </c>
      <c r="BM23" t="str">
        <v>Stool.47</v>
      </c>
      <c r="BN23" t="str">
        <v>Stool.48</v>
      </c>
      <c r="BO23" t="str">
        <v>Stool.49</v>
      </c>
      <c r="BP23" t="str">
        <v>Stool.50</v>
      </c>
      <c r="BQ23" t="str">
        <v>Stool.51</v>
      </c>
      <c r="BR23" t="str">
        <v>Stool.52</v>
      </c>
      <c r="BS23" t="str">
        <v>Stool.53</v>
      </c>
      <c r="BT23" t="str">
        <v>Stool.54</v>
      </c>
      <c r="BU23" t="str">
        <v>Stool.55</v>
      </c>
      <c r="BV23" t="str">
        <v>Stool.56</v>
      </c>
      <c r="BW23" t="str">
        <v>Stool.57</v>
      </c>
      <c r="BX23" t="str">
        <v>Stool.58</v>
      </c>
      <c r="BY23" t="str">
        <v>Stool.59</v>
      </c>
      <c r="BZ23" t="str">
        <v>Stool.60</v>
      </c>
      <c r="CA23" t="str">
        <v>Stool.61</v>
      </c>
      <c r="CB23" t="str">
        <v>Stool.62</v>
      </c>
      <c r="CC23" t="str">
        <v>Stool.63</v>
      </c>
      <c r="CD23" t="str">
        <v>Stool.64</v>
      </c>
      <c r="CE23" t="str">
        <v>Stool.65</v>
      </c>
      <c r="CF23" t="str">
        <v>Stool.66</v>
      </c>
      <c r="CG23" t="str">
        <v>Stool.67</v>
      </c>
      <c r="CH23" t="str">
        <v>Stool.68</v>
      </c>
      <c r="CI23" t="str">
        <v>Stool.69</v>
      </c>
      <c r="CJ23" t="str">
        <v>Stool.70</v>
      </c>
      <c r="CK23" t="str">
        <v>Stool.71</v>
      </c>
      <c r="CL23" t="str">
        <v>Stool.72</v>
      </c>
      <c r="CM23" t="str">
        <v>Stool.73</v>
      </c>
      <c r="CN23" t="str">
        <v>Stool.74</v>
      </c>
      <c r="CO23" t="str">
        <v>Stool.75</v>
      </c>
      <c r="CP23" t="str">
        <v>Stool.76</v>
      </c>
      <c r="CQ23" t="str">
        <v>Stool.77</v>
      </c>
      <c r="CR23" t="str">
        <v>Stool.78</v>
      </c>
      <c r="CS23" t="str">
        <v>Stool.79</v>
      </c>
      <c r="CT23" t="str">
        <v>Stool.80</v>
      </c>
      <c r="CU23" t="str">
        <v>Stool.81</v>
      </c>
      <c r="CV23" t="str">
        <v>Stool.82</v>
      </c>
      <c r="CW23" t="str">
        <v>Stool.83</v>
      </c>
      <c r="CX23" t="str">
        <v>Stool.84</v>
      </c>
      <c r="CY23" t="str">
        <v>Stool.85</v>
      </c>
      <c r="CZ23" t="str">
        <v>Stool.86</v>
      </c>
      <c r="DA23" t="str">
        <v>Stool.87</v>
      </c>
      <c r="DB23" t="str">
        <v>Stool.88</v>
      </c>
      <c r="DC23" t="str">
        <v>Stool.89</v>
      </c>
      <c r="DD23" t="str">
        <v>Stool.90</v>
      </c>
      <c r="DE23" t="str">
        <v>Stool.91</v>
      </c>
      <c r="DF23" t="str">
        <v>Stool.92</v>
      </c>
      <c r="DG23" t="str">
        <v>Stool.93</v>
      </c>
      <c r="DH23" t="str">
        <v>Stool.94</v>
      </c>
      <c r="DI23" t="str">
        <v>Stool.95</v>
      </c>
      <c r="DJ23" t="str">
        <v>Stool.96</v>
      </c>
      <c r="DK23" t="str">
        <v>Stool.97</v>
      </c>
      <c r="DL23" t="str">
        <v>Stool.98</v>
      </c>
      <c r="DM23" t="str">
        <v>Stool.99</v>
      </c>
      <c r="DN23" t="str">
        <v>Stool.100</v>
      </c>
      <c r="DO23" t="str">
        <v>Stool.101</v>
      </c>
      <c r="DP23" t="str">
        <v>Stool.102</v>
      </c>
      <c r="DQ23" t="str">
        <v>Stool.103</v>
      </c>
      <c r="DR23" t="str">
        <v>Stool.104</v>
      </c>
      <c r="DS23" t="str">
        <v>Stool.105</v>
      </c>
      <c r="DT23" t="str">
        <v>Stool.106</v>
      </c>
      <c r="DU23" t="str">
        <v>Stool.107</v>
      </c>
      <c r="DV23" t="str">
        <v>Stool.108</v>
      </c>
      <c r="DW23" t="str">
        <v>Stool.109</v>
      </c>
      <c r="DX23" t="str">
        <v>Stool.110</v>
      </c>
      <c r="DY23" t="str">
        <v>Stool.111</v>
      </c>
      <c r="DZ23" t="str">
        <v>Stool.112</v>
      </c>
      <c r="EA23" t="str">
        <v>Stool.113</v>
      </c>
      <c r="EB23" t="str">
        <v>Stool.114</v>
      </c>
      <c r="EC23" t="str">
        <v>Stool.115</v>
      </c>
      <c r="ED23" t="str">
        <v>Stool.116</v>
      </c>
      <c r="EE23" t="str">
        <v>Stool.117</v>
      </c>
      <c r="EF23" t="str">
        <v>Stool.118</v>
      </c>
      <c r="EG23" t="str">
        <v>Stool.119</v>
      </c>
      <c r="EH23" t="str">
        <v>Stool.120</v>
      </c>
      <c r="EI23" t="str">
        <v>Stool.121</v>
      </c>
      <c r="EJ23" t="str">
        <v>Stool.122</v>
      </c>
      <c r="EK23" t="str">
        <v>Stool.123</v>
      </c>
      <c r="EL23" t="str">
        <v>Stool.124</v>
      </c>
      <c r="EM23" t="str">
        <v>Stool.125</v>
      </c>
      <c r="EN23" t="str">
        <v>Stool.126</v>
      </c>
      <c r="EO23" t="str">
        <v>Stool.127</v>
      </c>
      <c r="EP23" t="str">
        <v>Stool.128</v>
      </c>
      <c r="EQ23" t="str">
        <v>Stool.129</v>
      </c>
      <c r="ER23" t="str">
        <v>Stool.130</v>
      </c>
      <c r="ES23" t="str">
        <v>Stool.131</v>
      </c>
      <c r="ET23" t="str">
        <v>Stool.132</v>
      </c>
      <c r="EU23" t="str">
        <v>Stool.133</v>
      </c>
      <c r="EV23" t="str">
        <v>Stool.134</v>
      </c>
      <c r="EW23" t="str">
        <v>Stool.135</v>
      </c>
      <c r="EX23" t="str">
        <v>Stool.136</v>
      </c>
      <c r="EY23" t="str">
        <v>Stool.137</v>
      </c>
      <c r="EZ23" t="str">
        <v>Stool.138</v>
      </c>
      <c r="FA23" t="str">
        <v>Stool.139</v>
      </c>
      <c r="FB23" t="str">
        <v>Stool.140</v>
      </c>
      <c r="FC23" t="str">
        <v>Stool.141</v>
      </c>
      <c r="FD23" t="str">
        <v>Stool.142</v>
      </c>
      <c r="FE23" t="str">
        <v>Stool.143</v>
      </c>
      <c r="FF23" t="str">
        <v>Stool.144</v>
      </c>
      <c r="FG23" t="str">
        <v>Stool.145</v>
      </c>
      <c r="FH23" t="str">
        <v>Stool.146</v>
      </c>
      <c r="FI23" t="str">
        <v>Stool.147</v>
      </c>
      <c r="FJ23" t="str">
        <v>Stool.148</v>
      </c>
      <c r="FK23" t="str">
        <v>Stool.149</v>
      </c>
      <c r="FL23" t="str">
        <v>Stool.150</v>
      </c>
      <c r="FM23" t="str">
        <v>Stool.151</v>
      </c>
      <c r="FN23" t="str">
        <v>Stool.152</v>
      </c>
      <c r="FO23" t="str">
        <v>Stool.153</v>
      </c>
      <c r="FP23" t="str">
        <v>Stool.154</v>
      </c>
      <c r="FQ23" t="str">
        <v>Stool.155</v>
      </c>
      <c r="FR23" t="str">
        <v>Stool.156</v>
      </c>
      <c r="FS23" t="str">
        <v>Stool.157</v>
      </c>
      <c r="FT23" t="str">
        <v>Stool.158</v>
      </c>
      <c r="FU23" t="str">
        <v>Stool.159</v>
      </c>
      <c r="FV23" t="str">
        <v>Stool.160</v>
      </c>
      <c r="FW23" t="str">
        <v>Stool.161</v>
      </c>
      <c r="FX23" t="str">
        <v>Stool.162</v>
      </c>
      <c r="FY23" t="str">
        <v>Stool.163</v>
      </c>
      <c r="FZ23" t="str">
        <v>Stool.164</v>
      </c>
      <c r="GA23" t="str">
        <v>Stool.165</v>
      </c>
      <c r="GB23" t="str">
        <v>Stool.166</v>
      </c>
      <c r="GC23" t="str">
        <v>Stool.167</v>
      </c>
      <c r="GD23" t="str">
        <v>Stool.168</v>
      </c>
      <c r="GE23" t="str">
        <v>Stool.169</v>
      </c>
      <c r="GF23" t="str">
        <v>Stool.170</v>
      </c>
      <c r="GG23" t="str">
        <v>Stool.171</v>
      </c>
      <c r="GH23" t="str">
        <v>Stool.172</v>
      </c>
      <c r="GI23" t="str">
        <v>Stool.173</v>
      </c>
      <c r="GJ23" t="str">
        <v>Stool.174</v>
      </c>
      <c r="GK23" t="str">
        <v>Stool.175</v>
      </c>
      <c r="GL23" t="str">
        <v>Stool.176</v>
      </c>
      <c r="GM23" t="str">
        <v>Stool.177</v>
      </c>
      <c r="GN23" t="str">
        <v>Stool.178</v>
      </c>
      <c r="GO23" t="str">
        <v>Stool.179</v>
      </c>
      <c r="GP23" t="str">
        <v>Stool.180</v>
      </c>
      <c r="GQ23" t="str">
        <v>Stool.181</v>
      </c>
      <c r="GR23" t="str">
        <v>Stool.182</v>
      </c>
      <c r="GS23" t="str">
        <v>Stool.183</v>
      </c>
      <c r="GT23" t="str">
        <v>Stool.184</v>
      </c>
      <c r="GU23" t="str">
        <v>Stool.185</v>
      </c>
      <c r="GV23" t="str">
        <v>Stool.186</v>
      </c>
      <c r="GW23" t="str">
        <v>Stool.187</v>
      </c>
      <c r="GX23" t="str">
        <v>Stool.188</v>
      </c>
      <c r="GY23" t="str">
        <v>Stool.189</v>
      </c>
      <c r="GZ23" t="str">
        <v>Stool.190</v>
      </c>
      <c r="HA23" t="str">
        <v>Stool.191</v>
      </c>
      <c r="HB23" t="str">
        <v>Stool.192</v>
      </c>
      <c r="HC23" t="str">
        <v>Stool.193</v>
      </c>
      <c r="HD23" t="str">
        <v>Stool.194</v>
      </c>
      <c r="HE23" t="str">
        <v>Stool.195</v>
      </c>
      <c r="HF23" t="str">
        <v>Stool.196</v>
      </c>
      <c r="HG23" t="str">
        <v>Stool.197</v>
      </c>
      <c r="HH23" t="str">
        <v>Stool.198</v>
      </c>
      <c r="HI23" t="str">
        <v>Stool.199</v>
      </c>
      <c r="HJ23" t="str">
        <v>Stool.200</v>
      </c>
      <c r="HK23" t="str">
        <v>Stool.201</v>
      </c>
      <c r="HL23" t="str">
        <v>Stool.202</v>
      </c>
      <c r="HM23" t="str">
        <v>Stool.203</v>
      </c>
      <c r="HN23" t="str">
        <v>Stool.204</v>
      </c>
      <c r="HO23" t="str">
        <v>Stool.205</v>
      </c>
      <c r="HP23" t="str">
        <v>Stool.206</v>
      </c>
      <c r="HQ23" t="str">
        <v>Stool.207</v>
      </c>
      <c r="HR23" t="str">
        <v>Stool.208</v>
      </c>
      <c r="HS23" t="str">
        <v>Stool.209</v>
      </c>
      <c r="HT23" t="str">
        <v>Stool.210</v>
      </c>
      <c r="HU23" t="str">
        <v>Stool.211</v>
      </c>
      <c r="HV23" t="str">
        <v>Stool.212</v>
      </c>
      <c r="HW23" t="str">
        <v>Stool.213</v>
      </c>
      <c r="HX23" t="str">
        <v>Stool.214</v>
      </c>
      <c r="HY23" t="str">
        <v>Stool.215</v>
      </c>
      <c r="HZ23" t="str">
        <v>Stool.216</v>
      </c>
      <c r="IA23" t="str">
        <v>Stool.217</v>
      </c>
      <c r="IB23" t="str">
        <v>Stool.218</v>
      </c>
      <c r="IC23" t="str">
        <v>Stool.219</v>
      </c>
      <c r="ID23" t="str">
        <v>Stool.220</v>
      </c>
      <c r="IE23" t="str">
        <v>Stool.221</v>
      </c>
      <c r="IF23" t="str">
        <v>Stool.222</v>
      </c>
      <c r="IG23" t="str">
        <v>Stool.223</v>
      </c>
      <c r="IH23" t="str">
        <v>Stool.224</v>
      </c>
      <c r="II23" t="str">
        <v>Stool.225</v>
      </c>
      <c r="IJ23" t="str">
        <v>Stool.226</v>
      </c>
      <c r="IK23" t="str">
        <v>Stool.227</v>
      </c>
      <c r="IL23" t="str">
        <v>Stool.228</v>
      </c>
      <c r="IM23" t="str">
        <v>Stool.229</v>
      </c>
      <c r="IN23" t="str">
        <v>Stool.230</v>
      </c>
      <c r="IO23" t="str">
        <v>Stool.231</v>
      </c>
      <c r="IP23" t="str">
        <v>Stool.232</v>
      </c>
      <c r="IQ23" t="str">
        <v>Stool.233</v>
      </c>
      <c r="IR23" t="str">
        <v>Stool.234</v>
      </c>
      <c r="IS23" t="str">
        <v>Stool.235</v>
      </c>
      <c r="IT23" t="str">
        <v>Stool.236</v>
      </c>
      <c r="IU23" t="str">
        <v>Stool.237</v>
      </c>
      <c r="IV23" t="str">
        <v>Stool.238</v>
      </c>
      <c r="IW23" t="str">
        <v>Stool.239</v>
      </c>
      <c r="IX23" t="str">
        <v>Stool.240</v>
      </c>
      <c r="IY23" t="str">
        <v>Stool.241</v>
      </c>
      <c r="IZ23" t="str">
        <v>Stool.242</v>
      </c>
      <c r="JA23" t="str">
        <v>Stool.243</v>
      </c>
      <c r="JB23" t="str">
        <v>Stool.244</v>
      </c>
      <c r="JC23" t="str">
        <v>Stool.245</v>
      </c>
      <c r="JD23" t="str">
        <v>Stool.246</v>
      </c>
      <c r="JE23" t="str">
        <v>Stool.247</v>
      </c>
      <c r="JF23" t="str">
        <v>Stool.248</v>
      </c>
      <c r="JG23" t="str">
        <v>Stool.249</v>
      </c>
      <c r="JH23" t="str">
        <v>Stool.250</v>
      </c>
      <c r="JI23" t="str">
        <v>Stool.251</v>
      </c>
      <c r="JJ23" t="str">
        <v>Stool.252</v>
      </c>
      <c r="JK23" t="str">
        <v>Stool.253</v>
      </c>
      <c r="JL23" t="str">
        <v>Stool.254</v>
      </c>
      <c r="JM23" t="str">
        <v>Stool.255</v>
      </c>
      <c r="JN23" t="str">
        <v>Stool.256</v>
      </c>
      <c r="JO23" t="str">
        <v>Stool.257</v>
      </c>
      <c r="JP23" t="str">
        <v>Stool.258</v>
      </c>
      <c r="JQ23" t="str">
        <v>Stool.259</v>
      </c>
      <c r="JR23" t="str">
        <v>Stool.260</v>
      </c>
      <c r="JS23" t="str">
        <v>Stool.261</v>
      </c>
      <c r="JT23" t="str">
        <v>Stool.262</v>
      </c>
      <c r="JU23" t="str">
        <v>Stool.263</v>
      </c>
      <c r="JV23" t="str">
        <v>Stool.264</v>
      </c>
      <c r="JW23" t="str">
        <v>Stool.265</v>
      </c>
      <c r="JX23" t="str">
        <v>Stool.266</v>
      </c>
      <c r="JY23" t="str">
        <v>Stool.267</v>
      </c>
      <c r="JZ23" t="str">
        <v>Stool.268</v>
      </c>
      <c r="KA23" t="str">
        <v>Stool.269</v>
      </c>
      <c r="KB23" t="str">
        <v>Stool.270</v>
      </c>
      <c r="KC23" t="str">
        <v>Stool.271</v>
      </c>
      <c r="KD23" t="str">
        <v>Stool.272</v>
      </c>
      <c r="KE23" t="str">
        <v>Stool.273</v>
      </c>
      <c r="KF23" t="str">
        <v>Stool.274</v>
      </c>
      <c r="KG23" t="str">
        <v>Stool.275</v>
      </c>
      <c r="KH23" t="str">
        <v>Stool.276</v>
      </c>
      <c r="KI23" t="str">
        <v>Stool.277</v>
      </c>
      <c r="KJ23" t="str">
        <v>Stool.278</v>
      </c>
      <c r="KK23" t="str">
        <v>Stool.279</v>
      </c>
      <c r="KL23" t="str">
        <v>Stool.280</v>
      </c>
      <c r="KM23" t="str">
        <v>Stool.281</v>
      </c>
      <c r="KN23" t="str">
        <v>Stool.282</v>
      </c>
      <c r="KO23" t="str">
        <v>Stool.283</v>
      </c>
      <c r="KP23" t="str">
        <v>Stool.284</v>
      </c>
      <c r="KQ23" t="str">
        <v>Stool.285</v>
      </c>
      <c r="KR23" t="str">
        <v>Stool.286</v>
      </c>
      <c r="KS23" t="str">
        <v>Stool.287</v>
      </c>
      <c r="KT23" t="str">
        <v>Stool.288</v>
      </c>
      <c r="KU23" t="str">
        <v>Stool.289</v>
      </c>
      <c r="KV23" t="str">
        <v>Stool.290</v>
      </c>
      <c r="KW23" t="str">
        <v>Stool.291</v>
      </c>
      <c r="KX23" t="str">
        <v>Stool.292</v>
      </c>
      <c r="KY23" t="str">
        <v>Stool.293</v>
      </c>
      <c r="KZ23" t="str">
        <v>Stool.294</v>
      </c>
      <c r="LA23" t="str">
        <v>Stool.295</v>
      </c>
      <c r="LB23" t="str">
        <v>Stool.296</v>
      </c>
      <c r="LC23" t="str">
        <v>Stool.297</v>
      </c>
      <c r="LD23" t="str">
        <v>Stool.298</v>
      </c>
      <c r="LE23" t="str">
        <v>Stool.299</v>
      </c>
      <c r="LF23" t="str">
        <v>Stool.300</v>
      </c>
      <c r="LG23" t="str">
        <v>Stool.301</v>
      </c>
      <c r="LH23" t="str">
        <v>Stool.302</v>
      </c>
      <c r="LI23" t="str">
        <v>Stool.303</v>
      </c>
      <c r="LJ23" t="str">
        <v>Stool.304</v>
      </c>
      <c r="LK23" t="str">
        <v>Stool.305</v>
      </c>
      <c r="LL23" t="str">
        <v>Stool.306</v>
      </c>
      <c r="LM23" t="str">
        <v>Stool.307</v>
      </c>
      <c r="LN23" t="str">
        <v>Stool.308</v>
      </c>
      <c r="LO23" t="str">
        <v>Stool.309</v>
      </c>
      <c r="LP23" t="str">
        <v>Stool.310</v>
      </c>
      <c r="LQ23" t="str">
        <v>Stool.311</v>
      </c>
      <c r="LR23" t="str">
        <v>Stool.312</v>
      </c>
      <c r="LS23" t="str">
        <v>Stool.313</v>
      </c>
      <c r="LT23" t="str">
        <v>Stool.314</v>
      </c>
      <c r="LU23" t="str">
        <v>Stool.315</v>
      </c>
      <c r="LV23" t="str">
        <v>Stool.316</v>
      </c>
      <c r="LW23" t="str">
        <v>Stool.317</v>
      </c>
      <c r="LX23" t="str">
        <v>Stool.318</v>
      </c>
      <c r="LY23" t="str">
        <v>Stool.319</v>
      </c>
      <c r="LZ23" t="str">
        <v>Stool.320</v>
      </c>
      <c r="MA23" t="str">
        <v>Stool.321</v>
      </c>
      <c r="MB23" t="str">
        <v>Stool.322</v>
      </c>
      <c r="MC23" t="str">
        <v>Stool.323</v>
      </c>
      <c r="MD23" t="str">
        <v>Stool.324</v>
      </c>
      <c r="ME23" t="str">
        <v>Stool.325</v>
      </c>
      <c r="MF23" t="str">
        <v>Stool.326</v>
      </c>
      <c r="MG23" t="str">
        <v>Stool.327</v>
      </c>
      <c r="MH23" t="str">
        <v>Stool.328</v>
      </c>
      <c r="MI23" t="str">
        <v>Stool.329</v>
      </c>
      <c r="MJ23" t="str">
        <v>Stool.330</v>
      </c>
      <c r="MK23" t="str">
        <v>Stool.331</v>
      </c>
      <c r="ML23" t="str">
        <v>Stool.332</v>
      </c>
      <c r="MM23" t="str">
        <v>Stool.333</v>
      </c>
      <c r="MN23" t="str">
        <v>Stool.334</v>
      </c>
      <c r="MO23" t="str">
        <v>Stool.335</v>
      </c>
      <c r="MP23" t="str">
        <v>Stool.336</v>
      </c>
      <c r="MQ23" t="str">
        <v>Stool.337</v>
      </c>
      <c r="MR23" t="str">
        <v>Stool.338</v>
      </c>
      <c r="MS23" t="str">
        <v>Stool.339</v>
      </c>
      <c r="MT23" t="str">
        <v>Stool.340</v>
      </c>
      <c r="MU23" t="str">
        <v>Stool.341</v>
      </c>
      <c r="MV23" t="str">
        <v>Stool.342</v>
      </c>
      <c r="MW23" t="str">
        <v>Stool.343</v>
      </c>
      <c r="MX23" t="str">
        <v>Stool.344</v>
      </c>
      <c r="MY23" t="str">
        <v>Stool.345</v>
      </c>
      <c r="MZ23" t="str">
        <v>Stool.346</v>
      </c>
      <c r="NA23" t="str">
        <v>Stool.347</v>
      </c>
      <c r="NB23" t="str">
        <v>Stool.348</v>
      </c>
      <c r="NC23" t="str">
        <v>Stool.349</v>
      </c>
      <c r="ND23" t="str">
        <v>Stool.350</v>
      </c>
      <c r="NE23" t="str">
        <v>Stool.351</v>
      </c>
      <c r="NF23" t="str">
        <v>Stool.352</v>
      </c>
      <c r="NG23" t="str">
        <v>Stool.353</v>
      </c>
      <c r="NH23" t="str">
        <v>Stool.354</v>
      </c>
      <c r="NI23" t="str">
        <v>Stool.355</v>
      </c>
      <c r="NJ23" t="str">
        <v>Stool.356</v>
      </c>
      <c r="NK23" t="str">
        <v>Stool.357</v>
      </c>
      <c r="NL23" t="str">
        <v>Stool.358</v>
      </c>
      <c r="NM23" t="str">
        <v>Stool.359</v>
      </c>
      <c r="NN23" t="str">
        <v>Stool.360</v>
      </c>
      <c r="NO23" t="str">
        <v>Stool.361</v>
      </c>
      <c r="NP23" t="str">
        <v>Stool.362</v>
      </c>
      <c r="NQ23" t="str">
        <v>Stool.363</v>
      </c>
      <c r="NR23" t="str">
        <v>Stool.364</v>
      </c>
      <c r="NS23" t="str">
        <v>Stool.365</v>
      </c>
      <c r="NT23" t="str">
        <v>Stool.366</v>
      </c>
      <c r="NU23" t="str">
        <v>Stool.367</v>
      </c>
      <c r="NV23" t="str">
        <v>Stool.368</v>
      </c>
      <c r="NW23" t="str">
        <v>Stool.369</v>
      </c>
      <c r="NX23" t="str">
        <v>Stool.370</v>
      </c>
      <c r="NY23" t="str">
        <v>Stool.371</v>
      </c>
      <c r="NZ23" t="str">
        <v>Stool.372</v>
      </c>
      <c r="OA23" t="str">
        <v>Stool.373</v>
      </c>
      <c r="OB23" t="str">
        <v>Stool.374</v>
      </c>
      <c r="OC23" t="str">
        <v>Stool.375</v>
      </c>
      <c r="OD23" t="str">
        <v>Stool.376</v>
      </c>
      <c r="OE23" t="str">
        <v>Stool.377</v>
      </c>
      <c r="OF23" t="str">
        <v>Stool.378</v>
      </c>
      <c r="OG23" t="str">
        <v>Stool.379</v>
      </c>
      <c r="OH23" t="str">
        <v>Stool.380</v>
      </c>
      <c r="OI23" t="str">
        <v>Stool.381</v>
      </c>
      <c r="OJ23" t="str">
        <v>Stool.382</v>
      </c>
      <c r="OK23" t="str">
        <v>Stool.383</v>
      </c>
      <c r="OL23" t="str">
        <v>Stool.384</v>
      </c>
      <c r="OM23" t="str">
        <v>Stool.385</v>
      </c>
      <c r="ON23" t="str">
        <v>Stool.386</v>
      </c>
      <c r="OO23" t="str">
        <v>Stool.387</v>
      </c>
      <c r="OP23" t="str">
        <v>Stool.388</v>
      </c>
      <c r="OQ23" t="str">
        <v>Stool.389</v>
      </c>
      <c r="OR23" t="str">
        <v>Stool.390</v>
      </c>
      <c r="OS23" t="str">
        <v>Stool.391</v>
      </c>
      <c r="OT23" t="s">
        <v>4251</v>
      </c>
      <c r="OU23" t="e">
        <f>CONCATENATE(S23:OS23)</f>
        <v>#VALUE!</v>
      </c>
      <c r="OX23" s="1" t="s">
        <v>4273</v>
      </c>
    </row>
    <row r="24" spans="1:414">
      <c r="A24" s="1">
        <v>22</v>
      </c>
      <c r="B24" s="1">
        <v>22</v>
      </c>
      <c r="C24" s="1">
        <v>4478445.3</v>
      </c>
      <c r="D24" s="1" t="s">
        <v>1037</v>
      </c>
      <c r="E24" s="1" t="s">
        <v>967</v>
      </c>
      <c r="F24" s="1" t="s">
        <v>968</v>
      </c>
      <c r="G24" s="1" t="s">
        <v>4274</v>
      </c>
      <c r="H24" s="1" t="s">
        <v>1004</v>
      </c>
      <c r="I24" s="1" t="s">
        <v>997</v>
      </c>
      <c r="J24" s="1" t="s">
        <v>972</v>
      </c>
      <c r="K24" s="1">
        <v>-3.6187187861352898E-4</v>
      </c>
      <c r="L24" s="1">
        <v>-3.6869625296741199E-3</v>
      </c>
      <c r="M24" t="str">
        <f t="shared" si="0"/>
        <v>"Anterior_nares.22"</v>
      </c>
      <c r="P24" s="18">
        <v>266</v>
      </c>
      <c r="Q24">
        <f>COUNTA(S24:OS24)-1</f>
        <v>266</v>
      </c>
      <c r="R24" s="18" t="s">
        <v>973</v>
      </c>
      <c r="S24" t="s">
        <v>3704</v>
      </c>
      <c r="T24" t="s">
        <v>3706</v>
      </c>
      <c r="U24" t="s">
        <v>3708</v>
      </c>
      <c r="V24" t="s">
        <v>3710</v>
      </c>
      <c r="W24" t="s">
        <v>3712</v>
      </c>
      <c r="X24" t="s">
        <v>3714</v>
      </c>
      <c r="Y24" t="s">
        <v>3716</v>
      </c>
      <c r="Z24" t="s">
        <v>3718</v>
      </c>
      <c r="AA24" t="s">
        <v>3720</v>
      </c>
      <c r="AB24" t="s">
        <v>3722</v>
      </c>
      <c r="AC24" t="s">
        <v>3724</v>
      </c>
      <c r="AD24" t="s">
        <v>3726</v>
      </c>
      <c r="AE24" t="s">
        <v>3728</v>
      </c>
      <c r="AF24" t="s">
        <v>3730</v>
      </c>
      <c r="AG24" t="s">
        <v>3732</v>
      </c>
      <c r="AH24" t="s">
        <v>3734</v>
      </c>
      <c r="AI24" t="s">
        <v>3736</v>
      </c>
      <c r="AJ24" t="s">
        <v>3738</v>
      </c>
      <c r="AK24" t="s">
        <v>3740</v>
      </c>
      <c r="AL24" t="s">
        <v>3742</v>
      </c>
      <c r="AM24" t="s">
        <v>3744</v>
      </c>
      <c r="AN24" t="s">
        <v>3746</v>
      </c>
      <c r="AO24" t="s">
        <v>3748</v>
      </c>
      <c r="AP24" t="s">
        <v>3750</v>
      </c>
      <c r="AQ24" t="s">
        <v>3752</v>
      </c>
      <c r="AR24" t="s">
        <v>3754</v>
      </c>
      <c r="AS24" t="s">
        <v>3756</v>
      </c>
      <c r="AT24" t="s">
        <v>3758</v>
      </c>
      <c r="AU24" t="s">
        <v>3760</v>
      </c>
      <c r="AV24" t="s">
        <v>3762</v>
      </c>
      <c r="AW24" t="s">
        <v>3764</v>
      </c>
      <c r="AX24" t="s">
        <v>3766</v>
      </c>
      <c r="AY24" t="s">
        <v>3768</v>
      </c>
      <c r="AZ24" t="s">
        <v>3770</v>
      </c>
      <c r="BA24" t="s">
        <v>3772</v>
      </c>
      <c r="BB24" t="s">
        <v>3774</v>
      </c>
      <c r="BC24" t="s">
        <v>3776</v>
      </c>
      <c r="BD24" t="s">
        <v>3778</v>
      </c>
      <c r="BE24" t="s">
        <v>3780</v>
      </c>
      <c r="BF24" t="s">
        <v>3782</v>
      </c>
      <c r="BG24" t="s">
        <v>3784</v>
      </c>
      <c r="BH24" t="s">
        <v>3786</v>
      </c>
      <c r="BI24" t="s">
        <v>3788</v>
      </c>
      <c r="BJ24" t="s">
        <v>3790</v>
      </c>
      <c r="BK24" t="s">
        <v>3792</v>
      </c>
      <c r="BL24" t="s">
        <v>3794</v>
      </c>
      <c r="BM24" t="s">
        <v>3796</v>
      </c>
      <c r="BN24" t="s">
        <v>3798</v>
      </c>
      <c r="BO24" t="s">
        <v>3800</v>
      </c>
      <c r="BP24" t="s">
        <v>3802</v>
      </c>
      <c r="BQ24" t="s">
        <v>3804</v>
      </c>
      <c r="BR24" t="s">
        <v>3806</v>
      </c>
      <c r="BS24" t="s">
        <v>3808</v>
      </c>
      <c r="BT24" t="s">
        <v>3810</v>
      </c>
      <c r="BU24" t="s">
        <v>3812</v>
      </c>
      <c r="BV24" t="s">
        <v>3814</v>
      </c>
      <c r="BW24" t="s">
        <v>3816</v>
      </c>
      <c r="BX24" t="s">
        <v>3818</v>
      </c>
      <c r="BY24" t="s">
        <v>3820</v>
      </c>
      <c r="BZ24" t="s">
        <v>3822</v>
      </c>
      <c r="CA24" t="s">
        <v>3824</v>
      </c>
      <c r="CB24" t="s">
        <v>3826</v>
      </c>
      <c r="CC24" t="s">
        <v>3828</v>
      </c>
      <c r="CD24" t="s">
        <v>3830</v>
      </c>
      <c r="CE24" t="s">
        <v>3832</v>
      </c>
      <c r="CF24" t="s">
        <v>3834</v>
      </c>
      <c r="CG24" t="s">
        <v>3836</v>
      </c>
      <c r="CH24" t="s">
        <v>3838</v>
      </c>
      <c r="CI24" t="s">
        <v>3840</v>
      </c>
      <c r="CJ24" t="s">
        <v>3842</v>
      </c>
      <c r="CK24" t="s">
        <v>3844</v>
      </c>
      <c r="CL24" t="s">
        <v>3846</v>
      </c>
      <c r="CM24" t="s">
        <v>3848</v>
      </c>
      <c r="CN24" t="s">
        <v>3850</v>
      </c>
      <c r="CO24" t="s">
        <v>3852</v>
      </c>
      <c r="CP24" t="s">
        <v>3854</v>
      </c>
      <c r="CQ24" t="s">
        <v>3856</v>
      </c>
      <c r="CR24" t="s">
        <v>3858</v>
      </c>
      <c r="CS24" t="s">
        <v>3860</v>
      </c>
      <c r="CT24" t="s">
        <v>3862</v>
      </c>
      <c r="CU24" t="s">
        <v>3864</v>
      </c>
      <c r="CV24" t="s">
        <v>3866</v>
      </c>
      <c r="CW24" t="s">
        <v>3868</v>
      </c>
      <c r="CX24" t="s">
        <v>3870</v>
      </c>
      <c r="CY24" t="s">
        <v>3872</v>
      </c>
      <c r="CZ24" t="s">
        <v>3874</v>
      </c>
      <c r="DA24" t="s">
        <v>3876</v>
      </c>
      <c r="DB24" t="s">
        <v>3878</v>
      </c>
      <c r="DC24" t="s">
        <v>3880</v>
      </c>
      <c r="DD24" t="s">
        <v>3882</v>
      </c>
      <c r="DE24" t="s">
        <v>3884</v>
      </c>
      <c r="DF24" t="s">
        <v>3886</v>
      </c>
      <c r="DG24" t="s">
        <v>3888</v>
      </c>
      <c r="DH24" t="s">
        <v>3890</v>
      </c>
      <c r="DI24" t="s">
        <v>3892</v>
      </c>
      <c r="DJ24" t="s">
        <v>3894</v>
      </c>
      <c r="DK24" t="s">
        <v>3896</v>
      </c>
      <c r="DL24" t="s">
        <v>3898</v>
      </c>
      <c r="DM24" t="s">
        <v>3900</v>
      </c>
      <c r="DN24" t="s">
        <v>3902</v>
      </c>
      <c r="DO24" t="s">
        <v>3904</v>
      </c>
      <c r="DP24" t="s">
        <v>3906</v>
      </c>
      <c r="DQ24" t="s">
        <v>3908</v>
      </c>
      <c r="DR24" t="s">
        <v>3910</v>
      </c>
      <c r="DS24" t="s">
        <v>3912</v>
      </c>
      <c r="DT24" t="s">
        <v>3914</v>
      </c>
      <c r="DU24" t="s">
        <v>3916</v>
      </c>
      <c r="DV24" t="s">
        <v>3918</v>
      </c>
      <c r="DW24" t="s">
        <v>3920</v>
      </c>
      <c r="DX24" t="s">
        <v>3922</v>
      </c>
      <c r="DY24" t="s">
        <v>3924</v>
      </c>
      <c r="DZ24" t="s">
        <v>3926</v>
      </c>
      <c r="EA24" t="s">
        <v>3928</v>
      </c>
      <c r="EB24" t="s">
        <v>3930</v>
      </c>
      <c r="EC24" t="s">
        <v>3932</v>
      </c>
      <c r="ED24" t="s">
        <v>3934</v>
      </c>
      <c r="EE24" t="s">
        <v>3936</v>
      </c>
      <c r="EF24" t="s">
        <v>3938</v>
      </c>
      <c r="EG24" t="s">
        <v>3940</v>
      </c>
      <c r="EH24" t="s">
        <v>3942</v>
      </c>
      <c r="EI24" t="s">
        <v>3944</v>
      </c>
      <c r="EJ24" t="s">
        <v>3946</v>
      </c>
      <c r="EK24" t="s">
        <v>3948</v>
      </c>
      <c r="EL24" t="s">
        <v>3950</v>
      </c>
      <c r="EM24" t="s">
        <v>3952</v>
      </c>
      <c r="EN24" t="s">
        <v>3954</v>
      </c>
      <c r="EO24" t="s">
        <v>3956</v>
      </c>
      <c r="EP24" t="s">
        <v>3958</v>
      </c>
      <c r="EQ24" t="s">
        <v>3960</v>
      </c>
      <c r="ER24" t="s">
        <v>3962</v>
      </c>
      <c r="ES24" t="s">
        <v>3964</v>
      </c>
      <c r="ET24" t="s">
        <v>3966</v>
      </c>
      <c r="EU24" t="s">
        <v>3968</v>
      </c>
      <c r="EV24" t="s">
        <v>3970</v>
      </c>
      <c r="EW24" t="s">
        <v>3972</v>
      </c>
      <c r="EX24" t="s">
        <v>3974</v>
      </c>
      <c r="EY24" t="s">
        <v>3976</v>
      </c>
      <c r="EZ24" t="s">
        <v>3978</v>
      </c>
      <c r="FA24" t="s">
        <v>3980</v>
      </c>
      <c r="FB24" t="s">
        <v>3982</v>
      </c>
      <c r="FC24" t="s">
        <v>3984</v>
      </c>
      <c r="FD24" t="s">
        <v>3986</v>
      </c>
      <c r="FE24" t="s">
        <v>3988</v>
      </c>
      <c r="FF24" t="s">
        <v>3990</v>
      </c>
      <c r="FG24" t="s">
        <v>3992</v>
      </c>
      <c r="FH24" t="s">
        <v>3994</v>
      </c>
      <c r="FI24" t="s">
        <v>3996</v>
      </c>
      <c r="FJ24" t="s">
        <v>3998</v>
      </c>
      <c r="FK24" t="s">
        <v>4000</v>
      </c>
      <c r="FL24" t="s">
        <v>4002</v>
      </c>
      <c r="FM24" t="s">
        <v>4004</v>
      </c>
      <c r="FN24" t="s">
        <v>4006</v>
      </c>
      <c r="FO24" t="s">
        <v>4008</v>
      </c>
      <c r="FP24" t="s">
        <v>4010</v>
      </c>
      <c r="FQ24" t="s">
        <v>4012</v>
      </c>
      <c r="FR24" t="s">
        <v>4014</v>
      </c>
      <c r="FS24" t="s">
        <v>4016</v>
      </c>
      <c r="FT24" t="s">
        <v>4018</v>
      </c>
      <c r="FU24" t="s">
        <v>4020</v>
      </c>
      <c r="FV24" t="s">
        <v>4022</v>
      </c>
      <c r="FW24" t="s">
        <v>4024</v>
      </c>
      <c r="FX24" t="s">
        <v>4026</v>
      </c>
      <c r="FY24" t="s">
        <v>4028</v>
      </c>
      <c r="FZ24" t="s">
        <v>4030</v>
      </c>
      <c r="GA24" t="s">
        <v>4032</v>
      </c>
      <c r="GB24" t="s">
        <v>4034</v>
      </c>
      <c r="GC24" t="s">
        <v>4036</v>
      </c>
      <c r="GD24" t="s">
        <v>4038</v>
      </c>
      <c r="GE24" t="s">
        <v>4040</v>
      </c>
      <c r="GF24" t="s">
        <v>4042</v>
      </c>
      <c r="GG24" t="s">
        <v>4044</v>
      </c>
      <c r="GH24" t="s">
        <v>4046</v>
      </c>
      <c r="GI24" t="s">
        <v>4048</v>
      </c>
      <c r="GJ24" t="s">
        <v>4050</v>
      </c>
      <c r="GK24" t="s">
        <v>4052</v>
      </c>
      <c r="GL24" t="s">
        <v>4054</v>
      </c>
      <c r="GM24" t="s">
        <v>4056</v>
      </c>
      <c r="GN24" t="s">
        <v>4058</v>
      </c>
      <c r="GO24" t="s">
        <v>4060</v>
      </c>
      <c r="GP24" t="s">
        <v>4062</v>
      </c>
      <c r="GQ24" t="s">
        <v>4064</v>
      </c>
      <c r="GR24" t="s">
        <v>4066</v>
      </c>
      <c r="GS24" t="s">
        <v>4068</v>
      </c>
      <c r="GT24" t="s">
        <v>4070</v>
      </c>
      <c r="GU24" t="s">
        <v>4072</v>
      </c>
      <c r="GV24" t="s">
        <v>4074</v>
      </c>
      <c r="GW24" t="s">
        <v>4076</v>
      </c>
      <c r="GX24" t="s">
        <v>4078</v>
      </c>
      <c r="GY24" t="s">
        <v>4080</v>
      </c>
      <c r="GZ24" t="s">
        <v>4082</v>
      </c>
      <c r="HA24" t="s">
        <v>4084</v>
      </c>
      <c r="HB24" t="s">
        <v>4086</v>
      </c>
      <c r="HC24" t="s">
        <v>4088</v>
      </c>
      <c r="HD24" t="s">
        <v>4090</v>
      </c>
      <c r="HE24" t="s">
        <v>4092</v>
      </c>
      <c r="HF24" t="s">
        <v>4094</v>
      </c>
      <c r="HG24" t="s">
        <v>4096</v>
      </c>
      <c r="HH24" t="s">
        <v>4098</v>
      </c>
      <c r="HI24" t="s">
        <v>4100</v>
      </c>
      <c r="HJ24" t="s">
        <v>4102</v>
      </c>
      <c r="HK24" t="s">
        <v>4104</v>
      </c>
      <c r="HL24" t="s">
        <v>4106</v>
      </c>
      <c r="HM24" t="s">
        <v>4108</v>
      </c>
      <c r="HN24" t="s">
        <v>4110</v>
      </c>
      <c r="HO24" t="s">
        <v>4112</v>
      </c>
      <c r="HP24" t="s">
        <v>4114</v>
      </c>
      <c r="HQ24" t="s">
        <v>4116</v>
      </c>
      <c r="HR24" t="s">
        <v>4118</v>
      </c>
      <c r="HS24" t="s">
        <v>4120</v>
      </c>
      <c r="HT24" t="s">
        <v>4122</v>
      </c>
      <c r="HU24" t="s">
        <v>4124</v>
      </c>
      <c r="HV24" t="s">
        <v>4126</v>
      </c>
      <c r="HW24" t="s">
        <v>4128</v>
      </c>
      <c r="HX24" t="s">
        <v>4130</v>
      </c>
      <c r="HY24" t="s">
        <v>4132</v>
      </c>
      <c r="HZ24" t="s">
        <v>4134</v>
      </c>
      <c r="IA24" t="s">
        <v>4136</v>
      </c>
      <c r="IB24" t="s">
        <v>4138</v>
      </c>
      <c r="IC24" t="s">
        <v>4140</v>
      </c>
      <c r="ID24" t="s">
        <v>4142</v>
      </c>
      <c r="IE24" t="s">
        <v>4144</v>
      </c>
      <c r="IF24" t="s">
        <v>4146</v>
      </c>
      <c r="IG24" t="s">
        <v>4148</v>
      </c>
      <c r="IH24" t="s">
        <v>4150</v>
      </c>
      <c r="II24" t="s">
        <v>4152</v>
      </c>
      <c r="IJ24" t="s">
        <v>4154</v>
      </c>
      <c r="IK24" t="s">
        <v>4156</v>
      </c>
      <c r="IL24" t="s">
        <v>4158</v>
      </c>
      <c r="IM24" t="s">
        <v>4160</v>
      </c>
      <c r="IN24" t="s">
        <v>4162</v>
      </c>
      <c r="IO24" t="s">
        <v>4164</v>
      </c>
      <c r="IP24" t="s">
        <v>4166</v>
      </c>
      <c r="IQ24" t="s">
        <v>4168</v>
      </c>
      <c r="IR24" t="s">
        <v>4170</v>
      </c>
      <c r="IS24" t="s">
        <v>4172</v>
      </c>
      <c r="IT24" t="s">
        <v>4174</v>
      </c>
      <c r="IU24" t="s">
        <v>4176</v>
      </c>
      <c r="IV24" t="s">
        <v>4178</v>
      </c>
      <c r="IW24" t="s">
        <v>4180</v>
      </c>
      <c r="IX24" t="s">
        <v>4182</v>
      </c>
      <c r="IY24" t="s">
        <v>4184</v>
      </c>
      <c r="IZ24" t="s">
        <v>4186</v>
      </c>
      <c r="JA24" t="s">
        <v>4188</v>
      </c>
      <c r="JB24" t="s">
        <v>4190</v>
      </c>
      <c r="JC24" t="s">
        <v>4192</v>
      </c>
      <c r="JD24" t="s">
        <v>4194</v>
      </c>
      <c r="JE24" t="s">
        <v>4196</v>
      </c>
      <c r="JF24" t="s">
        <v>4198</v>
      </c>
      <c r="JG24" t="s">
        <v>4200</v>
      </c>
      <c r="JH24" t="s">
        <v>4202</v>
      </c>
      <c r="JI24" t="s">
        <v>4204</v>
      </c>
      <c r="JJ24" t="s">
        <v>4206</v>
      </c>
      <c r="JK24" t="s">
        <v>4208</v>
      </c>
      <c r="JL24" t="s">
        <v>4210</v>
      </c>
      <c r="JM24" t="s">
        <v>4212</v>
      </c>
      <c r="JN24" t="s">
        <v>4214</v>
      </c>
      <c r="JO24" t="s">
        <v>4216</v>
      </c>
      <c r="JP24" t="s">
        <v>4218</v>
      </c>
      <c r="JQ24" t="s">
        <v>4220</v>
      </c>
      <c r="JR24" t="s">
        <v>4222</v>
      </c>
      <c r="JS24" t="s">
        <v>4224</v>
      </c>
      <c r="JT24" t="s">
        <v>4226</v>
      </c>
      <c r="JU24" t="s">
        <v>4228</v>
      </c>
      <c r="JV24" t="s">
        <v>4230</v>
      </c>
      <c r="JW24" t="s">
        <v>4232</v>
      </c>
      <c r="JX24" t="s">
        <v>4234</v>
      </c>
      <c r="JY24" t="s">
        <v>4251</v>
      </c>
      <c r="OT24" t="s">
        <v>4251</v>
      </c>
      <c r="OX24" s="1" t="s">
        <v>4274</v>
      </c>
    </row>
    <row r="25" spans="1:414">
      <c r="A25" s="1">
        <v>23</v>
      </c>
      <c r="B25" s="1">
        <v>23</v>
      </c>
      <c r="C25" s="1">
        <v>4473171.3</v>
      </c>
      <c r="D25" s="1" t="s">
        <v>1039</v>
      </c>
      <c r="E25" s="1" t="s">
        <v>967</v>
      </c>
      <c r="F25" s="1" t="s">
        <v>968</v>
      </c>
      <c r="G25" s="1" t="s">
        <v>4275</v>
      </c>
      <c r="H25" s="1" t="s">
        <v>983</v>
      </c>
      <c r="I25" s="1" t="s">
        <v>971</v>
      </c>
      <c r="J25" s="1" t="s">
        <v>972</v>
      </c>
      <c r="K25" s="1">
        <v>5.8841353477681298E-4</v>
      </c>
      <c r="L25" s="1">
        <v>-3.7153016389260499E-3</v>
      </c>
      <c r="M25" t="str">
        <f t="shared" si="0"/>
        <v>"Anterior_nares.23"</v>
      </c>
      <c r="P25" s="18">
        <v>251</v>
      </c>
      <c r="Q25">
        <f t="shared" ref="Q25:Q38" si="1">COUNTA(S25:OS25)-1</f>
        <v>251</v>
      </c>
      <c r="R25" s="18" t="s">
        <v>977</v>
      </c>
      <c r="S25" t="s">
        <v>3168</v>
      </c>
      <c r="T25" t="s">
        <v>3170</v>
      </c>
      <c r="U25" t="s">
        <v>3173</v>
      </c>
      <c r="V25" t="s">
        <v>3175</v>
      </c>
      <c r="W25" t="s">
        <v>3177</v>
      </c>
      <c r="X25" t="s">
        <v>3179</v>
      </c>
      <c r="Y25" t="s">
        <v>3181</v>
      </c>
      <c r="Z25" t="s">
        <v>3183</v>
      </c>
      <c r="AA25" t="s">
        <v>3185</v>
      </c>
      <c r="AB25" t="s">
        <v>3187</v>
      </c>
      <c r="AC25" t="s">
        <v>3189</v>
      </c>
      <c r="AD25" t="s">
        <v>3191</v>
      </c>
      <c r="AE25" t="s">
        <v>3194</v>
      </c>
      <c r="AF25" t="s">
        <v>3196</v>
      </c>
      <c r="AG25" t="s">
        <v>3198</v>
      </c>
      <c r="AH25" t="s">
        <v>3200</v>
      </c>
      <c r="AI25" t="s">
        <v>3202</v>
      </c>
      <c r="AJ25" t="s">
        <v>3204</v>
      </c>
      <c r="AK25" t="s">
        <v>3206</v>
      </c>
      <c r="AL25" t="s">
        <v>3208</v>
      </c>
      <c r="AM25" t="s">
        <v>3210</v>
      </c>
      <c r="AN25" t="s">
        <v>3212</v>
      </c>
      <c r="AO25" t="s">
        <v>3214</v>
      </c>
      <c r="AP25" t="s">
        <v>3216</v>
      </c>
      <c r="AQ25" t="s">
        <v>3218</v>
      </c>
      <c r="AR25" t="s">
        <v>3220</v>
      </c>
      <c r="AS25" t="s">
        <v>3222</v>
      </c>
      <c r="AT25" t="s">
        <v>3224</v>
      </c>
      <c r="AU25" t="s">
        <v>3226</v>
      </c>
      <c r="AV25" t="s">
        <v>3228</v>
      </c>
      <c r="AW25" t="s">
        <v>3230</v>
      </c>
      <c r="AX25" t="s">
        <v>3232</v>
      </c>
      <c r="AY25" t="s">
        <v>3234</v>
      </c>
      <c r="AZ25" t="s">
        <v>3236</v>
      </c>
      <c r="BA25" t="s">
        <v>3238</v>
      </c>
      <c r="BB25" t="s">
        <v>3240</v>
      </c>
      <c r="BC25" t="s">
        <v>3242</v>
      </c>
      <c r="BD25" t="s">
        <v>3244</v>
      </c>
      <c r="BE25" t="s">
        <v>3246</v>
      </c>
      <c r="BF25" t="s">
        <v>3248</v>
      </c>
      <c r="BG25" t="s">
        <v>3250</v>
      </c>
      <c r="BH25" t="s">
        <v>3252</v>
      </c>
      <c r="BI25" t="s">
        <v>3254</v>
      </c>
      <c r="BJ25" t="s">
        <v>3256</v>
      </c>
      <c r="BK25" t="s">
        <v>3258</v>
      </c>
      <c r="BL25" t="s">
        <v>3260</v>
      </c>
      <c r="BM25" t="s">
        <v>3262</v>
      </c>
      <c r="BN25" t="s">
        <v>3264</v>
      </c>
      <c r="BO25" t="s">
        <v>3266</v>
      </c>
      <c r="BP25" t="s">
        <v>3268</v>
      </c>
      <c r="BQ25" t="s">
        <v>3270</v>
      </c>
      <c r="BR25" t="s">
        <v>3272</v>
      </c>
      <c r="BS25" t="s">
        <v>3274</v>
      </c>
      <c r="BT25" t="s">
        <v>3276</v>
      </c>
      <c r="BU25" t="s">
        <v>3278</v>
      </c>
      <c r="BV25" t="s">
        <v>3280</v>
      </c>
      <c r="BW25" t="s">
        <v>3282</v>
      </c>
      <c r="BX25" t="s">
        <v>3284</v>
      </c>
      <c r="BY25" t="s">
        <v>3286</v>
      </c>
      <c r="BZ25" t="s">
        <v>3288</v>
      </c>
      <c r="CA25" t="s">
        <v>3290</v>
      </c>
      <c r="CB25" t="s">
        <v>3292</v>
      </c>
      <c r="CC25" t="s">
        <v>3294</v>
      </c>
      <c r="CD25" t="s">
        <v>3296</v>
      </c>
      <c r="CE25" t="s">
        <v>3298</v>
      </c>
      <c r="CF25" t="s">
        <v>3300</v>
      </c>
      <c r="CG25" t="s">
        <v>3302</v>
      </c>
      <c r="CH25" t="s">
        <v>3304</v>
      </c>
      <c r="CI25" t="s">
        <v>3306</v>
      </c>
      <c r="CJ25" t="s">
        <v>3308</v>
      </c>
      <c r="CK25" t="s">
        <v>3310</v>
      </c>
      <c r="CL25" t="s">
        <v>3312</v>
      </c>
      <c r="CM25" t="s">
        <v>3314</v>
      </c>
      <c r="CN25" t="s">
        <v>3316</v>
      </c>
      <c r="CO25" t="s">
        <v>3318</v>
      </c>
      <c r="CP25" t="s">
        <v>3320</v>
      </c>
      <c r="CQ25" t="s">
        <v>3322</v>
      </c>
      <c r="CR25" t="s">
        <v>3324</v>
      </c>
      <c r="CS25" t="s">
        <v>3326</v>
      </c>
      <c r="CT25" t="s">
        <v>3328</v>
      </c>
      <c r="CU25" t="s">
        <v>3330</v>
      </c>
      <c r="CV25" t="s">
        <v>3332</v>
      </c>
      <c r="CW25" t="s">
        <v>3334</v>
      </c>
      <c r="CX25" t="s">
        <v>3336</v>
      </c>
      <c r="CY25" t="s">
        <v>3338</v>
      </c>
      <c r="CZ25" t="s">
        <v>3340</v>
      </c>
      <c r="DA25" t="s">
        <v>3342</v>
      </c>
      <c r="DB25" t="s">
        <v>3344</v>
      </c>
      <c r="DC25" t="s">
        <v>3346</v>
      </c>
      <c r="DD25" t="s">
        <v>3348</v>
      </c>
      <c r="DE25" t="s">
        <v>3350</v>
      </c>
      <c r="DF25" t="s">
        <v>3352</v>
      </c>
      <c r="DG25" t="s">
        <v>3354</v>
      </c>
      <c r="DH25" t="s">
        <v>3356</v>
      </c>
      <c r="DI25" t="s">
        <v>3358</v>
      </c>
      <c r="DJ25" t="s">
        <v>3360</v>
      </c>
      <c r="DK25" t="s">
        <v>3362</v>
      </c>
      <c r="DL25" t="s">
        <v>3364</v>
      </c>
      <c r="DM25" t="s">
        <v>3366</v>
      </c>
      <c r="DN25" t="s">
        <v>3368</v>
      </c>
      <c r="DO25" t="s">
        <v>3370</v>
      </c>
      <c r="DP25" t="s">
        <v>3372</v>
      </c>
      <c r="DQ25" t="s">
        <v>3374</v>
      </c>
      <c r="DR25" t="s">
        <v>3376</v>
      </c>
      <c r="DS25" t="s">
        <v>3378</v>
      </c>
      <c r="DT25" t="s">
        <v>3380</v>
      </c>
      <c r="DU25" t="s">
        <v>3382</v>
      </c>
      <c r="DV25" t="s">
        <v>3384</v>
      </c>
      <c r="DW25" t="s">
        <v>3386</v>
      </c>
      <c r="DX25" t="s">
        <v>3388</v>
      </c>
      <c r="DY25" t="s">
        <v>3390</v>
      </c>
      <c r="DZ25" t="s">
        <v>3392</v>
      </c>
      <c r="EA25" t="s">
        <v>3394</v>
      </c>
      <c r="EB25" t="s">
        <v>3396</v>
      </c>
      <c r="EC25" t="s">
        <v>3398</v>
      </c>
      <c r="ED25" t="s">
        <v>3400</v>
      </c>
      <c r="EE25" t="s">
        <v>3402</v>
      </c>
      <c r="EF25" t="s">
        <v>3404</v>
      </c>
      <c r="EG25" t="s">
        <v>3406</v>
      </c>
      <c r="EH25" t="s">
        <v>3408</v>
      </c>
      <c r="EI25" t="s">
        <v>3410</v>
      </c>
      <c r="EJ25" t="s">
        <v>3412</v>
      </c>
      <c r="EK25" t="s">
        <v>3414</v>
      </c>
      <c r="EL25" t="s">
        <v>3416</v>
      </c>
      <c r="EM25" t="s">
        <v>3418</v>
      </c>
      <c r="EN25" t="s">
        <v>3420</v>
      </c>
      <c r="EO25" t="s">
        <v>3422</v>
      </c>
      <c r="EP25" t="s">
        <v>3424</v>
      </c>
      <c r="EQ25" t="s">
        <v>3426</v>
      </c>
      <c r="ER25" t="s">
        <v>3428</v>
      </c>
      <c r="ES25" t="s">
        <v>3430</v>
      </c>
      <c r="ET25" t="s">
        <v>3432</v>
      </c>
      <c r="EU25" t="s">
        <v>3434</v>
      </c>
      <c r="EV25" t="s">
        <v>3436</v>
      </c>
      <c r="EW25" t="s">
        <v>3438</v>
      </c>
      <c r="EX25" t="s">
        <v>3440</v>
      </c>
      <c r="EY25" t="s">
        <v>3442</v>
      </c>
      <c r="EZ25" t="s">
        <v>3444</v>
      </c>
      <c r="FA25" t="s">
        <v>3446</v>
      </c>
      <c r="FB25" t="s">
        <v>3448</v>
      </c>
      <c r="FC25" t="s">
        <v>3450</v>
      </c>
      <c r="FD25" t="s">
        <v>3452</v>
      </c>
      <c r="FE25" t="s">
        <v>3454</v>
      </c>
      <c r="FF25" t="s">
        <v>3456</v>
      </c>
      <c r="FG25" t="s">
        <v>3458</v>
      </c>
      <c r="FH25" t="s">
        <v>3460</v>
      </c>
      <c r="FI25" t="s">
        <v>3462</v>
      </c>
      <c r="FJ25" t="s">
        <v>3464</v>
      </c>
      <c r="FK25" t="s">
        <v>3466</v>
      </c>
      <c r="FL25" t="s">
        <v>3468</v>
      </c>
      <c r="FM25" t="s">
        <v>3470</v>
      </c>
      <c r="FN25" t="s">
        <v>3472</v>
      </c>
      <c r="FO25" t="s">
        <v>3474</v>
      </c>
      <c r="FP25" t="s">
        <v>3476</v>
      </c>
      <c r="FQ25" t="s">
        <v>3478</v>
      </c>
      <c r="FR25" t="s">
        <v>3480</v>
      </c>
      <c r="FS25" t="s">
        <v>3482</v>
      </c>
      <c r="FT25" t="s">
        <v>3484</v>
      </c>
      <c r="FU25" t="s">
        <v>3486</v>
      </c>
      <c r="FV25" t="s">
        <v>3488</v>
      </c>
      <c r="FW25" t="s">
        <v>3490</v>
      </c>
      <c r="FX25" t="s">
        <v>3492</v>
      </c>
      <c r="FY25" t="s">
        <v>3494</v>
      </c>
      <c r="FZ25" t="s">
        <v>3496</v>
      </c>
      <c r="GA25" t="s">
        <v>3498</v>
      </c>
      <c r="GB25" t="s">
        <v>3500</v>
      </c>
      <c r="GC25" t="s">
        <v>3502</v>
      </c>
      <c r="GD25" t="s">
        <v>3504</v>
      </c>
      <c r="GE25" t="s">
        <v>3506</v>
      </c>
      <c r="GF25" t="s">
        <v>3508</v>
      </c>
      <c r="GG25" t="s">
        <v>3510</v>
      </c>
      <c r="GH25" t="s">
        <v>3512</v>
      </c>
      <c r="GI25" t="s">
        <v>3514</v>
      </c>
      <c r="GJ25" t="s">
        <v>3516</v>
      </c>
      <c r="GK25" t="s">
        <v>3518</v>
      </c>
      <c r="GL25" t="s">
        <v>3520</v>
      </c>
      <c r="GM25" t="s">
        <v>3522</v>
      </c>
      <c r="GN25" t="s">
        <v>3524</v>
      </c>
      <c r="GO25" t="s">
        <v>3526</v>
      </c>
      <c r="GP25" t="s">
        <v>3528</v>
      </c>
      <c r="GQ25" t="s">
        <v>3531</v>
      </c>
      <c r="GR25" t="s">
        <v>3533</v>
      </c>
      <c r="GS25" t="s">
        <v>3535</v>
      </c>
      <c r="GT25" t="s">
        <v>3537</v>
      </c>
      <c r="GU25" t="s">
        <v>3539</v>
      </c>
      <c r="GV25" t="s">
        <v>3541</v>
      </c>
      <c r="GW25" t="s">
        <v>3543</v>
      </c>
      <c r="GX25" t="s">
        <v>3545</v>
      </c>
      <c r="GY25" t="s">
        <v>3547</v>
      </c>
      <c r="GZ25" t="s">
        <v>3549</v>
      </c>
      <c r="HA25" t="s">
        <v>3551</v>
      </c>
      <c r="HB25" t="s">
        <v>3553</v>
      </c>
      <c r="HC25" t="s">
        <v>3555</v>
      </c>
      <c r="HD25" t="s">
        <v>3557</v>
      </c>
      <c r="HE25" t="s">
        <v>3559</v>
      </c>
      <c r="HF25" t="s">
        <v>3561</v>
      </c>
      <c r="HG25" t="s">
        <v>3563</v>
      </c>
      <c r="HH25" t="s">
        <v>3565</v>
      </c>
      <c r="HI25" t="s">
        <v>3567</v>
      </c>
      <c r="HJ25" t="s">
        <v>3569</v>
      </c>
      <c r="HK25" t="s">
        <v>3571</v>
      </c>
      <c r="HL25" t="s">
        <v>3573</v>
      </c>
      <c r="HM25" t="s">
        <v>3575</v>
      </c>
      <c r="HN25" t="s">
        <v>3577</v>
      </c>
      <c r="HO25" t="s">
        <v>3579</v>
      </c>
      <c r="HP25" t="s">
        <v>3581</v>
      </c>
      <c r="HQ25" t="s">
        <v>3583</v>
      </c>
      <c r="HR25" t="s">
        <v>3585</v>
      </c>
      <c r="HS25" t="s">
        <v>3587</v>
      </c>
      <c r="HT25" t="s">
        <v>3589</v>
      </c>
      <c r="HU25" t="s">
        <v>3591</v>
      </c>
      <c r="HV25" t="s">
        <v>3593</v>
      </c>
      <c r="HW25" t="s">
        <v>3595</v>
      </c>
      <c r="HX25" t="s">
        <v>3597</v>
      </c>
      <c r="HY25" t="s">
        <v>3599</v>
      </c>
      <c r="HZ25" t="s">
        <v>3601</v>
      </c>
      <c r="IA25" t="s">
        <v>3603</v>
      </c>
      <c r="IB25" t="s">
        <v>3605</v>
      </c>
      <c r="IC25" t="s">
        <v>3607</v>
      </c>
      <c r="ID25" t="s">
        <v>3609</v>
      </c>
      <c r="IE25" t="s">
        <v>3611</v>
      </c>
      <c r="IF25" t="s">
        <v>3613</v>
      </c>
      <c r="IG25" t="s">
        <v>3615</v>
      </c>
      <c r="IH25" t="s">
        <v>3617</v>
      </c>
      <c r="II25" t="s">
        <v>3619</v>
      </c>
      <c r="IJ25" t="s">
        <v>3621</v>
      </c>
      <c r="IK25" t="s">
        <v>3623</v>
      </c>
      <c r="IL25" t="s">
        <v>3625</v>
      </c>
      <c r="IM25" t="s">
        <v>3627</v>
      </c>
      <c r="IN25" t="s">
        <v>3629</v>
      </c>
      <c r="IO25" t="s">
        <v>3631</v>
      </c>
      <c r="IP25" t="s">
        <v>3633</v>
      </c>
      <c r="IQ25" t="s">
        <v>3635</v>
      </c>
      <c r="IR25" t="s">
        <v>3637</v>
      </c>
      <c r="IS25" t="s">
        <v>3639</v>
      </c>
      <c r="IT25" t="s">
        <v>3641</v>
      </c>
      <c r="IU25" t="s">
        <v>3643</v>
      </c>
      <c r="IV25" t="s">
        <v>3645</v>
      </c>
      <c r="IW25" t="s">
        <v>3647</v>
      </c>
      <c r="IX25" t="s">
        <v>3649</v>
      </c>
      <c r="IY25" t="s">
        <v>3651</v>
      </c>
      <c r="IZ25" t="s">
        <v>3653</v>
      </c>
      <c r="JA25" t="s">
        <v>3655</v>
      </c>
      <c r="JB25" t="s">
        <v>3657</v>
      </c>
      <c r="JC25" t="s">
        <v>3659</v>
      </c>
      <c r="JD25" t="s">
        <v>3661</v>
      </c>
      <c r="JE25" t="s">
        <v>3663</v>
      </c>
      <c r="JF25" t="s">
        <v>3665</v>
      </c>
      <c r="JG25" t="s">
        <v>3667</v>
      </c>
      <c r="JH25" t="s">
        <v>3669</v>
      </c>
      <c r="JI25" t="s">
        <v>3671</v>
      </c>
      <c r="JJ25" t="s">
        <v>4251</v>
      </c>
      <c r="OT25" t="s">
        <v>4251</v>
      </c>
      <c r="OX25" s="1" t="s">
        <v>4275</v>
      </c>
    </row>
    <row r="26" spans="1:414">
      <c r="A26" s="1">
        <v>24</v>
      </c>
      <c r="B26" s="1">
        <v>24</v>
      </c>
      <c r="C26" s="1">
        <v>4472918.3</v>
      </c>
      <c r="D26" s="1" t="s">
        <v>1041</v>
      </c>
      <c r="E26" s="1" t="s">
        <v>967</v>
      </c>
      <c r="F26" s="1" t="s">
        <v>968</v>
      </c>
      <c r="G26" s="1" t="s">
        <v>4276</v>
      </c>
      <c r="H26" s="1" t="s">
        <v>983</v>
      </c>
      <c r="I26" s="1" t="s">
        <v>971</v>
      </c>
      <c r="J26" s="1" t="s">
        <v>984</v>
      </c>
      <c r="K26" s="1">
        <v>-8.1896227991607503E-5</v>
      </c>
      <c r="L26" s="1">
        <v>-3.7447851147897702E-3</v>
      </c>
      <c r="M26" t="str">
        <f t="shared" si="0"/>
        <v>"Anterior_nares.24"</v>
      </c>
      <c r="P26" s="18">
        <v>250</v>
      </c>
      <c r="Q26">
        <f t="shared" si="1"/>
        <v>250</v>
      </c>
      <c r="R26" s="18" t="s">
        <v>980</v>
      </c>
      <c r="S26" t="s">
        <v>1404</v>
      </c>
      <c r="T26" t="s">
        <v>1406</v>
      </c>
      <c r="U26" t="s">
        <v>1408</v>
      </c>
      <c r="V26" t="s">
        <v>1410</v>
      </c>
      <c r="W26" t="s">
        <v>1412</v>
      </c>
      <c r="X26" t="s">
        <v>1414</v>
      </c>
      <c r="Y26" t="s">
        <v>1417</v>
      </c>
      <c r="Z26" t="s">
        <v>1419</v>
      </c>
      <c r="AA26" t="s">
        <v>1421</v>
      </c>
      <c r="AB26" t="s">
        <v>1423</v>
      </c>
      <c r="AC26" t="s">
        <v>1425</v>
      </c>
      <c r="AD26" t="s">
        <v>1427</v>
      </c>
      <c r="AE26" t="s">
        <v>1429</v>
      </c>
      <c r="AF26" t="s">
        <v>1431</v>
      </c>
      <c r="AG26" t="s">
        <v>1433</v>
      </c>
      <c r="AH26" t="s">
        <v>1435</v>
      </c>
      <c r="AI26" t="s">
        <v>1437</v>
      </c>
      <c r="AJ26" t="s">
        <v>1439</v>
      </c>
      <c r="AK26" t="s">
        <v>1441</v>
      </c>
      <c r="AL26" t="s">
        <v>1443</v>
      </c>
      <c r="AM26" t="s">
        <v>1446</v>
      </c>
      <c r="AN26" t="s">
        <v>1448</v>
      </c>
      <c r="AO26" t="s">
        <v>1450</v>
      </c>
      <c r="AP26" t="s">
        <v>1452</v>
      </c>
      <c r="AQ26" t="s">
        <v>1454</v>
      </c>
      <c r="AR26" t="s">
        <v>1456</v>
      </c>
      <c r="AS26" t="s">
        <v>1458</v>
      </c>
      <c r="AT26" t="s">
        <v>1460</v>
      </c>
      <c r="AU26" t="s">
        <v>1462</v>
      </c>
      <c r="AV26" t="s">
        <v>1464</v>
      </c>
      <c r="AW26" t="s">
        <v>1466</v>
      </c>
      <c r="AX26" t="s">
        <v>1468</v>
      </c>
      <c r="AY26" t="s">
        <v>1470</v>
      </c>
      <c r="AZ26" t="s">
        <v>1472</v>
      </c>
      <c r="BA26" t="s">
        <v>1474</v>
      </c>
      <c r="BB26" t="s">
        <v>1476</v>
      </c>
      <c r="BC26" t="s">
        <v>1478</v>
      </c>
      <c r="BD26" t="s">
        <v>1480</v>
      </c>
      <c r="BE26" t="s">
        <v>1482</v>
      </c>
      <c r="BF26" t="s">
        <v>1484</v>
      </c>
      <c r="BG26" t="s">
        <v>1486</v>
      </c>
      <c r="BH26" t="s">
        <v>1488</v>
      </c>
      <c r="BI26" t="s">
        <v>1490</v>
      </c>
      <c r="BJ26" t="s">
        <v>1492</v>
      </c>
      <c r="BK26" t="s">
        <v>1494</v>
      </c>
      <c r="BL26" t="s">
        <v>1496</v>
      </c>
      <c r="BM26" t="s">
        <v>1498</v>
      </c>
      <c r="BN26" t="s">
        <v>1500</v>
      </c>
      <c r="BO26" t="s">
        <v>1502</v>
      </c>
      <c r="BP26" t="s">
        <v>1504</v>
      </c>
      <c r="BQ26" t="s">
        <v>1506</v>
      </c>
      <c r="BR26" t="s">
        <v>1508</v>
      </c>
      <c r="BS26" t="s">
        <v>1510</v>
      </c>
      <c r="BT26" t="s">
        <v>1512</v>
      </c>
      <c r="BU26" t="s">
        <v>1514</v>
      </c>
      <c r="BV26" t="s">
        <v>1516</v>
      </c>
      <c r="BW26" t="s">
        <v>1518</v>
      </c>
      <c r="BX26" t="s">
        <v>1520</v>
      </c>
      <c r="BY26" t="s">
        <v>1522</v>
      </c>
      <c r="BZ26" t="s">
        <v>1524</v>
      </c>
      <c r="CA26" t="s">
        <v>1526</v>
      </c>
      <c r="CB26" t="s">
        <v>1528</v>
      </c>
      <c r="CC26" t="s">
        <v>1530</v>
      </c>
      <c r="CD26" t="s">
        <v>1532</v>
      </c>
      <c r="CE26" t="s">
        <v>1534</v>
      </c>
      <c r="CF26" t="s">
        <v>1536</v>
      </c>
      <c r="CG26" t="s">
        <v>1538</v>
      </c>
      <c r="CH26" t="s">
        <v>1540</v>
      </c>
      <c r="CI26" t="s">
        <v>1542</v>
      </c>
      <c r="CJ26" t="s">
        <v>1544</v>
      </c>
      <c r="CK26" t="s">
        <v>1546</v>
      </c>
      <c r="CL26" t="s">
        <v>1548</v>
      </c>
      <c r="CM26" t="s">
        <v>1550</v>
      </c>
      <c r="CN26" t="s">
        <v>1552</v>
      </c>
      <c r="CO26" t="s">
        <v>1554</v>
      </c>
      <c r="CP26" t="s">
        <v>1556</v>
      </c>
      <c r="CQ26" t="s">
        <v>1558</v>
      </c>
      <c r="CR26" t="s">
        <v>1560</v>
      </c>
      <c r="CS26" t="s">
        <v>1562</v>
      </c>
      <c r="CT26" t="s">
        <v>1564</v>
      </c>
      <c r="CU26" t="s">
        <v>1566</v>
      </c>
      <c r="CV26" t="s">
        <v>1568</v>
      </c>
      <c r="CW26" t="s">
        <v>1570</v>
      </c>
      <c r="CX26" t="s">
        <v>1572</v>
      </c>
      <c r="CY26" t="s">
        <v>1574</v>
      </c>
      <c r="CZ26" t="s">
        <v>1576</v>
      </c>
      <c r="DA26" t="s">
        <v>1578</v>
      </c>
      <c r="DB26" t="s">
        <v>1580</v>
      </c>
      <c r="DC26" t="s">
        <v>1582</v>
      </c>
      <c r="DD26" t="s">
        <v>1584</v>
      </c>
      <c r="DE26" t="s">
        <v>1586</v>
      </c>
      <c r="DF26" t="s">
        <v>1588</v>
      </c>
      <c r="DG26" t="s">
        <v>1590</v>
      </c>
      <c r="DH26" t="s">
        <v>1592</v>
      </c>
      <c r="DI26" t="s">
        <v>1594</v>
      </c>
      <c r="DJ26" t="s">
        <v>1596</v>
      </c>
      <c r="DK26" t="s">
        <v>1598</v>
      </c>
      <c r="DL26" t="s">
        <v>1600</v>
      </c>
      <c r="DM26" t="s">
        <v>1602</v>
      </c>
      <c r="DN26" t="s">
        <v>1604</v>
      </c>
      <c r="DO26" t="s">
        <v>1606</v>
      </c>
      <c r="DP26" t="s">
        <v>1608</v>
      </c>
      <c r="DQ26" t="s">
        <v>1610</v>
      </c>
      <c r="DR26" t="s">
        <v>1612</v>
      </c>
      <c r="DS26" t="s">
        <v>1614</v>
      </c>
      <c r="DT26" t="s">
        <v>1616</v>
      </c>
      <c r="DU26" t="s">
        <v>1618</v>
      </c>
      <c r="DV26" t="s">
        <v>1620</v>
      </c>
      <c r="DW26" t="s">
        <v>1622</v>
      </c>
      <c r="DX26" t="s">
        <v>1624</v>
      </c>
      <c r="DY26" t="s">
        <v>1626</v>
      </c>
      <c r="DZ26" t="s">
        <v>1628</v>
      </c>
      <c r="EA26" t="s">
        <v>1630</v>
      </c>
      <c r="EB26" t="s">
        <v>1632</v>
      </c>
      <c r="EC26" t="s">
        <v>1634</v>
      </c>
      <c r="ED26" t="s">
        <v>1636</v>
      </c>
      <c r="EE26" t="s">
        <v>1638</v>
      </c>
      <c r="EF26" t="s">
        <v>1640</v>
      </c>
      <c r="EG26" t="s">
        <v>1642</v>
      </c>
      <c r="EH26" t="s">
        <v>1644</v>
      </c>
      <c r="EI26" t="s">
        <v>1646</v>
      </c>
      <c r="EJ26" t="s">
        <v>1648</v>
      </c>
      <c r="EK26" t="s">
        <v>1650</v>
      </c>
      <c r="EL26" t="s">
        <v>1652</v>
      </c>
      <c r="EM26" t="s">
        <v>1654</v>
      </c>
      <c r="EN26" t="s">
        <v>1656</v>
      </c>
      <c r="EO26" t="s">
        <v>1658</v>
      </c>
      <c r="EP26" t="s">
        <v>1660</v>
      </c>
      <c r="EQ26" t="s">
        <v>1662</v>
      </c>
      <c r="ER26" t="s">
        <v>1664</v>
      </c>
      <c r="ES26" t="s">
        <v>1666</v>
      </c>
      <c r="ET26" t="s">
        <v>1668</v>
      </c>
      <c r="EU26" t="s">
        <v>1670</v>
      </c>
      <c r="EV26" t="s">
        <v>1672</v>
      </c>
      <c r="EW26" t="s">
        <v>1674</v>
      </c>
      <c r="EX26" t="s">
        <v>1676</v>
      </c>
      <c r="EY26" t="s">
        <v>1678</v>
      </c>
      <c r="EZ26" t="s">
        <v>1680</v>
      </c>
      <c r="FA26" t="s">
        <v>1682</v>
      </c>
      <c r="FB26" t="s">
        <v>1684</v>
      </c>
      <c r="FC26" t="s">
        <v>1686</v>
      </c>
      <c r="FD26" t="s">
        <v>1688</v>
      </c>
      <c r="FE26" t="s">
        <v>1690</v>
      </c>
      <c r="FF26" t="s">
        <v>1692</v>
      </c>
      <c r="FG26" t="s">
        <v>1694</v>
      </c>
      <c r="FH26" t="s">
        <v>1696</v>
      </c>
      <c r="FI26" t="s">
        <v>1698</v>
      </c>
      <c r="FJ26" t="s">
        <v>1700</v>
      </c>
      <c r="FK26" t="s">
        <v>1702</v>
      </c>
      <c r="FL26" t="s">
        <v>1704</v>
      </c>
      <c r="FM26" t="s">
        <v>1706</v>
      </c>
      <c r="FN26" t="s">
        <v>1708</v>
      </c>
      <c r="FO26" t="s">
        <v>1710</v>
      </c>
      <c r="FP26" t="s">
        <v>1712</v>
      </c>
      <c r="FQ26" t="s">
        <v>1714</v>
      </c>
      <c r="FR26" t="s">
        <v>1716</v>
      </c>
      <c r="FS26" t="s">
        <v>1718</v>
      </c>
      <c r="FT26" t="s">
        <v>1720</v>
      </c>
      <c r="FU26" t="s">
        <v>1722</v>
      </c>
      <c r="FV26" t="s">
        <v>1724</v>
      </c>
      <c r="FW26" t="s">
        <v>1726</v>
      </c>
      <c r="FX26" t="s">
        <v>1728</v>
      </c>
      <c r="FY26" t="s">
        <v>1730</v>
      </c>
      <c r="FZ26" t="s">
        <v>1732</v>
      </c>
      <c r="GA26" t="s">
        <v>1734</v>
      </c>
      <c r="GB26" t="s">
        <v>1736</v>
      </c>
      <c r="GC26" t="s">
        <v>1738</v>
      </c>
      <c r="GD26" t="s">
        <v>1740</v>
      </c>
      <c r="GE26" t="s">
        <v>1742</v>
      </c>
      <c r="GF26" t="s">
        <v>1744</v>
      </c>
      <c r="GG26" t="s">
        <v>1746</v>
      </c>
      <c r="GH26" t="s">
        <v>1748</v>
      </c>
      <c r="GI26" t="s">
        <v>1750</v>
      </c>
      <c r="GJ26" t="s">
        <v>1752</v>
      </c>
      <c r="GK26" t="s">
        <v>1754</v>
      </c>
      <c r="GL26" t="s">
        <v>1756</v>
      </c>
      <c r="GM26" t="s">
        <v>1758</v>
      </c>
      <c r="GN26" t="s">
        <v>1760</v>
      </c>
      <c r="GO26" t="s">
        <v>1762</v>
      </c>
      <c r="GP26" t="s">
        <v>1764</v>
      </c>
      <c r="GQ26" t="s">
        <v>1766</v>
      </c>
      <c r="GR26" t="s">
        <v>1768</v>
      </c>
      <c r="GS26" t="s">
        <v>1770</v>
      </c>
      <c r="GT26" t="s">
        <v>1772</v>
      </c>
      <c r="GU26" t="s">
        <v>1774</v>
      </c>
      <c r="GV26" t="s">
        <v>1776</v>
      </c>
      <c r="GW26" t="s">
        <v>1778</v>
      </c>
      <c r="GX26" t="s">
        <v>1780</v>
      </c>
      <c r="GY26" t="s">
        <v>1782</v>
      </c>
      <c r="GZ26" t="s">
        <v>1784</v>
      </c>
      <c r="HA26" t="s">
        <v>1786</v>
      </c>
      <c r="HB26" t="s">
        <v>1788</v>
      </c>
      <c r="HC26" t="s">
        <v>1790</v>
      </c>
      <c r="HD26" t="s">
        <v>1792</v>
      </c>
      <c r="HE26" t="s">
        <v>1794</v>
      </c>
      <c r="HF26" t="s">
        <v>1796</v>
      </c>
      <c r="HG26" t="s">
        <v>1798</v>
      </c>
      <c r="HH26" t="s">
        <v>1800</v>
      </c>
      <c r="HI26" t="s">
        <v>1802</v>
      </c>
      <c r="HJ26" t="s">
        <v>1804</v>
      </c>
      <c r="HK26" t="s">
        <v>1806</v>
      </c>
      <c r="HL26" t="s">
        <v>1808</v>
      </c>
      <c r="HM26" t="s">
        <v>1810</v>
      </c>
      <c r="HN26" t="s">
        <v>1812</v>
      </c>
      <c r="HO26" t="s">
        <v>1814</v>
      </c>
      <c r="HP26" t="s">
        <v>1816</v>
      </c>
      <c r="HQ26" t="s">
        <v>1818</v>
      </c>
      <c r="HR26" t="s">
        <v>1820</v>
      </c>
      <c r="HS26" t="s">
        <v>1822</v>
      </c>
      <c r="HT26" t="s">
        <v>1824</v>
      </c>
      <c r="HU26" t="s">
        <v>1826</v>
      </c>
      <c r="HV26" t="s">
        <v>1828</v>
      </c>
      <c r="HW26" t="s">
        <v>1830</v>
      </c>
      <c r="HX26" t="s">
        <v>1832</v>
      </c>
      <c r="HY26" t="s">
        <v>1834</v>
      </c>
      <c r="HZ26" t="s">
        <v>1836</v>
      </c>
      <c r="IA26" t="s">
        <v>1838</v>
      </c>
      <c r="IB26" t="s">
        <v>1840</v>
      </c>
      <c r="IC26" t="s">
        <v>1842</v>
      </c>
      <c r="ID26" t="s">
        <v>1844</v>
      </c>
      <c r="IE26" t="s">
        <v>1846</v>
      </c>
      <c r="IF26" t="s">
        <v>1848</v>
      </c>
      <c r="IG26" t="s">
        <v>1850</v>
      </c>
      <c r="IH26" t="s">
        <v>1852</v>
      </c>
      <c r="II26" t="s">
        <v>1854</v>
      </c>
      <c r="IJ26" t="s">
        <v>1856</v>
      </c>
      <c r="IK26" t="s">
        <v>1858</v>
      </c>
      <c r="IL26" t="s">
        <v>1860</v>
      </c>
      <c r="IM26" t="s">
        <v>1862</v>
      </c>
      <c r="IN26" t="s">
        <v>1864</v>
      </c>
      <c r="IO26" t="s">
        <v>1866</v>
      </c>
      <c r="IP26" t="s">
        <v>1868</v>
      </c>
      <c r="IQ26" t="s">
        <v>1870</v>
      </c>
      <c r="IR26" t="s">
        <v>1872</v>
      </c>
      <c r="IS26" t="s">
        <v>1874</v>
      </c>
      <c r="IT26" t="s">
        <v>1876</v>
      </c>
      <c r="IU26" t="s">
        <v>1878</v>
      </c>
      <c r="IV26" t="s">
        <v>1880</v>
      </c>
      <c r="IW26" t="s">
        <v>1882</v>
      </c>
      <c r="IX26" t="s">
        <v>1884</v>
      </c>
      <c r="IY26" t="s">
        <v>1886</v>
      </c>
      <c r="IZ26" t="s">
        <v>1888</v>
      </c>
      <c r="JA26" t="s">
        <v>1890</v>
      </c>
      <c r="JB26" t="s">
        <v>1897</v>
      </c>
      <c r="JC26" t="s">
        <v>1899</v>
      </c>
      <c r="JD26" t="s">
        <v>1901</v>
      </c>
      <c r="JE26" t="s">
        <v>1903</v>
      </c>
      <c r="JF26" t="s">
        <v>1905</v>
      </c>
      <c r="JG26" t="e">
        <v>#N/A</v>
      </c>
      <c r="JH26" t="e">
        <v>#N/A</v>
      </c>
      <c r="JI26" t="s">
        <v>4251</v>
      </c>
      <c r="OT26" t="s">
        <v>4251</v>
      </c>
      <c r="OX26" s="1" t="s">
        <v>4276</v>
      </c>
    </row>
    <row r="27" spans="1:414">
      <c r="A27" s="1">
        <v>25</v>
      </c>
      <c r="B27" s="1">
        <v>25</v>
      </c>
      <c r="C27" s="1">
        <v>4478469.3</v>
      </c>
      <c r="D27" s="1" t="s">
        <v>1043</v>
      </c>
      <c r="E27" s="1" t="s">
        <v>967</v>
      </c>
      <c r="F27" s="1" t="s">
        <v>968</v>
      </c>
      <c r="G27" s="1" t="s">
        <v>4277</v>
      </c>
      <c r="H27" s="1" t="s">
        <v>983</v>
      </c>
      <c r="I27" s="1" t="s">
        <v>971</v>
      </c>
      <c r="J27" s="1" t="s">
        <v>972</v>
      </c>
      <c r="K27" s="1">
        <v>8.0061628030737603E-4</v>
      </c>
      <c r="L27" s="1">
        <v>-3.79408910259015E-3</v>
      </c>
      <c r="M27" t="str">
        <f t="shared" si="0"/>
        <v>"Anterior_nares.25"</v>
      </c>
      <c r="P27" s="18">
        <v>188</v>
      </c>
      <c r="Q27">
        <f t="shared" si="1"/>
        <v>188</v>
      </c>
      <c r="R27" s="18" t="s">
        <v>985</v>
      </c>
      <c r="S27" t="s">
        <v>969</v>
      </c>
      <c r="T27" t="s">
        <v>975</v>
      </c>
      <c r="U27" t="s">
        <v>979</v>
      </c>
      <c r="V27" t="s">
        <v>982</v>
      </c>
      <c r="W27" t="s">
        <v>987</v>
      </c>
      <c r="X27" t="s">
        <v>990</v>
      </c>
      <c r="Y27" t="s">
        <v>992</v>
      </c>
      <c r="Z27" t="s">
        <v>996</v>
      </c>
      <c r="AA27" t="s">
        <v>1000</v>
      </c>
      <c r="AB27" t="s">
        <v>1003</v>
      </c>
      <c r="AC27" t="s">
        <v>1007</v>
      </c>
      <c r="AD27" t="s">
        <v>1011</v>
      </c>
      <c r="AE27" t="s">
        <v>1014</v>
      </c>
      <c r="AF27" t="s">
        <v>1018</v>
      </c>
      <c r="AG27" t="s">
        <v>1021</v>
      </c>
      <c r="AH27" t="s">
        <v>1024</v>
      </c>
      <c r="AI27" t="s">
        <v>1027</v>
      </c>
      <c r="AJ27" t="s">
        <v>1029</v>
      </c>
      <c r="AK27" t="s">
        <v>1032</v>
      </c>
      <c r="AL27" t="s">
        <v>1034</v>
      </c>
      <c r="AM27" t="s">
        <v>1036</v>
      </c>
      <c r="AN27" t="s">
        <v>1038</v>
      </c>
      <c r="AO27" t="s">
        <v>1040</v>
      </c>
      <c r="AP27" t="s">
        <v>1042</v>
      </c>
      <c r="AQ27" t="s">
        <v>1044</v>
      </c>
      <c r="AR27" t="s">
        <v>1046</v>
      </c>
      <c r="AS27" t="s">
        <v>1048</v>
      </c>
      <c r="AT27" t="s">
        <v>1050</v>
      </c>
      <c r="AU27" t="s">
        <v>1052</v>
      </c>
      <c r="AV27" t="s">
        <v>1054</v>
      </c>
      <c r="AW27" t="s">
        <v>1057</v>
      </c>
      <c r="AX27" t="s">
        <v>1059</v>
      </c>
      <c r="AY27" t="s">
        <v>1061</v>
      </c>
      <c r="AZ27" t="s">
        <v>1063</v>
      </c>
      <c r="BA27" t="s">
        <v>1065</v>
      </c>
      <c r="BB27" t="s">
        <v>1067</v>
      </c>
      <c r="BC27" t="s">
        <v>1069</v>
      </c>
      <c r="BD27" t="s">
        <v>1072</v>
      </c>
      <c r="BE27" t="s">
        <v>1074</v>
      </c>
      <c r="BF27" t="s">
        <v>1076</v>
      </c>
      <c r="BG27" t="s">
        <v>1078</v>
      </c>
      <c r="BH27" t="s">
        <v>1080</v>
      </c>
      <c r="BI27" t="s">
        <v>1082</v>
      </c>
      <c r="BJ27" t="s">
        <v>1084</v>
      </c>
      <c r="BK27" t="s">
        <v>1086</v>
      </c>
      <c r="BL27" t="s">
        <v>1088</v>
      </c>
      <c r="BM27" t="s">
        <v>1090</v>
      </c>
      <c r="BN27" t="s">
        <v>1092</v>
      </c>
      <c r="BO27" t="s">
        <v>1095</v>
      </c>
      <c r="BP27" t="s">
        <v>1097</v>
      </c>
      <c r="BQ27" t="s">
        <v>1099</v>
      </c>
      <c r="BR27" t="s">
        <v>1101</v>
      </c>
      <c r="BS27" t="s">
        <v>1103</v>
      </c>
      <c r="BT27" t="s">
        <v>1105</v>
      </c>
      <c r="BU27" t="s">
        <v>1107</v>
      </c>
      <c r="BV27" t="s">
        <v>1109</v>
      </c>
      <c r="BW27" t="s">
        <v>1111</v>
      </c>
      <c r="BX27" t="s">
        <v>1113</v>
      </c>
      <c r="BY27" t="s">
        <v>1115</v>
      </c>
      <c r="BZ27" t="s">
        <v>1117</v>
      </c>
      <c r="CA27" t="s">
        <v>1119</v>
      </c>
      <c r="CB27" t="s">
        <v>1121</v>
      </c>
      <c r="CC27" t="s">
        <v>1123</v>
      </c>
      <c r="CD27" t="s">
        <v>1125</v>
      </c>
      <c r="CE27" t="s">
        <v>1127</v>
      </c>
      <c r="CF27" t="s">
        <v>1129</v>
      </c>
      <c r="CG27" t="s">
        <v>1131</v>
      </c>
      <c r="CH27" t="s">
        <v>1133</v>
      </c>
      <c r="CI27" t="s">
        <v>1135</v>
      </c>
      <c r="CJ27" t="s">
        <v>1137</v>
      </c>
      <c r="CK27" t="s">
        <v>1139</v>
      </c>
      <c r="CL27" t="s">
        <v>1141</v>
      </c>
      <c r="CM27" t="s">
        <v>1143</v>
      </c>
      <c r="CN27" t="s">
        <v>1145</v>
      </c>
      <c r="CO27" t="s">
        <v>1147</v>
      </c>
      <c r="CP27" t="s">
        <v>1149</v>
      </c>
      <c r="CQ27" t="s">
        <v>1151</v>
      </c>
      <c r="CR27" t="s">
        <v>1153</v>
      </c>
      <c r="CS27" t="s">
        <v>1155</v>
      </c>
      <c r="CT27" t="s">
        <v>1157</v>
      </c>
      <c r="CU27" t="s">
        <v>1159</v>
      </c>
      <c r="CV27" t="s">
        <v>1161</v>
      </c>
      <c r="CW27" t="s">
        <v>1163</v>
      </c>
      <c r="CX27" t="s">
        <v>1165</v>
      </c>
      <c r="CY27" t="s">
        <v>1167</v>
      </c>
      <c r="CZ27" t="s">
        <v>1169</v>
      </c>
      <c r="DA27" t="s">
        <v>1171</v>
      </c>
      <c r="DB27" t="s">
        <v>1173</v>
      </c>
      <c r="DC27" t="s">
        <v>1175</v>
      </c>
      <c r="DD27" t="s">
        <v>1177</v>
      </c>
      <c r="DE27" t="s">
        <v>1179</v>
      </c>
      <c r="DF27" t="s">
        <v>1181</v>
      </c>
      <c r="DG27" t="s">
        <v>1183</v>
      </c>
      <c r="DH27" t="s">
        <v>1185</v>
      </c>
      <c r="DI27" t="s">
        <v>1187</v>
      </c>
      <c r="DJ27" t="s">
        <v>1189</v>
      </c>
      <c r="DK27" t="s">
        <v>1191</v>
      </c>
      <c r="DL27" t="s">
        <v>1193</v>
      </c>
      <c r="DM27" t="s">
        <v>1195</v>
      </c>
      <c r="DN27" t="s">
        <v>1197</v>
      </c>
      <c r="DO27" t="s">
        <v>1199</v>
      </c>
      <c r="DP27" t="s">
        <v>1201</v>
      </c>
      <c r="DQ27" t="s">
        <v>1203</v>
      </c>
      <c r="DR27" t="s">
        <v>1205</v>
      </c>
      <c r="DS27" t="s">
        <v>1207</v>
      </c>
      <c r="DT27" t="s">
        <v>1209</v>
      </c>
      <c r="DU27" t="s">
        <v>1211</v>
      </c>
      <c r="DV27" t="s">
        <v>1213</v>
      </c>
      <c r="DW27" t="s">
        <v>1215</v>
      </c>
      <c r="DX27" t="s">
        <v>1217</v>
      </c>
      <c r="DY27" t="s">
        <v>1219</v>
      </c>
      <c r="DZ27" t="s">
        <v>1221</v>
      </c>
      <c r="EA27" t="s">
        <v>1224</v>
      </c>
      <c r="EB27" t="s">
        <v>1226</v>
      </c>
      <c r="EC27" t="s">
        <v>1228</v>
      </c>
      <c r="ED27" t="s">
        <v>1230</v>
      </c>
      <c r="EE27" t="s">
        <v>1232</v>
      </c>
      <c r="EF27" t="s">
        <v>1234</v>
      </c>
      <c r="EG27" t="s">
        <v>1236</v>
      </c>
      <c r="EH27" t="s">
        <v>1238</v>
      </c>
      <c r="EI27" t="s">
        <v>1240</v>
      </c>
      <c r="EJ27" t="s">
        <v>1242</v>
      </c>
      <c r="EK27" t="s">
        <v>1244</v>
      </c>
      <c r="EL27" t="s">
        <v>1246</v>
      </c>
      <c r="EM27" t="s">
        <v>1248</v>
      </c>
      <c r="EN27" t="s">
        <v>1250</v>
      </c>
      <c r="EO27" t="s">
        <v>1252</v>
      </c>
      <c r="EP27" t="s">
        <v>1254</v>
      </c>
      <c r="EQ27" t="s">
        <v>1256</v>
      </c>
      <c r="ER27" t="s">
        <v>1258</v>
      </c>
      <c r="ES27" t="s">
        <v>1260</v>
      </c>
      <c r="ET27" t="s">
        <v>1262</v>
      </c>
      <c r="EU27" t="s">
        <v>1264</v>
      </c>
      <c r="EV27" t="s">
        <v>1266</v>
      </c>
      <c r="EW27" t="s">
        <v>1268</v>
      </c>
      <c r="EX27" t="s">
        <v>1270</v>
      </c>
      <c r="EY27" t="s">
        <v>1272</v>
      </c>
      <c r="EZ27" t="s">
        <v>1274</v>
      </c>
      <c r="FA27" t="s">
        <v>1276</v>
      </c>
      <c r="FB27" t="s">
        <v>1278</v>
      </c>
      <c r="FC27" t="s">
        <v>1280</v>
      </c>
      <c r="FD27" t="s">
        <v>1282</v>
      </c>
      <c r="FE27" t="s">
        <v>1284</v>
      </c>
      <c r="FF27" t="s">
        <v>1286</v>
      </c>
      <c r="FG27" t="s">
        <v>1288</v>
      </c>
      <c r="FH27" t="s">
        <v>1290</v>
      </c>
      <c r="FI27" t="s">
        <v>1292</v>
      </c>
      <c r="FJ27" t="s">
        <v>1294</v>
      </c>
      <c r="FK27" t="s">
        <v>1296</v>
      </c>
      <c r="FL27" t="s">
        <v>1298</v>
      </c>
      <c r="FM27" t="s">
        <v>1300</v>
      </c>
      <c r="FN27" t="s">
        <v>1302</v>
      </c>
      <c r="FO27" t="s">
        <v>1304</v>
      </c>
      <c r="FP27" t="s">
        <v>1306</v>
      </c>
      <c r="FQ27" t="s">
        <v>1308</v>
      </c>
      <c r="FR27" t="s">
        <v>1310</v>
      </c>
      <c r="FS27" t="s">
        <v>1312</v>
      </c>
      <c r="FT27" t="s">
        <v>1314</v>
      </c>
      <c r="FU27" t="s">
        <v>1316</v>
      </c>
      <c r="FV27" t="s">
        <v>1318</v>
      </c>
      <c r="FW27" t="s">
        <v>1320</v>
      </c>
      <c r="FX27" t="s">
        <v>1322</v>
      </c>
      <c r="FY27" t="s">
        <v>1324</v>
      </c>
      <c r="FZ27" t="s">
        <v>1326</v>
      </c>
      <c r="GA27" t="s">
        <v>1328</v>
      </c>
      <c r="GB27" t="s">
        <v>1330</v>
      </c>
      <c r="GC27" t="s">
        <v>1332</v>
      </c>
      <c r="GD27" t="s">
        <v>1334</v>
      </c>
      <c r="GE27" t="s">
        <v>1336</v>
      </c>
      <c r="GF27" t="s">
        <v>1338</v>
      </c>
      <c r="GG27" t="s">
        <v>1340</v>
      </c>
      <c r="GH27" t="s">
        <v>1342</v>
      </c>
      <c r="GI27" t="s">
        <v>1344</v>
      </c>
      <c r="GJ27" t="s">
        <v>1346</v>
      </c>
      <c r="GK27" t="s">
        <v>1348</v>
      </c>
      <c r="GL27" t="s">
        <v>1350</v>
      </c>
      <c r="GM27" t="s">
        <v>1352</v>
      </c>
      <c r="GN27" t="s">
        <v>1354</v>
      </c>
      <c r="GO27" t="s">
        <v>1356</v>
      </c>
      <c r="GP27" t="s">
        <v>1358</v>
      </c>
      <c r="GQ27" t="s">
        <v>1360</v>
      </c>
      <c r="GR27" t="s">
        <v>1362</v>
      </c>
      <c r="GS27" t="s">
        <v>1364</v>
      </c>
      <c r="GT27" t="s">
        <v>1366</v>
      </c>
      <c r="GU27" t="s">
        <v>1368</v>
      </c>
      <c r="GV27" t="s">
        <v>1370</v>
      </c>
      <c r="GW27" t="s">
        <v>1373</v>
      </c>
      <c r="GX27" t="s">
        <v>1376</v>
      </c>
      <c r="GY27" t="s">
        <v>4251</v>
      </c>
      <c r="OX27" s="1" t="s">
        <v>4277</v>
      </c>
    </row>
    <row r="28" spans="1:414">
      <c r="A28" s="1">
        <v>26</v>
      </c>
      <c r="B28" s="1">
        <v>26</v>
      </c>
      <c r="C28" s="1">
        <v>4473098.3</v>
      </c>
      <c r="D28" s="1" t="s">
        <v>1045</v>
      </c>
      <c r="E28" s="1" t="s">
        <v>967</v>
      </c>
      <c r="F28" s="1" t="s">
        <v>968</v>
      </c>
      <c r="G28" s="1" t="s">
        <v>4278</v>
      </c>
      <c r="H28" s="1" t="s">
        <v>983</v>
      </c>
      <c r="I28" s="1" t="s">
        <v>971</v>
      </c>
      <c r="J28" s="1" t="s">
        <v>972</v>
      </c>
      <c r="K28" s="1">
        <v>4.0345252034270799E-4</v>
      </c>
      <c r="L28" s="1">
        <v>-3.7951019169646899E-3</v>
      </c>
      <c r="M28" t="str">
        <f t="shared" si="0"/>
        <v>"Anterior_nares.26"</v>
      </c>
      <c r="P28" s="18">
        <v>125</v>
      </c>
      <c r="Q28">
        <f t="shared" si="1"/>
        <v>125</v>
      </c>
      <c r="R28" s="18" t="s">
        <v>988</v>
      </c>
      <c r="S28" t="s">
        <v>1989</v>
      </c>
      <c r="T28" t="s">
        <v>1991</v>
      </c>
      <c r="U28" t="s">
        <v>1993</v>
      </c>
      <c r="V28" t="s">
        <v>1995</v>
      </c>
      <c r="W28" t="s">
        <v>1998</v>
      </c>
      <c r="X28" t="s">
        <v>2000</v>
      </c>
      <c r="Y28" t="s">
        <v>2002</v>
      </c>
      <c r="Z28" t="s">
        <v>2004</v>
      </c>
      <c r="AA28" t="s">
        <v>2006</v>
      </c>
      <c r="AB28" t="s">
        <v>2008</v>
      </c>
      <c r="AC28" t="s">
        <v>2010</v>
      </c>
      <c r="AD28" t="s">
        <v>2013</v>
      </c>
      <c r="AE28" t="s">
        <v>2015</v>
      </c>
      <c r="AF28" t="s">
        <v>2017</v>
      </c>
      <c r="AG28" t="s">
        <v>2019</v>
      </c>
      <c r="AH28" t="s">
        <v>2021</v>
      </c>
      <c r="AI28" t="s">
        <v>2023</v>
      </c>
      <c r="AJ28" t="s">
        <v>2025</v>
      </c>
      <c r="AK28" t="s">
        <v>2027</v>
      </c>
      <c r="AL28" t="s">
        <v>2029</v>
      </c>
      <c r="AM28" t="s">
        <v>2031</v>
      </c>
      <c r="AN28" t="s">
        <v>2033</v>
      </c>
      <c r="AO28" t="s">
        <v>2035</v>
      </c>
      <c r="AP28" t="s">
        <v>2037</v>
      </c>
      <c r="AQ28" t="s">
        <v>2039</v>
      </c>
      <c r="AR28" t="s">
        <v>2041</v>
      </c>
      <c r="AS28" t="s">
        <v>2043</v>
      </c>
      <c r="AT28" t="s">
        <v>2045</v>
      </c>
      <c r="AU28" t="s">
        <v>2047</v>
      </c>
      <c r="AV28" t="s">
        <v>2049</v>
      </c>
      <c r="AW28" t="s">
        <v>2051</v>
      </c>
      <c r="AX28" t="s">
        <v>2053</v>
      </c>
      <c r="AY28" t="s">
        <v>2055</v>
      </c>
      <c r="AZ28" t="s">
        <v>2057</v>
      </c>
      <c r="BA28" t="s">
        <v>2059</v>
      </c>
      <c r="BB28" t="s">
        <v>2061</v>
      </c>
      <c r="BC28" t="s">
        <v>2063</v>
      </c>
      <c r="BD28" t="s">
        <v>2065</v>
      </c>
      <c r="BE28" t="s">
        <v>2067</v>
      </c>
      <c r="BF28" t="s">
        <v>2069</v>
      </c>
      <c r="BG28" t="s">
        <v>2071</v>
      </c>
      <c r="BH28" t="s">
        <v>2073</v>
      </c>
      <c r="BI28" t="s">
        <v>2075</v>
      </c>
      <c r="BJ28" t="s">
        <v>2077</v>
      </c>
      <c r="BK28" t="s">
        <v>2079</v>
      </c>
      <c r="BL28" t="s">
        <v>2081</v>
      </c>
      <c r="BM28" t="s">
        <v>2083</v>
      </c>
      <c r="BN28" t="s">
        <v>2085</v>
      </c>
      <c r="BO28" t="s">
        <v>2087</v>
      </c>
      <c r="BP28" t="s">
        <v>2089</v>
      </c>
      <c r="BQ28" t="s">
        <v>2091</v>
      </c>
      <c r="BR28" t="s">
        <v>2093</v>
      </c>
      <c r="BS28" t="s">
        <v>2095</v>
      </c>
      <c r="BT28" t="s">
        <v>2097</v>
      </c>
      <c r="BU28" t="s">
        <v>2099</v>
      </c>
      <c r="BV28" t="s">
        <v>2101</v>
      </c>
      <c r="BW28" t="s">
        <v>2103</v>
      </c>
      <c r="BX28" t="s">
        <v>2105</v>
      </c>
      <c r="BY28" t="s">
        <v>2107</v>
      </c>
      <c r="BZ28" t="s">
        <v>2109</v>
      </c>
      <c r="CA28" t="s">
        <v>2111</v>
      </c>
      <c r="CB28" t="s">
        <v>2113</v>
      </c>
      <c r="CC28" t="s">
        <v>2115</v>
      </c>
      <c r="CD28" t="s">
        <v>2117</v>
      </c>
      <c r="CE28" t="s">
        <v>2119</v>
      </c>
      <c r="CF28" t="s">
        <v>2121</v>
      </c>
      <c r="CG28" t="s">
        <v>2123</v>
      </c>
      <c r="CH28" t="s">
        <v>2125</v>
      </c>
      <c r="CI28" t="s">
        <v>2127</v>
      </c>
      <c r="CJ28" t="s">
        <v>2129</v>
      </c>
      <c r="CK28" t="s">
        <v>2131</v>
      </c>
      <c r="CL28" t="s">
        <v>2133</v>
      </c>
      <c r="CM28" t="s">
        <v>2135</v>
      </c>
      <c r="CN28" t="s">
        <v>2137</v>
      </c>
      <c r="CO28" t="s">
        <v>2139</v>
      </c>
      <c r="CP28" t="s">
        <v>2141</v>
      </c>
      <c r="CQ28" t="s">
        <v>2143</v>
      </c>
      <c r="CR28" t="s">
        <v>2145</v>
      </c>
      <c r="CS28" t="s">
        <v>2147</v>
      </c>
      <c r="CT28" t="s">
        <v>2149</v>
      </c>
      <c r="CU28" t="s">
        <v>2151</v>
      </c>
      <c r="CV28" t="s">
        <v>2153</v>
      </c>
      <c r="CW28" t="s">
        <v>2155</v>
      </c>
      <c r="CX28" t="s">
        <v>2157</v>
      </c>
      <c r="CY28" t="s">
        <v>2159</v>
      </c>
      <c r="CZ28" t="s">
        <v>2161</v>
      </c>
      <c r="DA28" t="s">
        <v>2163</v>
      </c>
      <c r="DB28" t="s">
        <v>2165</v>
      </c>
      <c r="DC28" t="s">
        <v>2167</v>
      </c>
      <c r="DD28" t="s">
        <v>2169</v>
      </c>
      <c r="DE28" t="s">
        <v>2171</v>
      </c>
      <c r="DF28" t="s">
        <v>2173</v>
      </c>
      <c r="DG28" t="s">
        <v>2175</v>
      </c>
      <c r="DH28" t="s">
        <v>2177</v>
      </c>
      <c r="DI28" t="s">
        <v>2179</v>
      </c>
      <c r="DJ28" t="s">
        <v>2181</v>
      </c>
      <c r="DK28" t="s">
        <v>2183</v>
      </c>
      <c r="DL28" t="s">
        <v>2185</v>
      </c>
      <c r="DM28" t="s">
        <v>2187</v>
      </c>
      <c r="DN28" t="s">
        <v>2189</v>
      </c>
      <c r="DO28" t="s">
        <v>2191</v>
      </c>
      <c r="DP28" t="s">
        <v>2193</v>
      </c>
      <c r="DQ28" t="s">
        <v>2195</v>
      </c>
      <c r="DR28" t="s">
        <v>2197</v>
      </c>
      <c r="DS28" t="s">
        <v>2199</v>
      </c>
      <c r="DT28" t="s">
        <v>2201</v>
      </c>
      <c r="DU28" t="s">
        <v>2203</v>
      </c>
      <c r="DV28" t="s">
        <v>2205</v>
      </c>
      <c r="DW28" t="s">
        <v>2207</v>
      </c>
      <c r="DX28" t="s">
        <v>2209</v>
      </c>
      <c r="DY28" t="s">
        <v>2211</v>
      </c>
      <c r="DZ28" t="s">
        <v>2213</v>
      </c>
      <c r="EA28" t="s">
        <v>2215</v>
      </c>
      <c r="EB28" t="s">
        <v>2217</v>
      </c>
      <c r="EC28" t="s">
        <v>2219</v>
      </c>
      <c r="ED28" t="s">
        <v>2221</v>
      </c>
      <c r="EE28" t="s">
        <v>2223</v>
      </c>
      <c r="EF28" t="s">
        <v>2225</v>
      </c>
      <c r="EG28" t="s">
        <v>2228</v>
      </c>
      <c r="EH28" t="s">
        <v>2231</v>
      </c>
      <c r="EI28" t="s">
        <v>2234</v>
      </c>
      <c r="EJ28" t="s">
        <v>2237</v>
      </c>
      <c r="EK28" t="s">
        <v>2239</v>
      </c>
      <c r="EL28" t="s">
        <v>2241</v>
      </c>
      <c r="EM28" t="s">
        <v>2243</v>
      </c>
      <c r="EN28" t="s">
        <v>4251</v>
      </c>
      <c r="OX28" s="1" t="s">
        <v>4278</v>
      </c>
    </row>
    <row r="29" spans="1:414">
      <c r="A29" s="1">
        <v>27</v>
      </c>
      <c r="B29" s="1">
        <v>27</v>
      </c>
      <c r="C29" s="1">
        <v>4478551.3</v>
      </c>
      <c r="D29" s="1" t="s">
        <v>1047</v>
      </c>
      <c r="E29" s="1" t="s">
        <v>967</v>
      </c>
      <c r="F29" s="1" t="s">
        <v>968</v>
      </c>
      <c r="G29" s="1" t="s">
        <v>4279</v>
      </c>
      <c r="H29" s="1" t="s">
        <v>983</v>
      </c>
      <c r="I29" s="1" t="s">
        <v>971</v>
      </c>
      <c r="J29" s="1" t="s">
        <v>984</v>
      </c>
      <c r="K29" s="1">
        <v>3.1114768222470301E-4</v>
      </c>
      <c r="L29" s="1">
        <v>-3.82491038535465E-3</v>
      </c>
      <c r="M29" t="str">
        <f t="shared" si="0"/>
        <v>"Anterior_nares.27"</v>
      </c>
      <c r="P29" s="18">
        <v>37</v>
      </c>
      <c r="Q29">
        <f t="shared" si="1"/>
        <v>37</v>
      </c>
      <c r="R29" s="18" t="s">
        <v>993</v>
      </c>
      <c r="S29" t="s">
        <v>2246</v>
      </c>
      <c r="T29" t="s">
        <v>2248</v>
      </c>
      <c r="U29" t="s">
        <v>2250</v>
      </c>
      <c r="V29" t="s">
        <v>2252</v>
      </c>
      <c r="W29" t="s">
        <v>2254</v>
      </c>
      <c r="X29" t="s">
        <v>2256</v>
      </c>
      <c r="Y29" t="s">
        <v>2258</v>
      </c>
      <c r="Z29" t="s">
        <v>2260</v>
      </c>
      <c r="AA29" t="s">
        <v>2262</v>
      </c>
      <c r="AB29" t="s">
        <v>2264</v>
      </c>
      <c r="AC29" t="s">
        <v>2266</v>
      </c>
      <c r="AD29" t="s">
        <v>2268</v>
      </c>
      <c r="AE29" t="s">
        <v>2270</v>
      </c>
      <c r="AF29" t="s">
        <v>2273</v>
      </c>
      <c r="AG29" t="s">
        <v>2275</v>
      </c>
      <c r="AH29" t="s">
        <v>2277</v>
      </c>
      <c r="AI29" t="s">
        <v>2279</v>
      </c>
      <c r="AJ29" t="s">
        <v>2281</v>
      </c>
      <c r="AK29" t="s">
        <v>2283</v>
      </c>
      <c r="AL29" t="s">
        <v>2285</v>
      </c>
      <c r="AM29" t="s">
        <v>2287</v>
      </c>
      <c r="AN29" t="s">
        <v>2289</v>
      </c>
      <c r="AO29" t="s">
        <v>2291</v>
      </c>
      <c r="AP29" t="s">
        <v>2293</v>
      </c>
      <c r="AQ29" t="s">
        <v>2295</v>
      </c>
      <c r="AR29" t="s">
        <v>2297</v>
      </c>
      <c r="AS29" t="s">
        <v>2299</v>
      </c>
      <c r="AT29" t="s">
        <v>2301</v>
      </c>
      <c r="AU29" t="s">
        <v>2303</v>
      </c>
      <c r="AV29" t="s">
        <v>2305</v>
      </c>
      <c r="AW29" t="s">
        <v>2307</v>
      </c>
      <c r="AX29" t="s">
        <v>2309</v>
      </c>
      <c r="AY29" t="s">
        <v>2311</v>
      </c>
      <c r="AZ29" t="s">
        <v>2313</v>
      </c>
      <c r="BA29" t="s">
        <v>2315</v>
      </c>
      <c r="BB29" t="s">
        <v>2317</v>
      </c>
      <c r="BC29" t="s">
        <v>2319</v>
      </c>
      <c r="BD29" t="s">
        <v>4251</v>
      </c>
      <c r="OX29" s="1" t="s">
        <v>4279</v>
      </c>
    </row>
    <row r="30" spans="1:414">
      <c r="A30" s="1">
        <v>28</v>
      </c>
      <c r="B30" s="1">
        <v>28</v>
      </c>
      <c r="C30" s="1">
        <v>4472824.3</v>
      </c>
      <c r="D30" s="1" t="s">
        <v>1049</v>
      </c>
      <c r="E30" s="1" t="s">
        <v>967</v>
      </c>
      <c r="F30" s="1" t="s">
        <v>968</v>
      </c>
      <c r="G30" s="1" t="s">
        <v>4280</v>
      </c>
      <c r="H30" s="1" t="s">
        <v>1004</v>
      </c>
      <c r="I30" s="1" t="s">
        <v>971</v>
      </c>
      <c r="J30" s="1" t="s">
        <v>984</v>
      </c>
      <c r="K30" s="1">
        <v>2.4142264033972101E-4</v>
      </c>
      <c r="L30" s="1">
        <v>-3.83834984210581E-3</v>
      </c>
      <c r="M30" t="str">
        <f t="shared" si="0"/>
        <v>"Anterior_nares.28"</v>
      </c>
      <c r="P30" s="18">
        <v>20</v>
      </c>
      <c r="Q30">
        <f t="shared" si="1"/>
        <v>20</v>
      </c>
      <c r="R30" s="18" t="s">
        <v>998</v>
      </c>
      <c r="S30" t="s">
        <v>1913</v>
      </c>
      <c r="T30" t="s">
        <v>1915</v>
      </c>
      <c r="U30" t="s">
        <v>1917</v>
      </c>
      <c r="V30" t="s">
        <v>1919</v>
      </c>
      <c r="W30" t="s">
        <v>1921</v>
      </c>
      <c r="X30" t="s">
        <v>1923</v>
      </c>
      <c r="Y30" t="s">
        <v>1925</v>
      </c>
      <c r="Z30" t="s">
        <v>1927</v>
      </c>
      <c r="AA30" t="s">
        <v>1929</v>
      </c>
      <c r="AB30" t="s">
        <v>1931</v>
      </c>
      <c r="AC30" t="s">
        <v>1933</v>
      </c>
      <c r="AD30" t="s">
        <v>1935</v>
      </c>
      <c r="AE30" t="s">
        <v>1937</v>
      </c>
      <c r="AF30" t="s">
        <v>1939</v>
      </c>
      <c r="AG30" t="s">
        <v>1941</v>
      </c>
      <c r="AH30" t="s">
        <v>1943</v>
      </c>
      <c r="AI30" t="s">
        <v>1945</v>
      </c>
      <c r="AJ30" t="s">
        <v>1947</v>
      </c>
      <c r="AK30" t="s">
        <v>1949</v>
      </c>
      <c r="AL30" t="s">
        <v>1951</v>
      </c>
      <c r="AM30" t="s">
        <v>4251</v>
      </c>
      <c r="OX30" s="1" t="s">
        <v>4280</v>
      </c>
    </row>
    <row r="31" spans="1:414">
      <c r="A31" s="1">
        <v>29</v>
      </c>
      <c r="B31" s="1">
        <v>29</v>
      </c>
      <c r="C31" s="1">
        <v>4472911.3</v>
      </c>
      <c r="D31" s="1" t="s">
        <v>1051</v>
      </c>
      <c r="E31" s="1" t="s">
        <v>967</v>
      </c>
      <c r="F31" s="1" t="s">
        <v>968</v>
      </c>
      <c r="G31" s="1" t="s">
        <v>4281</v>
      </c>
      <c r="H31" s="1" t="s">
        <v>983</v>
      </c>
      <c r="I31" s="1" t="s">
        <v>971</v>
      </c>
      <c r="J31" s="1" t="s">
        <v>984</v>
      </c>
      <c r="K31" s="1">
        <v>-2.67416606853748E-4</v>
      </c>
      <c r="L31" s="1">
        <v>-3.8714476558517502E-3</v>
      </c>
      <c r="M31" t="str">
        <f t="shared" si="0"/>
        <v>"Anterior_nares.29"</v>
      </c>
      <c r="P31" s="18">
        <v>18</v>
      </c>
      <c r="Q31">
        <f t="shared" si="1"/>
        <v>18</v>
      </c>
      <c r="R31" s="18" t="s">
        <v>1001</v>
      </c>
      <c r="S31" t="s">
        <v>3129</v>
      </c>
      <c r="T31" t="s">
        <v>3131</v>
      </c>
      <c r="U31" t="s">
        <v>3133</v>
      </c>
      <c r="V31" t="s">
        <v>3135</v>
      </c>
      <c r="W31" t="s">
        <v>3137</v>
      </c>
      <c r="X31" t="s">
        <v>3139</v>
      </c>
      <c r="Y31" t="s">
        <v>3141</v>
      </c>
      <c r="Z31" t="s">
        <v>3143</v>
      </c>
      <c r="AA31" t="s">
        <v>3145</v>
      </c>
      <c r="AB31" t="s">
        <v>3147</v>
      </c>
      <c r="AC31" t="s">
        <v>3149</v>
      </c>
      <c r="AD31" t="s">
        <v>3151</v>
      </c>
      <c r="AE31" t="s">
        <v>3153</v>
      </c>
      <c r="AF31" t="s">
        <v>3156</v>
      </c>
      <c r="AG31" t="s">
        <v>3158</v>
      </c>
      <c r="AH31" t="s">
        <v>3160</v>
      </c>
      <c r="AI31" t="s">
        <v>3162</v>
      </c>
      <c r="AJ31" t="s">
        <v>3165</v>
      </c>
      <c r="AK31" t="s">
        <v>4251</v>
      </c>
      <c r="OX31" s="1" t="s">
        <v>4281</v>
      </c>
    </row>
    <row r="32" spans="1:414">
      <c r="A32" s="1">
        <v>30</v>
      </c>
      <c r="B32" s="1">
        <v>30</v>
      </c>
      <c r="C32" s="1">
        <v>4472399.3</v>
      </c>
      <c r="D32" s="1" t="s">
        <v>1053</v>
      </c>
      <c r="E32" s="1" t="s">
        <v>967</v>
      </c>
      <c r="F32" s="1" t="s">
        <v>968</v>
      </c>
      <c r="G32" s="1" t="s">
        <v>4282</v>
      </c>
      <c r="H32" s="1" t="s">
        <v>983</v>
      </c>
      <c r="I32" s="1" t="s">
        <v>971</v>
      </c>
      <c r="J32" s="1" t="s">
        <v>1055</v>
      </c>
      <c r="K32" s="1">
        <v>1.24978204762094E-3</v>
      </c>
      <c r="L32" s="1">
        <v>-3.8743466149468299E-3</v>
      </c>
      <c r="M32" t="str">
        <f t="shared" si="0"/>
        <v>"Anterior_nares.30"</v>
      </c>
      <c r="P32" s="18">
        <v>14</v>
      </c>
      <c r="Q32">
        <f t="shared" si="1"/>
        <v>14</v>
      </c>
      <c r="R32" s="18" t="s">
        <v>1005</v>
      </c>
      <c r="S32" t="s">
        <v>3674</v>
      </c>
      <c r="T32" t="s">
        <v>3676</v>
      </c>
      <c r="U32" t="s">
        <v>3678</v>
      </c>
      <c r="V32" t="s">
        <v>3680</v>
      </c>
      <c r="W32" t="s">
        <v>3682</v>
      </c>
      <c r="X32" t="s">
        <v>3685</v>
      </c>
      <c r="Y32" t="s">
        <v>3687</v>
      </c>
      <c r="Z32" t="s">
        <v>3689</v>
      </c>
      <c r="AA32" t="s">
        <v>3691</v>
      </c>
      <c r="AB32" t="s">
        <v>3693</v>
      </c>
      <c r="AC32" t="s">
        <v>3695</v>
      </c>
      <c r="AD32" t="s">
        <v>3697</v>
      </c>
      <c r="AE32" t="s">
        <v>3699</v>
      </c>
      <c r="AF32" t="s">
        <v>3701</v>
      </c>
      <c r="AG32" t="s">
        <v>4251</v>
      </c>
      <c r="OX32" s="1" t="s">
        <v>4282</v>
      </c>
    </row>
    <row r="33" spans="1:414">
      <c r="A33" s="1">
        <v>31</v>
      </c>
      <c r="B33" s="1">
        <v>31</v>
      </c>
      <c r="C33" s="1">
        <v>4473099.3</v>
      </c>
      <c r="D33" s="1" t="s">
        <v>1056</v>
      </c>
      <c r="E33" s="1" t="s">
        <v>967</v>
      </c>
      <c r="F33" s="1" t="s">
        <v>968</v>
      </c>
      <c r="G33" s="1" t="s">
        <v>4283</v>
      </c>
      <c r="H33" s="1" t="s">
        <v>983</v>
      </c>
      <c r="I33" s="1" t="s">
        <v>971</v>
      </c>
      <c r="J33" s="1" t="s">
        <v>972</v>
      </c>
      <c r="K33" s="1">
        <v>3.4764855336042198E-4</v>
      </c>
      <c r="L33" s="1">
        <v>-3.8841014707494499E-3</v>
      </c>
      <c r="M33" t="str">
        <f t="shared" si="0"/>
        <v>"Anterior_nares.31"</v>
      </c>
      <c r="P33" s="18">
        <v>12</v>
      </c>
      <c r="Q33">
        <f t="shared" si="1"/>
        <v>12</v>
      </c>
      <c r="R33" s="18" t="s">
        <v>1009</v>
      </c>
      <c r="S33" t="s">
        <v>1379</v>
      </c>
      <c r="T33" t="s">
        <v>1381</v>
      </c>
      <c r="U33" t="s">
        <v>1383</v>
      </c>
      <c r="V33" t="s">
        <v>1385</v>
      </c>
      <c r="W33" t="s">
        <v>1387</v>
      </c>
      <c r="X33" t="s">
        <v>1389</v>
      </c>
      <c r="Y33" t="s">
        <v>1391</v>
      </c>
      <c r="Z33" t="s">
        <v>1393</v>
      </c>
      <c r="AA33" t="s">
        <v>1395</v>
      </c>
      <c r="AB33" t="s">
        <v>1397</v>
      </c>
      <c r="AC33" t="s">
        <v>1399</v>
      </c>
      <c r="AD33" t="s">
        <v>1401</v>
      </c>
      <c r="AE33" t="s">
        <v>4251</v>
      </c>
      <c r="OX33" s="1" t="s">
        <v>4283</v>
      </c>
    </row>
    <row r="34" spans="1:414">
      <c r="A34" s="1">
        <v>32</v>
      </c>
      <c r="B34" s="1">
        <v>32</v>
      </c>
      <c r="C34" s="1">
        <v>4472823.3</v>
      </c>
      <c r="D34" s="1" t="s">
        <v>1058</v>
      </c>
      <c r="E34" s="1" t="s">
        <v>967</v>
      </c>
      <c r="F34" s="1" t="s">
        <v>968</v>
      </c>
      <c r="G34" s="1" t="s">
        <v>4284</v>
      </c>
      <c r="H34" s="1" t="s">
        <v>1004</v>
      </c>
      <c r="I34" s="1" t="s">
        <v>971</v>
      </c>
      <c r="J34" s="1" t="s">
        <v>984</v>
      </c>
      <c r="K34" s="1">
        <v>3.2862700464176902E-4</v>
      </c>
      <c r="L34" s="1">
        <v>-3.8959014340013598E-3</v>
      </c>
      <c r="M34" t="str">
        <f t="shared" si="0"/>
        <v>"Anterior_nares.32"</v>
      </c>
      <c r="P34" s="18">
        <v>12</v>
      </c>
      <c r="Q34">
        <f t="shared" si="1"/>
        <v>12</v>
      </c>
      <c r="R34" s="18" t="s">
        <v>1012</v>
      </c>
      <c r="S34" t="s">
        <v>1963</v>
      </c>
      <c r="T34" t="s">
        <v>1966</v>
      </c>
      <c r="U34" t="s">
        <v>1968</v>
      </c>
      <c r="V34" t="s">
        <v>1970</v>
      </c>
      <c r="W34" t="s">
        <v>1972</v>
      </c>
      <c r="X34" t="s">
        <v>1974</v>
      </c>
      <c r="Y34" t="s">
        <v>1976</v>
      </c>
      <c r="Z34" t="s">
        <v>1978</v>
      </c>
      <c r="AA34" t="s">
        <v>1980</v>
      </c>
      <c r="AB34" t="s">
        <v>1982</v>
      </c>
      <c r="AC34" t="s">
        <v>1984</v>
      </c>
      <c r="AD34" t="s">
        <v>1986</v>
      </c>
      <c r="AE34" t="s">
        <v>4251</v>
      </c>
      <c r="OX34" s="1" t="s">
        <v>4284</v>
      </c>
    </row>
    <row r="35" spans="1:414">
      <c r="A35" s="1">
        <v>33</v>
      </c>
      <c r="B35" s="1">
        <v>33</v>
      </c>
      <c r="C35" s="1">
        <v>4473420.3</v>
      </c>
      <c r="D35" s="1" t="s">
        <v>1060</v>
      </c>
      <c r="E35" s="1" t="s">
        <v>967</v>
      </c>
      <c r="F35" s="1" t="s">
        <v>968</v>
      </c>
      <c r="G35" s="1" t="s">
        <v>4285</v>
      </c>
      <c r="H35" s="1" t="s">
        <v>983</v>
      </c>
      <c r="I35" s="1" t="s">
        <v>971</v>
      </c>
      <c r="J35" s="1" t="s">
        <v>984</v>
      </c>
      <c r="K35" s="1">
        <v>3.7973536027790898E-4</v>
      </c>
      <c r="L35" s="1">
        <v>-3.9146528116892699E-3</v>
      </c>
      <c r="M35" t="str">
        <f t="shared" si="0"/>
        <v>"Anterior_nares.33"</v>
      </c>
      <c r="P35" s="18">
        <v>10</v>
      </c>
      <c r="Q35">
        <f t="shared" si="1"/>
        <v>10</v>
      </c>
      <c r="R35" s="18" t="s">
        <v>1016</v>
      </c>
      <c r="S35" t="s">
        <v>2322</v>
      </c>
      <c r="T35" t="s">
        <v>2324</v>
      </c>
      <c r="U35" t="s">
        <v>2326</v>
      </c>
      <c r="V35" t="s">
        <v>2328</v>
      </c>
      <c r="W35" t="s">
        <v>2330</v>
      </c>
      <c r="X35" t="s">
        <v>2332</v>
      </c>
      <c r="Y35" t="s">
        <v>2334</v>
      </c>
      <c r="Z35" t="s">
        <v>2336</v>
      </c>
      <c r="AA35" t="s">
        <v>2338</v>
      </c>
      <c r="AB35" t="s">
        <v>2340</v>
      </c>
      <c r="AC35" t="s">
        <v>4251</v>
      </c>
      <c r="OX35" s="1" t="s">
        <v>4285</v>
      </c>
    </row>
    <row r="36" spans="1:414">
      <c r="A36" s="1">
        <v>34</v>
      </c>
      <c r="B36" s="1">
        <v>34</v>
      </c>
      <c r="C36" s="1">
        <v>4478498.3</v>
      </c>
      <c r="D36" s="1" t="s">
        <v>1062</v>
      </c>
      <c r="E36" s="1" t="s">
        <v>967</v>
      </c>
      <c r="F36" s="1" t="s">
        <v>968</v>
      </c>
      <c r="G36" s="1" t="s">
        <v>4286</v>
      </c>
      <c r="H36" s="1" t="s">
        <v>970</v>
      </c>
      <c r="I36" s="1" t="s">
        <v>971</v>
      </c>
      <c r="J36" s="1" t="s">
        <v>984</v>
      </c>
      <c r="K36" s="1">
        <v>9.6445900482938101E-4</v>
      </c>
      <c r="L36" s="1">
        <v>-3.9235341669461099E-3</v>
      </c>
      <c r="M36" t="str">
        <f t="shared" si="0"/>
        <v>"Anterior_nares.34"</v>
      </c>
      <c r="P36" s="18">
        <v>6</v>
      </c>
      <c r="Q36">
        <f t="shared" si="1"/>
        <v>6</v>
      </c>
      <c r="R36" s="18" t="s">
        <v>1019</v>
      </c>
      <c r="S36" t="s">
        <v>4237</v>
      </c>
      <c r="T36" t="s">
        <v>4239</v>
      </c>
      <c r="U36" t="s">
        <v>4241</v>
      </c>
      <c r="V36" t="s">
        <v>4243</v>
      </c>
      <c r="W36" t="s">
        <v>4245</v>
      </c>
      <c r="X36" t="s">
        <v>4247</v>
      </c>
      <c r="Y36" t="s">
        <v>4251</v>
      </c>
      <c r="OX36" s="1" t="s">
        <v>4286</v>
      </c>
    </row>
    <row r="37" spans="1:414">
      <c r="A37" s="1">
        <v>35</v>
      </c>
      <c r="B37" s="1">
        <v>35</v>
      </c>
      <c r="C37" s="1">
        <v>4478501.3</v>
      </c>
      <c r="D37" s="1" t="s">
        <v>1064</v>
      </c>
      <c r="E37" s="1" t="s">
        <v>967</v>
      </c>
      <c r="F37" s="1" t="s">
        <v>968</v>
      </c>
      <c r="G37" s="1" t="s">
        <v>4287</v>
      </c>
      <c r="H37" s="1" t="s">
        <v>970</v>
      </c>
      <c r="I37" s="1" t="s">
        <v>971</v>
      </c>
      <c r="J37" s="1" t="s">
        <v>984</v>
      </c>
      <c r="K37" s="1">
        <v>9.0999284300332002E-4</v>
      </c>
      <c r="L37" s="1">
        <v>-3.9874625824236603E-3</v>
      </c>
      <c r="M37" t="str">
        <f t="shared" si="0"/>
        <v>"Anterior_nares.35"</v>
      </c>
      <c r="P37" s="18">
        <v>4</v>
      </c>
      <c r="Q37">
        <f t="shared" si="1"/>
        <v>4</v>
      </c>
      <c r="R37" s="18" t="s">
        <v>1022</v>
      </c>
      <c r="S37" t="s">
        <v>1954</v>
      </c>
      <c r="T37" t="s">
        <v>1956</v>
      </c>
      <c r="U37" t="s">
        <v>1958</v>
      </c>
      <c r="V37" t="s">
        <v>1960</v>
      </c>
      <c r="W37" t="s">
        <v>4251</v>
      </c>
      <c r="OX37" s="1" t="s">
        <v>4287</v>
      </c>
    </row>
    <row r="38" spans="1:414">
      <c r="A38" s="1">
        <v>36</v>
      </c>
      <c r="B38" s="1">
        <v>36</v>
      </c>
      <c r="C38" s="1">
        <v>4473221.3</v>
      </c>
      <c r="D38" s="1" t="s">
        <v>1066</v>
      </c>
      <c r="E38" s="1" t="s">
        <v>967</v>
      </c>
      <c r="F38" s="1" t="s">
        <v>968</v>
      </c>
      <c r="G38" s="1" t="s">
        <v>4288</v>
      </c>
      <c r="H38" s="1" t="s">
        <v>983</v>
      </c>
      <c r="I38" s="1" t="s">
        <v>997</v>
      </c>
      <c r="J38" s="1" t="s">
        <v>972</v>
      </c>
      <c r="K38" s="1">
        <v>-1.04342242769601E-4</v>
      </c>
      <c r="L38" s="1">
        <v>-4.0016265608478901E-3</v>
      </c>
      <c r="M38" t="str">
        <f t="shared" si="0"/>
        <v>"Anterior_nares.36"</v>
      </c>
      <c r="P38" s="18">
        <v>2</v>
      </c>
      <c r="Q38">
        <f t="shared" si="1"/>
        <v>2</v>
      </c>
      <c r="R38" s="18" t="s">
        <v>1025</v>
      </c>
      <c r="S38" t="s">
        <v>1908</v>
      </c>
      <c r="T38" t="s">
        <v>1910</v>
      </c>
      <c r="U38" t="s">
        <v>4251</v>
      </c>
      <c r="OX38" s="1" t="s">
        <v>4288</v>
      </c>
    </row>
    <row r="39" spans="1:414">
      <c r="A39" s="1">
        <v>37</v>
      </c>
      <c r="B39" s="1">
        <v>37</v>
      </c>
      <c r="C39" s="1">
        <v>4472506.3</v>
      </c>
      <c r="D39" s="1" t="s">
        <v>1068</v>
      </c>
      <c r="E39" s="1" t="s">
        <v>967</v>
      </c>
      <c r="F39" s="1" t="s">
        <v>968</v>
      </c>
      <c r="G39" s="1" t="s">
        <v>4289</v>
      </c>
      <c r="H39" s="1" t="s">
        <v>1070</v>
      </c>
      <c r="I39" s="1" t="s">
        <v>997</v>
      </c>
      <c r="J39" s="1" t="s">
        <v>972</v>
      </c>
      <c r="K39" s="1">
        <v>-1.0880406428158899E-3</v>
      </c>
      <c r="L39" s="1">
        <v>-4.0197230212900004E-3</v>
      </c>
      <c r="M39" t="str">
        <f t="shared" si="0"/>
        <v>"Anterior_nares.37"</v>
      </c>
      <c r="OX39" s="1" t="s">
        <v>4289</v>
      </c>
    </row>
    <row r="40" spans="1:414">
      <c r="A40" s="1">
        <v>38</v>
      </c>
      <c r="B40" s="1">
        <v>38</v>
      </c>
      <c r="C40" s="1">
        <v>4472858.3</v>
      </c>
      <c r="D40" s="1" t="s">
        <v>1071</v>
      </c>
      <c r="E40" s="1" t="s">
        <v>967</v>
      </c>
      <c r="F40" s="1" t="s">
        <v>968</v>
      </c>
      <c r="G40" s="1" t="s">
        <v>4290</v>
      </c>
      <c r="H40" s="1" t="s">
        <v>983</v>
      </c>
      <c r="I40" s="1" t="s">
        <v>997</v>
      </c>
      <c r="J40" s="1" t="s">
        <v>984</v>
      </c>
      <c r="K40" s="1">
        <v>6.4729668553531699E-4</v>
      </c>
      <c r="L40" s="1">
        <v>-4.0946277232605096E-3</v>
      </c>
      <c r="M40" t="str">
        <f t="shared" si="0"/>
        <v>"Anterior_nares.38"</v>
      </c>
      <c r="OX40" s="1" t="s">
        <v>4290</v>
      </c>
    </row>
    <row r="41" spans="1:414">
      <c r="A41" s="1">
        <v>39</v>
      </c>
      <c r="B41" s="1">
        <v>39</v>
      </c>
      <c r="C41" s="1">
        <v>4478486.3</v>
      </c>
      <c r="D41" s="1" t="s">
        <v>1073</v>
      </c>
      <c r="E41" s="1" t="s">
        <v>967</v>
      </c>
      <c r="F41" s="1" t="s">
        <v>968</v>
      </c>
      <c r="G41" s="1" t="s">
        <v>4291</v>
      </c>
      <c r="H41" s="1" t="s">
        <v>983</v>
      </c>
      <c r="I41" s="1" t="s">
        <v>997</v>
      </c>
      <c r="J41" s="1" t="s">
        <v>972</v>
      </c>
      <c r="K41" s="1">
        <v>-3.7964567375184101E-4</v>
      </c>
      <c r="L41" s="1">
        <v>-4.1073193402201601E-3</v>
      </c>
      <c r="M41" t="str">
        <f t="shared" si="0"/>
        <v>"Anterior_nares.39"</v>
      </c>
      <c r="P41" s="51" t="s">
        <v>4248</v>
      </c>
      <c r="Q41" s="51"/>
      <c r="OX41" s="1" t="s">
        <v>4291</v>
      </c>
    </row>
    <row r="42" spans="1:414">
      <c r="A42" s="1">
        <v>40</v>
      </c>
      <c r="B42" s="1">
        <v>40</v>
      </c>
      <c r="C42" s="1">
        <v>4473602.3</v>
      </c>
      <c r="D42" s="1" t="s">
        <v>1075</v>
      </c>
      <c r="E42" s="1" t="s">
        <v>967</v>
      </c>
      <c r="F42" s="1" t="s">
        <v>968</v>
      </c>
      <c r="G42" s="1" t="s">
        <v>4292</v>
      </c>
      <c r="H42" s="1" t="s">
        <v>1004</v>
      </c>
      <c r="I42" s="1" t="s">
        <v>997</v>
      </c>
      <c r="J42" s="1" t="s">
        <v>984</v>
      </c>
      <c r="K42" s="1">
        <v>-1.16064060023714E-3</v>
      </c>
      <c r="L42" s="1">
        <v>-4.1181021581451101E-3</v>
      </c>
      <c r="M42" t="str">
        <f t="shared" si="0"/>
        <v>"Anterior_nares.40"</v>
      </c>
      <c r="P42" s="25" t="s">
        <v>952</v>
      </c>
      <c r="Q42" s="25" t="s">
        <v>953</v>
      </c>
      <c r="OX42" s="1" t="s">
        <v>4292</v>
      </c>
    </row>
    <row r="43" spans="1:414">
      <c r="A43" s="1">
        <v>41</v>
      </c>
      <c r="B43" s="1">
        <v>41</v>
      </c>
      <c r="C43" s="1">
        <v>4472398.3</v>
      </c>
      <c r="D43" s="1" t="s">
        <v>1077</v>
      </c>
      <c r="E43" s="1" t="s">
        <v>967</v>
      </c>
      <c r="F43" s="1" t="s">
        <v>968</v>
      </c>
      <c r="G43" s="1" t="s">
        <v>4293</v>
      </c>
      <c r="H43" s="1" t="s">
        <v>983</v>
      </c>
      <c r="I43" s="1" t="s">
        <v>971</v>
      </c>
      <c r="J43" s="1" t="s">
        <v>1055</v>
      </c>
      <c r="K43" s="1">
        <v>1.2873430909310999E-3</v>
      </c>
      <c r="L43" s="1">
        <v>-4.1279819570533604E-3</v>
      </c>
      <c r="M43" t="str">
        <f t="shared" si="0"/>
        <v>"Anterior_nares.41"</v>
      </c>
      <c r="P43" s="25">
        <v>446</v>
      </c>
      <c r="Q43" s="25">
        <v>244</v>
      </c>
      <c r="R43" s="25">
        <v>4472527.3</v>
      </c>
      <c r="S43" s="25" t="s">
        <v>1891</v>
      </c>
      <c r="T43" s="25" t="s">
        <v>967</v>
      </c>
      <c r="U43" s="25" t="s">
        <v>1403</v>
      </c>
      <c r="V43" s="25" t="s">
        <v>1892</v>
      </c>
      <c r="W43" s="25" t="s">
        <v>1893</v>
      </c>
      <c r="X43" s="25" t="s">
        <v>997</v>
      </c>
      <c r="Y43" s="25" t="s">
        <v>972</v>
      </c>
      <c r="Z43" s="25">
        <v>-1.88073081970133E-3</v>
      </c>
      <c r="AA43" s="25">
        <v>-6.1593788258232796E-3</v>
      </c>
      <c r="AB43" s="25"/>
      <c r="AC43" s="25" t="s">
        <v>1894</v>
      </c>
      <c r="OX43" s="1" t="s">
        <v>4293</v>
      </c>
    </row>
    <row r="44" spans="1:414">
      <c r="A44" s="1">
        <v>42</v>
      </c>
      <c r="B44" s="1">
        <v>42</v>
      </c>
      <c r="C44" s="1">
        <v>4472849.3</v>
      </c>
      <c r="D44" s="1" t="s">
        <v>1079</v>
      </c>
      <c r="E44" s="1" t="s">
        <v>967</v>
      </c>
      <c r="F44" s="1" t="s">
        <v>968</v>
      </c>
      <c r="G44" s="1" t="s">
        <v>4294</v>
      </c>
      <c r="H44" s="1" t="s">
        <v>983</v>
      </c>
      <c r="I44" s="1" t="s">
        <v>997</v>
      </c>
      <c r="J44" s="1" t="s">
        <v>984</v>
      </c>
      <c r="K44" s="1">
        <v>6.2835971388042005E-4</v>
      </c>
      <c r="L44" s="1">
        <v>-4.1724991146340398E-3</v>
      </c>
      <c r="M44" t="str">
        <f t="shared" si="0"/>
        <v>"Anterior_nares.42"</v>
      </c>
      <c r="P44" s="25">
        <v>447</v>
      </c>
      <c r="Q44" s="25">
        <v>245</v>
      </c>
      <c r="R44" s="25">
        <v>4472526.3</v>
      </c>
      <c r="S44" s="25" t="s">
        <v>1895</v>
      </c>
      <c r="T44" s="25" t="s">
        <v>967</v>
      </c>
      <c r="U44" s="25" t="s">
        <v>1403</v>
      </c>
      <c r="V44" s="25" t="s">
        <v>1892</v>
      </c>
      <c r="W44" s="25" t="s">
        <v>1893</v>
      </c>
      <c r="X44" s="25" t="s">
        <v>997</v>
      </c>
      <c r="Y44" s="25" t="s">
        <v>972</v>
      </c>
      <c r="Z44" s="25">
        <v>-1.5193224383306999E-3</v>
      </c>
      <c r="AA44" s="25">
        <v>-6.1655356873018801E-3</v>
      </c>
      <c r="AB44" s="25"/>
      <c r="AC44" s="25"/>
      <c r="OX44" s="1" t="s">
        <v>4294</v>
      </c>
    </row>
    <row r="45" spans="1:414">
      <c r="A45" s="1">
        <v>43</v>
      </c>
      <c r="B45" s="1">
        <v>43</v>
      </c>
      <c r="C45" s="1">
        <v>4472844.3</v>
      </c>
      <c r="D45" s="1" t="s">
        <v>1081</v>
      </c>
      <c r="E45" s="1" t="s">
        <v>967</v>
      </c>
      <c r="F45" s="1" t="s">
        <v>968</v>
      </c>
      <c r="G45" s="1" t="s">
        <v>4295</v>
      </c>
      <c r="H45" s="1" t="s">
        <v>983</v>
      </c>
      <c r="I45" s="1" t="s">
        <v>971</v>
      </c>
      <c r="J45" s="1" t="s">
        <v>984</v>
      </c>
      <c r="K45" s="1">
        <v>-1.60555046729985E-4</v>
      </c>
      <c r="L45" s="1">
        <v>-4.1927879561461196E-3</v>
      </c>
      <c r="M45" t="str">
        <f t="shared" si="0"/>
        <v>"Anterior_nares.43"</v>
      </c>
      <c r="V45" s="1" t="s">
        <v>1897</v>
      </c>
      <c r="OX45" s="1" t="s">
        <v>4295</v>
      </c>
    </row>
    <row r="46" spans="1:414">
      <c r="A46" s="1">
        <v>44</v>
      </c>
      <c r="B46" s="1">
        <v>44</v>
      </c>
      <c r="C46" s="1">
        <v>4472902.3</v>
      </c>
      <c r="D46" s="1" t="s">
        <v>1083</v>
      </c>
      <c r="E46" s="1" t="s">
        <v>967</v>
      </c>
      <c r="F46" s="1" t="s">
        <v>968</v>
      </c>
      <c r="G46" s="1" t="s">
        <v>4296</v>
      </c>
      <c r="H46" s="1" t="s">
        <v>983</v>
      </c>
      <c r="I46" s="1" t="s">
        <v>971</v>
      </c>
      <c r="J46" s="1" t="s">
        <v>984</v>
      </c>
      <c r="K46" s="1">
        <v>2.4482766402344401E-4</v>
      </c>
      <c r="L46" s="1">
        <v>-4.2038716346188302E-3</v>
      </c>
      <c r="M46" t="str">
        <f t="shared" si="0"/>
        <v>"Anterior_nares.44"</v>
      </c>
      <c r="V46" s="1" t="s">
        <v>1899</v>
      </c>
      <c r="OX46" s="1" t="s">
        <v>4296</v>
      </c>
    </row>
    <row r="47" spans="1:414">
      <c r="A47" s="1">
        <v>45</v>
      </c>
      <c r="B47" s="1">
        <v>45</v>
      </c>
      <c r="C47" s="1">
        <v>4472507.3</v>
      </c>
      <c r="D47" s="1" t="s">
        <v>1085</v>
      </c>
      <c r="E47" s="1" t="s">
        <v>967</v>
      </c>
      <c r="F47" s="1" t="s">
        <v>968</v>
      </c>
      <c r="G47" s="1" t="s">
        <v>4297</v>
      </c>
      <c r="H47" s="1" t="s">
        <v>1070</v>
      </c>
      <c r="I47" s="1" t="s">
        <v>997</v>
      </c>
      <c r="J47" s="1" t="s">
        <v>972</v>
      </c>
      <c r="K47" s="1">
        <v>-8.6642662604299403E-4</v>
      </c>
      <c r="L47" s="1">
        <v>-4.2334413991074798E-3</v>
      </c>
      <c r="M47" t="str">
        <f t="shared" si="0"/>
        <v>"Anterior_nares.45"</v>
      </c>
      <c r="P47" t="s">
        <v>4470</v>
      </c>
      <c r="Q47" s="30"/>
      <c r="R47" s="1"/>
      <c r="OX47" s="1" t="s">
        <v>4297</v>
      </c>
    </row>
    <row r="48" spans="1:414">
      <c r="A48" s="1">
        <v>46</v>
      </c>
      <c r="B48" s="1">
        <v>46</v>
      </c>
      <c r="C48" s="1">
        <v>4478605.3</v>
      </c>
      <c r="D48" s="1" t="s">
        <v>1087</v>
      </c>
      <c r="E48" s="1" t="s">
        <v>967</v>
      </c>
      <c r="F48" s="1" t="s">
        <v>968</v>
      </c>
      <c r="G48" s="1" t="s">
        <v>4298</v>
      </c>
      <c r="H48" s="1" t="s">
        <v>983</v>
      </c>
      <c r="I48" s="1" t="s">
        <v>971</v>
      </c>
      <c r="J48" s="1" t="s">
        <v>984</v>
      </c>
      <c r="K48" s="1">
        <v>-9.5888260102573595E-5</v>
      </c>
      <c r="L48" s="1">
        <v>-4.23719046801434E-3</v>
      </c>
      <c r="M48" t="str">
        <f t="shared" si="0"/>
        <v>"Anterior_nares.46"</v>
      </c>
      <c r="Q48" t="s">
        <v>2421</v>
      </c>
      <c r="R48" t="s">
        <v>2409</v>
      </c>
      <c r="S48" t="s">
        <v>2627</v>
      </c>
      <c r="T48" t="s">
        <v>2561</v>
      </c>
      <c r="U48" t="s">
        <v>2345</v>
      </c>
      <c r="V48" t="s">
        <v>2369</v>
      </c>
      <c r="W48" t="s">
        <v>2399</v>
      </c>
      <c r="X48" t="s">
        <v>2375</v>
      </c>
      <c r="Y48" t="s">
        <v>2599</v>
      </c>
      <c r="Z48" t="s">
        <v>2553</v>
      </c>
      <c r="AA48" t="s">
        <v>2603</v>
      </c>
      <c r="AB48" t="s">
        <v>2389</v>
      </c>
      <c r="AC48" t="s">
        <v>2419</v>
      </c>
      <c r="AD48" t="s">
        <v>2743</v>
      </c>
      <c r="AE48" t="s">
        <v>2573</v>
      </c>
      <c r="AF48" t="s">
        <v>2343</v>
      </c>
      <c r="AG48" t="s">
        <v>2597</v>
      </c>
      <c r="AH48" t="s">
        <v>2681</v>
      </c>
      <c r="AI48" t="s">
        <v>2445</v>
      </c>
      <c r="AJ48" t="s">
        <v>2567</v>
      </c>
      <c r="AK48" t="s">
        <v>2555</v>
      </c>
      <c r="AL48" t="s">
        <v>2521</v>
      </c>
      <c r="AM48" t="s">
        <v>2463</v>
      </c>
      <c r="AN48" t="s">
        <v>2401</v>
      </c>
      <c r="AO48" t="s">
        <v>2433</v>
      </c>
      <c r="AP48" t="s">
        <v>2391</v>
      </c>
      <c r="AQ48" t="s">
        <v>2385</v>
      </c>
      <c r="AR48" t="s">
        <v>2747</v>
      </c>
      <c r="AS48" t="s">
        <v>2451</v>
      </c>
      <c r="AT48" t="s">
        <v>2563</v>
      </c>
      <c r="AU48" t="s">
        <v>2559</v>
      </c>
      <c r="AV48" t="s">
        <v>2473</v>
      </c>
      <c r="AW48" t="s">
        <v>2349</v>
      </c>
      <c r="AX48" t="s">
        <v>2431</v>
      </c>
      <c r="AY48" t="s">
        <v>2615</v>
      </c>
      <c r="AZ48" t="s">
        <v>2353</v>
      </c>
      <c r="BA48" t="s">
        <v>2525</v>
      </c>
      <c r="BB48" t="s">
        <v>2647</v>
      </c>
      <c r="BC48" t="s">
        <v>2357</v>
      </c>
      <c r="BD48" t="s">
        <v>2753</v>
      </c>
      <c r="BE48" t="s">
        <v>2397</v>
      </c>
      <c r="BF48" t="s">
        <v>2503</v>
      </c>
      <c r="BG48" t="s">
        <v>2347</v>
      </c>
      <c r="BH48" t="s">
        <v>2403</v>
      </c>
      <c r="BI48" t="s">
        <v>2581</v>
      </c>
      <c r="BJ48" t="s">
        <v>2529</v>
      </c>
      <c r="BK48" t="s">
        <v>2631</v>
      </c>
      <c r="BL48" t="s">
        <v>2693</v>
      </c>
      <c r="BM48" t="s">
        <v>2687</v>
      </c>
      <c r="BN48" t="s">
        <v>2657</v>
      </c>
      <c r="BO48" t="s">
        <v>3928</v>
      </c>
      <c r="BP48" t="s">
        <v>3876</v>
      </c>
      <c r="BQ48" t="s">
        <v>3942</v>
      </c>
      <c r="BR48" t="s">
        <v>3788</v>
      </c>
      <c r="BS48" t="s">
        <v>3814</v>
      </c>
      <c r="BT48" t="s">
        <v>3776</v>
      </c>
      <c r="BU48" t="s">
        <v>3792</v>
      </c>
      <c r="BV48" t="s">
        <v>3906</v>
      </c>
      <c r="BW48" t="s">
        <v>3754</v>
      </c>
      <c r="BX48" t="s">
        <v>3804</v>
      </c>
      <c r="BY48" t="s">
        <v>3772</v>
      </c>
      <c r="BZ48" t="s">
        <v>3844</v>
      </c>
      <c r="CA48" t="s">
        <v>3926</v>
      </c>
      <c r="CB48" t="s">
        <v>3802</v>
      </c>
      <c r="CC48" t="s">
        <v>3858</v>
      </c>
      <c r="CD48" t="s">
        <v>3882</v>
      </c>
      <c r="CE48" t="s">
        <v>3808</v>
      </c>
      <c r="CF48" t="s">
        <v>3862</v>
      </c>
      <c r="CG48" t="s">
        <v>3760</v>
      </c>
      <c r="CH48" t="s">
        <v>4000</v>
      </c>
      <c r="CI48" t="s">
        <v>3736</v>
      </c>
      <c r="CJ48" t="s">
        <v>4128</v>
      </c>
      <c r="CK48" t="s">
        <v>3818</v>
      </c>
      <c r="CL48" t="s">
        <v>3752</v>
      </c>
      <c r="CM48" t="s">
        <v>3832</v>
      </c>
      <c r="CN48" t="s">
        <v>3744</v>
      </c>
      <c r="CO48" t="s">
        <v>4040</v>
      </c>
      <c r="CP48" t="s">
        <v>3770</v>
      </c>
      <c r="CQ48" t="s">
        <v>4098</v>
      </c>
      <c r="CR48" t="s">
        <v>3836</v>
      </c>
      <c r="CS48" t="s">
        <v>3810</v>
      </c>
      <c r="CT48" t="s">
        <v>3726</v>
      </c>
      <c r="CU48" t="s">
        <v>4126</v>
      </c>
      <c r="CV48" t="s">
        <v>3958</v>
      </c>
      <c r="CW48" t="s">
        <v>4018</v>
      </c>
      <c r="CX48" t="s">
        <v>3762</v>
      </c>
      <c r="CY48" t="s">
        <v>3722</v>
      </c>
      <c r="CZ48" t="s">
        <v>3720</v>
      </c>
      <c r="DA48" t="s">
        <v>3764</v>
      </c>
      <c r="DB48" t="s">
        <v>3738</v>
      </c>
      <c r="DC48" t="s">
        <v>3996</v>
      </c>
      <c r="DD48" t="s">
        <v>3948</v>
      </c>
      <c r="DE48" t="s">
        <v>3778</v>
      </c>
      <c r="DF48" t="s">
        <v>3824</v>
      </c>
      <c r="DG48" t="s">
        <v>3766</v>
      </c>
      <c r="DH48" t="s">
        <v>3708</v>
      </c>
      <c r="DI48" t="s">
        <v>4178</v>
      </c>
      <c r="DJ48" t="s">
        <v>3856</v>
      </c>
      <c r="DK48" t="s">
        <v>4034</v>
      </c>
      <c r="DL48" t="s">
        <v>4050</v>
      </c>
      <c r="DM48" s="32" t="s">
        <v>3202</v>
      </c>
      <c r="DN48" s="32" t="s">
        <v>3170</v>
      </c>
      <c r="DO48" s="32" t="s">
        <v>3326</v>
      </c>
      <c r="DP48" s="32" t="s">
        <v>3234</v>
      </c>
      <c r="DQ48" s="32" t="s">
        <v>3330</v>
      </c>
      <c r="DR48" s="32" t="s">
        <v>3238</v>
      </c>
      <c r="DS48" s="32" t="s">
        <v>3270</v>
      </c>
      <c r="DT48" s="32" t="s">
        <v>3322</v>
      </c>
      <c r="DU48" s="32" t="s">
        <v>3328</v>
      </c>
      <c r="DV48" s="32" t="s">
        <v>3244</v>
      </c>
      <c r="DW48" s="32" t="s">
        <v>3334</v>
      </c>
      <c r="DX48" s="32" t="s">
        <v>3342</v>
      </c>
      <c r="DY48" s="32" t="s">
        <v>3603</v>
      </c>
      <c r="DZ48" s="32" t="s">
        <v>3376</v>
      </c>
      <c r="EA48" s="32" t="s">
        <v>3611</v>
      </c>
      <c r="EB48" s="32" t="s">
        <v>3340</v>
      </c>
      <c r="EC48" s="32" t="s">
        <v>3183</v>
      </c>
      <c r="ED48" s="32" t="s">
        <v>3398</v>
      </c>
      <c r="EE48" s="32" t="s">
        <v>3350</v>
      </c>
      <c r="EF48" s="32" t="s">
        <v>3490</v>
      </c>
      <c r="EG48" s="32" t="s">
        <v>3508</v>
      </c>
      <c r="EH48" s="32" t="s">
        <v>3290</v>
      </c>
      <c r="EI48" s="32" t="s">
        <v>3214</v>
      </c>
      <c r="EJ48" s="32" t="s">
        <v>3400</v>
      </c>
      <c r="EK48" s="32" t="s">
        <v>3185</v>
      </c>
      <c r="EL48" s="32" t="s">
        <v>3310</v>
      </c>
      <c r="EM48" s="32" t="s">
        <v>3191</v>
      </c>
      <c r="EN48" s="32" t="s">
        <v>3200</v>
      </c>
      <c r="EO48" s="32" t="s">
        <v>3370</v>
      </c>
      <c r="EP48" s="32" t="s">
        <v>3352</v>
      </c>
      <c r="EQ48" s="32" t="s">
        <v>3268</v>
      </c>
      <c r="ER48" s="32" t="s">
        <v>3272</v>
      </c>
      <c r="ES48" s="32" t="s">
        <v>3204</v>
      </c>
      <c r="ET48" s="32" t="s">
        <v>3196</v>
      </c>
      <c r="EU48" s="32" t="s">
        <v>3428</v>
      </c>
      <c r="EV48" s="32" t="s">
        <v>3274</v>
      </c>
      <c r="EW48" s="32" t="s">
        <v>3304</v>
      </c>
      <c r="EX48" s="32" t="s">
        <v>3458</v>
      </c>
      <c r="EY48" s="32" t="s">
        <v>3282</v>
      </c>
      <c r="EZ48" s="32" t="s">
        <v>3450</v>
      </c>
      <c r="FA48" s="32" t="s">
        <v>3177</v>
      </c>
      <c r="FB48" s="32" t="s">
        <v>3492</v>
      </c>
      <c r="FC48" s="32" t="s">
        <v>3406</v>
      </c>
      <c r="FD48" s="32" t="s">
        <v>3404</v>
      </c>
      <c r="FE48" s="32" t="s">
        <v>3232</v>
      </c>
      <c r="FF48" s="32" t="s">
        <v>3486</v>
      </c>
      <c r="FG48" s="32" t="s">
        <v>3173</v>
      </c>
      <c r="FH48" s="32" t="s">
        <v>3208</v>
      </c>
      <c r="FI48" s="32" t="s">
        <v>3336</v>
      </c>
      <c r="FJ48" s="32" t="s">
        <v>3266</v>
      </c>
      <c r="OX48" s="1" t="s">
        <v>4298</v>
      </c>
    </row>
    <row r="49" spans="1:414">
      <c r="A49" s="1">
        <v>47</v>
      </c>
      <c r="B49" s="1">
        <v>47</v>
      </c>
      <c r="C49" s="1">
        <v>4473595.3</v>
      </c>
      <c r="D49" s="1" t="s">
        <v>1089</v>
      </c>
      <c r="E49" s="1" t="s">
        <v>967</v>
      </c>
      <c r="F49" s="1" t="s">
        <v>968</v>
      </c>
      <c r="G49" s="1" t="s">
        <v>4299</v>
      </c>
      <c r="H49" s="1" t="s">
        <v>983</v>
      </c>
      <c r="I49" s="1" t="s">
        <v>971</v>
      </c>
      <c r="J49" s="1" t="s">
        <v>984</v>
      </c>
      <c r="K49" s="1">
        <v>1.11078455525672E-4</v>
      </c>
      <c r="L49" s="1">
        <v>-4.2720317917909296E-3</v>
      </c>
      <c r="M49" t="str">
        <f t="shared" si="0"/>
        <v>"Anterior_nares.47"</v>
      </c>
      <c r="Q49" t="s">
        <v>4471</v>
      </c>
      <c r="OX49" s="1" t="s">
        <v>4299</v>
      </c>
    </row>
    <row r="50" spans="1:414">
      <c r="A50" s="1">
        <v>48</v>
      </c>
      <c r="B50" s="1">
        <v>48</v>
      </c>
      <c r="C50" s="1">
        <v>4472522.3</v>
      </c>
      <c r="D50" s="1" t="s">
        <v>1091</v>
      </c>
      <c r="E50" s="1" t="s">
        <v>967</v>
      </c>
      <c r="F50" s="1" t="s">
        <v>968</v>
      </c>
      <c r="G50" s="1" t="s">
        <v>4300</v>
      </c>
      <c r="H50" s="1" t="s">
        <v>1093</v>
      </c>
      <c r="I50" s="1" t="s">
        <v>997</v>
      </c>
      <c r="J50" s="1" t="s">
        <v>972</v>
      </c>
      <c r="K50" s="1">
        <v>-2.4234359468023299E-3</v>
      </c>
      <c r="L50" s="1">
        <v>-4.2866465500595603E-3</v>
      </c>
      <c r="M50" t="str">
        <f t="shared" si="0"/>
        <v>"Anterior_nares.48"</v>
      </c>
      <c r="P50">
        <v>1</v>
      </c>
      <c r="Q50" t="s">
        <v>2421</v>
      </c>
      <c r="OX50" s="1" t="s">
        <v>4300</v>
      </c>
    </row>
    <row r="51" spans="1:414">
      <c r="A51" s="1">
        <v>49</v>
      </c>
      <c r="B51" s="1">
        <v>49</v>
      </c>
      <c r="C51" s="1">
        <v>4473460.3</v>
      </c>
      <c r="D51" s="1" t="s">
        <v>1094</v>
      </c>
      <c r="E51" s="1" t="s">
        <v>967</v>
      </c>
      <c r="F51" s="1" t="s">
        <v>968</v>
      </c>
      <c r="G51" s="1" t="s">
        <v>4301</v>
      </c>
      <c r="H51" s="1" t="s">
        <v>983</v>
      </c>
      <c r="I51" s="1" t="s">
        <v>997</v>
      </c>
      <c r="J51" s="1" t="s">
        <v>984</v>
      </c>
      <c r="K51" s="1">
        <v>4.1922549679601601E-4</v>
      </c>
      <c r="L51" s="1">
        <v>-4.2866893734541103E-3</v>
      </c>
      <c r="M51" t="str">
        <f t="shared" si="0"/>
        <v>"Anterior_nares.49"</v>
      </c>
      <c r="P51">
        <v>2</v>
      </c>
      <c r="Q51" t="s">
        <v>2409</v>
      </c>
      <c r="OX51" s="1" t="s">
        <v>4301</v>
      </c>
    </row>
    <row r="52" spans="1:414">
      <c r="A52" s="1">
        <v>50</v>
      </c>
      <c r="B52" s="1">
        <v>50</v>
      </c>
      <c r="C52" s="1">
        <v>4472827.3</v>
      </c>
      <c r="D52" s="1" t="s">
        <v>1096</v>
      </c>
      <c r="E52" s="1" t="s">
        <v>967</v>
      </c>
      <c r="F52" s="1" t="s">
        <v>968</v>
      </c>
      <c r="G52" s="1" t="s">
        <v>4302</v>
      </c>
      <c r="H52" s="1" t="s">
        <v>983</v>
      </c>
      <c r="I52" s="1" t="s">
        <v>971</v>
      </c>
      <c r="J52" s="1" t="s">
        <v>984</v>
      </c>
      <c r="K52" s="1">
        <v>-2.15591784125304E-4</v>
      </c>
      <c r="L52" s="1">
        <v>-4.3264169788931398E-3</v>
      </c>
      <c r="M52" t="str">
        <f t="shared" si="0"/>
        <v>"Anterior_nares.50"</v>
      </c>
      <c r="P52">
        <v>3</v>
      </c>
      <c r="Q52" t="s">
        <v>2627</v>
      </c>
      <c r="OX52" s="1" t="s">
        <v>4302</v>
      </c>
    </row>
    <row r="53" spans="1:414">
      <c r="A53" s="1">
        <v>51</v>
      </c>
      <c r="B53" s="1">
        <v>51</v>
      </c>
      <c r="C53" s="1">
        <v>4473415.3</v>
      </c>
      <c r="D53" s="1" t="s">
        <v>1098</v>
      </c>
      <c r="E53" s="1" t="s">
        <v>967</v>
      </c>
      <c r="F53" s="1" t="s">
        <v>968</v>
      </c>
      <c r="G53" s="1" t="s">
        <v>4303</v>
      </c>
      <c r="H53" s="1" t="s">
        <v>983</v>
      </c>
      <c r="I53" s="1" t="s">
        <v>997</v>
      </c>
      <c r="J53" s="1" t="s">
        <v>984</v>
      </c>
      <c r="K53" s="1">
        <v>3.6159918180526902E-4</v>
      </c>
      <c r="L53" s="1">
        <v>-4.33343447780952E-3</v>
      </c>
      <c r="M53" t="str">
        <f t="shared" si="0"/>
        <v>"Anterior_nares.51"</v>
      </c>
      <c r="P53">
        <v>4</v>
      </c>
      <c r="Q53" t="s">
        <v>2561</v>
      </c>
      <c r="OX53" s="1" t="s">
        <v>4303</v>
      </c>
    </row>
    <row r="54" spans="1:414">
      <c r="A54" s="1">
        <v>52</v>
      </c>
      <c r="B54" s="1">
        <v>52</v>
      </c>
      <c r="C54" s="1">
        <v>4473703.3</v>
      </c>
      <c r="D54" s="1" t="s">
        <v>1100</v>
      </c>
      <c r="E54" s="1" t="s">
        <v>967</v>
      </c>
      <c r="F54" s="1" t="s">
        <v>968</v>
      </c>
      <c r="G54" s="1" t="s">
        <v>4304</v>
      </c>
      <c r="H54" s="1" t="s">
        <v>1004</v>
      </c>
      <c r="I54" s="1" t="s">
        <v>997</v>
      </c>
      <c r="J54" s="1" t="s">
        <v>972</v>
      </c>
      <c r="K54" s="1">
        <v>3.3290219839152E-4</v>
      </c>
      <c r="L54" s="1">
        <v>-4.3524630790017296E-3</v>
      </c>
      <c r="M54" t="str">
        <f t="shared" si="0"/>
        <v>"Anterior_nares.52"</v>
      </c>
      <c r="P54">
        <v>5</v>
      </c>
      <c r="Q54" t="s">
        <v>2345</v>
      </c>
      <c r="OX54" s="1" t="s">
        <v>4304</v>
      </c>
    </row>
    <row r="55" spans="1:414">
      <c r="A55" s="1">
        <v>53</v>
      </c>
      <c r="B55" s="1">
        <v>53</v>
      </c>
      <c r="C55" s="1">
        <v>4478607.3</v>
      </c>
      <c r="D55" s="1" t="s">
        <v>1102</v>
      </c>
      <c r="E55" s="1" t="s">
        <v>967</v>
      </c>
      <c r="F55" s="1" t="s">
        <v>968</v>
      </c>
      <c r="G55" s="1" t="s">
        <v>4305</v>
      </c>
      <c r="H55" s="1" t="s">
        <v>1004</v>
      </c>
      <c r="I55" s="1" t="s">
        <v>997</v>
      </c>
      <c r="J55" s="1" t="s">
        <v>984</v>
      </c>
      <c r="K55" s="1">
        <v>-8.2857508174324402E-4</v>
      </c>
      <c r="L55" s="1">
        <v>-4.3638638950586903E-3</v>
      </c>
      <c r="M55" t="str">
        <f t="shared" si="0"/>
        <v>"Anterior_nares.53"</v>
      </c>
      <c r="P55">
        <v>6</v>
      </c>
      <c r="Q55" t="s">
        <v>2369</v>
      </c>
      <c r="OX55" s="1" t="s">
        <v>4305</v>
      </c>
    </row>
    <row r="56" spans="1:414">
      <c r="A56" s="1">
        <v>54</v>
      </c>
      <c r="B56" s="1">
        <v>54</v>
      </c>
      <c r="C56" s="1">
        <v>4473705.3</v>
      </c>
      <c r="D56" s="1" t="s">
        <v>1104</v>
      </c>
      <c r="E56" s="1" t="s">
        <v>967</v>
      </c>
      <c r="F56" s="1" t="s">
        <v>968</v>
      </c>
      <c r="G56" s="1" t="s">
        <v>4306</v>
      </c>
      <c r="H56" s="1" t="s">
        <v>1004</v>
      </c>
      <c r="I56" s="1" t="s">
        <v>997</v>
      </c>
      <c r="J56" s="1" t="s">
        <v>972</v>
      </c>
      <c r="K56" s="1">
        <v>3.7529339139855101E-4</v>
      </c>
      <c r="L56" s="1">
        <v>-4.4712887201756096E-3</v>
      </c>
      <c r="M56" t="str">
        <f t="shared" si="0"/>
        <v>"Anterior_nares.54"</v>
      </c>
      <c r="P56">
        <v>7</v>
      </c>
      <c r="Q56" t="s">
        <v>2399</v>
      </c>
      <c r="OX56" s="1" t="s">
        <v>4306</v>
      </c>
    </row>
    <row r="57" spans="1:414">
      <c r="A57" s="1">
        <v>55</v>
      </c>
      <c r="B57" s="1">
        <v>55</v>
      </c>
      <c r="C57" s="1">
        <v>4472787.3</v>
      </c>
      <c r="D57" s="1" t="s">
        <v>1106</v>
      </c>
      <c r="E57" s="1" t="s">
        <v>967</v>
      </c>
      <c r="F57" s="1" t="s">
        <v>968</v>
      </c>
      <c r="G57" s="1" t="s">
        <v>4307</v>
      </c>
      <c r="H57" s="1" t="s">
        <v>1004</v>
      </c>
      <c r="I57" s="1" t="s">
        <v>971</v>
      </c>
      <c r="J57" s="1" t="s">
        <v>984</v>
      </c>
      <c r="K57" s="1">
        <v>7.1962562126483103E-4</v>
      </c>
      <c r="L57" s="1">
        <v>-4.4732590112353697E-3</v>
      </c>
      <c r="M57" t="str">
        <f t="shared" si="0"/>
        <v>"Anterior_nares.55"</v>
      </c>
      <c r="P57">
        <v>8</v>
      </c>
      <c r="Q57" t="s">
        <v>2375</v>
      </c>
      <c r="OX57" s="1" t="s">
        <v>4307</v>
      </c>
    </row>
    <row r="58" spans="1:414">
      <c r="A58" s="1">
        <v>56</v>
      </c>
      <c r="B58" s="1">
        <v>56</v>
      </c>
      <c r="C58" s="1">
        <v>4472523.3</v>
      </c>
      <c r="D58" s="1" t="s">
        <v>1108</v>
      </c>
      <c r="E58" s="1" t="s">
        <v>967</v>
      </c>
      <c r="F58" s="1" t="s">
        <v>968</v>
      </c>
      <c r="G58" s="1" t="s">
        <v>4308</v>
      </c>
      <c r="H58" s="1" t="s">
        <v>1093</v>
      </c>
      <c r="I58" s="1" t="s">
        <v>997</v>
      </c>
      <c r="J58" s="1" t="s">
        <v>972</v>
      </c>
      <c r="K58" s="1">
        <v>-2.6036284465389302E-3</v>
      </c>
      <c r="L58" s="1">
        <v>-4.4999910630415998E-3</v>
      </c>
      <c r="M58" t="str">
        <f t="shared" si="0"/>
        <v>"Anterior_nares.56"</v>
      </c>
      <c r="P58">
        <v>9</v>
      </c>
      <c r="Q58" t="s">
        <v>2599</v>
      </c>
      <c r="OX58" s="1" t="s">
        <v>4308</v>
      </c>
    </row>
    <row r="59" spans="1:414">
      <c r="A59" s="1">
        <v>57</v>
      </c>
      <c r="B59" s="1">
        <v>57</v>
      </c>
      <c r="C59" s="1">
        <v>4473562.3</v>
      </c>
      <c r="D59" s="1" t="s">
        <v>1110</v>
      </c>
      <c r="E59" s="1" t="s">
        <v>967</v>
      </c>
      <c r="F59" s="1" t="s">
        <v>968</v>
      </c>
      <c r="G59" s="1" t="s">
        <v>4309</v>
      </c>
      <c r="H59" s="1" t="s">
        <v>983</v>
      </c>
      <c r="I59" s="1" t="s">
        <v>971</v>
      </c>
      <c r="J59" s="1" t="s">
        <v>984</v>
      </c>
      <c r="K59" s="1">
        <v>1.1578140139325E-4</v>
      </c>
      <c r="L59" s="1">
        <v>-4.5946477614881801E-3</v>
      </c>
      <c r="M59" t="str">
        <f t="shared" si="0"/>
        <v>"Anterior_nares.57"</v>
      </c>
      <c r="P59">
        <v>10</v>
      </c>
      <c r="Q59" t="s">
        <v>2553</v>
      </c>
      <c r="OX59" s="1" t="s">
        <v>4309</v>
      </c>
    </row>
    <row r="60" spans="1:414">
      <c r="A60" s="1">
        <v>58</v>
      </c>
      <c r="B60" s="1">
        <v>58</v>
      </c>
      <c r="C60" s="1">
        <v>4472860.3</v>
      </c>
      <c r="D60" s="1" t="s">
        <v>1112</v>
      </c>
      <c r="E60" s="1" t="s">
        <v>967</v>
      </c>
      <c r="F60" s="1" t="s">
        <v>968</v>
      </c>
      <c r="G60" s="1" t="s">
        <v>4310</v>
      </c>
      <c r="H60" s="1" t="s">
        <v>983</v>
      </c>
      <c r="I60" s="1" t="s">
        <v>971</v>
      </c>
      <c r="J60" s="1" t="s">
        <v>984</v>
      </c>
      <c r="K60" s="1">
        <v>-5.8489822037110302E-4</v>
      </c>
      <c r="L60" s="1">
        <v>-4.5958232761322999E-3</v>
      </c>
      <c r="M60" t="str">
        <f t="shared" si="0"/>
        <v>"Anterior_nares.58"</v>
      </c>
      <c r="P60">
        <v>11</v>
      </c>
      <c r="Q60" t="s">
        <v>2603</v>
      </c>
      <c r="OX60" s="1" t="s">
        <v>4310</v>
      </c>
    </row>
    <row r="61" spans="1:414">
      <c r="A61" s="1">
        <v>59</v>
      </c>
      <c r="B61" s="1">
        <v>59</v>
      </c>
      <c r="C61" s="1">
        <v>4472788.3</v>
      </c>
      <c r="D61" s="1" t="s">
        <v>1114</v>
      </c>
      <c r="E61" s="1" t="s">
        <v>967</v>
      </c>
      <c r="F61" s="1" t="s">
        <v>968</v>
      </c>
      <c r="G61" s="1" t="s">
        <v>4311</v>
      </c>
      <c r="H61" s="1" t="s">
        <v>1004</v>
      </c>
      <c r="I61" s="1" t="s">
        <v>971</v>
      </c>
      <c r="J61" s="1" t="s">
        <v>984</v>
      </c>
      <c r="K61" s="1">
        <v>7.30165147828274E-4</v>
      </c>
      <c r="L61" s="1">
        <v>-4.6197748978082402E-3</v>
      </c>
      <c r="M61" t="str">
        <f t="shared" si="0"/>
        <v>"Anterior_nares.59"</v>
      </c>
      <c r="P61">
        <v>12</v>
      </c>
      <c r="Q61" t="s">
        <v>2389</v>
      </c>
      <c r="OX61" s="1" t="s">
        <v>4311</v>
      </c>
    </row>
    <row r="62" spans="1:414">
      <c r="A62" s="1">
        <v>60</v>
      </c>
      <c r="B62" s="1">
        <v>60</v>
      </c>
      <c r="C62" s="1">
        <v>4473068.3</v>
      </c>
      <c r="D62" s="1" t="s">
        <v>1116</v>
      </c>
      <c r="E62" s="1" t="s">
        <v>967</v>
      </c>
      <c r="F62" s="1" t="s">
        <v>968</v>
      </c>
      <c r="G62" s="1" t="s">
        <v>4312</v>
      </c>
      <c r="H62" s="1" t="s">
        <v>983</v>
      </c>
      <c r="I62" s="1" t="s">
        <v>971</v>
      </c>
      <c r="J62" s="1" t="s">
        <v>972</v>
      </c>
      <c r="K62" s="1">
        <v>-3.8957506219430103E-5</v>
      </c>
      <c r="L62" s="1">
        <v>-4.6215485357050503E-3</v>
      </c>
      <c r="M62" t="str">
        <f t="shared" si="0"/>
        <v>"Anterior_nares.60"</v>
      </c>
      <c r="P62">
        <v>13</v>
      </c>
      <c r="Q62" t="s">
        <v>2419</v>
      </c>
      <c r="OX62" s="1" t="s">
        <v>4312</v>
      </c>
    </row>
    <row r="63" spans="1:414">
      <c r="A63" s="1">
        <v>61</v>
      </c>
      <c r="B63" s="1">
        <v>61</v>
      </c>
      <c r="C63" s="1">
        <v>4472325.3</v>
      </c>
      <c r="D63" s="1" t="s">
        <v>1118</v>
      </c>
      <c r="E63" s="1" t="s">
        <v>967</v>
      </c>
      <c r="F63" s="1" t="s">
        <v>968</v>
      </c>
      <c r="G63" s="1" t="s">
        <v>4313</v>
      </c>
      <c r="H63" s="1" t="s">
        <v>983</v>
      </c>
      <c r="I63" s="1" t="s">
        <v>971</v>
      </c>
      <c r="J63" s="1" t="s">
        <v>972</v>
      </c>
      <c r="K63" s="1">
        <v>-1.6902474541377699E-3</v>
      </c>
      <c r="L63" s="1">
        <v>-4.6422221369511003E-3</v>
      </c>
      <c r="M63" t="str">
        <f t="shared" si="0"/>
        <v>"Anterior_nares.61"</v>
      </c>
      <c r="P63">
        <v>14</v>
      </c>
      <c r="Q63" t="s">
        <v>2743</v>
      </c>
      <c r="OX63" s="1" t="s">
        <v>4313</v>
      </c>
    </row>
    <row r="64" spans="1:414">
      <c r="A64" s="1">
        <v>62</v>
      </c>
      <c r="B64" s="1">
        <v>62</v>
      </c>
      <c r="C64" s="1">
        <v>4472306.3</v>
      </c>
      <c r="D64" s="1" t="s">
        <v>1120</v>
      </c>
      <c r="E64" s="1" t="s">
        <v>967</v>
      </c>
      <c r="F64" s="1" t="s">
        <v>968</v>
      </c>
      <c r="G64" s="1" t="s">
        <v>4314</v>
      </c>
      <c r="H64" s="1" t="s">
        <v>983</v>
      </c>
      <c r="I64" s="1" t="s">
        <v>971</v>
      </c>
      <c r="J64" s="1" t="s">
        <v>972</v>
      </c>
      <c r="K64" s="1">
        <v>-3.2539649250756897E-5</v>
      </c>
      <c r="L64" s="1">
        <v>-4.6791233099106903E-3</v>
      </c>
      <c r="M64" t="str">
        <f t="shared" si="0"/>
        <v>"Anterior_nares.62"</v>
      </c>
      <c r="P64">
        <v>15</v>
      </c>
      <c r="Q64" t="s">
        <v>2573</v>
      </c>
      <c r="OX64" s="1" t="s">
        <v>4314</v>
      </c>
    </row>
    <row r="65" spans="1:414">
      <c r="A65" s="1">
        <v>63</v>
      </c>
      <c r="B65" s="1">
        <v>63</v>
      </c>
      <c r="C65" s="1">
        <v>4472952.3</v>
      </c>
      <c r="D65" s="1" t="s">
        <v>1122</v>
      </c>
      <c r="E65" s="1" t="s">
        <v>967</v>
      </c>
      <c r="F65" s="1" t="s">
        <v>968</v>
      </c>
      <c r="G65" s="1" t="s">
        <v>4315</v>
      </c>
      <c r="H65" s="1" t="s">
        <v>983</v>
      </c>
      <c r="I65" s="1" t="s">
        <v>997</v>
      </c>
      <c r="J65" s="1" t="s">
        <v>984</v>
      </c>
      <c r="K65" s="1">
        <v>-3.0498640335059101E-3</v>
      </c>
      <c r="L65" s="1">
        <v>-4.7130922907444601E-3</v>
      </c>
      <c r="M65" t="str">
        <f t="shared" si="0"/>
        <v>"Anterior_nares.63"</v>
      </c>
      <c r="P65">
        <v>16</v>
      </c>
      <c r="Q65" t="s">
        <v>2343</v>
      </c>
      <c r="OX65" s="1" t="s">
        <v>4315</v>
      </c>
    </row>
    <row r="66" spans="1:414">
      <c r="A66" s="1">
        <v>64</v>
      </c>
      <c r="B66" s="1">
        <v>64</v>
      </c>
      <c r="C66" s="1">
        <v>4472741.3</v>
      </c>
      <c r="D66" s="1" t="s">
        <v>1124</v>
      </c>
      <c r="E66" s="1" t="s">
        <v>967</v>
      </c>
      <c r="F66" s="1" t="s">
        <v>968</v>
      </c>
      <c r="G66" s="1" t="s">
        <v>4316</v>
      </c>
      <c r="H66" s="1" t="s">
        <v>983</v>
      </c>
      <c r="I66" s="1" t="s">
        <v>997</v>
      </c>
      <c r="J66" s="1" t="s">
        <v>984</v>
      </c>
      <c r="K66" s="1">
        <v>-1.6006750960688101E-4</v>
      </c>
      <c r="L66" s="1">
        <v>-4.7151276943943297E-3</v>
      </c>
      <c r="M66" t="str">
        <f t="shared" si="0"/>
        <v>"Anterior_nares.64"</v>
      </c>
      <c r="P66">
        <v>17</v>
      </c>
      <c r="Q66" t="s">
        <v>2597</v>
      </c>
      <c r="OX66" s="1" t="s">
        <v>4316</v>
      </c>
    </row>
    <row r="67" spans="1:414">
      <c r="A67" s="1">
        <v>65</v>
      </c>
      <c r="B67" s="1">
        <v>65</v>
      </c>
      <c r="C67" s="1">
        <v>4478593.3</v>
      </c>
      <c r="D67" s="1" t="s">
        <v>1126</v>
      </c>
      <c r="E67" s="1" t="s">
        <v>967</v>
      </c>
      <c r="F67" s="1" t="s">
        <v>968</v>
      </c>
      <c r="G67" s="1" t="s">
        <v>4317</v>
      </c>
      <c r="H67" s="1" t="s">
        <v>983</v>
      </c>
      <c r="I67" s="1" t="s">
        <v>971</v>
      </c>
      <c r="J67" s="1" t="s">
        <v>984</v>
      </c>
      <c r="K67" s="1">
        <v>7.5736568928901001E-5</v>
      </c>
      <c r="L67" s="1">
        <v>-4.7454475984003803E-3</v>
      </c>
      <c r="M67" t="str">
        <f t="shared" si="0"/>
        <v>"Anterior_nares.65"</v>
      </c>
      <c r="P67">
        <v>18</v>
      </c>
      <c r="Q67" t="s">
        <v>2681</v>
      </c>
      <c r="OX67" s="1" t="s">
        <v>4317</v>
      </c>
    </row>
    <row r="68" spans="1:414">
      <c r="A68" s="1">
        <v>66</v>
      </c>
      <c r="B68" s="1">
        <v>66</v>
      </c>
      <c r="C68" s="1">
        <v>4472746.3</v>
      </c>
      <c r="D68" s="1" t="s">
        <v>1128</v>
      </c>
      <c r="E68" s="1" t="s">
        <v>967</v>
      </c>
      <c r="F68" s="1" t="s">
        <v>968</v>
      </c>
      <c r="G68" s="1" t="s">
        <v>4318</v>
      </c>
      <c r="H68" s="1" t="s">
        <v>983</v>
      </c>
      <c r="I68" s="1" t="s">
        <v>997</v>
      </c>
      <c r="J68" s="1" t="s">
        <v>984</v>
      </c>
      <c r="K68" s="1">
        <v>-2.1540188723702898E-5</v>
      </c>
      <c r="L68" s="1">
        <v>-4.7540236578243597E-3</v>
      </c>
      <c r="M68" t="str">
        <f t="shared" ref="M68:M131" si="2">CONCATENATE("""",G68,"""")</f>
        <v>"Anterior_nares.66"</v>
      </c>
      <c r="P68">
        <v>19</v>
      </c>
      <c r="Q68" t="s">
        <v>2445</v>
      </c>
      <c r="OX68" s="1" t="s">
        <v>4318</v>
      </c>
    </row>
    <row r="69" spans="1:414">
      <c r="A69" s="1">
        <v>67</v>
      </c>
      <c r="B69" s="1">
        <v>67</v>
      </c>
      <c r="C69" s="1">
        <v>4478553.3</v>
      </c>
      <c r="D69" s="1" t="s">
        <v>1130</v>
      </c>
      <c r="E69" s="1" t="s">
        <v>967</v>
      </c>
      <c r="F69" s="1" t="s">
        <v>968</v>
      </c>
      <c r="G69" s="1" t="s">
        <v>4319</v>
      </c>
      <c r="H69" s="1" t="s">
        <v>1004</v>
      </c>
      <c r="I69" s="1" t="s">
        <v>971</v>
      </c>
      <c r="J69" s="1" t="s">
        <v>984</v>
      </c>
      <c r="K69" s="1">
        <v>8.2390087581586701E-4</v>
      </c>
      <c r="L69" s="1">
        <v>-4.7750147702034004E-3</v>
      </c>
      <c r="M69" t="str">
        <f t="shared" si="2"/>
        <v>"Anterior_nares.67"</v>
      </c>
      <c r="P69">
        <v>20</v>
      </c>
      <c r="Q69" t="s">
        <v>2567</v>
      </c>
      <c r="OX69" s="1" t="s">
        <v>4319</v>
      </c>
    </row>
    <row r="70" spans="1:414">
      <c r="A70" s="1">
        <v>68</v>
      </c>
      <c r="B70" s="1">
        <v>68</v>
      </c>
      <c r="C70" s="1">
        <v>4473069.3</v>
      </c>
      <c r="D70" s="1" t="s">
        <v>1132</v>
      </c>
      <c r="E70" s="1" t="s">
        <v>967</v>
      </c>
      <c r="F70" s="1" t="s">
        <v>968</v>
      </c>
      <c r="G70" s="1" t="s">
        <v>4320</v>
      </c>
      <c r="H70" s="1" t="s">
        <v>983</v>
      </c>
      <c r="I70" s="1" t="s">
        <v>971</v>
      </c>
      <c r="J70" s="1" t="s">
        <v>972</v>
      </c>
      <c r="K70" s="1">
        <v>-7.7851723514382599E-5</v>
      </c>
      <c r="L70" s="1">
        <v>-4.7841955079678897E-3</v>
      </c>
      <c r="M70" t="str">
        <f t="shared" si="2"/>
        <v>"Anterior_nares.68"</v>
      </c>
      <c r="P70">
        <v>21</v>
      </c>
      <c r="Q70" t="s">
        <v>2555</v>
      </c>
      <c r="OX70" s="1" t="s">
        <v>4320</v>
      </c>
    </row>
    <row r="71" spans="1:414">
      <c r="A71" s="1">
        <v>69</v>
      </c>
      <c r="B71" s="1">
        <v>69</v>
      </c>
      <c r="C71" s="1">
        <v>4472768.3</v>
      </c>
      <c r="D71" s="1" t="s">
        <v>1134</v>
      </c>
      <c r="E71" s="1" t="s">
        <v>967</v>
      </c>
      <c r="F71" s="1" t="s">
        <v>968</v>
      </c>
      <c r="G71" s="1" t="s">
        <v>4321</v>
      </c>
      <c r="H71" s="1" t="s">
        <v>983</v>
      </c>
      <c r="I71" s="1" t="s">
        <v>971</v>
      </c>
      <c r="J71" s="1" t="s">
        <v>984</v>
      </c>
      <c r="K71" s="1">
        <v>-7.6111209891580804E-4</v>
      </c>
      <c r="L71" s="1">
        <v>-4.7938843125522202E-3</v>
      </c>
      <c r="M71" t="str">
        <f t="shared" si="2"/>
        <v>"Anterior_nares.69"</v>
      </c>
      <c r="P71">
        <v>22</v>
      </c>
      <c r="Q71" t="s">
        <v>2521</v>
      </c>
      <c r="OX71" s="1" t="s">
        <v>4321</v>
      </c>
    </row>
    <row r="72" spans="1:414">
      <c r="A72" s="1">
        <v>70</v>
      </c>
      <c r="B72" s="1">
        <v>70</v>
      </c>
      <c r="C72" s="1">
        <v>4472772.3</v>
      </c>
      <c r="D72" s="1" t="s">
        <v>1136</v>
      </c>
      <c r="E72" s="1" t="s">
        <v>967</v>
      </c>
      <c r="F72" s="1" t="s">
        <v>968</v>
      </c>
      <c r="G72" s="1" t="s">
        <v>4322</v>
      </c>
      <c r="H72" s="1" t="s">
        <v>983</v>
      </c>
      <c r="I72" s="1" t="s">
        <v>971</v>
      </c>
      <c r="J72" s="1" t="s">
        <v>984</v>
      </c>
      <c r="K72" s="1">
        <v>2.4758117819784201E-5</v>
      </c>
      <c r="L72" s="1">
        <v>-4.8667103138975397E-3</v>
      </c>
      <c r="M72" t="str">
        <f t="shared" si="2"/>
        <v>"Anterior_nares.70"</v>
      </c>
      <c r="P72">
        <v>23</v>
      </c>
      <c r="Q72" s="30" t="s">
        <v>2463</v>
      </c>
      <c r="OX72" s="1" t="s">
        <v>4322</v>
      </c>
    </row>
    <row r="73" spans="1:414">
      <c r="A73" s="1">
        <v>71</v>
      </c>
      <c r="B73" s="1">
        <v>71</v>
      </c>
      <c r="C73" s="1">
        <v>4472504.3</v>
      </c>
      <c r="D73" s="1" t="s">
        <v>1138</v>
      </c>
      <c r="E73" s="1" t="s">
        <v>967</v>
      </c>
      <c r="F73" s="1" t="s">
        <v>968</v>
      </c>
      <c r="G73" s="1" t="s">
        <v>4323</v>
      </c>
      <c r="H73" s="1" t="s">
        <v>983</v>
      </c>
      <c r="I73" s="1" t="s">
        <v>997</v>
      </c>
      <c r="J73" s="1" t="s">
        <v>972</v>
      </c>
      <c r="K73" s="1">
        <v>-4.7009584879109298E-4</v>
      </c>
      <c r="L73" s="1">
        <v>-4.8746685508867802E-3</v>
      </c>
      <c r="M73" t="str">
        <f t="shared" si="2"/>
        <v>"Anterior_nares.71"</v>
      </c>
      <c r="P73">
        <v>24</v>
      </c>
      <c r="Q73" t="s">
        <v>2401</v>
      </c>
      <c r="OX73" s="1" t="s">
        <v>4323</v>
      </c>
    </row>
    <row r="74" spans="1:414">
      <c r="A74" s="1">
        <v>72</v>
      </c>
      <c r="B74" s="1">
        <v>72</v>
      </c>
      <c r="C74" s="1">
        <v>4473239.3</v>
      </c>
      <c r="D74" s="1" t="s">
        <v>1140</v>
      </c>
      <c r="E74" s="1" t="s">
        <v>967</v>
      </c>
      <c r="F74" s="1" t="s">
        <v>968</v>
      </c>
      <c r="G74" s="1" t="s">
        <v>4324</v>
      </c>
      <c r="H74" s="1" t="s">
        <v>1004</v>
      </c>
      <c r="I74" s="1" t="s">
        <v>971</v>
      </c>
      <c r="J74" s="1" t="s">
        <v>972</v>
      </c>
      <c r="K74" s="1">
        <v>-2.3141420760110598E-3</v>
      </c>
      <c r="L74" s="1">
        <v>-4.87575827455132E-3</v>
      </c>
      <c r="M74" t="str">
        <f t="shared" si="2"/>
        <v>"Anterior_nares.72"</v>
      </c>
      <c r="P74">
        <v>25</v>
      </c>
      <c r="Q74" t="s">
        <v>2433</v>
      </c>
      <c r="OX74" s="1" t="s">
        <v>4324</v>
      </c>
    </row>
    <row r="75" spans="1:414">
      <c r="A75" s="1">
        <v>73</v>
      </c>
      <c r="B75" s="1">
        <v>73</v>
      </c>
      <c r="C75" s="1">
        <v>4472757.3</v>
      </c>
      <c r="D75" s="1" t="s">
        <v>1142</v>
      </c>
      <c r="E75" s="1" t="s">
        <v>967</v>
      </c>
      <c r="F75" s="1" t="s">
        <v>968</v>
      </c>
      <c r="G75" s="1" t="s">
        <v>4325</v>
      </c>
      <c r="H75" s="1" t="s">
        <v>1004</v>
      </c>
      <c r="I75" s="1" t="s">
        <v>971</v>
      </c>
      <c r="J75" s="1" t="s">
        <v>984</v>
      </c>
      <c r="K75" s="1">
        <v>-6.5861817296168201E-4</v>
      </c>
      <c r="L75" s="1">
        <v>-4.9563230423208199E-3</v>
      </c>
      <c r="M75" t="str">
        <f t="shared" si="2"/>
        <v>"Anterior_nares.73"</v>
      </c>
      <c r="P75">
        <v>26</v>
      </c>
      <c r="Q75" t="s">
        <v>2391</v>
      </c>
      <c r="OX75" s="1" t="s">
        <v>4325</v>
      </c>
    </row>
    <row r="76" spans="1:414">
      <c r="A76" s="1">
        <v>74</v>
      </c>
      <c r="B76" s="1">
        <v>74</v>
      </c>
      <c r="C76" s="1">
        <v>4472324.3</v>
      </c>
      <c r="D76" s="1" t="s">
        <v>1144</v>
      </c>
      <c r="E76" s="1" t="s">
        <v>967</v>
      </c>
      <c r="F76" s="1" t="s">
        <v>968</v>
      </c>
      <c r="G76" s="1" t="s">
        <v>4326</v>
      </c>
      <c r="H76" s="1" t="s">
        <v>983</v>
      </c>
      <c r="I76" s="1" t="s">
        <v>971</v>
      </c>
      <c r="J76" s="1" t="s">
        <v>972</v>
      </c>
      <c r="K76" s="1">
        <v>-1.71681987369897E-3</v>
      </c>
      <c r="L76" s="1">
        <v>-5.0165462711030499E-3</v>
      </c>
      <c r="M76" t="str">
        <f t="shared" si="2"/>
        <v>"Anterior_nares.74"</v>
      </c>
      <c r="P76">
        <v>27</v>
      </c>
      <c r="Q76" t="s">
        <v>2385</v>
      </c>
      <c r="OX76" s="1" t="s">
        <v>4326</v>
      </c>
    </row>
    <row r="77" spans="1:414">
      <c r="A77" s="1">
        <v>75</v>
      </c>
      <c r="B77" s="1">
        <v>75</v>
      </c>
      <c r="C77" s="1">
        <v>4472910.3</v>
      </c>
      <c r="D77" s="1" t="s">
        <v>1146</v>
      </c>
      <c r="E77" s="1" t="s">
        <v>967</v>
      </c>
      <c r="F77" s="1" t="s">
        <v>968</v>
      </c>
      <c r="G77" s="1" t="s">
        <v>4327</v>
      </c>
      <c r="H77" s="1" t="s">
        <v>1004</v>
      </c>
      <c r="I77" s="1" t="s">
        <v>971</v>
      </c>
      <c r="J77" s="1" t="s">
        <v>984</v>
      </c>
      <c r="K77" s="1">
        <v>-4.9190690955859203E-4</v>
      </c>
      <c r="L77" s="1">
        <v>-5.0188151924590203E-3</v>
      </c>
      <c r="M77" t="str">
        <f t="shared" si="2"/>
        <v>"Anterior_nares.75"</v>
      </c>
      <c r="P77">
        <v>28</v>
      </c>
      <c r="Q77" t="s">
        <v>2747</v>
      </c>
      <c r="OX77" s="1" t="s">
        <v>4327</v>
      </c>
    </row>
    <row r="78" spans="1:414">
      <c r="A78" s="1">
        <v>76</v>
      </c>
      <c r="B78" s="1">
        <v>76</v>
      </c>
      <c r="C78" s="1">
        <v>4472905.3</v>
      </c>
      <c r="D78" s="1" t="s">
        <v>1148</v>
      </c>
      <c r="E78" s="1" t="s">
        <v>967</v>
      </c>
      <c r="F78" s="1" t="s">
        <v>968</v>
      </c>
      <c r="G78" s="1" t="s">
        <v>4328</v>
      </c>
      <c r="H78" s="1" t="s">
        <v>1004</v>
      </c>
      <c r="I78" s="1" t="s">
        <v>971</v>
      </c>
      <c r="J78" s="1" t="s">
        <v>984</v>
      </c>
      <c r="K78" s="1">
        <v>-6.2883566360467003E-4</v>
      </c>
      <c r="L78" s="1">
        <v>-5.0472256358493599E-3</v>
      </c>
      <c r="M78" t="str">
        <f t="shared" si="2"/>
        <v>"Anterior_nares.76"</v>
      </c>
      <c r="P78">
        <v>29</v>
      </c>
      <c r="Q78" t="s">
        <v>2451</v>
      </c>
      <c r="OX78" s="1" t="s">
        <v>4328</v>
      </c>
    </row>
    <row r="79" spans="1:414">
      <c r="A79" s="1">
        <v>77</v>
      </c>
      <c r="B79" s="1">
        <v>77</v>
      </c>
      <c r="C79" s="1">
        <v>4473698.3</v>
      </c>
      <c r="D79" s="1" t="s">
        <v>1150</v>
      </c>
      <c r="E79" s="1" t="s">
        <v>967</v>
      </c>
      <c r="F79" s="1" t="s">
        <v>968</v>
      </c>
      <c r="G79" s="1" t="s">
        <v>4329</v>
      </c>
      <c r="H79" s="1" t="s">
        <v>983</v>
      </c>
      <c r="I79" s="1" t="s">
        <v>997</v>
      </c>
      <c r="J79" s="1" t="s">
        <v>972</v>
      </c>
      <c r="K79" s="1">
        <v>1.3975105633889001E-4</v>
      </c>
      <c r="L79" s="1">
        <v>-5.0546883252912201E-3</v>
      </c>
      <c r="M79" t="str">
        <f t="shared" si="2"/>
        <v>"Anterior_nares.77"</v>
      </c>
      <c r="P79">
        <v>30</v>
      </c>
      <c r="Q79" t="s">
        <v>2563</v>
      </c>
      <c r="OX79" s="1" t="s">
        <v>4329</v>
      </c>
    </row>
    <row r="80" spans="1:414">
      <c r="A80" s="1">
        <v>78</v>
      </c>
      <c r="B80" s="1">
        <v>78</v>
      </c>
      <c r="C80" s="1">
        <v>4473459.3</v>
      </c>
      <c r="D80" s="1" t="s">
        <v>1152</v>
      </c>
      <c r="E80" s="1" t="s">
        <v>967</v>
      </c>
      <c r="F80" s="1" t="s">
        <v>968</v>
      </c>
      <c r="G80" s="1" t="s">
        <v>4330</v>
      </c>
      <c r="H80" s="1" t="s">
        <v>983</v>
      </c>
      <c r="I80" s="1" t="s">
        <v>971</v>
      </c>
      <c r="J80" s="1" t="s">
        <v>984</v>
      </c>
      <c r="K80" s="1">
        <v>-4.4401243145733898E-5</v>
      </c>
      <c r="L80" s="1">
        <v>-5.0631466628079796E-3</v>
      </c>
      <c r="M80" t="str">
        <f t="shared" si="2"/>
        <v>"Anterior_nares.78"</v>
      </c>
      <c r="P80">
        <v>31</v>
      </c>
      <c r="Q80" t="s">
        <v>2559</v>
      </c>
      <c r="OX80" s="1" t="s">
        <v>4330</v>
      </c>
    </row>
    <row r="81" spans="1:414">
      <c r="A81" s="1">
        <v>79</v>
      </c>
      <c r="B81" s="1">
        <v>79</v>
      </c>
      <c r="C81" s="1">
        <v>4472846.3</v>
      </c>
      <c r="D81" s="1" t="s">
        <v>1154</v>
      </c>
      <c r="E81" s="1" t="s">
        <v>967</v>
      </c>
      <c r="F81" s="1" t="s">
        <v>968</v>
      </c>
      <c r="G81" s="1" t="s">
        <v>4331</v>
      </c>
      <c r="H81" s="1" t="s">
        <v>1004</v>
      </c>
      <c r="I81" s="1" t="s">
        <v>971</v>
      </c>
      <c r="J81" s="1" t="s">
        <v>984</v>
      </c>
      <c r="K81" s="1">
        <v>5.15174645301724E-5</v>
      </c>
      <c r="L81" s="1">
        <v>-5.0747711798762498E-3</v>
      </c>
      <c r="M81" t="str">
        <f t="shared" si="2"/>
        <v>"Anterior_nares.79"</v>
      </c>
      <c r="P81">
        <v>32</v>
      </c>
      <c r="Q81" t="s">
        <v>2473</v>
      </c>
      <c r="OX81" s="1" t="s">
        <v>4331</v>
      </c>
    </row>
    <row r="82" spans="1:414">
      <c r="A82" s="1">
        <v>80</v>
      </c>
      <c r="B82" s="1">
        <v>80</v>
      </c>
      <c r="C82" s="1">
        <v>4472544.3</v>
      </c>
      <c r="D82" s="1" t="s">
        <v>1156</v>
      </c>
      <c r="E82" s="1" t="s">
        <v>967</v>
      </c>
      <c r="F82" s="1" t="s">
        <v>968</v>
      </c>
      <c r="G82" s="1" t="s">
        <v>4332</v>
      </c>
      <c r="H82" s="1" t="s">
        <v>1004</v>
      </c>
      <c r="I82" s="1" t="s">
        <v>997</v>
      </c>
      <c r="J82" s="1" t="s">
        <v>972</v>
      </c>
      <c r="K82" s="1">
        <v>1.66062884777909E-4</v>
      </c>
      <c r="L82" s="1">
        <v>-5.0799706849885299E-3</v>
      </c>
      <c r="M82" t="str">
        <f t="shared" si="2"/>
        <v>"Anterior_nares.80"</v>
      </c>
      <c r="P82">
        <v>33</v>
      </c>
      <c r="Q82" t="s">
        <v>2349</v>
      </c>
      <c r="OX82" s="1" t="s">
        <v>4332</v>
      </c>
    </row>
    <row r="83" spans="1:414">
      <c r="A83" s="1">
        <v>81</v>
      </c>
      <c r="B83" s="1">
        <v>81</v>
      </c>
      <c r="C83" s="1">
        <v>4472763.3</v>
      </c>
      <c r="D83" s="1" t="s">
        <v>1158</v>
      </c>
      <c r="E83" s="1" t="s">
        <v>967</v>
      </c>
      <c r="F83" s="1" t="s">
        <v>968</v>
      </c>
      <c r="G83" s="1" t="s">
        <v>4333</v>
      </c>
      <c r="H83" s="1" t="s">
        <v>983</v>
      </c>
      <c r="I83" s="1" t="s">
        <v>971</v>
      </c>
      <c r="J83" s="1" t="s">
        <v>984</v>
      </c>
      <c r="K83" s="1">
        <v>-5.3209361899151601E-4</v>
      </c>
      <c r="L83" s="1">
        <v>-5.0806088879163398E-3</v>
      </c>
      <c r="M83" t="str">
        <f t="shared" si="2"/>
        <v>"Anterior_nares.81"</v>
      </c>
      <c r="P83">
        <v>34</v>
      </c>
      <c r="Q83" t="s">
        <v>2431</v>
      </c>
      <c r="OX83" s="1" t="s">
        <v>4333</v>
      </c>
    </row>
    <row r="84" spans="1:414">
      <c r="A84" s="1">
        <v>82</v>
      </c>
      <c r="B84" s="1">
        <v>82</v>
      </c>
      <c r="C84" s="1">
        <v>4478565.3</v>
      </c>
      <c r="D84" s="1" t="s">
        <v>1160</v>
      </c>
      <c r="E84" s="1" t="s">
        <v>967</v>
      </c>
      <c r="F84" s="1" t="s">
        <v>968</v>
      </c>
      <c r="G84" s="1" t="s">
        <v>4334</v>
      </c>
      <c r="H84" s="1" t="s">
        <v>983</v>
      </c>
      <c r="I84" s="1" t="s">
        <v>971</v>
      </c>
      <c r="J84" s="1" t="s">
        <v>984</v>
      </c>
      <c r="K84" s="1">
        <v>1.01217530885727E-4</v>
      </c>
      <c r="L84" s="1">
        <v>-5.0877516502156397E-3</v>
      </c>
      <c r="M84" t="str">
        <f t="shared" si="2"/>
        <v>"Anterior_nares.82"</v>
      </c>
      <c r="P84">
        <v>35</v>
      </c>
      <c r="Q84" t="s">
        <v>2615</v>
      </c>
      <c r="OX84" s="1" t="s">
        <v>4334</v>
      </c>
    </row>
    <row r="85" spans="1:414">
      <c r="A85" s="1">
        <v>83</v>
      </c>
      <c r="B85" s="1">
        <v>83</v>
      </c>
      <c r="C85" s="1">
        <v>4472780.3</v>
      </c>
      <c r="D85" s="1" t="s">
        <v>1162</v>
      </c>
      <c r="E85" s="1" t="s">
        <v>967</v>
      </c>
      <c r="F85" s="1" t="s">
        <v>968</v>
      </c>
      <c r="G85" s="1" t="s">
        <v>4335</v>
      </c>
      <c r="H85" s="1" t="s">
        <v>1004</v>
      </c>
      <c r="I85" s="1" t="s">
        <v>971</v>
      </c>
      <c r="J85" s="1" t="s">
        <v>984</v>
      </c>
      <c r="K85" s="1">
        <v>9.3070739866047105E-5</v>
      </c>
      <c r="L85" s="1">
        <v>-5.0979007052228001E-3</v>
      </c>
      <c r="M85" t="str">
        <f t="shared" si="2"/>
        <v>"Anterior_nares.83"</v>
      </c>
      <c r="P85">
        <v>36</v>
      </c>
      <c r="Q85" t="s">
        <v>2353</v>
      </c>
      <c r="OX85" s="1" t="s">
        <v>4335</v>
      </c>
    </row>
    <row r="86" spans="1:414">
      <c r="A86" s="1">
        <v>84</v>
      </c>
      <c r="B86" s="1">
        <v>84</v>
      </c>
      <c r="C86" s="1">
        <v>4472505.3</v>
      </c>
      <c r="D86" s="1" t="s">
        <v>1164</v>
      </c>
      <c r="E86" s="1" t="s">
        <v>967</v>
      </c>
      <c r="F86" s="1" t="s">
        <v>968</v>
      </c>
      <c r="G86" s="1" t="s">
        <v>4336</v>
      </c>
      <c r="H86" s="1" t="s">
        <v>983</v>
      </c>
      <c r="I86" s="1" t="s">
        <v>997</v>
      </c>
      <c r="J86" s="1" t="s">
        <v>972</v>
      </c>
      <c r="K86" s="1">
        <v>-5.2352265963027402E-4</v>
      </c>
      <c r="L86" s="1">
        <v>-5.10589636188885E-3</v>
      </c>
      <c r="M86" t="str">
        <f t="shared" si="2"/>
        <v>"Anterior_nares.84"</v>
      </c>
      <c r="P86">
        <v>37</v>
      </c>
      <c r="Q86" t="s">
        <v>2525</v>
      </c>
      <c r="OX86" s="1" t="s">
        <v>4336</v>
      </c>
    </row>
    <row r="87" spans="1:414">
      <c r="A87" s="1">
        <v>85</v>
      </c>
      <c r="B87" s="1">
        <v>85</v>
      </c>
      <c r="C87" s="1">
        <v>4472834.3</v>
      </c>
      <c r="D87" s="1" t="s">
        <v>1166</v>
      </c>
      <c r="E87" s="1" t="s">
        <v>967</v>
      </c>
      <c r="F87" s="1" t="s">
        <v>968</v>
      </c>
      <c r="G87" s="1" t="s">
        <v>4337</v>
      </c>
      <c r="H87" s="1" t="s">
        <v>983</v>
      </c>
      <c r="I87" s="1" t="s">
        <v>971</v>
      </c>
      <c r="J87" s="1" t="s">
        <v>984</v>
      </c>
      <c r="K87" s="1">
        <v>-1.75900863230721E-4</v>
      </c>
      <c r="L87" s="1">
        <v>-5.1075471342480602E-3</v>
      </c>
      <c r="M87" t="str">
        <f t="shared" si="2"/>
        <v>"Anterior_nares.85"</v>
      </c>
      <c r="P87">
        <v>38</v>
      </c>
      <c r="Q87" t="s">
        <v>2647</v>
      </c>
      <c r="OX87" s="1" t="s">
        <v>4337</v>
      </c>
    </row>
    <row r="88" spans="1:414">
      <c r="A88" s="1">
        <v>86</v>
      </c>
      <c r="B88" s="1">
        <v>86</v>
      </c>
      <c r="C88" s="1">
        <v>4472970.3</v>
      </c>
      <c r="D88" s="1" t="s">
        <v>1168</v>
      </c>
      <c r="E88" s="1" t="s">
        <v>967</v>
      </c>
      <c r="F88" s="1" t="s">
        <v>968</v>
      </c>
      <c r="G88" s="1" t="s">
        <v>4338</v>
      </c>
      <c r="H88" s="1" t="s">
        <v>983</v>
      </c>
      <c r="I88" s="1" t="s">
        <v>997</v>
      </c>
      <c r="J88" s="1" t="s">
        <v>984</v>
      </c>
      <c r="K88" s="1">
        <v>-3.3202935518029798E-3</v>
      </c>
      <c r="L88" s="1">
        <v>-5.1119703357801203E-3</v>
      </c>
      <c r="M88" t="str">
        <f t="shared" si="2"/>
        <v>"Anterior_nares.86"</v>
      </c>
      <c r="P88">
        <v>39</v>
      </c>
      <c r="Q88" t="s">
        <v>2357</v>
      </c>
      <c r="OX88" s="1" t="s">
        <v>4338</v>
      </c>
    </row>
    <row r="89" spans="1:414">
      <c r="A89" s="1">
        <v>87</v>
      </c>
      <c r="B89" s="1">
        <v>87</v>
      </c>
      <c r="C89" s="1">
        <v>4472861.3</v>
      </c>
      <c r="D89" s="1" t="s">
        <v>1170</v>
      </c>
      <c r="E89" s="1" t="s">
        <v>967</v>
      </c>
      <c r="F89" s="1" t="s">
        <v>968</v>
      </c>
      <c r="G89" s="1" t="s">
        <v>4339</v>
      </c>
      <c r="H89" s="1" t="s">
        <v>983</v>
      </c>
      <c r="I89" s="1" t="s">
        <v>971</v>
      </c>
      <c r="J89" s="1" t="s">
        <v>984</v>
      </c>
      <c r="K89" s="1">
        <v>-6.7773170893304995E-4</v>
      </c>
      <c r="L89" s="1">
        <v>-5.1251449832090904E-3</v>
      </c>
      <c r="M89" t="str">
        <f t="shared" si="2"/>
        <v>"Anterior_nares.87"</v>
      </c>
      <c r="P89">
        <v>40</v>
      </c>
      <c r="Q89" t="s">
        <v>2753</v>
      </c>
      <c r="OX89" s="1" t="s">
        <v>4339</v>
      </c>
    </row>
    <row r="90" spans="1:414">
      <c r="A90" s="1">
        <v>88</v>
      </c>
      <c r="B90" s="1">
        <v>88</v>
      </c>
      <c r="C90" s="1">
        <v>4473335.3</v>
      </c>
      <c r="D90" s="1" t="s">
        <v>1172</v>
      </c>
      <c r="E90" s="1" t="s">
        <v>967</v>
      </c>
      <c r="F90" s="1" t="s">
        <v>968</v>
      </c>
      <c r="G90" s="1" t="s">
        <v>4340</v>
      </c>
      <c r="H90" s="1" t="s">
        <v>1070</v>
      </c>
      <c r="I90" s="1" t="s">
        <v>997</v>
      </c>
      <c r="J90" s="1" t="s">
        <v>984</v>
      </c>
      <c r="K90" s="1">
        <v>-1.1809577991023399E-3</v>
      </c>
      <c r="L90" s="1">
        <v>-5.1287916241294302E-3</v>
      </c>
      <c r="M90" t="str">
        <f t="shared" si="2"/>
        <v>"Anterior_nares.88"</v>
      </c>
      <c r="P90">
        <v>41</v>
      </c>
      <c r="Q90" t="s">
        <v>2397</v>
      </c>
      <c r="OX90" s="1" t="s">
        <v>4340</v>
      </c>
    </row>
    <row r="91" spans="1:414">
      <c r="A91" s="1">
        <v>89</v>
      </c>
      <c r="B91" s="1">
        <v>89</v>
      </c>
      <c r="C91" s="1">
        <v>4472537.3</v>
      </c>
      <c r="D91" s="1" t="s">
        <v>1174</v>
      </c>
      <c r="E91" s="1" t="s">
        <v>967</v>
      </c>
      <c r="F91" s="1" t="s">
        <v>968</v>
      </c>
      <c r="G91" s="1" t="s">
        <v>4341</v>
      </c>
      <c r="H91" s="1" t="s">
        <v>983</v>
      </c>
      <c r="I91" s="1" t="s">
        <v>971</v>
      </c>
      <c r="J91" s="1" t="s">
        <v>972</v>
      </c>
      <c r="K91" s="1">
        <v>3.7065534594390401E-4</v>
      </c>
      <c r="L91" s="1">
        <v>-5.1370287592297703E-3</v>
      </c>
      <c r="M91" t="str">
        <f t="shared" si="2"/>
        <v>"Anterior_nares.89"</v>
      </c>
      <c r="P91">
        <v>42</v>
      </c>
      <c r="Q91" t="s">
        <v>2503</v>
      </c>
      <c r="OX91" s="1" t="s">
        <v>4341</v>
      </c>
    </row>
    <row r="92" spans="1:414">
      <c r="A92" s="1">
        <v>90</v>
      </c>
      <c r="B92" s="1">
        <v>90</v>
      </c>
      <c r="C92" s="1">
        <v>4478523.3</v>
      </c>
      <c r="D92" s="1" t="s">
        <v>1176</v>
      </c>
      <c r="E92" s="1" t="s">
        <v>967</v>
      </c>
      <c r="F92" s="1" t="s">
        <v>968</v>
      </c>
      <c r="G92" s="1" t="s">
        <v>4342</v>
      </c>
      <c r="H92" s="1" t="s">
        <v>1004</v>
      </c>
      <c r="I92" s="1" t="s">
        <v>971</v>
      </c>
      <c r="J92" s="1" t="s">
        <v>984</v>
      </c>
      <c r="K92" s="1">
        <v>7.2551824739266395E-4</v>
      </c>
      <c r="L92" s="1">
        <v>-5.1619816056373202E-3</v>
      </c>
      <c r="M92" t="str">
        <f t="shared" si="2"/>
        <v>"Anterior_nares.90"</v>
      </c>
      <c r="P92">
        <v>43</v>
      </c>
      <c r="Q92" t="s">
        <v>2347</v>
      </c>
      <c r="OX92" s="1" t="s">
        <v>4342</v>
      </c>
    </row>
    <row r="93" spans="1:414">
      <c r="A93" s="1">
        <v>91</v>
      </c>
      <c r="B93" s="1">
        <v>91</v>
      </c>
      <c r="C93" s="1">
        <v>4473690.3</v>
      </c>
      <c r="D93" s="1" t="s">
        <v>1178</v>
      </c>
      <c r="E93" s="1" t="s">
        <v>967</v>
      </c>
      <c r="F93" s="1" t="s">
        <v>968</v>
      </c>
      <c r="G93" s="1" t="s">
        <v>4343</v>
      </c>
      <c r="H93" s="1" t="s">
        <v>983</v>
      </c>
      <c r="I93" s="1" t="s">
        <v>997</v>
      </c>
      <c r="J93" s="1" t="s">
        <v>972</v>
      </c>
      <c r="K93" s="1">
        <v>1.2600889949461301E-4</v>
      </c>
      <c r="L93" s="1">
        <v>-5.1927008744832703E-3</v>
      </c>
      <c r="M93" t="str">
        <f t="shared" si="2"/>
        <v>"Anterior_nares.91"</v>
      </c>
      <c r="P93">
        <v>44</v>
      </c>
      <c r="Q93" t="s">
        <v>2403</v>
      </c>
      <c r="OX93" s="1" t="s">
        <v>4343</v>
      </c>
    </row>
    <row r="94" spans="1:414">
      <c r="A94" s="1">
        <v>92</v>
      </c>
      <c r="B94" s="1">
        <v>92</v>
      </c>
      <c r="C94" s="1">
        <v>4472174.3</v>
      </c>
      <c r="D94" s="1" t="s">
        <v>1180</v>
      </c>
      <c r="E94" s="1" t="s">
        <v>967</v>
      </c>
      <c r="F94" s="1" t="s">
        <v>968</v>
      </c>
      <c r="G94" s="1" t="s">
        <v>4344</v>
      </c>
      <c r="H94" s="1" t="s">
        <v>983</v>
      </c>
      <c r="I94" s="1" t="s">
        <v>997</v>
      </c>
      <c r="J94" s="1" t="s">
        <v>972</v>
      </c>
      <c r="K94" s="1">
        <v>-3.4671916676822401E-5</v>
      </c>
      <c r="L94" s="1">
        <v>-5.1948426365884997E-3</v>
      </c>
      <c r="M94" t="str">
        <f t="shared" si="2"/>
        <v>"Anterior_nares.92"</v>
      </c>
      <c r="P94">
        <v>45</v>
      </c>
      <c r="Q94" t="s">
        <v>2581</v>
      </c>
      <c r="OX94" s="1" t="s">
        <v>4344</v>
      </c>
    </row>
    <row r="95" spans="1:414">
      <c r="A95" s="1">
        <v>93</v>
      </c>
      <c r="B95" s="1">
        <v>93</v>
      </c>
      <c r="C95" s="1">
        <v>4472545.3</v>
      </c>
      <c r="D95" s="1" t="s">
        <v>1182</v>
      </c>
      <c r="E95" s="1" t="s">
        <v>967</v>
      </c>
      <c r="F95" s="1" t="s">
        <v>968</v>
      </c>
      <c r="G95" s="1" t="s">
        <v>4345</v>
      </c>
      <c r="H95" s="1" t="s">
        <v>1004</v>
      </c>
      <c r="I95" s="1" t="s">
        <v>997</v>
      </c>
      <c r="J95" s="1" t="s">
        <v>972</v>
      </c>
      <c r="K95" s="1">
        <v>1.7867369848269E-4</v>
      </c>
      <c r="L95" s="1">
        <v>-5.1983392738903502E-3</v>
      </c>
      <c r="M95" t="str">
        <f t="shared" si="2"/>
        <v>"Anterior_nares.93"</v>
      </c>
      <c r="P95">
        <v>46</v>
      </c>
      <c r="Q95" t="s">
        <v>2529</v>
      </c>
      <c r="OX95" s="1" t="s">
        <v>4345</v>
      </c>
    </row>
    <row r="96" spans="1:414">
      <c r="A96" s="1">
        <v>94</v>
      </c>
      <c r="B96" s="1">
        <v>94</v>
      </c>
      <c r="C96" s="1">
        <v>4472901.3</v>
      </c>
      <c r="D96" s="1" t="s">
        <v>1184</v>
      </c>
      <c r="E96" s="1" t="s">
        <v>967</v>
      </c>
      <c r="F96" s="1" t="s">
        <v>968</v>
      </c>
      <c r="G96" s="1" t="s">
        <v>4346</v>
      </c>
      <c r="H96" s="1" t="s">
        <v>983</v>
      </c>
      <c r="I96" s="1" t="s">
        <v>971</v>
      </c>
      <c r="J96" s="1" t="s">
        <v>984</v>
      </c>
      <c r="K96" s="1">
        <v>6.6604987409965996E-6</v>
      </c>
      <c r="L96" s="1">
        <v>-5.2809553583095603E-3</v>
      </c>
      <c r="M96" t="str">
        <f t="shared" si="2"/>
        <v>"Anterior_nares.94"</v>
      </c>
      <c r="P96">
        <v>47</v>
      </c>
      <c r="Q96" t="s">
        <v>2631</v>
      </c>
      <c r="OX96" s="1" t="s">
        <v>4346</v>
      </c>
    </row>
    <row r="97" spans="1:414">
      <c r="A97" s="1">
        <v>95</v>
      </c>
      <c r="B97" s="1">
        <v>95</v>
      </c>
      <c r="C97" s="1">
        <v>4473290.3</v>
      </c>
      <c r="D97" s="1" t="s">
        <v>1186</v>
      </c>
      <c r="E97" s="1" t="s">
        <v>967</v>
      </c>
      <c r="F97" s="1" t="s">
        <v>968</v>
      </c>
      <c r="G97" s="1" t="s">
        <v>4347</v>
      </c>
      <c r="H97" s="1" t="s">
        <v>983</v>
      </c>
      <c r="I97" s="1" t="s">
        <v>971</v>
      </c>
      <c r="J97" s="1" t="s">
        <v>984</v>
      </c>
      <c r="K97" s="1">
        <v>-2.4839447528036902E-4</v>
      </c>
      <c r="L97" s="1">
        <v>-5.2860271195857003E-3</v>
      </c>
      <c r="M97" t="str">
        <f t="shared" si="2"/>
        <v>"Anterior_nares.95"</v>
      </c>
      <c r="P97">
        <v>48</v>
      </c>
      <c r="Q97" t="s">
        <v>2693</v>
      </c>
      <c r="OX97" s="1" t="s">
        <v>4347</v>
      </c>
    </row>
    <row r="98" spans="1:414">
      <c r="A98" s="1">
        <v>96</v>
      </c>
      <c r="B98" s="1">
        <v>96</v>
      </c>
      <c r="C98" s="1">
        <v>4472175.3</v>
      </c>
      <c r="D98" s="1" t="s">
        <v>1188</v>
      </c>
      <c r="E98" s="1" t="s">
        <v>967</v>
      </c>
      <c r="F98" s="1" t="s">
        <v>968</v>
      </c>
      <c r="G98" s="1" t="s">
        <v>4348</v>
      </c>
      <c r="H98" s="1" t="s">
        <v>983</v>
      </c>
      <c r="I98" s="1" t="s">
        <v>997</v>
      </c>
      <c r="J98" s="1" t="s">
        <v>972</v>
      </c>
      <c r="K98" s="1">
        <v>5.7823000143376703E-5</v>
      </c>
      <c r="L98" s="1">
        <v>-5.2946748413435704E-3</v>
      </c>
      <c r="M98" t="str">
        <f t="shared" si="2"/>
        <v>"Anterior_nares.96"</v>
      </c>
      <c r="P98">
        <v>49</v>
      </c>
      <c r="Q98" t="s">
        <v>2687</v>
      </c>
      <c r="OX98" s="1" t="s">
        <v>4348</v>
      </c>
    </row>
    <row r="99" spans="1:414">
      <c r="A99" s="1">
        <v>97</v>
      </c>
      <c r="B99" s="1">
        <v>97</v>
      </c>
      <c r="C99" s="1">
        <v>4473412.3</v>
      </c>
      <c r="D99" s="1" t="s">
        <v>1190</v>
      </c>
      <c r="E99" s="1" t="s">
        <v>967</v>
      </c>
      <c r="F99" s="1" t="s">
        <v>968</v>
      </c>
      <c r="G99" s="1" t="s">
        <v>4349</v>
      </c>
      <c r="H99" s="1" t="s">
        <v>983</v>
      </c>
      <c r="I99" s="1" t="s">
        <v>971</v>
      </c>
      <c r="J99" s="1" t="s">
        <v>984</v>
      </c>
      <c r="K99" s="1">
        <v>-3.9742611790199799E-4</v>
      </c>
      <c r="L99" s="1">
        <v>-5.3411708669376702E-3</v>
      </c>
      <c r="M99" t="str">
        <f t="shared" si="2"/>
        <v>"Anterior_nares.97"</v>
      </c>
      <c r="P99">
        <v>50</v>
      </c>
      <c r="Q99" t="s">
        <v>2657</v>
      </c>
      <c r="OX99" s="1" t="s">
        <v>4349</v>
      </c>
    </row>
    <row r="100" spans="1:414">
      <c r="A100" s="1">
        <v>98</v>
      </c>
      <c r="B100" s="1">
        <v>98</v>
      </c>
      <c r="C100" s="1">
        <v>4472536.3</v>
      </c>
      <c r="D100" s="1" t="s">
        <v>1192</v>
      </c>
      <c r="E100" s="1" t="s">
        <v>967</v>
      </c>
      <c r="F100" s="1" t="s">
        <v>968</v>
      </c>
      <c r="G100" s="1" t="s">
        <v>4350</v>
      </c>
      <c r="H100" s="1" t="s">
        <v>983</v>
      </c>
      <c r="I100" s="1" t="s">
        <v>971</v>
      </c>
      <c r="J100" s="1" t="s">
        <v>972</v>
      </c>
      <c r="K100" s="1">
        <v>2.8869535535037499E-4</v>
      </c>
      <c r="L100" s="1">
        <v>-5.3711974106879501E-3</v>
      </c>
      <c r="M100" t="str">
        <f t="shared" si="2"/>
        <v>"Anterior_nares.98"</v>
      </c>
      <c r="P100">
        <v>51</v>
      </c>
      <c r="Q100" t="s">
        <v>3928</v>
      </c>
      <c r="OX100" s="1" t="s">
        <v>4350</v>
      </c>
    </row>
    <row r="101" spans="1:414">
      <c r="A101" s="1">
        <v>99</v>
      </c>
      <c r="B101" s="1">
        <v>99</v>
      </c>
      <c r="C101" s="1">
        <v>4473262.3</v>
      </c>
      <c r="D101" s="1" t="s">
        <v>1194</v>
      </c>
      <c r="E101" s="1" t="s">
        <v>967</v>
      </c>
      <c r="F101" s="1" t="s">
        <v>968</v>
      </c>
      <c r="G101" s="1" t="s">
        <v>4351</v>
      </c>
      <c r="H101" s="1" t="s">
        <v>983</v>
      </c>
      <c r="I101" s="1" t="s">
        <v>971</v>
      </c>
      <c r="J101" s="1" t="s">
        <v>984</v>
      </c>
      <c r="K101" s="1">
        <v>-3.23021994674092E-4</v>
      </c>
      <c r="L101" s="1">
        <v>-5.3859956751717399E-3</v>
      </c>
      <c r="M101" t="str">
        <f t="shared" si="2"/>
        <v>"Anterior_nares.99"</v>
      </c>
      <c r="P101">
        <v>52</v>
      </c>
      <c r="Q101" t="s">
        <v>3876</v>
      </c>
      <c r="OX101" s="1" t="s">
        <v>4351</v>
      </c>
    </row>
    <row r="102" spans="1:414">
      <c r="A102" s="1">
        <v>100</v>
      </c>
      <c r="B102" s="1">
        <v>100</v>
      </c>
      <c r="C102" s="1">
        <v>4478557.3</v>
      </c>
      <c r="D102" s="1" t="s">
        <v>1196</v>
      </c>
      <c r="E102" s="1" t="s">
        <v>967</v>
      </c>
      <c r="F102" s="1" t="s">
        <v>968</v>
      </c>
      <c r="G102" s="1" t="s">
        <v>4352</v>
      </c>
      <c r="H102" s="1" t="s">
        <v>1070</v>
      </c>
      <c r="I102" s="1" t="s">
        <v>997</v>
      </c>
      <c r="J102" s="1" t="s">
        <v>984</v>
      </c>
      <c r="K102" s="1">
        <v>-1.0795815575511999E-3</v>
      </c>
      <c r="L102" s="1">
        <v>-5.3862417238218201E-3</v>
      </c>
      <c r="M102" t="str">
        <f t="shared" si="2"/>
        <v>"Anterior_nares.100"</v>
      </c>
      <c r="P102">
        <v>53</v>
      </c>
      <c r="Q102" t="s">
        <v>3942</v>
      </c>
      <c r="OX102" s="1" t="s">
        <v>4352</v>
      </c>
    </row>
    <row r="103" spans="1:414">
      <c r="A103" s="1">
        <v>101</v>
      </c>
      <c r="B103" s="1">
        <v>101</v>
      </c>
      <c r="C103" s="1">
        <v>4472323.3</v>
      </c>
      <c r="D103" s="1" t="s">
        <v>1198</v>
      </c>
      <c r="E103" s="1" t="s">
        <v>967</v>
      </c>
      <c r="F103" s="1" t="s">
        <v>968</v>
      </c>
      <c r="G103" s="1" t="s">
        <v>4353</v>
      </c>
      <c r="H103" s="1" t="s">
        <v>1004</v>
      </c>
      <c r="I103" s="1" t="s">
        <v>997</v>
      </c>
      <c r="J103" s="1" t="s">
        <v>972</v>
      </c>
      <c r="K103" s="1">
        <v>-1.25170380241327E-4</v>
      </c>
      <c r="L103" s="1">
        <v>-5.4224938355049096E-3</v>
      </c>
      <c r="M103" t="str">
        <f t="shared" si="2"/>
        <v>"Anterior_nares.101"</v>
      </c>
      <c r="P103">
        <v>54</v>
      </c>
      <c r="Q103" t="s">
        <v>3788</v>
      </c>
      <c r="OX103" s="1" t="s">
        <v>4353</v>
      </c>
    </row>
    <row r="104" spans="1:414">
      <c r="A104" s="1">
        <v>102</v>
      </c>
      <c r="B104" s="1">
        <v>102</v>
      </c>
      <c r="C104" s="1">
        <v>4472540.3</v>
      </c>
      <c r="D104" s="1" t="s">
        <v>1200</v>
      </c>
      <c r="E104" s="1" t="s">
        <v>967</v>
      </c>
      <c r="F104" s="1" t="s">
        <v>968</v>
      </c>
      <c r="G104" s="1" t="s">
        <v>4354</v>
      </c>
      <c r="H104" s="1" t="s">
        <v>1004</v>
      </c>
      <c r="I104" s="1" t="s">
        <v>997</v>
      </c>
      <c r="J104" s="1" t="s">
        <v>972</v>
      </c>
      <c r="K104" s="1">
        <v>-7.1404275225602095E-4</v>
      </c>
      <c r="L104" s="1">
        <v>-5.4295865005552302E-3</v>
      </c>
      <c r="M104" t="str">
        <f t="shared" si="2"/>
        <v>"Anterior_nares.102"</v>
      </c>
      <c r="P104">
        <v>55</v>
      </c>
      <c r="Q104" t="s">
        <v>3814</v>
      </c>
      <c r="OX104" s="1" t="s">
        <v>4354</v>
      </c>
    </row>
    <row r="105" spans="1:414">
      <c r="A105" s="1">
        <v>103</v>
      </c>
      <c r="B105" s="1">
        <v>103</v>
      </c>
      <c r="C105" s="1">
        <v>4472946.3</v>
      </c>
      <c r="D105" s="1" t="s">
        <v>1202</v>
      </c>
      <c r="E105" s="1" t="s">
        <v>967</v>
      </c>
      <c r="F105" s="1" t="s">
        <v>968</v>
      </c>
      <c r="G105" s="1" t="s">
        <v>4355</v>
      </c>
      <c r="H105" s="1" t="s">
        <v>983</v>
      </c>
      <c r="I105" s="1" t="s">
        <v>997</v>
      </c>
      <c r="J105" s="1" t="s">
        <v>984</v>
      </c>
      <c r="K105" s="1">
        <v>-1.41123895913495E-4</v>
      </c>
      <c r="L105" s="1">
        <v>-5.4478226455190104E-3</v>
      </c>
      <c r="M105" t="str">
        <f t="shared" si="2"/>
        <v>"Anterior_nares.103"</v>
      </c>
      <c r="P105">
        <v>56</v>
      </c>
      <c r="Q105" t="s">
        <v>3776</v>
      </c>
      <c r="OX105" s="1" t="s">
        <v>4355</v>
      </c>
    </row>
    <row r="106" spans="1:414">
      <c r="A106" s="1">
        <v>104</v>
      </c>
      <c r="B106" s="1">
        <v>104</v>
      </c>
      <c r="C106" s="1">
        <v>4472322.3</v>
      </c>
      <c r="D106" s="1" t="s">
        <v>1204</v>
      </c>
      <c r="E106" s="1" t="s">
        <v>967</v>
      </c>
      <c r="F106" s="1" t="s">
        <v>968</v>
      </c>
      <c r="G106" s="1" t="s">
        <v>4356</v>
      </c>
      <c r="H106" s="1" t="s">
        <v>1004</v>
      </c>
      <c r="I106" s="1" t="s">
        <v>997</v>
      </c>
      <c r="J106" s="1" t="s">
        <v>972</v>
      </c>
      <c r="K106" s="1">
        <v>-1.52045152514149E-4</v>
      </c>
      <c r="L106" s="1">
        <v>-5.4617152568066504E-3</v>
      </c>
      <c r="M106" t="str">
        <f t="shared" si="2"/>
        <v>"Anterior_nares.104"</v>
      </c>
      <c r="P106">
        <v>57</v>
      </c>
      <c r="Q106" t="s">
        <v>3792</v>
      </c>
      <c r="OX106" s="1" t="s">
        <v>4356</v>
      </c>
    </row>
    <row r="107" spans="1:414">
      <c r="A107" s="1">
        <v>105</v>
      </c>
      <c r="B107" s="1">
        <v>105</v>
      </c>
      <c r="C107" s="1">
        <v>4472541.3</v>
      </c>
      <c r="D107" s="1" t="s">
        <v>1206</v>
      </c>
      <c r="E107" s="1" t="s">
        <v>967</v>
      </c>
      <c r="F107" s="1" t="s">
        <v>968</v>
      </c>
      <c r="G107" s="1" t="s">
        <v>4357</v>
      </c>
      <c r="H107" s="1" t="s">
        <v>1004</v>
      </c>
      <c r="I107" s="1" t="s">
        <v>997</v>
      </c>
      <c r="J107" s="1" t="s">
        <v>972</v>
      </c>
      <c r="K107" s="1">
        <v>-5.3034155620739702E-4</v>
      </c>
      <c r="L107" s="1">
        <v>-5.4937064578184603E-3</v>
      </c>
      <c r="M107" t="str">
        <f t="shared" si="2"/>
        <v>"Anterior_nares.105"</v>
      </c>
      <c r="P107">
        <v>58</v>
      </c>
      <c r="Q107" t="s">
        <v>3906</v>
      </c>
      <c r="OX107" s="1" t="s">
        <v>4357</v>
      </c>
    </row>
    <row r="108" spans="1:414">
      <c r="A108" s="1">
        <v>106</v>
      </c>
      <c r="B108" s="1">
        <v>106</v>
      </c>
      <c r="C108" s="1">
        <v>4478550.3</v>
      </c>
      <c r="D108" s="1" t="s">
        <v>1208</v>
      </c>
      <c r="E108" s="1" t="s">
        <v>967</v>
      </c>
      <c r="F108" s="1" t="s">
        <v>968</v>
      </c>
      <c r="G108" s="1" t="s">
        <v>4358</v>
      </c>
      <c r="H108" s="1" t="s">
        <v>983</v>
      </c>
      <c r="I108" s="1" t="s">
        <v>971</v>
      </c>
      <c r="J108" s="1" t="s">
        <v>984</v>
      </c>
      <c r="K108" s="1">
        <v>-8.48506311058589E-4</v>
      </c>
      <c r="L108" s="1">
        <v>-5.5136815764312104E-3</v>
      </c>
      <c r="M108" t="str">
        <f t="shared" si="2"/>
        <v>"Anterior_nares.106"</v>
      </c>
      <c r="P108">
        <v>59</v>
      </c>
      <c r="Q108" t="s">
        <v>3754</v>
      </c>
      <c r="OX108" s="1" t="s">
        <v>4358</v>
      </c>
    </row>
    <row r="109" spans="1:414">
      <c r="A109" s="1">
        <v>107</v>
      </c>
      <c r="B109" s="1">
        <v>107</v>
      </c>
      <c r="C109" s="1">
        <v>4473569.3</v>
      </c>
      <c r="D109" s="1" t="s">
        <v>1210</v>
      </c>
      <c r="E109" s="1" t="s">
        <v>967</v>
      </c>
      <c r="F109" s="1" t="s">
        <v>968</v>
      </c>
      <c r="G109" s="1" t="s">
        <v>4359</v>
      </c>
      <c r="H109" s="1" t="s">
        <v>983</v>
      </c>
      <c r="I109" s="1" t="s">
        <v>997</v>
      </c>
      <c r="J109" s="1" t="s">
        <v>984</v>
      </c>
      <c r="K109" s="1">
        <v>3.33942142072971E-4</v>
      </c>
      <c r="L109" s="1">
        <v>-5.5386383733174501E-3</v>
      </c>
      <c r="M109" t="str">
        <f t="shared" si="2"/>
        <v>"Anterior_nares.107"</v>
      </c>
      <c r="P109">
        <v>60</v>
      </c>
      <c r="Q109" t="s">
        <v>3804</v>
      </c>
      <c r="OX109" s="1" t="s">
        <v>4359</v>
      </c>
    </row>
    <row r="110" spans="1:414">
      <c r="A110" s="1">
        <v>108</v>
      </c>
      <c r="B110" s="1">
        <v>108</v>
      </c>
      <c r="C110" s="1">
        <v>4473571.3</v>
      </c>
      <c r="D110" s="1" t="s">
        <v>1212</v>
      </c>
      <c r="E110" s="1" t="s">
        <v>967</v>
      </c>
      <c r="F110" s="1" t="s">
        <v>968</v>
      </c>
      <c r="G110" s="1" t="s">
        <v>4360</v>
      </c>
      <c r="H110" s="1" t="s">
        <v>983</v>
      </c>
      <c r="I110" s="1" t="s">
        <v>997</v>
      </c>
      <c r="J110" s="1" t="s">
        <v>984</v>
      </c>
      <c r="K110" s="1">
        <v>3.8399425658268898E-4</v>
      </c>
      <c r="L110" s="1">
        <v>-5.5743953239712598E-3</v>
      </c>
      <c r="M110" t="str">
        <f t="shared" si="2"/>
        <v>"Anterior_nares.108"</v>
      </c>
      <c r="P110">
        <v>61</v>
      </c>
      <c r="Q110" t="s">
        <v>3772</v>
      </c>
      <c r="OX110" s="1" t="s">
        <v>4360</v>
      </c>
    </row>
    <row r="111" spans="1:414">
      <c r="A111" s="1">
        <v>109</v>
      </c>
      <c r="B111" s="1">
        <v>109</v>
      </c>
      <c r="C111" s="1">
        <v>4473490.3</v>
      </c>
      <c r="D111" s="1" t="s">
        <v>1214</v>
      </c>
      <c r="E111" s="1" t="s">
        <v>967</v>
      </c>
      <c r="F111" s="1" t="s">
        <v>968</v>
      </c>
      <c r="G111" s="1" t="s">
        <v>4361</v>
      </c>
      <c r="H111" s="1" t="s">
        <v>1004</v>
      </c>
      <c r="I111" s="1" t="s">
        <v>997</v>
      </c>
      <c r="J111" s="1" t="s">
        <v>984</v>
      </c>
      <c r="K111" s="1">
        <v>-8.7981828224746898E-4</v>
      </c>
      <c r="L111" s="1">
        <v>-5.5856118263260899E-3</v>
      </c>
      <c r="M111" t="str">
        <f t="shared" si="2"/>
        <v>"Anterior_nares.109"</v>
      </c>
      <c r="P111">
        <v>62</v>
      </c>
      <c r="Q111" t="s">
        <v>3844</v>
      </c>
      <c r="OX111" s="1" t="s">
        <v>4361</v>
      </c>
    </row>
    <row r="112" spans="1:414">
      <c r="A112" s="1">
        <v>110</v>
      </c>
      <c r="B112" s="1">
        <v>110</v>
      </c>
      <c r="C112" s="1">
        <v>4478473.3</v>
      </c>
      <c r="D112" s="1" t="s">
        <v>1216</v>
      </c>
      <c r="E112" s="1" t="s">
        <v>967</v>
      </c>
      <c r="F112" s="1" t="s">
        <v>968</v>
      </c>
      <c r="G112" s="1" t="s">
        <v>4362</v>
      </c>
      <c r="H112" s="1" t="s">
        <v>970</v>
      </c>
      <c r="I112" s="1" t="s">
        <v>971</v>
      </c>
      <c r="J112" s="1" t="s">
        <v>972</v>
      </c>
      <c r="K112" s="1">
        <v>-1.34180890082071E-3</v>
      </c>
      <c r="L112" s="1">
        <v>-5.64405597781013E-3</v>
      </c>
      <c r="M112" t="str">
        <f t="shared" si="2"/>
        <v>"Anterior_nares.110"</v>
      </c>
      <c r="P112">
        <v>63</v>
      </c>
      <c r="Q112" t="s">
        <v>3926</v>
      </c>
      <c r="OX112" s="1" t="s">
        <v>4362</v>
      </c>
    </row>
    <row r="113" spans="1:414">
      <c r="A113" s="1">
        <v>111</v>
      </c>
      <c r="B113" s="1">
        <v>111</v>
      </c>
      <c r="C113" s="1">
        <v>4472769.3</v>
      </c>
      <c r="D113" s="1" t="s">
        <v>1218</v>
      </c>
      <c r="E113" s="1" t="s">
        <v>967</v>
      </c>
      <c r="F113" s="1" t="s">
        <v>968</v>
      </c>
      <c r="G113" s="1" t="s">
        <v>4363</v>
      </c>
      <c r="H113" s="1" t="s">
        <v>1004</v>
      </c>
      <c r="I113" s="1" t="s">
        <v>997</v>
      </c>
      <c r="J113" s="1" t="s">
        <v>984</v>
      </c>
      <c r="K113" s="1">
        <v>-1.0935675784005099E-3</v>
      </c>
      <c r="L113" s="1">
        <v>-5.6769371427855403E-3</v>
      </c>
      <c r="M113" t="str">
        <f t="shared" si="2"/>
        <v>"Anterior_nares.111"</v>
      </c>
      <c r="P113">
        <v>64</v>
      </c>
      <c r="Q113" t="s">
        <v>3802</v>
      </c>
      <c r="OX113" s="1" t="s">
        <v>4363</v>
      </c>
    </row>
    <row r="114" spans="1:414">
      <c r="A114" s="1">
        <v>112</v>
      </c>
      <c r="B114" s="1">
        <v>112</v>
      </c>
      <c r="C114" s="1">
        <v>4472723.3</v>
      </c>
      <c r="D114" s="1" t="s">
        <v>1220</v>
      </c>
      <c r="E114" s="1" t="s">
        <v>967</v>
      </c>
      <c r="F114" s="1" t="s">
        <v>968</v>
      </c>
      <c r="G114" s="1" t="s">
        <v>4364</v>
      </c>
      <c r="H114" s="1" t="s">
        <v>1222</v>
      </c>
      <c r="I114" s="1" t="s">
        <v>971</v>
      </c>
      <c r="J114" s="1" t="s">
        <v>984</v>
      </c>
      <c r="K114" s="1">
        <v>-3.81411281719554E-4</v>
      </c>
      <c r="L114" s="1">
        <v>-5.7734760462450898E-3</v>
      </c>
      <c r="M114" t="str">
        <f t="shared" si="2"/>
        <v>"Anterior_nares.112"</v>
      </c>
      <c r="P114">
        <v>65</v>
      </c>
      <c r="Q114" t="s">
        <v>3858</v>
      </c>
      <c r="OX114" s="1" t="s">
        <v>4364</v>
      </c>
    </row>
    <row r="115" spans="1:414">
      <c r="A115" s="1">
        <v>113</v>
      </c>
      <c r="B115" s="1">
        <v>113</v>
      </c>
      <c r="C115" s="1">
        <v>4472847.3</v>
      </c>
      <c r="D115" s="1" t="s">
        <v>1223</v>
      </c>
      <c r="E115" s="1" t="s">
        <v>967</v>
      </c>
      <c r="F115" s="1" t="s">
        <v>968</v>
      </c>
      <c r="G115" s="1" t="s">
        <v>4365</v>
      </c>
      <c r="H115" s="1" t="s">
        <v>983</v>
      </c>
      <c r="I115" s="1" t="s">
        <v>997</v>
      </c>
      <c r="J115" s="1" t="s">
        <v>984</v>
      </c>
      <c r="K115" s="1">
        <v>-5.9576131646430202E-4</v>
      </c>
      <c r="L115" s="1">
        <v>-5.7762751556759999E-3</v>
      </c>
      <c r="M115" t="str">
        <f t="shared" si="2"/>
        <v>"Anterior_nares.113"</v>
      </c>
      <c r="P115">
        <v>66</v>
      </c>
      <c r="Q115" t="s">
        <v>3882</v>
      </c>
      <c r="OX115" s="1" t="s">
        <v>4365</v>
      </c>
    </row>
    <row r="116" spans="1:414">
      <c r="A116" s="1">
        <v>114</v>
      </c>
      <c r="B116" s="1">
        <v>114</v>
      </c>
      <c r="C116" s="1">
        <v>4472800.3</v>
      </c>
      <c r="D116" s="1" t="s">
        <v>1225</v>
      </c>
      <c r="E116" s="1" t="s">
        <v>967</v>
      </c>
      <c r="F116" s="1" t="s">
        <v>968</v>
      </c>
      <c r="G116" s="1" t="s">
        <v>4366</v>
      </c>
      <c r="H116" s="1" t="s">
        <v>1004</v>
      </c>
      <c r="I116" s="1" t="s">
        <v>997</v>
      </c>
      <c r="J116" s="1" t="s">
        <v>984</v>
      </c>
      <c r="K116" s="1">
        <v>-7.0820491145679105E-4</v>
      </c>
      <c r="L116" s="1">
        <v>-5.7764526171516402E-3</v>
      </c>
      <c r="M116" t="str">
        <f t="shared" si="2"/>
        <v>"Anterior_nares.114"</v>
      </c>
      <c r="P116">
        <v>67</v>
      </c>
      <c r="Q116" t="s">
        <v>3808</v>
      </c>
      <c r="OX116" s="1" t="s">
        <v>4366</v>
      </c>
    </row>
    <row r="117" spans="1:414">
      <c r="A117" s="1">
        <v>115</v>
      </c>
      <c r="B117" s="1">
        <v>115</v>
      </c>
      <c r="C117" s="1">
        <v>4472826.3</v>
      </c>
      <c r="D117" s="1" t="s">
        <v>1227</v>
      </c>
      <c r="E117" s="1" t="s">
        <v>967</v>
      </c>
      <c r="F117" s="1" t="s">
        <v>968</v>
      </c>
      <c r="G117" s="1" t="s">
        <v>4367</v>
      </c>
      <c r="H117" s="1" t="s">
        <v>983</v>
      </c>
      <c r="I117" s="1" t="s">
        <v>997</v>
      </c>
      <c r="J117" s="1" t="s">
        <v>984</v>
      </c>
      <c r="K117" s="1">
        <v>-5.9451934417676202E-4</v>
      </c>
      <c r="L117" s="1">
        <v>-5.8456389139635396E-3</v>
      </c>
      <c r="M117" t="str">
        <f t="shared" si="2"/>
        <v>"Anterior_nares.115"</v>
      </c>
      <c r="P117">
        <v>68</v>
      </c>
      <c r="Q117" t="s">
        <v>3862</v>
      </c>
      <c r="OX117" s="1" t="s">
        <v>4367</v>
      </c>
    </row>
    <row r="118" spans="1:414">
      <c r="A118" s="1">
        <v>116</v>
      </c>
      <c r="B118" s="1">
        <v>116</v>
      </c>
      <c r="C118" s="1">
        <v>4472707.3</v>
      </c>
      <c r="D118" s="1" t="s">
        <v>1229</v>
      </c>
      <c r="E118" s="1" t="s">
        <v>967</v>
      </c>
      <c r="F118" s="1" t="s">
        <v>968</v>
      </c>
      <c r="G118" s="1" t="s">
        <v>4368</v>
      </c>
      <c r="H118" s="1" t="s">
        <v>983</v>
      </c>
      <c r="I118" s="1" t="s">
        <v>971</v>
      </c>
      <c r="J118" s="1" t="s">
        <v>984</v>
      </c>
      <c r="K118" s="1">
        <v>-8.2813844288141998E-4</v>
      </c>
      <c r="L118" s="1">
        <v>-5.8575922928543198E-3</v>
      </c>
      <c r="M118" t="str">
        <f t="shared" si="2"/>
        <v>"Anterior_nares.116"</v>
      </c>
      <c r="P118">
        <v>69</v>
      </c>
      <c r="Q118" t="s">
        <v>3760</v>
      </c>
      <c r="OX118" s="1" t="s">
        <v>4368</v>
      </c>
    </row>
    <row r="119" spans="1:414">
      <c r="A119" s="1">
        <v>117</v>
      </c>
      <c r="B119" s="1">
        <v>117</v>
      </c>
      <c r="C119" s="1">
        <v>4473138.3</v>
      </c>
      <c r="D119" s="1" t="s">
        <v>1231</v>
      </c>
      <c r="E119" s="1" t="s">
        <v>967</v>
      </c>
      <c r="F119" s="1" t="s">
        <v>968</v>
      </c>
      <c r="G119" s="1" t="s">
        <v>4369</v>
      </c>
      <c r="H119" s="1" t="s">
        <v>1070</v>
      </c>
      <c r="I119" s="1" t="s">
        <v>997</v>
      </c>
      <c r="J119" s="1" t="s">
        <v>972</v>
      </c>
      <c r="K119" s="1">
        <v>9.2835835805509006E-5</v>
      </c>
      <c r="L119" s="1">
        <v>-5.8578640365772299E-3</v>
      </c>
      <c r="M119" t="str">
        <f t="shared" si="2"/>
        <v>"Anterior_nares.117"</v>
      </c>
      <c r="P119">
        <v>70</v>
      </c>
      <c r="Q119" t="s">
        <v>4000</v>
      </c>
      <c r="OX119" s="1" t="s">
        <v>4369</v>
      </c>
    </row>
    <row r="120" spans="1:414">
      <c r="A120" s="1">
        <v>118</v>
      </c>
      <c r="B120" s="1">
        <v>118</v>
      </c>
      <c r="C120" s="1">
        <v>4472283.3</v>
      </c>
      <c r="D120" s="1" t="s">
        <v>1233</v>
      </c>
      <c r="E120" s="1" t="s">
        <v>967</v>
      </c>
      <c r="F120" s="1" t="s">
        <v>968</v>
      </c>
      <c r="G120" s="1" t="s">
        <v>4370</v>
      </c>
      <c r="H120" s="1" t="s">
        <v>1004</v>
      </c>
      <c r="I120" s="1" t="s">
        <v>971</v>
      </c>
      <c r="J120" s="1" t="s">
        <v>972</v>
      </c>
      <c r="K120" s="1">
        <v>1.34884845977091E-5</v>
      </c>
      <c r="L120" s="1">
        <v>-5.8821320275929097E-3</v>
      </c>
      <c r="M120" t="str">
        <f t="shared" si="2"/>
        <v>"Anterior_nares.118"</v>
      </c>
      <c r="P120">
        <v>71</v>
      </c>
      <c r="Q120" t="s">
        <v>3736</v>
      </c>
      <c r="OX120" s="1" t="s">
        <v>4370</v>
      </c>
    </row>
    <row r="121" spans="1:414">
      <c r="A121" s="1">
        <v>119</v>
      </c>
      <c r="B121" s="1">
        <v>119</v>
      </c>
      <c r="C121" s="1">
        <v>4472965.3</v>
      </c>
      <c r="D121" s="1" t="s">
        <v>1235</v>
      </c>
      <c r="E121" s="1" t="s">
        <v>967</v>
      </c>
      <c r="F121" s="1" t="s">
        <v>968</v>
      </c>
      <c r="G121" s="1" t="s">
        <v>4371</v>
      </c>
      <c r="H121" s="1" t="s">
        <v>983</v>
      </c>
      <c r="I121" s="1" t="s">
        <v>971</v>
      </c>
      <c r="J121" s="1" t="s">
        <v>984</v>
      </c>
      <c r="K121" s="1">
        <v>3.0252860520033E-4</v>
      </c>
      <c r="L121" s="1">
        <v>-5.8842101180089498E-3</v>
      </c>
      <c r="M121" t="str">
        <f t="shared" si="2"/>
        <v>"Anterior_nares.119"</v>
      </c>
      <c r="P121">
        <v>72</v>
      </c>
      <c r="Q121" t="s">
        <v>4128</v>
      </c>
      <c r="OX121" s="1" t="s">
        <v>4371</v>
      </c>
    </row>
    <row r="122" spans="1:414">
      <c r="A122" s="1">
        <v>120</v>
      </c>
      <c r="B122" s="1">
        <v>120</v>
      </c>
      <c r="C122" s="1">
        <v>4473139.3</v>
      </c>
      <c r="D122" s="1" t="s">
        <v>1237</v>
      </c>
      <c r="E122" s="1" t="s">
        <v>967</v>
      </c>
      <c r="F122" s="1" t="s">
        <v>968</v>
      </c>
      <c r="G122" s="1" t="s">
        <v>4372</v>
      </c>
      <c r="H122" s="1" t="s">
        <v>1070</v>
      </c>
      <c r="I122" s="1" t="s">
        <v>997</v>
      </c>
      <c r="J122" s="1" t="s">
        <v>972</v>
      </c>
      <c r="K122" s="1">
        <v>2.8830286204488301E-4</v>
      </c>
      <c r="L122" s="1">
        <v>-5.94039387598185E-3</v>
      </c>
      <c r="M122" t="str">
        <f t="shared" si="2"/>
        <v>"Anterior_nares.120"</v>
      </c>
      <c r="P122">
        <v>73</v>
      </c>
      <c r="Q122" t="s">
        <v>3818</v>
      </c>
      <c r="OX122" s="1" t="s">
        <v>4372</v>
      </c>
    </row>
    <row r="123" spans="1:414">
      <c r="A123" s="1">
        <v>121</v>
      </c>
      <c r="B123" s="1">
        <v>121</v>
      </c>
      <c r="C123" s="1">
        <v>4472284.3</v>
      </c>
      <c r="D123" s="1" t="s">
        <v>1239</v>
      </c>
      <c r="E123" s="1" t="s">
        <v>967</v>
      </c>
      <c r="F123" s="1" t="s">
        <v>968</v>
      </c>
      <c r="G123" s="1" t="s">
        <v>4373</v>
      </c>
      <c r="H123" s="1" t="s">
        <v>1004</v>
      </c>
      <c r="I123" s="1" t="s">
        <v>971</v>
      </c>
      <c r="J123" s="1" t="s">
        <v>972</v>
      </c>
      <c r="K123" s="1">
        <v>8.6974970843954095E-5</v>
      </c>
      <c r="L123" s="1">
        <v>-5.95763478612296E-3</v>
      </c>
      <c r="M123" t="str">
        <f t="shared" si="2"/>
        <v>"Anterior_nares.121"</v>
      </c>
      <c r="P123">
        <v>74</v>
      </c>
      <c r="Q123" t="s">
        <v>3752</v>
      </c>
      <c r="OX123" s="1" t="s">
        <v>4373</v>
      </c>
    </row>
    <row r="124" spans="1:414">
      <c r="A124" s="1">
        <v>122</v>
      </c>
      <c r="B124" s="1">
        <v>122</v>
      </c>
      <c r="C124" s="1">
        <v>4473524.3</v>
      </c>
      <c r="D124" s="1" t="s">
        <v>1241</v>
      </c>
      <c r="E124" s="1" t="s">
        <v>967</v>
      </c>
      <c r="F124" s="1" t="s">
        <v>968</v>
      </c>
      <c r="G124" s="1" t="s">
        <v>4374</v>
      </c>
      <c r="H124" s="1" t="s">
        <v>1004</v>
      </c>
      <c r="I124" s="1" t="s">
        <v>997</v>
      </c>
      <c r="J124" s="1" t="s">
        <v>984</v>
      </c>
      <c r="K124" s="1">
        <v>-3.7555425730479401E-4</v>
      </c>
      <c r="L124" s="1">
        <v>-6.0146027808868803E-3</v>
      </c>
      <c r="M124" t="str">
        <f t="shared" si="2"/>
        <v>"Anterior_nares.122"</v>
      </c>
      <c r="P124">
        <v>75</v>
      </c>
      <c r="Q124" t="s">
        <v>3832</v>
      </c>
      <c r="OX124" s="1" t="s">
        <v>4374</v>
      </c>
    </row>
    <row r="125" spans="1:414">
      <c r="A125" s="1">
        <v>123</v>
      </c>
      <c r="B125" s="1">
        <v>123</v>
      </c>
      <c r="C125" s="1">
        <v>4473153.3</v>
      </c>
      <c r="D125" s="1" t="s">
        <v>1243</v>
      </c>
      <c r="E125" s="1" t="s">
        <v>967</v>
      </c>
      <c r="F125" s="1" t="s">
        <v>968</v>
      </c>
      <c r="G125" s="1" t="s">
        <v>4375</v>
      </c>
      <c r="H125" s="1" t="s">
        <v>1070</v>
      </c>
      <c r="I125" s="1" t="s">
        <v>997</v>
      </c>
      <c r="J125" s="1" t="s">
        <v>972</v>
      </c>
      <c r="K125" s="1">
        <v>-2.7927921626838298E-4</v>
      </c>
      <c r="L125" s="1">
        <v>-6.0156096164740097E-3</v>
      </c>
      <c r="M125" t="str">
        <f t="shared" si="2"/>
        <v>"Anterior_nares.123"</v>
      </c>
      <c r="P125">
        <v>76</v>
      </c>
      <c r="Q125" t="s">
        <v>3744</v>
      </c>
      <c r="OX125" s="1" t="s">
        <v>4375</v>
      </c>
    </row>
    <row r="126" spans="1:414">
      <c r="A126" s="1">
        <v>124</v>
      </c>
      <c r="B126" s="1">
        <v>124</v>
      </c>
      <c r="C126" s="1">
        <v>4473523.3</v>
      </c>
      <c r="D126" s="1" t="s">
        <v>1245</v>
      </c>
      <c r="E126" s="1" t="s">
        <v>967</v>
      </c>
      <c r="F126" s="1" t="s">
        <v>968</v>
      </c>
      <c r="G126" s="1" t="s">
        <v>4376</v>
      </c>
      <c r="H126" s="1" t="s">
        <v>1004</v>
      </c>
      <c r="I126" s="1" t="s">
        <v>997</v>
      </c>
      <c r="J126" s="1" t="s">
        <v>984</v>
      </c>
      <c r="K126" s="1">
        <v>-1.97299061755855E-5</v>
      </c>
      <c r="L126" s="1">
        <v>-6.0711923969552599E-3</v>
      </c>
      <c r="M126" t="str">
        <f t="shared" si="2"/>
        <v>"Anterior_nares.124"</v>
      </c>
      <c r="P126">
        <v>77</v>
      </c>
      <c r="Q126" t="s">
        <v>4040</v>
      </c>
      <c r="OX126" s="1" t="s">
        <v>4376</v>
      </c>
    </row>
    <row r="127" spans="1:414">
      <c r="A127" s="1">
        <v>125</v>
      </c>
      <c r="B127" s="1">
        <v>125</v>
      </c>
      <c r="C127" s="1">
        <v>4478495.3</v>
      </c>
      <c r="D127" s="1" t="s">
        <v>1247</v>
      </c>
      <c r="E127" s="1" t="s">
        <v>967</v>
      </c>
      <c r="F127" s="1" t="s">
        <v>968</v>
      </c>
      <c r="G127" s="1" t="s">
        <v>4377</v>
      </c>
      <c r="H127" s="1" t="s">
        <v>983</v>
      </c>
      <c r="I127" s="1" t="s">
        <v>971</v>
      </c>
      <c r="J127" s="1" t="s">
        <v>972</v>
      </c>
      <c r="K127" s="1">
        <v>2.6350466564457198E-4</v>
      </c>
      <c r="L127" s="1">
        <v>-6.0788603861128797E-3</v>
      </c>
      <c r="M127" t="str">
        <f t="shared" si="2"/>
        <v>"Anterior_nares.125"</v>
      </c>
      <c r="P127">
        <v>78</v>
      </c>
      <c r="Q127" t="s">
        <v>3770</v>
      </c>
      <c r="OX127" s="1" t="s">
        <v>4377</v>
      </c>
    </row>
    <row r="128" spans="1:414">
      <c r="A128" s="1">
        <v>126</v>
      </c>
      <c r="B128" s="1">
        <v>126</v>
      </c>
      <c r="C128" s="1">
        <v>4472490.3</v>
      </c>
      <c r="D128" s="1" t="s">
        <v>1249</v>
      </c>
      <c r="E128" s="1" t="s">
        <v>967</v>
      </c>
      <c r="F128" s="1" t="s">
        <v>968</v>
      </c>
      <c r="G128" s="1" t="s">
        <v>4378</v>
      </c>
      <c r="H128" s="1" t="s">
        <v>1070</v>
      </c>
      <c r="I128" s="1" t="s">
        <v>971</v>
      </c>
      <c r="J128" s="1" t="s">
        <v>972</v>
      </c>
      <c r="K128" s="1">
        <v>-1.6356832599079702E-5</v>
      </c>
      <c r="L128" s="1">
        <v>-6.08287317955421E-3</v>
      </c>
      <c r="M128" t="str">
        <f t="shared" si="2"/>
        <v>"Anterior_nares.126"</v>
      </c>
      <c r="P128">
        <v>79</v>
      </c>
      <c r="Q128" t="s">
        <v>4098</v>
      </c>
      <c r="OX128" s="1" t="s">
        <v>4378</v>
      </c>
    </row>
    <row r="129" spans="1:414">
      <c r="A129" s="1">
        <v>127</v>
      </c>
      <c r="B129" s="1">
        <v>127</v>
      </c>
      <c r="C129" s="1">
        <v>4472733.3</v>
      </c>
      <c r="D129" s="1" t="s">
        <v>1251</v>
      </c>
      <c r="E129" s="1" t="s">
        <v>967</v>
      </c>
      <c r="F129" s="1" t="s">
        <v>968</v>
      </c>
      <c r="G129" s="1" t="s">
        <v>4379</v>
      </c>
      <c r="H129" s="1" t="s">
        <v>983</v>
      </c>
      <c r="I129" s="1" t="s">
        <v>971</v>
      </c>
      <c r="J129" s="1" t="s">
        <v>984</v>
      </c>
      <c r="K129" s="1">
        <v>-7.6547292703636196E-4</v>
      </c>
      <c r="L129" s="1">
        <v>-6.1004696287617803E-3</v>
      </c>
      <c r="M129" t="str">
        <f t="shared" si="2"/>
        <v>"Anterior_nares.127"</v>
      </c>
      <c r="P129">
        <v>80</v>
      </c>
      <c r="Q129" t="s">
        <v>3836</v>
      </c>
      <c r="OX129" s="1" t="s">
        <v>4379</v>
      </c>
    </row>
    <row r="130" spans="1:414">
      <c r="A130" s="1">
        <v>128</v>
      </c>
      <c r="B130" s="1">
        <v>128</v>
      </c>
      <c r="C130" s="1">
        <v>4472967.3</v>
      </c>
      <c r="D130" s="1" t="s">
        <v>1253</v>
      </c>
      <c r="E130" s="1" t="s">
        <v>967</v>
      </c>
      <c r="F130" s="1" t="s">
        <v>968</v>
      </c>
      <c r="G130" s="1" t="s">
        <v>4380</v>
      </c>
      <c r="H130" s="1" t="s">
        <v>983</v>
      </c>
      <c r="I130" s="1" t="s">
        <v>971</v>
      </c>
      <c r="J130" s="1" t="s">
        <v>984</v>
      </c>
      <c r="K130" s="1">
        <v>1.87199401095058E-4</v>
      </c>
      <c r="L130" s="1">
        <v>-6.11855715950108E-3</v>
      </c>
      <c r="M130" t="str">
        <f t="shared" si="2"/>
        <v>"Anterior_nares.128"</v>
      </c>
      <c r="P130">
        <v>81</v>
      </c>
      <c r="Q130" t="s">
        <v>3810</v>
      </c>
      <c r="OX130" s="1" t="s">
        <v>4380</v>
      </c>
    </row>
    <row r="131" spans="1:414">
      <c r="A131" s="1">
        <v>129</v>
      </c>
      <c r="B131" s="1">
        <v>129</v>
      </c>
      <c r="C131" s="1">
        <v>4472743.3</v>
      </c>
      <c r="D131" s="1" t="s">
        <v>1255</v>
      </c>
      <c r="E131" s="1" t="s">
        <v>967</v>
      </c>
      <c r="F131" s="1" t="s">
        <v>968</v>
      </c>
      <c r="G131" s="1" t="s">
        <v>4381</v>
      </c>
      <c r="H131" s="1" t="s">
        <v>1004</v>
      </c>
      <c r="I131" s="1" t="s">
        <v>971</v>
      </c>
      <c r="J131" s="1" t="s">
        <v>984</v>
      </c>
      <c r="K131" s="1">
        <v>-1.03612316488101E-3</v>
      </c>
      <c r="L131" s="1">
        <v>-6.1535101705379597E-3</v>
      </c>
      <c r="M131" t="str">
        <f t="shared" si="2"/>
        <v>"Anterior_nares.129"</v>
      </c>
      <c r="P131">
        <v>82</v>
      </c>
      <c r="Q131" t="s">
        <v>3726</v>
      </c>
      <c r="OX131" s="1" t="s">
        <v>4381</v>
      </c>
    </row>
    <row r="132" spans="1:414">
      <c r="A132" s="1">
        <v>130</v>
      </c>
      <c r="B132" s="1">
        <v>130</v>
      </c>
      <c r="C132" s="1">
        <v>4472750.3</v>
      </c>
      <c r="D132" s="1" t="s">
        <v>1257</v>
      </c>
      <c r="E132" s="1" t="s">
        <v>967</v>
      </c>
      <c r="F132" s="1" t="s">
        <v>968</v>
      </c>
      <c r="G132" s="1" t="s">
        <v>4382</v>
      </c>
      <c r="H132" s="1" t="s">
        <v>1004</v>
      </c>
      <c r="I132" s="1" t="s">
        <v>971</v>
      </c>
      <c r="J132" s="1" t="s">
        <v>984</v>
      </c>
      <c r="K132" s="1">
        <v>-1.08714066552662E-3</v>
      </c>
      <c r="L132" s="1">
        <v>-6.1609096280387703E-3</v>
      </c>
      <c r="M132" t="str">
        <f t="shared" ref="M132:M196" si="3">CONCATENATE("""",G132,"""")</f>
        <v>"Anterior_nares.130"</v>
      </c>
      <c r="P132">
        <v>83</v>
      </c>
      <c r="Q132" t="s">
        <v>4126</v>
      </c>
      <c r="OX132" s="1" t="s">
        <v>4382</v>
      </c>
    </row>
    <row r="133" spans="1:414">
      <c r="A133" s="1">
        <v>131</v>
      </c>
      <c r="B133" s="1">
        <v>131</v>
      </c>
      <c r="C133" s="1">
        <v>4472731.3</v>
      </c>
      <c r="D133" s="1" t="s">
        <v>1259</v>
      </c>
      <c r="E133" s="1" t="s">
        <v>967</v>
      </c>
      <c r="F133" s="1" t="s">
        <v>968</v>
      </c>
      <c r="G133" s="1" t="s">
        <v>4383</v>
      </c>
      <c r="H133" s="1" t="s">
        <v>983</v>
      </c>
      <c r="I133" s="1" t="s">
        <v>971</v>
      </c>
      <c r="J133" s="1" t="s">
        <v>984</v>
      </c>
      <c r="K133" s="1">
        <v>-1.1497815049900399E-3</v>
      </c>
      <c r="L133" s="1">
        <v>-6.1739528591560301E-3</v>
      </c>
      <c r="M133" t="str">
        <f t="shared" si="3"/>
        <v>"Anterior_nares.131"</v>
      </c>
      <c r="P133">
        <v>84</v>
      </c>
      <c r="Q133" t="s">
        <v>3958</v>
      </c>
      <c r="OX133" s="1" t="s">
        <v>4383</v>
      </c>
    </row>
    <row r="134" spans="1:414">
      <c r="A134" s="1">
        <v>132</v>
      </c>
      <c r="B134" s="1">
        <v>132</v>
      </c>
      <c r="C134" s="1">
        <v>4478463.3</v>
      </c>
      <c r="D134" s="1" t="s">
        <v>1261</v>
      </c>
      <c r="E134" s="1" t="s">
        <v>967</v>
      </c>
      <c r="F134" s="1" t="s">
        <v>968</v>
      </c>
      <c r="G134" s="1" t="s">
        <v>4384</v>
      </c>
      <c r="H134" s="1" t="s">
        <v>1070</v>
      </c>
      <c r="I134" s="1" t="s">
        <v>997</v>
      </c>
      <c r="J134" s="1" t="s">
        <v>972</v>
      </c>
      <c r="K134" s="1">
        <v>3.2519198522711302E-5</v>
      </c>
      <c r="L134" s="1">
        <v>-6.18554478631E-3</v>
      </c>
      <c r="M134" t="str">
        <f t="shared" si="3"/>
        <v>"Anterior_nares.132"</v>
      </c>
      <c r="P134">
        <v>85</v>
      </c>
      <c r="Q134" t="s">
        <v>4018</v>
      </c>
      <c r="OX134" s="1" t="s">
        <v>4384</v>
      </c>
    </row>
    <row r="135" spans="1:414">
      <c r="A135" s="1">
        <v>133</v>
      </c>
      <c r="B135" s="1">
        <v>133</v>
      </c>
      <c r="C135" s="1">
        <v>4472491.3</v>
      </c>
      <c r="D135" s="1" t="s">
        <v>1263</v>
      </c>
      <c r="E135" s="1" t="s">
        <v>967</v>
      </c>
      <c r="F135" s="1" t="s">
        <v>968</v>
      </c>
      <c r="G135" s="1" t="s">
        <v>4385</v>
      </c>
      <c r="H135" s="1" t="s">
        <v>1070</v>
      </c>
      <c r="I135" s="1" t="s">
        <v>971</v>
      </c>
      <c r="J135" s="1" t="s">
        <v>972</v>
      </c>
      <c r="K135" s="1">
        <v>-2.4034835233316E-4</v>
      </c>
      <c r="L135" s="1">
        <v>-6.19681330827277E-3</v>
      </c>
      <c r="M135" t="str">
        <f t="shared" si="3"/>
        <v>"Anterior_nares.133"</v>
      </c>
      <c r="P135">
        <v>86</v>
      </c>
      <c r="Q135" t="s">
        <v>3762</v>
      </c>
      <c r="OX135" s="1" t="s">
        <v>4385</v>
      </c>
    </row>
    <row r="136" spans="1:414">
      <c r="A136" s="1">
        <v>134</v>
      </c>
      <c r="B136" s="1">
        <v>134</v>
      </c>
      <c r="C136" s="1">
        <v>4472813.3</v>
      </c>
      <c r="D136" s="1" t="s">
        <v>1265</v>
      </c>
      <c r="E136" s="1" t="s">
        <v>967</v>
      </c>
      <c r="F136" s="1" t="s">
        <v>968</v>
      </c>
      <c r="G136" s="1" t="s">
        <v>4386</v>
      </c>
      <c r="H136" s="1" t="s">
        <v>983</v>
      </c>
      <c r="I136" s="1" t="s">
        <v>971</v>
      </c>
      <c r="J136" s="1" t="s">
        <v>984</v>
      </c>
      <c r="K136" s="1">
        <v>-4.0297831214977702E-4</v>
      </c>
      <c r="L136" s="1">
        <v>-6.2451566194951496E-3</v>
      </c>
      <c r="M136" t="str">
        <f t="shared" si="3"/>
        <v>"Anterior_nares.134"</v>
      </c>
      <c r="P136">
        <v>87</v>
      </c>
      <c r="Q136" t="s">
        <v>3722</v>
      </c>
      <c r="OX136" s="1" t="s">
        <v>4386</v>
      </c>
    </row>
    <row r="137" spans="1:414">
      <c r="A137" s="1">
        <v>135</v>
      </c>
      <c r="B137" s="1">
        <v>135</v>
      </c>
      <c r="C137" s="1">
        <v>4478578.3</v>
      </c>
      <c r="D137" s="1" t="s">
        <v>1267</v>
      </c>
      <c r="E137" s="1" t="s">
        <v>967</v>
      </c>
      <c r="F137" s="1" t="s">
        <v>968</v>
      </c>
      <c r="G137" s="1" t="s">
        <v>4387</v>
      </c>
      <c r="H137" s="1" t="s">
        <v>983</v>
      </c>
      <c r="I137" s="1" t="s">
        <v>971</v>
      </c>
      <c r="J137" s="1" t="s">
        <v>984</v>
      </c>
      <c r="K137" s="1">
        <v>-7.1046045621160105E-4</v>
      </c>
      <c r="L137" s="1">
        <v>-6.2652571063597697E-3</v>
      </c>
      <c r="M137" t="str">
        <f t="shared" si="3"/>
        <v>"Anterior_nares.135"</v>
      </c>
      <c r="P137">
        <v>88</v>
      </c>
      <c r="Q137" t="s">
        <v>3720</v>
      </c>
      <c r="OX137" s="1" t="s">
        <v>4387</v>
      </c>
    </row>
    <row r="138" spans="1:414">
      <c r="A138" s="1">
        <v>136</v>
      </c>
      <c r="B138" s="1">
        <v>136</v>
      </c>
      <c r="C138" s="1">
        <v>4473295.3</v>
      </c>
      <c r="D138" s="1" t="s">
        <v>1269</v>
      </c>
      <c r="E138" s="1" t="s">
        <v>967</v>
      </c>
      <c r="F138" s="1" t="s">
        <v>968</v>
      </c>
      <c r="G138" s="1" t="s">
        <v>4388</v>
      </c>
      <c r="H138" s="1" t="s">
        <v>1004</v>
      </c>
      <c r="I138" s="1" t="s">
        <v>997</v>
      </c>
      <c r="J138" s="1" t="s">
        <v>984</v>
      </c>
      <c r="K138" s="1">
        <v>-8.9994065159198795E-4</v>
      </c>
      <c r="L138" s="1">
        <v>-6.2858787989681702E-3</v>
      </c>
      <c r="M138" t="str">
        <f t="shared" si="3"/>
        <v>"Anterior_nares.136"</v>
      </c>
      <c r="P138">
        <v>89</v>
      </c>
      <c r="Q138" t="s">
        <v>3764</v>
      </c>
      <c r="OX138" s="1" t="s">
        <v>4388</v>
      </c>
    </row>
    <row r="139" spans="1:414">
      <c r="A139" s="1">
        <v>137</v>
      </c>
      <c r="B139" s="1">
        <v>137</v>
      </c>
      <c r="C139" s="1">
        <v>4473250.3</v>
      </c>
      <c r="D139" s="1" t="s">
        <v>1271</v>
      </c>
      <c r="E139" s="1" t="s">
        <v>967</v>
      </c>
      <c r="F139" s="1" t="s">
        <v>968</v>
      </c>
      <c r="G139" s="1" t="s">
        <v>4389</v>
      </c>
      <c r="H139" s="1" t="s">
        <v>983</v>
      </c>
      <c r="I139" s="1" t="s">
        <v>971</v>
      </c>
      <c r="J139" s="1" t="s">
        <v>972</v>
      </c>
      <c r="K139" s="1">
        <v>2.5168060396470198E-4</v>
      </c>
      <c r="L139" s="1">
        <v>-6.3020799870412703E-3</v>
      </c>
      <c r="M139" t="str">
        <f t="shared" si="3"/>
        <v>"Anterior_nares.137"</v>
      </c>
      <c r="P139">
        <v>90</v>
      </c>
      <c r="Q139" t="s">
        <v>3738</v>
      </c>
      <c r="OX139" s="1" t="s">
        <v>4389</v>
      </c>
    </row>
    <row r="140" spans="1:414">
      <c r="A140" s="1">
        <v>138</v>
      </c>
      <c r="B140" s="1">
        <v>138</v>
      </c>
      <c r="C140" s="1">
        <v>4472953.3</v>
      </c>
      <c r="D140" s="1" t="s">
        <v>1273</v>
      </c>
      <c r="E140" s="1" t="s">
        <v>967</v>
      </c>
      <c r="F140" s="1" t="s">
        <v>968</v>
      </c>
      <c r="G140" s="1" t="s">
        <v>4390</v>
      </c>
      <c r="H140" s="1" t="s">
        <v>983</v>
      </c>
      <c r="I140" s="1" t="s">
        <v>971</v>
      </c>
      <c r="J140" s="1" t="s">
        <v>984</v>
      </c>
      <c r="K140" s="1">
        <v>-2.0023429706296999E-4</v>
      </c>
      <c r="L140" s="1">
        <v>-6.4046210849229299E-3</v>
      </c>
      <c r="M140" t="str">
        <f t="shared" si="3"/>
        <v>"Anterior_nares.138"</v>
      </c>
      <c r="P140">
        <v>91</v>
      </c>
      <c r="Q140" t="s">
        <v>3996</v>
      </c>
      <c r="OX140" s="1" t="s">
        <v>4390</v>
      </c>
    </row>
    <row r="141" spans="1:414">
      <c r="A141" s="1">
        <v>139</v>
      </c>
      <c r="B141" s="1">
        <v>139</v>
      </c>
      <c r="C141" s="1">
        <v>4478452.3</v>
      </c>
      <c r="D141" s="1" t="s">
        <v>1275</v>
      </c>
      <c r="E141" s="1" t="s">
        <v>967</v>
      </c>
      <c r="F141" s="1" t="s">
        <v>968</v>
      </c>
      <c r="G141" s="1" t="s">
        <v>4391</v>
      </c>
      <c r="H141" s="1" t="s">
        <v>983</v>
      </c>
      <c r="I141" s="1" t="s">
        <v>971</v>
      </c>
      <c r="J141" s="1" t="s">
        <v>972</v>
      </c>
      <c r="K141" s="1">
        <v>-1.49617490639242E-3</v>
      </c>
      <c r="L141" s="1">
        <v>-6.4130898394952904E-3</v>
      </c>
      <c r="M141" t="str">
        <f t="shared" si="3"/>
        <v>"Anterior_nares.139"</v>
      </c>
      <c r="P141">
        <v>92</v>
      </c>
      <c r="Q141" t="s">
        <v>3948</v>
      </c>
      <c r="OX141" s="1" t="s">
        <v>4391</v>
      </c>
    </row>
    <row r="142" spans="1:414">
      <c r="A142" s="1">
        <v>140</v>
      </c>
      <c r="B142" s="1">
        <v>140</v>
      </c>
      <c r="C142" s="1">
        <v>4472975.3</v>
      </c>
      <c r="D142" s="1" t="s">
        <v>1277</v>
      </c>
      <c r="E142" s="1" t="s">
        <v>967</v>
      </c>
      <c r="F142" s="1" t="s">
        <v>968</v>
      </c>
      <c r="G142" s="1" t="s">
        <v>4392</v>
      </c>
      <c r="H142" s="1" t="s">
        <v>983</v>
      </c>
      <c r="I142" s="1" t="s">
        <v>971</v>
      </c>
      <c r="J142" s="1" t="s">
        <v>984</v>
      </c>
      <c r="K142" s="1">
        <v>-4.26483772982051E-4</v>
      </c>
      <c r="L142" s="1">
        <v>-6.4358093677435897E-3</v>
      </c>
      <c r="M142" t="str">
        <f t="shared" si="3"/>
        <v>"Anterior_nares.140"</v>
      </c>
      <c r="P142">
        <v>93</v>
      </c>
      <c r="Q142" t="s">
        <v>3778</v>
      </c>
      <c r="OX142" s="1" t="s">
        <v>4392</v>
      </c>
    </row>
    <row r="143" spans="1:414">
      <c r="A143" s="1">
        <v>141</v>
      </c>
      <c r="B143" s="1">
        <v>141</v>
      </c>
      <c r="C143" s="1">
        <v>4473118.3</v>
      </c>
      <c r="D143" s="1" t="s">
        <v>1279</v>
      </c>
      <c r="E143" s="1" t="s">
        <v>967</v>
      </c>
      <c r="F143" s="1" t="s">
        <v>968</v>
      </c>
      <c r="G143" s="1" t="s">
        <v>4393</v>
      </c>
      <c r="H143" s="1" t="s">
        <v>983</v>
      </c>
      <c r="I143" s="1" t="s">
        <v>971</v>
      </c>
      <c r="J143" s="1" t="s">
        <v>972</v>
      </c>
      <c r="K143" s="1">
        <v>-1.78979159653448E-3</v>
      </c>
      <c r="L143" s="1">
        <v>-6.4535171200199599E-3</v>
      </c>
      <c r="M143" t="str">
        <f t="shared" si="3"/>
        <v>"Anterior_nares.141"</v>
      </c>
      <c r="P143">
        <v>94</v>
      </c>
      <c r="Q143" t="s">
        <v>3824</v>
      </c>
      <c r="OX143" s="1" t="s">
        <v>4393</v>
      </c>
    </row>
    <row r="144" spans="1:414">
      <c r="A144" s="1">
        <v>142</v>
      </c>
      <c r="B144" s="1">
        <v>142</v>
      </c>
      <c r="C144" s="1">
        <v>4472818.3</v>
      </c>
      <c r="D144" s="1" t="s">
        <v>1281</v>
      </c>
      <c r="E144" s="1" t="s">
        <v>967</v>
      </c>
      <c r="F144" s="1" t="s">
        <v>968</v>
      </c>
      <c r="G144" s="1" t="s">
        <v>4394</v>
      </c>
      <c r="H144" s="1" t="s">
        <v>983</v>
      </c>
      <c r="I144" s="1" t="s">
        <v>971</v>
      </c>
      <c r="J144" s="1" t="s">
        <v>984</v>
      </c>
      <c r="K144" s="1">
        <v>-1.9488298594030001E-4</v>
      </c>
      <c r="L144" s="1">
        <v>-6.5036513667367599E-3</v>
      </c>
      <c r="M144" t="str">
        <f t="shared" si="3"/>
        <v>"Anterior_nares.142"</v>
      </c>
      <c r="P144">
        <v>95</v>
      </c>
      <c r="Q144" t="s">
        <v>3766</v>
      </c>
      <c r="OX144" s="1" t="s">
        <v>4394</v>
      </c>
    </row>
    <row r="145" spans="1:414">
      <c r="A145" s="1">
        <v>143</v>
      </c>
      <c r="B145" s="1">
        <v>143</v>
      </c>
      <c r="C145" s="1">
        <v>4473269.3</v>
      </c>
      <c r="D145" s="1" t="s">
        <v>1283</v>
      </c>
      <c r="E145" s="1" t="s">
        <v>967</v>
      </c>
      <c r="F145" s="1" t="s">
        <v>968</v>
      </c>
      <c r="G145" s="1" t="s">
        <v>4395</v>
      </c>
      <c r="H145" s="1" t="s">
        <v>1004</v>
      </c>
      <c r="I145" s="1" t="s">
        <v>997</v>
      </c>
      <c r="J145" s="1" t="s">
        <v>984</v>
      </c>
      <c r="K145" s="1">
        <v>-5.4229610198264601E-4</v>
      </c>
      <c r="L145" s="1">
        <v>-6.5036891539535001E-3</v>
      </c>
      <c r="M145" t="str">
        <f t="shared" si="3"/>
        <v>"Anterior_nares.143"</v>
      </c>
      <c r="P145">
        <v>96</v>
      </c>
      <c r="Q145" t="s">
        <v>3708</v>
      </c>
      <c r="OX145" s="1" t="s">
        <v>4395</v>
      </c>
    </row>
    <row r="146" spans="1:414">
      <c r="A146" s="1">
        <v>144</v>
      </c>
      <c r="B146" s="1">
        <v>144</v>
      </c>
      <c r="C146" s="1">
        <v>4472263.3</v>
      </c>
      <c r="D146" s="1" t="s">
        <v>1285</v>
      </c>
      <c r="E146" s="1" t="s">
        <v>967</v>
      </c>
      <c r="F146" s="1" t="s">
        <v>968</v>
      </c>
      <c r="G146" s="1" t="s">
        <v>4396</v>
      </c>
      <c r="H146" s="1" t="s">
        <v>1004</v>
      </c>
      <c r="I146" s="1" t="s">
        <v>971</v>
      </c>
      <c r="J146" s="1" t="s">
        <v>972</v>
      </c>
      <c r="K146" s="1">
        <v>-1.7382056584371701E-3</v>
      </c>
      <c r="L146" s="1">
        <v>-6.6309171059718503E-3</v>
      </c>
      <c r="M146" t="str">
        <f t="shared" si="3"/>
        <v>"Anterior_nares.144"</v>
      </c>
      <c r="P146">
        <v>97</v>
      </c>
      <c r="Q146" t="s">
        <v>4178</v>
      </c>
      <c r="OX146" s="1" t="s">
        <v>4396</v>
      </c>
    </row>
    <row r="147" spans="1:414">
      <c r="A147" s="1">
        <v>145</v>
      </c>
      <c r="B147" s="1">
        <v>145</v>
      </c>
      <c r="C147" s="1">
        <v>4473480.3</v>
      </c>
      <c r="D147" s="1" t="s">
        <v>1287</v>
      </c>
      <c r="E147" s="1" t="s">
        <v>967</v>
      </c>
      <c r="F147" s="1" t="s">
        <v>968</v>
      </c>
      <c r="G147" s="1" t="s">
        <v>4397</v>
      </c>
      <c r="H147" s="1" t="s">
        <v>983</v>
      </c>
      <c r="I147" s="1" t="s">
        <v>971</v>
      </c>
      <c r="J147" s="1" t="s">
        <v>984</v>
      </c>
      <c r="K147" s="1">
        <v>-1.0271731940505E-3</v>
      </c>
      <c r="L147" s="1">
        <v>-6.6622596161589904E-3</v>
      </c>
      <c r="M147" t="str">
        <f t="shared" si="3"/>
        <v>"Anterior_nares.145"</v>
      </c>
      <c r="P147">
        <v>98</v>
      </c>
      <c r="Q147" t="s">
        <v>3856</v>
      </c>
      <c r="OX147" s="1" t="s">
        <v>4397</v>
      </c>
    </row>
    <row r="148" spans="1:414">
      <c r="A148" s="1">
        <v>146</v>
      </c>
      <c r="B148" s="1">
        <v>146</v>
      </c>
      <c r="C148" s="1">
        <v>4473062.3</v>
      </c>
      <c r="D148" s="1" t="s">
        <v>1289</v>
      </c>
      <c r="E148" s="1" t="s">
        <v>967</v>
      </c>
      <c r="F148" s="1" t="s">
        <v>968</v>
      </c>
      <c r="G148" s="1" t="s">
        <v>4398</v>
      </c>
      <c r="H148" s="1" t="s">
        <v>1004</v>
      </c>
      <c r="I148" s="1" t="s">
        <v>971</v>
      </c>
      <c r="J148" s="1" t="s">
        <v>972</v>
      </c>
      <c r="K148" s="1">
        <v>-5.2092486709908695E-4</v>
      </c>
      <c r="L148" s="1">
        <v>-6.6938758320912797E-3</v>
      </c>
      <c r="M148" t="str">
        <f t="shared" si="3"/>
        <v>"Anterior_nares.146"</v>
      </c>
      <c r="P148">
        <v>99</v>
      </c>
      <c r="Q148" t="s">
        <v>4034</v>
      </c>
      <c r="OX148" s="1" t="s">
        <v>4398</v>
      </c>
    </row>
    <row r="149" spans="1:414">
      <c r="A149" s="1">
        <v>147</v>
      </c>
      <c r="B149" s="1">
        <v>147</v>
      </c>
      <c r="C149" s="1">
        <v>4472358.3</v>
      </c>
      <c r="D149" s="1" t="s">
        <v>1291</v>
      </c>
      <c r="E149" s="1" t="s">
        <v>967</v>
      </c>
      <c r="F149" s="1" t="s">
        <v>968</v>
      </c>
      <c r="G149" s="1" t="s">
        <v>4399</v>
      </c>
      <c r="H149" s="1" t="s">
        <v>1070</v>
      </c>
      <c r="I149" s="1" t="s">
        <v>971</v>
      </c>
      <c r="J149" s="1" t="s">
        <v>972</v>
      </c>
      <c r="K149" s="1">
        <v>8.7324991027814397E-5</v>
      </c>
      <c r="L149" s="1">
        <v>-6.7008231983776197E-3</v>
      </c>
      <c r="M149" t="str">
        <f t="shared" si="3"/>
        <v>"Anterior_nares.147"</v>
      </c>
      <c r="P149">
        <v>100</v>
      </c>
      <c r="Q149" t="s">
        <v>4050</v>
      </c>
      <c r="OX149" s="1" t="s">
        <v>4399</v>
      </c>
    </row>
    <row r="150" spans="1:414">
      <c r="A150" s="1">
        <v>148</v>
      </c>
      <c r="B150" s="1">
        <v>148</v>
      </c>
      <c r="C150" s="1">
        <v>4472310.3</v>
      </c>
      <c r="D150" s="1" t="s">
        <v>1293</v>
      </c>
      <c r="E150" s="1" t="s">
        <v>967</v>
      </c>
      <c r="F150" s="1" t="s">
        <v>968</v>
      </c>
      <c r="G150" s="1" t="s">
        <v>4400</v>
      </c>
      <c r="H150" s="1" t="s">
        <v>1004</v>
      </c>
      <c r="I150" s="1" t="s">
        <v>971</v>
      </c>
      <c r="J150" s="1" t="s">
        <v>972</v>
      </c>
      <c r="K150" s="1">
        <v>-5.3033333024311196E-4</v>
      </c>
      <c r="L150" s="1">
        <v>-6.7696416286600596E-3</v>
      </c>
      <c r="M150" t="str">
        <f t="shared" si="3"/>
        <v>"Anterior_nares.148"</v>
      </c>
      <c r="P150">
        <v>101</v>
      </c>
      <c r="Q150" t="s">
        <v>3202</v>
      </c>
      <c r="OX150" s="1" t="s">
        <v>4400</v>
      </c>
    </row>
    <row r="151" spans="1:414">
      <c r="A151" s="1">
        <v>149</v>
      </c>
      <c r="B151" s="1">
        <v>149</v>
      </c>
      <c r="C151" s="1">
        <v>4472546.3</v>
      </c>
      <c r="D151" s="1" t="s">
        <v>1295</v>
      </c>
      <c r="E151" s="1" t="s">
        <v>967</v>
      </c>
      <c r="F151" s="1" t="s">
        <v>968</v>
      </c>
      <c r="G151" s="1" t="s">
        <v>4401</v>
      </c>
      <c r="H151" s="1" t="s">
        <v>1004</v>
      </c>
      <c r="I151" s="1" t="s">
        <v>997</v>
      </c>
      <c r="J151" s="1" t="s">
        <v>972</v>
      </c>
      <c r="K151" s="1">
        <v>-1.40074908201716E-3</v>
      </c>
      <c r="L151" s="1">
        <v>-6.7778051570735499E-3</v>
      </c>
      <c r="M151" t="str">
        <f t="shared" si="3"/>
        <v>"Anterior_nares.149"</v>
      </c>
      <c r="P151">
        <v>102</v>
      </c>
      <c r="Q151" t="s">
        <v>3170</v>
      </c>
      <c r="OX151" s="1" t="s">
        <v>4401</v>
      </c>
    </row>
    <row r="152" spans="1:414">
      <c r="A152" s="1">
        <v>150</v>
      </c>
      <c r="B152" s="1">
        <v>150</v>
      </c>
      <c r="C152" s="1">
        <v>4473063.3</v>
      </c>
      <c r="D152" s="1" t="s">
        <v>1297</v>
      </c>
      <c r="E152" s="1" t="s">
        <v>967</v>
      </c>
      <c r="F152" s="1" t="s">
        <v>968</v>
      </c>
      <c r="G152" s="1" t="s">
        <v>4402</v>
      </c>
      <c r="H152" s="1" t="s">
        <v>1004</v>
      </c>
      <c r="I152" s="1" t="s">
        <v>971</v>
      </c>
      <c r="J152" s="1" t="s">
        <v>972</v>
      </c>
      <c r="K152" s="1">
        <v>-1.14914482247693E-3</v>
      </c>
      <c r="L152" s="1">
        <v>-6.8249939053182298E-3</v>
      </c>
      <c r="M152" t="str">
        <f t="shared" si="3"/>
        <v>"Anterior_nares.150"</v>
      </c>
      <c r="P152">
        <v>103</v>
      </c>
      <c r="Q152" t="s">
        <v>3326</v>
      </c>
      <c r="OX152" s="1" t="s">
        <v>4402</v>
      </c>
    </row>
    <row r="153" spans="1:414">
      <c r="A153" s="1">
        <v>151</v>
      </c>
      <c r="B153" s="1">
        <v>151</v>
      </c>
      <c r="C153" s="1">
        <v>4472790.3</v>
      </c>
      <c r="D153" s="1" t="s">
        <v>1299</v>
      </c>
      <c r="E153" s="1" t="s">
        <v>967</v>
      </c>
      <c r="F153" s="1" t="s">
        <v>968</v>
      </c>
      <c r="G153" s="1" t="s">
        <v>4403</v>
      </c>
      <c r="H153" s="1" t="s">
        <v>1004</v>
      </c>
      <c r="I153" s="1" t="s">
        <v>997</v>
      </c>
      <c r="J153" s="1" t="s">
        <v>984</v>
      </c>
      <c r="K153" s="1">
        <v>-4.9117861376436604E-4</v>
      </c>
      <c r="L153" s="1">
        <v>-6.8309435620523299E-3</v>
      </c>
      <c r="M153" t="str">
        <f t="shared" si="3"/>
        <v>"Anterior_nares.151"</v>
      </c>
      <c r="P153">
        <v>104</v>
      </c>
      <c r="Q153" t="s">
        <v>3234</v>
      </c>
      <c r="OX153" s="1" t="s">
        <v>4403</v>
      </c>
    </row>
    <row r="154" spans="1:414">
      <c r="A154" s="1">
        <v>152</v>
      </c>
      <c r="B154" s="1">
        <v>152</v>
      </c>
      <c r="C154" s="1">
        <v>4473057.3</v>
      </c>
      <c r="D154" s="1" t="s">
        <v>1301</v>
      </c>
      <c r="E154" s="1" t="s">
        <v>967</v>
      </c>
      <c r="F154" s="1" t="s">
        <v>968</v>
      </c>
      <c r="G154" s="1" t="s">
        <v>4404</v>
      </c>
      <c r="H154" s="1" t="s">
        <v>983</v>
      </c>
      <c r="I154" s="1" t="s">
        <v>971</v>
      </c>
      <c r="J154" s="1" t="s">
        <v>972</v>
      </c>
      <c r="K154" s="1">
        <v>3.1710346976436402E-4</v>
      </c>
      <c r="L154" s="1">
        <v>-6.8394879388255798E-3</v>
      </c>
      <c r="M154" t="str">
        <f t="shared" si="3"/>
        <v>"Anterior_nares.152"</v>
      </c>
      <c r="P154">
        <v>105</v>
      </c>
      <c r="Q154" t="s">
        <v>3330</v>
      </c>
      <c r="OX154" s="1" t="s">
        <v>4404</v>
      </c>
    </row>
    <row r="155" spans="1:414">
      <c r="A155" s="1">
        <v>153</v>
      </c>
      <c r="B155" s="1">
        <v>153</v>
      </c>
      <c r="C155" s="1">
        <v>4472309.3</v>
      </c>
      <c r="D155" s="1" t="s">
        <v>1303</v>
      </c>
      <c r="E155" s="1" t="s">
        <v>967</v>
      </c>
      <c r="F155" s="1" t="s">
        <v>968</v>
      </c>
      <c r="G155" s="1" t="s">
        <v>4405</v>
      </c>
      <c r="H155" s="1" t="s">
        <v>1004</v>
      </c>
      <c r="I155" s="1" t="s">
        <v>971</v>
      </c>
      <c r="J155" s="1" t="s">
        <v>972</v>
      </c>
      <c r="K155" s="1">
        <v>-5.6816545501124898E-4</v>
      </c>
      <c r="L155" s="1">
        <v>-6.8397557797389699E-3</v>
      </c>
      <c r="M155" t="str">
        <f t="shared" si="3"/>
        <v>"Anterior_nares.153"</v>
      </c>
      <c r="P155">
        <v>106</v>
      </c>
      <c r="Q155" t="s">
        <v>3238</v>
      </c>
      <c r="OX155" s="1" t="s">
        <v>4405</v>
      </c>
    </row>
    <row r="156" spans="1:414">
      <c r="A156" s="1">
        <v>154</v>
      </c>
      <c r="B156" s="1">
        <v>154</v>
      </c>
      <c r="C156" s="1">
        <v>4472832.3</v>
      </c>
      <c r="D156" s="1" t="s">
        <v>1305</v>
      </c>
      <c r="E156" s="1" t="s">
        <v>967</v>
      </c>
      <c r="F156" s="1" t="s">
        <v>968</v>
      </c>
      <c r="G156" s="1" t="s">
        <v>4406</v>
      </c>
      <c r="H156" s="1" t="s">
        <v>1004</v>
      </c>
      <c r="I156" s="1" t="s">
        <v>997</v>
      </c>
      <c r="J156" s="1" t="s">
        <v>984</v>
      </c>
      <c r="K156" s="1">
        <v>-5.5002157520342497E-4</v>
      </c>
      <c r="L156" s="1">
        <v>-6.84966814977869E-3</v>
      </c>
      <c r="M156" t="str">
        <f t="shared" si="3"/>
        <v>"Anterior_nares.154"</v>
      </c>
      <c r="P156">
        <v>107</v>
      </c>
      <c r="Q156" t="s">
        <v>3270</v>
      </c>
      <c r="OX156" s="1" t="s">
        <v>4406</v>
      </c>
    </row>
    <row r="157" spans="1:414">
      <c r="A157" s="1">
        <v>155</v>
      </c>
      <c r="B157" s="1">
        <v>155</v>
      </c>
      <c r="C157" s="1">
        <v>4473056.3</v>
      </c>
      <c r="D157" s="1" t="s">
        <v>1307</v>
      </c>
      <c r="E157" s="1" t="s">
        <v>967</v>
      </c>
      <c r="F157" s="1" t="s">
        <v>968</v>
      </c>
      <c r="G157" s="1" t="s">
        <v>4407</v>
      </c>
      <c r="H157" s="1" t="s">
        <v>983</v>
      </c>
      <c r="I157" s="1" t="s">
        <v>971</v>
      </c>
      <c r="J157" s="1" t="s">
        <v>972</v>
      </c>
      <c r="K157" s="1">
        <v>-5.45214851826253E-5</v>
      </c>
      <c r="L157" s="1">
        <v>-6.8676438701020196E-3</v>
      </c>
      <c r="M157" t="str">
        <f t="shared" si="3"/>
        <v>"Anterior_nares.155"</v>
      </c>
      <c r="P157">
        <v>108</v>
      </c>
      <c r="Q157" t="s">
        <v>3322</v>
      </c>
      <c r="OX157" s="1" t="s">
        <v>4407</v>
      </c>
    </row>
    <row r="158" spans="1:414">
      <c r="A158" s="1">
        <v>156</v>
      </c>
      <c r="B158" s="1">
        <v>156</v>
      </c>
      <c r="C158" s="1">
        <v>4472359.3</v>
      </c>
      <c r="D158" s="1" t="s">
        <v>1309</v>
      </c>
      <c r="E158" s="1" t="s">
        <v>967</v>
      </c>
      <c r="F158" s="1" t="s">
        <v>968</v>
      </c>
      <c r="G158" s="1" t="s">
        <v>4408</v>
      </c>
      <c r="H158" s="1" t="s">
        <v>1070</v>
      </c>
      <c r="I158" s="1" t="s">
        <v>971</v>
      </c>
      <c r="J158" s="1" t="s">
        <v>972</v>
      </c>
      <c r="K158" s="1">
        <v>1.27971408520553E-4</v>
      </c>
      <c r="L158" s="1">
        <v>-6.9048254481549002E-3</v>
      </c>
      <c r="M158" t="str">
        <f t="shared" si="3"/>
        <v>"Anterior_nares.156"</v>
      </c>
      <c r="P158">
        <v>109</v>
      </c>
      <c r="Q158" t="s">
        <v>3328</v>
      </c>
      <c r="OX158" s="1" t="s">
        <v>4408</v>
      </c>
    </row>
    <row r="159" spans="1:414">
      <c r="A159" s="1">
        <v>157</v>
      </c>
      <c r="B159" s="1">
        <v>157</v>
      </c>
      <c r="C159" s="1">
        <v>4472243.3</v>
      </c>
      <c r="D159" s="1" t="s">
        <v>1311</v>
      </c>
      <c r="E159" s="1" t="s">
        <v>967</v>
      </c>
      <c r="F159" s="1" t="s">
        <v>968</v>
      </c>
      <c r="G159" s="1" t="s">
        <v>4409</v>
      </c>
      <c r="H159" s="1" t="s">
        <v>1004</v>
      </c>
      <c r="I159" s="1" t="s">
        <v>971</v>
      </c>
      <c r="J159" s="1" t="s">
        <v>972</v>
      </c>
      <c r="K159" s="1">
        <v>-1.79921694289128E-3</v>
      </c>
      <c r="L159" s="1">
        <v>-6.9631709265801003E-3</v>
      </c>
      <c r="M159" t="str">
        <f t="shared" si="3"/>
        <v>"Anterior_nares.157"</v>
      </c>
      <c r="P159">
        <v>110</v>
      </c>
      <c r="Q159" t="s">
        <v>3244</v>
      </c>
      <c r="OX159" s="1" t="s">
        <v>4409</v>
      </c>
    </row>
    <row r="160" spans="1:414">
      <c r="A160" s="1">
        <v>158</v>
      </c>
      <c r="B160" s="1">
        <v>158</v>
      </c>
      <c r="C160" s="1">
        <v>4472475.3</v>
      </c>
      <c r="D160" s="1" t="s">
        <v>1313</v>
      </c>
      <c r="E160" s="1" t="s">
        <v>967</v>
      </c>
      <c r="F160" s="1" t="s">
        <v>968</v>
      </c>
      <c r="G160" s="1" t="s">
        <v>4410</v>
      </c>
      <c r="H160" s="1" t="s">
        <v>983</v>
      </c>
      <c r="I160" s="1" t="s">
        <v>971</v>
      </c>
      <c r="J160" s="1" t="s">
        <v>972</v>
      </c>
      <c r="K160" s="1">
        <v>-4.6843408382280499E-5</v>
      </c>
      <c r="L160" s="1">
        <v>-6.99741125202691E-3</v>
      </c>
      <c r="M160" t="str">
        <f t="shared" si="3"/>
        <v>"Anterior_nares.158"</v>
      </c>
      <c r="P160">
        <v>111</v>
      </c>
      <c r="Q160" t="s">
        <v>3334</v>
      </c>
      <c r="OX160" s="1" t="s">
        <v>4410</v>
      </c>
    </row>
    <row r="161" spans="1:414">
      <c r="A161" s="1">
        <v>159</v>
      </c>
      <c r="B161" s="1">
        <v>159</v>
      </c>
      <c r="C161" s="1">
        <v>4473232.3</v>
      </c>
      <c r="D161" s="1" t="s">
        <v>1315</v>
      </c>
      <c r="E161" s="1" t="s">
        <v>967</v>
      </c>
      <c r="F161" s="1" t="s">
        <v>968</v>
      </c>
      <c r="G161" s="1" t="s">
        <v>4411</v>
      </c>
      <c r="H161" s="1" t="s">
        <v>1004</v>
      </c>
      <c r="I161" s="1" t="s">
        <v>971</v>
      </c>
      <c r="J161" s="1" t="s">
        <v>972</v>
      </c>
      <c r="K161" s="1">
        <v>-1.3593589964677199E-3</v>
      </c>
      <c r="L161" s="1">
        <v>-7.0209868808864097E-3</v>
      </c>
      <c r="M161" t="str">
        <f t="shared" si="3"/>
        <v>"Anterior_nares.159"</v>
      </c>
      <c r="P161">
        <v>112</v>
      </c>
      <c r="Q161" t="s">
        <v>3342</v>
      </c>
      <c r="OX161" s="1" t="s">
        <v>4411</v>
      </c>
    </row>
    <row r="162" spans="1:414">
      <c r="A162" s="1">
        <v>160</v>
      </c>
      <c r="B162" s="1">
        <v>160</v>
      </c>
      <c r="C162" s="1">
        <v>4473032.3</v>
      </c>
      <c r="D162" s="1" t="s">
        <v>1317</v>
      </c>
      <c r="E162" s="1" t="s">
        <v>967</v>
      </c>
      <c r="F162" s="1" t="s">
        <v>968</v>
      </c>
      <c r="G162" s="1" t="s">
        <v>4412</v>
      </c>
      <c r="H162" s="1" t="s">
        <v>1004</v>
      </c>
      <c r="I162" s="1" t="s">
        <v>971</v>
      </c>
      <c r="J162" s="1" t="s">
        <v>984</v>
      </c>
      <c r="K162" s="1">
        <v>-3.8303495364769698E-4</v>
      </c>
      <c r="L162" s="1">
        <v>-7.0289144694650196E-3</v>
      </c>
      <c r="M162" t="str">
        <f t="shared" si="3"/>
        <v>"Anterior_nares.160"</v>
      </c>
      <c r="P162">
        <v>113</v>
      </c>
      <c r="Q162" t="s">
        <v>3603</v>
      </c>
      <c r="OX162" s="1" t="s">
        <v>4412</v>
      </c>
    </row>
    <row r="163" spans="1:414">
      <c r="A163" s="1">
        <v>161</v>
      </c>
      <c r="B163" s="1">
        <v>161</v>
      </c>
      <c r="C163" s="1">
        <v>4472242.3</v>
      </c>
      <c r="D163" s="1" t="s">
        <v>1319</v>
      </c>
      <c r="E163" s="1" t="s">
        <v>967</v>
      </c>
      <c r="F163" s="1" t="s">
        <v>968</v>
      </c>
      <c r="G163" s="1" t="s">
        <v>4413</v>
      </c>
      <c r="H163" s="1" t="s">
        <v>1004</v>
      </c>
      <c r="I163" s="1" t="s">
        <v>971</v>
      </c>
      <c r="J163" s="1" t="s">
        <v>972</v>
      </c>
      <c r="K163" s="1">
        <v>-1.9886422588183601E-3</v>
      </c>
      <c r="L163" s="1">
        <v>-7.1124166116963402E-3</v>
      </c>
      <c r="M163" t="str">
        <f t="shared" si="3"/>
        <v>"Anterior_nares.161"</v>
      </c>
      <c r="P163">
        <v>114</v>
      </c>
      <c r="Q163" t="s">
        <v>3376</v>
      </c>
      <c r="OX163" s="1" t="s">
        <v>4413</v>
      </c>
    </row>
    <row r="164" spans="1:414">
      <c r="A164" s="1">
        <v>162</v>
      </c>
      <c r="B164" s="1">
        <v>162</v>
      </c>
      <c r="C164" s="1">
        <v>4473489.3</v>
      </c>
      <c r="D164" s="1" t="s">
        <v>1321</v>
      </c>
      <c r="E164" s="1" t="s">
        <v>967</v>
      </c>
      <c r="F164" s="1" t="s">
        <v>968</v>
      </c>
      <c r="G164" s="1" t="s">
        <v>4414</v>
      </c>
      <c r="H164" s="1" t="s">
        <v>983</v>
      </c>
      <c r="I164" s="1" t="s">
        <v>971</v>
      </c>
      <c r="J164" s="1" t="s">
        <v>984</v>
      </c>
      <c r="K164" s="1">
        <v>-7.6480487842580898E-4</v>
      </c>
      <c r="L164" s="1">
        <v>-7.1178438268582602E-3</v>
      </c>
      <c r="M164" t="str">
        <f t="shared" si="3"/>
        <v>"Anterior_nares.162"</v>
      </c>
      <c r="P164">
        <v>115</v>
      </c>
      <c r="Q164" t="s">
        <v>3611</v>
      </c>
      <c r="OX164" s="1" t="s">
        <v>4414</v>
      </c>
    </row>
    <row r="165" spans="1:414">
      <c r="A165" s="1">
        <v>163</v>
      </c>
      <c r="B165" s="1">
        <v>163</v>
      </c>
      <c r="C165" s="1">
        <v>4472547.3</v>
      </c>
      <c r="D165" s="1" t="s">
        <v>1323</v>
      </c>
      <c r="E165" s="1" t="s">
        <v>967</v>
      </c>
      <c r="F165" s="1" t="s">
        <v>968</v>
      </c>
      <c r="G165" s="1" t="s">
        <v>4415</v>
      </c>
      <c r="H165" s="1" t="s">
        <v>1004</v>
      </c>
      <c r="I165" s="1" t="s">
        <v>997</v>
      </c>
      <c r="J165" s="1" t="s">
        <v>972</v>
      </c>
      <c r="K165" s="1">
        <v>-1.7102680588603899E-3</v>
      </c>
      <c r="L165" s="1">
        <v>-7.1722749524936397E-3</v>
      </c>
      <c r="M165" t="str">
        <f t="shared" si="3"/>
        <v>"Anterior_nares.163"</v>
      </c>
      <c r="P165">
        <v>116</v>
      </c>
      <c r="Q165" t="s">
        <v>3340</v>
      </c>
      <c r="OX165" s="1" t="s">
        <v>4415</v>
      </c>
    </row>
    <row r="166" spans="1:414">
      <c r="A166" s="1">
        <v>164</v>
      </c>
      <c r="B166" s="1">
        <v>164</v>
      </c>
      <c r="C166" s="1">
        <v>4472920.3</v>
      </c>
      <c r="D166" s="1" t="s">
        <v>1325</v>
      </c>
      <c r="E166" s="1" t="s">
        <v>967</v>
      </c>
      <c r="F166" s="1" t="s">
        <v>968</v>
      </c>
      <c r="G166" s="1" t="s">
        <v>4416</v>
      </c>
      <c r="H166" s="1" t="s">
        <v>983</v>
      </c>
      <c r="I166" s="1" t="s">
        <v>971</v>
      </c>
      <c r="J166" s="1" t="s">
        <v>984</v>
      </c>
      <c r="K166" s="1">
        <v>-1.0091403353120899E-3</v>
      </c>
      <c r="L166" s="1">
        <v>-7.2512867757776999E-3</v>
      </c>
      <c r="M166" t="str">
        <f t="shared" si="3"/>
        <v>"Anterior_nares.164"</v>
      </c>
      <c r="P166">
        <v>117</v>
      </c>
      <c r="Q166" t="s">
        <v>3183</v>
      </c>
      <c r="OX166" s="1" t="s">
        <v>4416</v>
      </c>
    </row>
    <row r="167" spans="1:414">
      <c r="A167" s="1">
        <v>165</v>
      </c>
      <c r="B167" s="1">
        <v>165</v>
      </c>
      <c r="C167" s="1">
        <v>4472262.3</v>
      </c>
      <c r="D167" s="1" t="s">
        <v>1327</v>
      </c>
      <c r="E167" s="1" t="s">
        <v>967</v>
      </c>
      <c r="F167" s="1" t="s">
        <v>968</v>
      </c>
      <c r="G167" s="1" t="s">
        <v>4417</v>
      </c>
      <c r="H167" s="1" t="s">
        <v>1004</v>
      </c>
      <c r="I167" s="1" t="s">
        <v>971</v>
      </c>
      <c r="J167" s="1" t="s">
        <v>972</v>
      </c>
      <c r="K167" s="1">
        <v>-2.0712954016456099E-3</v>
      </c>
      <c r="L167" s="1">
        <v>-7.2587676846208203E-3</v>
      </c>
      <c r="M167" t="str">
        <f t="shared" si="3"/>
        <v>"Anterior_nares.165"</v>
      </c>
      <c r="P167">
        <v>118</v>
      </c>
      <c r="Q167" t="s">
        <v>3398</v>
      </c>
      <c r="OX167" s="1" t="s">
        <v>4417</v>
      </c>
    </row>
    <row r="168" spans="1:414">
      <c r="A168" s="1">
        <v>166</v>
      </c>
      <c r="B168" s="1">
        <v>166</v>
      </c>
      <c r="C168" s="1">
        <v>4472914.3</v>
      </c>
      <c r="D168" s="1" t="s">
        <v>1329</v>
      </c>
      <c r="E168" s="1" t="s">
        <v>967</v>
      </c>
      <c r="F168" s="1" t="s">
        <v>968</v>
      </c>
      <c r="G168" s="1" t="s">
        <v>4418</v>
      </c>
      <c r="H168" s="1" t="s">
        <v>983</v>
      </c>
      <c r="I168" s="1" t="s">
        <v>971</v>
      </c>
      <c r="J168" s="1" t="s">
        <v>984</v>
      </c>
      <c r="K168" s="1">
        <v>-1.34777691879169E-3</v>
      </c>
      <c r="L168" s="1">
        <v>-7.2806408348127802E-3</v>
      </c>
      <c r="M168" t="str">
        <f t="shared" si="3"/>
        <v>"Anterior_nares.166"</v>
      </c>
      <c r="P168">
        <v>119</v>
      </c>
      <c r="Q168" t="s">
        <v>3350</v>
      </c>
      <c r="OX168" s="1" t="s">
        <v>4418</v>
      </c>
    </row>
    <row r="169" spans="1:414">
      <c r="A169" s="1">
        <v>167</v>
      </c>
      <c r="B169" s="1">
        <v>167</v>
      </c>
      <c r="C169" s="1">
        <v>4473563.3</v>
      </c>
      <c r="D169" s="1" t="s">
        <v>1331</v>
      </c>
      <c r="E169" s="1" t="s">
        <v>967</v>
      </c>
      <c r="F169" s="1" t="s">
        <v>968</v>
      </c>
      <c r="G169" s="1" t="s">
        <v>4419</v>
      </c>
      <c r="H169" s="1" t="s">
        <v>1070</v>
      </c>
      <c r="I169" s="1" t="s">
        <v>997</v>
      </c>
      <c r="J169" s="1" t="s">
        <v>984</v>
      </c>
      <c r="K169" s="1">
        <v>-4.8357101874962601E-4</v>
      </c>
      <c r="L169" s="1">
        <v>-7.2960498503723999E-3</v>
      </c>
      <c r="M169" t="str">
        <f t="shared" si="3"/>
        <v>"Anterior_nares.167"</v>
      </c>
      <c r="P169">
        <v>120</v>
      </c>
      <c r="Q169" t="s">
        <v>3490</v>
      </c>
      <c r="OX169" s="1" t="s">
        <v>4419</v>
      </c>
    </row>
    <row r="170" spans="1:414">
      <c r="A170" s="1">
        <v>168</v>
      </c>
      <c r="B170" s="1">
        <v>168</v>
      </c>
      <c r="C170" s="1">
        <v>4472414.3</v>
      </c>
      <c r="D170" s="1" t="s">
        <v>1333</v>
      </c>
      <c r="E170" s="1" t="s">
        <v>967</v>
      </c>
      <c r="F170" s="1" t="s">
        <v>968</v>
      </c>
      <c r="G170" s="1" t="s">
        <v>4420</v>
      </c>
      <c r="H170" s="1" t="s">
        <v>1070</v>
      </c>
      <c r="I170" s="1" t="s">
        <v>997</v>
      </c>
      <c r="J170" s="1" t="s">
        <v>1055</v>
      </c>
      <c r="K170" s="1">
        <v>-5.4151364095355605E-4</v>
      </c>
      <c r="L170" s="1">
        <v>-7.4397845715229501E-3</v>
      </c>
      <c r="M170" t="str">
        <f t="shared" si="3"/>
        <v>"Anterior_nares.168"</v>
      </c>
      <c r="P170">
        <v>121</v>
      </c>
      <c r="Q170" t="s">
        <v>3508</v>
      </c>
      <c r="OX170" s="1" t="s">
        <v>4420</v>
      </c>
    </row>
    <row r="171" spans="1:414">
      <c r="A171" s="1">
        <v>169</v>
      </c>
      <c r="B171" s="1">
        <v>169</v>
      </c>
      <c r="C171" s="1">
        <v>4473559.3</v>
      </c>
      <c r="D171" s="1" t="s">
        <v>1335</v>
      </c>
      <c r="E171" s="1" t="s">
        <v>967</v>
      </c>
      <c r="F171" s="1" t="s">
        <v>968</v>
      </c>
      <c r="G171" s="1" t="s">
        <v>4421</v>
      </c>
      <c r="H171" s="1" t="s">
        <v>1070</v>
      </c>
      <c r="I171" s="1" t="s">
        <v>997</v>
      </c>
      <c r="J171" s="1" t="s">
        <v>984</v>
      </c>
      <c r="K171" s="1">
        <v>-1.02352287020042E-3</v>
      </c>
      <c r="L171" s="1">
        <v>-7.4490854423460099E-3</v>
      </c>
      <c r="M171" t="str">
        <f t="shared" si="3"/>
        <v>"Anterior_nares.169"</v>
      </c>
      <c r="P171">
        <v>122</v>
      </c>
      <c r="Q171" t="s">
        <v>3290</v>
      </c>
      <c r="OX171" s="1" t="s">
        <v>4421</v>
      </c>
    </row>
    <row r="172" spans="1:414">
      <c r="A172" s="1">
        <v>170</v>
      </c>
      <c r="B172" s="1">
        <v>170</v>
      </c>
      <c r="C172" s="1">
        <v>4478489.3</v>
      </c>
      <c r="D172" s="1" t="s">
        <v>1337</v>
      </c>
      <c r="E172" s="1" t="s">
        <v>967</v>
      </c>
      <c r="F172" s="1" t="s">
        <v>968</v>
      </c>
      <c r="G172" s="1" t="s">
        <v>4422</v>
      </c>
      <c r="H172" s="1" t="s">
        <v>1004</v>
      </c>
      <c r="I172" s="1" t="s">
        <v>971</v>
      </c>
      <c r="J172" s="1" t="s">
        <v>972</v>
      </c>
      <c r="K172" s="1">
        <v>-1.0713003428854499E-3</v>
      </c>
      <c r="L172" s="1">
        <v>-7.4784569924685601E-3</v>
      </c>
      <c r="M172" t="str">
        <f t="shared" si="3"/>
        <v>"Anterior_nares.170"</v>
      </c>
      <c r="P172">
        <v>123</v>
      </c>
      <c r="Q172" t="s">
        <v>3214</v>
      </c>
      <c r="OX172" s="1" t="s">
        <v>4422</v>
      </c>
    </row>
    <row r="173" spans="1:414">
      <c r="A173" s="1">
        <v>171</v>
      </c>
      <c r="B173" s="1">
        <v>171</v>
      </c>
      <c r="C173" s="1">
        <v>4473296.3</v>
      </c>
      <c r="D173" s="1" t="s">
        <v>1339</v>
      </c>
      <c r="E173" s="1" t="s">
        <v>967</v>
      </c>
      <c r="F173" s="1" t="s">
        <v>968</v>
      </c>
      <c r="G173" s="1" t="s">
        <v>4423</v>
      </c>
      <c r="H173" s="1" t="s">
        <v>983</v>
      </c>
      <c r="I173" s="1" t="s">
        <v>971</v>
      </c>
      <c r="J173" s="1" t="s">
        <v>984</v>
      </c>
      <c r="K173" s="1">
        <v>-3.9424826640965203E-4</v>
      </c>
      <c r="L173" s="1">
        <v>-7.59803978976188E-3</v>
      </c>
      <c r="M173" t="str">
        <f t="shared" si="3"/>
        <v>"Anterior_nares.171"</v>
      </c>
      <c r="P173">
        <v>124</v>
      </c>
      <c r="Q173" t="s">
        <v>3400</v>
      </c>
      <c r="OX173" s="1" t="s">
        <v>4423</v>
      </c>
    </row>
    <row r="174" spans="1:414">
      <c r="A174" s="1">
        <v>172</v>
      </c>
      <c r="B174" s="1">
        <v>172</v>
      </c>
      <c r="C174" s="1">
        <v>4478511.3</v>
      </c>
      <c r="D174" s="1" t="s">
        <v>1341</v>
      </c>
      <c r="E174" s="1" t="s">
        <v>967</v>
      </c>
      <c r="F174" s="1" t="s">
        <v>968</v>
      </c>
      <c r="G174" s="1" t="s">
        <v>4424</v>
      </c>
      <c r="H174" s="1" t="s">
        <v>983</v>
      </c>
      <c r="I174" s="1" t="s">
        <v>971</v>
      </c>
      <c r="J174" s="1" t="s">
        <v>984</v>
      </c>
      <c r="K174" s="1">
        <v>8.6535003950238707E-5</v>
      </c>
      <c r="L174" s="1">
        <v>-7.6807093462785796E-3</v>
      </c>
      <c r="M174" t="str">
        <f t="shared" si="3"/>
        <v>"Anterior_nares.172"</v>
      </c>
      <c r="P174">
        <v>125</v>
      </c>
      <c r="Q174" t="s">
        <v>3185</v>
      </c>
      <c r="OX174" s="1" t="s">
        <v>4424</v>
      </c>
    </row>
    <row r="175" spans="1:414">
      <c r="A175" s="1">
        <v>173</v>
      </c>
      <c r="B175" s="1">
        <v>173</v>
      </c>
      <c r="C175" s="1">
        <v>4472415.3</v>
      </c>
      <c r="D175" s="1" t="s">
        <v>1343</v>
      </c>
      <c r="E175" s="1" t="s">
        <v>967</v>
      </c>
      <c r="F175" s="1" t="s">
        <v>968</v>
      </c>
      <c r="G175" s="1" t="s">
        <v>4425</v>
      </c>
      <c r="H175" s="1" t="s">
        <v>1070</v>
      </c>
      <c r="I175" s="1" t="s">
        <v>997</v>
      </c>
      <c r="J175" s="1" t="s">
        <v>1055</v>
      </c>
      <c r="K175" s="1">
        <v>-7.4968326209206703E-4</v>
      </c>
      <c r="L175" s="1">
        <v>-7.8753618443647994E-3</v>
      </c>
      <c r="M175" t="str">
        <f t="shared" si="3"/>
        <v>"Anterior_nares.173"</v>
      </c>
      <c r="P175">
        <v>126</v>
      </c>
      <c r="Q175" t="s">
        <v>3310</v>
      </c>
      <c r="OX175" s="1" t="s">
        <v>4425</v>
      </c>
    </row>
    <row r="176" spans="1:414">
      <c r="A176" s="1">
        <v>174</v>
      </c>
      <c r="B176" s="1">
        <v>174</v>
      </c>
      <c r="C176" s="1">
        <v>4472247.3</v>
      </c>
      <c r="D176" s="1" t="s">
        <v>1345</v>
      </c>
      <c r="E176" s="1" t="s">
        <v>967</v>
      </c>
      <c r="F176" s="1" t="s">
        <v>968</v>
      </c>
      <c r="G176" s="1" t="s">
        <v>4426</v>
      </c>
      <c r="H176" s="1" t="s">
        <v>1004</v>
      </c>
      <c r="I176" s="1" t="s">
        <v>971</v>
      </c>
      <c r="J176" s="1" t="s">
        <v>972</v>
      </c>
      <c r="K176" s="1">
        <v>-8.9502747662597801E-4</v>
      </c>
      <c r="L176" s="1">
        <v>-7.8938434258412193E-3</v>
      </c>
      <c r="M176" t="str">
        <f t="shared" si="3"/>
        <v>"Anterior_nares.174"</v>
      </c>
      <c r="P176">
        <v>127</v>
      </c>
      <c r="Q176" t="s">
        <v>3191</v>
      </c>
      <c r="OX176" s="1" t="s">
        <v>4426</v>
      </c>
    </row>
    <row r="177" spans="1:414">
      <c r="A177" s="1">
        <v>175</v>
      </c>
      <c r="B177" s="1">
        <v>175</v>
      </c>
      <c r="C177" s="1">
        <v>4473038.3</v>
      </c>
      <c r="D177" s="1" t="s">
        <v>1347</v>
      </c>
      <c r="E177" s="1" t="s">
        <v>967</v>
      </c>
      <c r="F177" s="1" t="s">
        <v>968</v>
      </c>
      <c r="G177" s="1" t="s">
        <v>4427</v>
      </c>
      <c r="H177" s="1" t="s">
        <v>1070</v>
      </c>
      <c r="I177" s="1" t="s">
        <v>971</v>
      </c>
      <c r="J177" s="1" t="s">
        <v>984</v>
      </c>
      <c r="K177" s="1">
        <v>-1.7334131231388E-4</v>
      </c>
      <c r="L177" s="1">
        <v>-8.0062393705995806E-3</v>
      </c>
      <c r="M177" t="str">
        <f t="shared" si="3"/>
        <v>"Anterior_nares.175"</v>
      </c>
      <c r="P177">
        <v>128</v>
      </c>
      <c r="Q177" t="s">
        <v>3200</v>
      </c>
      <c r="OX177" s="1" t="s">
        <v>4427</v>
      </c>
    </row>
    <row r="178" spans="1:414">
      <c r="A178" s="1">
        <v>176</v>
      </c>
      <c r="B178" s="1">
        <v>176</v>
      </c>
      <c r="C178" s="1">
        <v>4472181.3</v>
      </c>
      <c r="D178" s="1" t="s">
        <v>1349</v>
      </c>
      <c r="E178" s="1" t="s">
        <v>967</v>
      </c>
      <c r="F178" s="1" t="s">
        <v>968</v>
      </c>
      <c r="G178" s="1" t="s">
        <v>4428</v>
      </c>
      <c r="H178" s="1" t="s">
        <v>1004</v>
      </c>
      <c r="I178" s="1" t="s">
        <v>997</v>
      </c>
      <c r="J178" s="1" t="s">
        <v>972</v>
      </c>
      <c r="K178" s="1">
        <v>-1.7106132393345801E-3</v>
      </c>
      <c r="L178" s="1">
        <v>-8.1166916855042095E-3</v>
      </c>
      <c r="M178" t="str">
        <f t="shared" si="3"/>
        <v>"Anterior_nares.176"</v>
      </c>
      <c r="P178">
        <v>129</v>
      </c>
      <c r="Q178" t="s">
        <v>3370</v>
      </c>
      <c r="OX178" s="1" t="s">
        <v>4428</v>
      </c>
    </row>
    <row r="179" spans="1:414">
      <c r="A179" s="1">
        <v>177</v>
      </c>
      <c r="B179" s="1">
        <v>177</v>
      </c>
      <c r="C179" s="1">
        <v>4472151.3</v>
      </c>
      <c r="D179" s="1" t="s">
        <v>1351</v>
      </c>
      <c r="E179" s="1" t="s">
        <v>967</v>
      </c>
      <c r="F179" s="1" t="s">
        <v>968</v>
      </c>
      <c r="G179" s="1" t="s">
        <v>4429</v>
      </c>
      <c r="H179" s="1" t="s">
        <v>1070</v>
      </c>
      <c r="I179" s="1" t="s">
        <v>971</v>
      </c>
      <c r="J179" s="1" t="s">
        <v>972</v>
      </c>
      <c r="K179" s="1">
        <v>-3.3499439068176003E-4</v>
      </c>
      <c r="L179" s="1">
        <v>-8.20082927644631E-3</v>
      </c>
      <c r="M179" t="str">
        <f t="shared" si="3"/>
        <v>"Anterior_nares.177"</v>
      </c>
      <c r="P179">
        <v>130</v>
      </c>
      <c r="Q179" t="s">
        <v>3352</v>
      </c>
      <c r="OX179" s="1" t="s">
        <v>4429</v>
      </c>
    </row>
    <row r="180" spans="1:414">
      <c r="A180" s="1">
        <v>178</v>
      </c>
      <c r="B180" s="1">
        <v>178</v>
      </c>
      <c r="C180" s="1">
        <v>4472474.3</v>
      </c>
      <c r="D180" s="1" t="s">
        <v>1353</v>
      </c>
      <c r="E180" s="1" t="s">
        <v>967</v>
      </c>
      <c r="F180" s="1" t="s">
        <v>968</v>
      </c>
      <c r="G180" s="1" t="s">
        <v>4430</v>
      </c>
      <c r="H180" s="1" t="s">
        <v>1070</v>
      </c>
      <c r="I180" s="1" t="s">
        <v>971</v>
      </c>
      <c r="J180" s="1" t="s">
        <v>972</v>
      </c>
      <c r="K180" s="1">
        <v>-8.5406394554870895E-4</v>
      </c>
      <c r="L180" s="1">
        <v>-8.2243010734615197E-3</v>
      </c>
      <c r="M180" t="str">
        <f t="shared" si="3"/>
        <v>"Anterior_nares.178"</v>
      </c>
      <c r="P180">
        <v>131</v>
      </c>
      <c r="Q180" t="s">
        <v>3268</v>
      </c>
      <c r="OX180" s="1" t="s">
        <v>4430</v>
      </c>
    </row>
    <row r="181" spans="1:414">
      <c r="A181" s="1">
        <v>179</v>
      </c>
      <c r="B181" s="1">
        <v>179</v>
      </c>
      <c r="C181" s="1">
        <v>4472649.3</v>
      </c>
      <c r="D181" s="1" t="s">
        <v>1355</v>
      </c>
      <c r="E181" s="1" t="s">
        <v>967</v>
      </c>
      <c r="F181" s="1" t="s">
        <v>968</v>
      </c>
      <c r="G181" s="1" t="s">
        <v>4431</v>
      </c>
      <c r="H181" s="1" t="s">
        <v>1070</v>
      </c>
      <c r="I181" s="1" t="s">
        <v>997</v>
      </c>
      <c r="J181" s="1" t="s">
        <v>984</v>
      </c>
      <c r="K181" s="1">
        <v>-8.7249295450515698E-4</v>
      </c>
      <c r="L181" s="1">
        <v>-8.2862848666186793E-3</v>
      </c>
      <c r="M181" t="str">
        <f t="shared" si="3"/>
        <v>"Anterior_nares.179"</v>
      </c>
      <c r="P181">
        <v>132</v>
      </c>
      <c r="Q181" t="s">
        <v>3272</v>
      </c>
      <c r="OX181" s="1" t="s">
        <v>4431</v>
      </c>
    </row>
    <row r="182" spans="1:414">
      <c r="A182" s="1">
        <v>180</v>
      </c>
      <c r="B182" s="1">
        <v>180</v>
      </c>
      <c r="C182" s="1">
        <v>4472180.3</v>
      </c>
      <c r="D182" s="1" t="s">
        <v>1357</v>
      </c>
      <c r="E182" s="1" t="s">
        <v>967</v>
      </c>
      <c r="F182" s="1" t="s">
        <v>968</v>
      </c>
      <c r="G182" s="1" t="s">
        <v>4432</v>
      </c>
      <c r="H182" s="1" t="s">
        <v>1004</v>
      </c>
      <c r="I182" s="1" t="s">
        <v>997</v>
      </c>
      <c r="J182" s="1" t="s">
        <v>972</v>
      </c>
      <c r="K182" s="1">
        <v>-1.75225971301614E-3</v>
      </c>
      <c r="L182" s="1">
        <v>-8.4432945798354007E-3</v>
      </c>
      <c r="M182" t="str">
        <f t="shared" si="3"/>
        <v>"Anterior_nares.180"</v>
      </c>
      <c r="P182">
        <v>133</v>
      </c>
      <c r="Q182" t="s">
        <v>3204</v>
      </c>
      <c r="OX182" s="1" t="s">
        <v>4432</v>
      </c>
    </row>
    <row r="183" spans="1:414">
      <c r="A183" s="1">
        <v>181</v>
      </c>
      <c r="B183" s="1">
        <v>181</v>
      </c>
      <c r="C183" s="1">
        <v>4472150.3</v>
      </c>
      <c r="D183" s="1" t="s">
        <v>1359</v>
      </c>
      <c r="E183" s="1" t="s">
        <v>967</v>
      </c>
      <c r="F183" s="1" t="s">
        <v>968</v>
      </c>
      <c r="G183" s="1" t="s">
        <v>4433</v>
      </c>
      <c r="H183" s="1" t="s">
        <v>1070</v>
      </c>
      <c r="I183" s="1" t="s">
        <v>971</v>
      </c>
      <c r="J183" s="1" t="s">
        <v>972</v>
      </c>
      <c r="K183" s="1">
        <v>-4.2963709387003199E-4</v>
      </c>
      <c r="L183" s="1">
        <v>-8.7118861057010402E-3</v>
      </c>
      <c r="M183" t="str">
        <f t="shared" si="3"/>
        <v>"Anterior_nares.181"</v>
      </c>
      <c r="P183">
        <v>134</v>
      </c>
      <c r="Q183" t="s">
        <v>3196</v>
      </c>
      <c r="OX183" s="1" t="s">
        <v>4433</v>
      </c>
    </row>
    <row r="184" spans="1:414">
      <c r="A184" s="1">
        <v>182</v>
      </c>
      <c r="B184" s="1">
        <v>182</v>
      </c>
      <c r="C184" s="1">
        <v>4472172.3</v>
      </c>
      <c r="D184" s="1" t="s">
        <v>1361</v>
      </c>
      <c r="E184" s="1" t="s">
        <v>967</v>
      </c>
      <c r="F184" s="1" t="s">
        <v>968</v>
      </c>
      <c r="G184" s="1" t="s">
        <v>4434</v>
      </c>
      <c r="H184" s="1" t="s">
        <v>1004</v>
      </c>
      <c r="I184" s="1" t="s">
        <v>971</v>
      </c>
      <c r="J184" s="1" t="s">
        <v>972</v>
      </c>
      <c r="K184" s="1">
        <v>-1.49297950501492E-3</v>
      </c>
      <c r="L184" s="1">
        <v>-8.8565625597878308E-3</v>
      </c>
      <c r="M184" t="str">
        <f t="shared" si="3"/>
        <v>"Anterior_nares.182"</v>
      </c>
      <c r="P184">
        <v>135</v>
      </c>
      <c r="Q184" t="s">
        <v>3428</v>
      </c>
      <c r="OX184" s="1" t="s">
        <v>4434</v>
      </c>
    </row>
    <row r="185" spans="1:414">
      <c r="A185" s="1">
        <v>183</v>
      </c>
      <c r="B185" s="1">
        <v>183</v>
      </c>
      <c r="C185" s="1">
        <v>4472761.3</v>
      </c>
      <c r="D185" s="1" t="s">
        <v>1363</v>
      </c>
      <c r="E185" s="1" t="s">
        <v>967</v>
      </c>
      <c r="F185" s="1" t="s">
        <v>968</v>
      </c>
      <c r="G185" s="1" t="s">
        <v>4435</v>
      </c>
      <c r="H185" s="1" t="s">
        <v>1070</v>
      </c>
      <c r="I185" s="1" t="s">
        <v>997</v>
      </c>
      <c r="J185" s="1" t="s">
        <v>984</v>
      </c>
      <c r="K185" s="1">
        <v>-2.5192969016779899E-3</v>
      </c>
      <c r="L185" s="1">
        <v>-8.9338622109957806E-3</v>
      </c>
      <c r="M185" t="str">
        <f t="shared" si="3"/>
        <v>"Anterior_nares.183"</v>
      </c>
      <c r="P185">
        <v>136</v>
      </c>
      <c r="Q185" t="s">
        <v>3274</v>
      </c>
      <c r="OX185" s="1" t="s">
        <v>4435</v>
      </c>
    </row>
    <row r="186" spans="1:414">
      <c r="A186" s="1">
        <v>184</v>
      </c>
      <c r="B186" s="1">
        <v>184</v>
      </c>
      <c r="C186" s="1">
        <v>4472711.3</v>
      </c>
      <c r="D186" s="1" t="s">
        <v>1365</v>
      </c>
      <c r="E186" s="1" t="s">
        <v>967</v>
      </c>
      <c r="F186" s="1" t="s">
        <v>968</v>
      </c>
      <c r="G186" s="1" t="s">
        <v>4436</v>
      </c>
      <c r="H186" s="1" t="s">
        <v>1070</v>
      </c>
      <c r="I186" s="1" t="s">
        <v>997</v>
      </c>
      <c r="J186" s="1" t="s">
        <v>984</v>
      </c>
      <c r="K186" s="1">
        <v>-1.03150207779953E-3</v>
      </c>
      <c r="L186" s="1">
        <v>-9.1010741568352E-3</v>
      </c>
      <c r="M186" t="str">
        <f t="shared" si="3"/>
        <v>"Anterior_nares.184"</v>
      </c>
      <c r="P186">
        <v>137</v>
      </c>
      <c r="Q186" t="s">
        <v>3304</v>
      </c>
      <c r="OX186" s="1" t="s">
        <v>4436</v>
      </c>
    </row>
    <row r="187" spans="1:414">
      <c r="A187" s="1">
        <v>185</v>
      </c>
      <c r="B187" s="1">
        <v>185</v>
      </c>
      <c r="C187" s="1">
        <v>4472718.3</v>
      </c>
      <c r="D187" s="1" t="s">
        <v>1367</v>
      </c>
      <c r="E187" s="1" t="s">
        <v>967</v>
      </c>
      <c r="F187" s="1" t="s">
        <v>968</v>
      </c>
      <c r="G187" s="1" t="s">
        <v>4437</v>
      </c>
      <c r="H187" s="1" t="s">
        <v>1070</v>
      </c>
      <c r="I187" s="1" t="s">
        <v>997</v>
      </c>
      <c r="J187" s="1" t="s">
        <v>984</v>
      </c>
      <c r="K187" s="1">
        <v>-2.17515478324447E-3</v>
      </c>
      <c r="L187" s="1">
        <v>-9.7046840042525808E-3</v>
      </c>
      <c r="M187" t="str">
        <f t="shared" si="3"/>
        <v>"Anterior_nares.185"</v>
      </c>
      <c r="P187">
        <v>138</v>
      </c>
      <c r="Q187" t="s">
        <v>3458</v>
      </c>
      <c r="OX187" s="1" t="s">
        <v>4437</v>
      </c>
    </row>
    <row r="188" spans="1:414">
      <c r="A188" s="1">
        <v>186</v>
      </c>
      <c r="B188" s="1">
        <v>186</v>
      </c>
      <c r="C188" s="1">
        <v>4478581.3</v>
      </c>
      <c r="D188" s="1" t="s">
        <v>1369</v>
      </c>
      <c r="E188" s="1" t="s">
        <v>967</v>
      </c>
      <c r="F188" s="1" t="s">
        <v>968</v>
      </c>
      <c r="G188" s="1" t="s">
        <v>4438</v>
      </c>
      <c r="H188" s="1" t="s">
        <v>1371</v>
      </c>
      <c r="I188" s="1" t="s">
        <v>997</v>
      </c>
      <c r="J188" s="1" t="s">
        <v>984</v>
      </c>
      <c r="K188" s="1">
        <v>-7.9750110164113002E-4</v>
      </c>
      <c r="L188" s="1">
        <v>-9.8618484041898997E-3</v>
      </c>
      <c r="M188" t="str">
        <f t="shared" si="3"/>
        <v>"Anterior_nares.186"</v>
      </c>
      <c r="P188">
        <v>139</v>
      </c>
      <c r="Q188" t="s">
        <v>3282</v>
      </c>
      <c r="OX188" s="1" t="s">
        <v>4438</v>
      </c>
    </row>
    <row r="189" spans="1:414">
      <c r="A189" s="1">
        <v>187</v>
      </c>
      <c r="B189" s="1">
        <v>187</v>
      </c>
      <c r="C189" s="1">
        <v>4472246.3</v>
      </c>
      <c r="D189" s="1" t="s">
        <v>1372</v>
      </c>
      <c r="E189" s="1" t="s">
        <v>967</v>
      </c>
      <c r="F189" s="1" t="s">
        <v>968</v>
      </c>
      <c r="G189" s="1" t="s">
        <v>4439</v>
      </c>
      <c r="H189" s="1" t="s">
        <v>1374</v>
      </c>
      <c r="I189" s="1" t="s">
        <v>971</v>
      </c>
      <c r="J189" s="1" t="s">
        <v>972</v>
      </c>
      <c r="K189" s="1">
        <v>-1.68907593350303E-3</v>
      </c>
      <c r="L189" s="1">
        <v>-9.8631179930771008E-3</v>
      </c>
      <c r="M189" t="str">
        <f t="shared" si="3"/>
        <v>"Anterior_nares.187"</v>
      </c>
      <c r="P189">
        <v>140</v>
      </c>
      <c r="Q189" t="s">
        <v>3450</v>
      </c>
      <c r="OX189" s="1" t="s">
        <v>4439</v>
      </c>
    </row>
    <row r="190" spans="1:414">
      <c r="A190" s="1">
        <v>188</v>
      </c>
      <c r="B190" s="1">
        <v>188</v>
      </c>
      <c r="C190" s="1">
        <v>4473511.3</v>
      </c>
      <c r="D190" s="1" t="s">
        <v>1375</v>
      </c>
      <c r="E190" s="1" t="s">
        <v>967</v>
      </c>
      <c r="F190" s="1" t="s">
        <v>968</v>
      </c>
      <c r="G190" s="1" t="s">
        <v>4440</v>
      </c>
      <c r="H190" s="1" t="s">
        <v>1371</v>
      </c>
      <c r="I190" s="1" t="s">
        <v>997</v>
      </c>
      <c r="J190" s="1" t="s">
        <v>984</v>
      </c>
      <c r="K190" s="1">
        <v>-8.9998040577828596E-4</v>
      </c>
      <c r="L190" s="1">
        <v>-9.9776291964777594E-3</v>
      </c>
      <c r="M190" t="str">
        <f t="shared" si="3"/>
        <v>"Anterior_nares.188"</v>
      </c>
      <c r="P190">
        <v>141</v>
      </c>
      <c r="Q190" t="s">
        <v>3177</v>
      </c>
      <c r="OX190" s="1" t="s">
        <v>4440</v>
      </c>
    </row>
    <row r="191" spans="1:4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P191">
        <v>142</v>
      </c>
      <c r="Q191" t="s">
        <v>3492</v>
      </c>
      <c r="OX191" s="1" t="s">
        <v>4441</v>
      </c>
    </row>
    <row r="192" spans="1:414">
      <c r="A192" s="1">
        <v>189</v>
      </c>
      <c r="B192" s="1">
        <v>0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t="s">
        <v>4454</v>
      </c>
      <c r="P192">
        <v>143</v>
      </c>
      <c r="Q192" t="s">
        <v>3406</v>
      </c>
      <c r="OX192" s="1" t="s">
        <v>4442</v>
      </c>
    </row>
    <row r="193" spans="1:414">
      <c r="A193" s="1">
        <v>190</v>
      </c>
      <c r="B193" s="1">
        <v>1</v>
      </c>
      <c r="C193" s="1">
        <v>4478524.3</v>
      </c>
      <c r="D193" s="1" t="s">
        <v>1377</v>
      </c>
      <c r="E193" s="1" t="s">
        <v>967</v>
      </c>
      <c r="F193" s="1" t="s">
        <v>1378</v>
      </c>
      <c r="G193" s="1" t="s">
        <v>4441</v>
      </c>
      <c r="H193" s="1" t="s">
        <v>970</v>
      </c>
      <c r="I193" s="1" t="s">
        <v>971</v>
      </c>
      <c r="J193" s="1" t="s">
        <v>984</v>
      </c>
      <c r="K193" s="1">
        <v>2.9935972886796199E-3</v>
      </c>
      <c r="L193" s="1">
        <v>3.0412097006912399E-3</v>
      </c>
      <c r="M193" t="str">
        <f t="shared" si="3"/>
        <v>"Attached_Keratinized_gingiva.1"</v>
      </c>
      <c r="P193">
        <v>144</v>
      </c>
      <c r="Q193" t="s">
        <v>3404</v>
      </c>
      <c r="OX193" s="1" t="s">
        <v>4443</v>
      </c>
    </row>
    <row r="194" spans="1:414">
      <c r="A194" s="1">
        <v>191</v>
      </c>
      <c r="B194" s="1">
        <v>2</v>
      </c>
      <c r="C194" s="1">
        <v>4478521.3</v>
      </c>
      <c r="D194" s="1" t="s">
        <v>1380</v>
      </c>
      <c r="E194" s="1" t="s">
        <v>967</v>
      </c>
      <c r="F194" s="1" t="s">
        <v>1378</v>
      </c>
      <c r="G194" s="1" t="s">
        <v>4442</v>
      </c>
      <c r="H194" s="1" t="s">
        <v>970</v>
      </c>
      <c r="I194" s="1" t="s">
        <v>971</v>
      </c>
      <c r="J194" s="1" t="s">
        <v>984</v>
      </c>
      <c r="K194" s="1">
        <v>2.95989154714295E-3</v>
      </c>
      <c r="L194" s="1">
        <v>3.0303948134376298E-3</v>
      </c>
      <c r="M194" t="str">
        <f t="shared" si="3"/>
        <v>"Attached_Keratinized_gingiva.2"</v>
      </c>
      <c r="P194">
        <v>145</v>
      </c>
      <c r="Q194" t="s">
        <v>3232</v>
      </c>
      <c r="OX194" s="1" t="s">
        <v>4444</v>
      </c>
    </row>
    <row r="195" spans="1:414">
      <c r="A195" s="1">
        <v>192</v>
      </c>
      <c r="B195" s="1">
        <v>3</v>
      </c>
      <c r="C195" s="1">
        <v>4473272.3</v>
      </c>
      <c r="D195" s="1" t="s">
        <v>1382</v>
      </c>
      <c r="E195" s="1" t="s">
        <v>967</v>
      </c>
      <c r="F195" s="1" t="s">
        <v>1378</v>
      </c>
      <c r="G195" s="1" t="s">
        <v>4443</v>
      </c>
      <c r="H195" s="1" t="s">
        <v>970</v>
      </c>
      <c r="I195" s="1" t="s">
        <v>971</v>
      </c>
      <c r="J195" s="1" t="s">
        <v>984</v>
      </c>
      <c r="K195" s="1">
        <v>2.9268243389926401E-3</v>
      </c>
      <c r="L195" s="1">
        <v>2.8547998687865899E-3</v>
      </c>
      <c r="M195" t="str">
        <f t="shared" si="3"/>
        <v>"Attached_Keratinized_gingiva.3"</v>
      </c>
      <c r="P195">
        <v>146</v>
      </c>
      <c r="Q195" t="s">
        <v>3486</v>
      </c>
      <c r="OX195" s="1" t="s">
        <v>4445</v>
      </c>
    </row>
    <row r="196" spans="1:414">
      <c r="A196" s="1">
        <v>193</v>
      </c>
      <c r="B196" s="1">
        <v>4</v>
      </c>
      <c r="C196" s="1">
        <v>4478497.3</v>
      </c>
      <c r="D196" s="1" t="s">
        <v>1384</v>
      </c>
      <c r="E196" s="1" t="s">
        <v>967</v>
      </c>
      <c r="F196" s="1" t="s">
        <v>1378</v>
      </c>
      <c r="G196" s="1" t="s">
        <v>4444</v>
      </c>
      <c r="H196" s="1" t="s">
        <v>970</v>
      </c>
      <c r="I196" s="1" t="s">
        <v>971</v>
      </c>
      <c r="J196" s="1" t="s">
        <v>984</v>
      </c>
      <c r="K196" s="1">
        <v>2.9213915180595299E-3</v>
      </c>
      <c r="L196" s="1">
        <v>2.8285016150915599E-3</v>
      </c>
      <c r="M196" t="str">
        <f t="shared" si="3"/>
        <v>"Attached_Keratinized_gingiva.4"</v>
      </c>
      <c r="P196">
        <v>147</v>
      </c>
      <c r="Q196" t="s">
        <v>3173</v>
      </c>
      <c r="OX196" s="1" t="s">
        <v>4446</v>
      </c>
    </row>
    <row r="197" spans="1:414">
      <c r="A197" s="1">
        <v>194</v>
      </c>
      <c r="B197" s="1">
        <v>5</v>
      </c>
      <c r="C197" s="1">
        <v>4473309.3</v>
      </c>
      <c r="D197" s="1" t="s">
        <v>1386</v>
      </c>
      <c r="E197" s="1" t="s">
        <v>967</v>
      </c>
      <c r="F197" s="1" t="s">
        <v>1378</v>
      </c>
      <c r="G197" s="1" t="s">
        <v>4445</v>
      </c>
      <c r="H197" s="1" t="s">
        <v>970</v>
      </c>
      <c r="I197" s="1" t="s">
        <v>997</v>
      </c>
      <c r="J197" s="1" t="s">
        <v>984</v>
      </c>
      <c r="K197" s="1">
        <v>4.0931281177986204E-3</v>
      </c>
      <c r="L197" s="1">
        <v>1.92178187474372E-3</v>
      </c>
      <c r="M197" t="str">
        <f t="shared" ref="M197:M204" si="4">CONCATENATE("""",G197,"""")</f>
        <v>"Attached_Keratinized_gingiva.5"</v>
      </c>
      <c r="P197">
        <v>148</v>
      </c>
      <c r="Q197" t="s">
        <v>3208</v>
      </c>
      <c r="OX197" s="1" t="s">
        <v>4447</v>
      </c>
    </row>
    <row r="198" spans="1:414">
      <c r="A198" s="1">
        <v>195</v>
      </c>
      <c r="B198" s="1">
        <v>6</v>
      </c>
      <c r="C198" s="1">
        <v>4473312.3</v>
      </c>
      <c r="D198" s="1" t="s">
        <v>1388</v>
      </c>
      <c r="E198" s="1" t="s">
        <v>967</v>
      </c>
      <c r="F198" s="1" t="s">
        <v>1378</v>
      </c>
      <c r="G198" s="1" t="s">
        <v>4446</v>
      </c>
      <c r="H198" s="1" t="s">
        <v>970</v>
      </c>
      <c r="I198" s="1" t="s">
        <v>997</v>
      </c>
      <c r="J198" s="1" t="s">
        <v>984</v>
      </c>
      <c r="K198" s="1">
        <v>4.0932999313402002E-3</v>
      </c>
      <c r="L198" s="1">
        <v>1.90226840365441E-3</v>
      </c>
      <c r="M198" t="str">
        <f t="shared" si="4"/>
        <v>"Attached_Keratinized_gingiva.6"</v>
      </c>
      <c r="P198">
        <v>149</v>
      </c>
      <c r="Q198" t="s">
        <v>3336</v>
      </c>
      <c r="OX198" s="1" t="s">
        <v>4448</v>
      </c>
    </row>
    <row r="199" spans="1:414">
      <c r="A199" s="1">
        <v>196</v>
      </c>
      <c r="B199" s="1">
        <v>7</v>
      </c>
      <c r="C199" s="1">
        <v>4478530.3</v>
      </c>
      <c r="D199" s="1" t="s">
        <v>1390</v>
      </c>
      <c r="E199" s="1" t="s">
        <v>967</v>
      </c>
      <c r="F199" s="1" t="s">
        <v>1378</v>
      </c>
      <c r="G199" s="1" t="s">
        <v>4447</v>
      </c>
      <c r="H199" s="1" t="s">
        <v>970</v>
      </c>
      <c r="I199" s="1" t="s">
        <v>997</v>
      </c>
      <c r="J199" s="1" t="s">
        <v>984</v>
      </c>
      <c r="K199" s="1">
        <v>4.0247884243187204E-3</v>
      </c>
      <c r="L199" s="1">
        <v>1.6805261139560899E-3</v>
      </c>
      <c r="M199" t="str">
        <f t="shared" si="4"/>
        <v>"Attached_Keratinized_gingiva.7"</v>
      </c>
      <c r="P199">
        <v>150</v>
      </c>
      <c r="Q199" t="s">
        <v>3266</v>
      </c>
      <c r="OX199" s="1" t="s">
        <v>4449</v>
      </c>
    </row>
    <row r="200" spans="1:414">
      <c r="A200" s="1">
        <v>197</v>
      </c>
      <c r="B200" s="1">
        <v>8</v>
      </c>
      <c r="C200" s="1">
        <v>4473408.3</v>
      </c>
      <c r="D200" s="1" t="s">
        <v>1392</v>
      </c>
      <c r="E200" s="1" t="s">
        <v>967</v>
      </c>
      <c r="F200" s="1" t="s">
        <v>1378</v>
      </c>
      <c r="G200" s="1" t="s">
        <v>4448</v>
      </c>
      <c r="H200" s="1" t="s">
        <v>970</v>
      </c>
      <c r="I200" s="1" t="s">
        <v>997</v>
      </c>
      <c r="J200" s="1" t="s">
        <v>984</v>
      </c>
      <c r="K200" s="1">
        <v>4.0165913233888399E-3</v>
      </c>
      <c r="L200" s="1">
        <v>1.62335490567768E-3</v>
      </c>
      <c r="M200" t="str">
        <f t="shared" si="4"/>
        <v>"Attached_Keratinized_gingiva.8"</v>
      </c>
      <c r="Q200" t="s">
        <v>4471</v>
      </c>
      <c r="OX200" s="1" t="s">
        <v>4450</v>
      </c>
    </row>
    <row r="201" spans="1:414">
      <c r="A201" s="1">
        <v>198</v>
      </c>
      <c r="B201" s="1">
        <v>9</v>
      </c>
      <c r="C201" s="1">
        <v>4473474.3</v>
      </c>
      <c r="D201" s="1" t="s">
        <v>1394</v>
      </c>
      <c r="E201" s="1" t="s">
        <v>967</v>
      </c>
      <c r="F201" s="1" t="s">
        <v>1378</v>
      </c>
      <c r="G201" s="1" t="s">
        <v>4449</v>
      </c>
      <c r="H201" s="1" t="s">
        <v>970</v>
      </c>
      <c r="I201" s="1" t="s">
        <v>971</v>
      </c>
      <c r="J201" s="1" t="s">
        <v>984</v>
      </c>
      <c r="K201" s="1">
        <v>4.82785511012143E-3</v>
      </c>
      <c r="L201" s="1">
        <v>-5.5837065858794198E-4</v>
      </c>
      <c r="M201" t="str">
        <f t="shared" si="4"/>
        <v>"Attached_Keratinized_gingiva.9"</v>
      </c>
      <c r="OX201" s="1" t="s">
        <v>4451</v>
      </c>
    </row>
    <row r="202" spans="1:414">
      <c r="A202" s="1">
        <v>199</v>
      </c>
      <c r="B202" s="1">
        <v>10</v>
      </c>
      <c r="C202" s="1">
        <v>4473483.3</v>
      </c>
      <c r="D202" s="1" t="s">
        <v>1396</v>
      </c>
      <c r="E202" s="1" t="s">
        <v>967</v>
      </c>
      <c r="F202" s="1" t="s">
        <v>1378</v>
      </c>
      <c r="G202" s="1" t="s">
        <v>4450</v>
      </c>
      <c r="H202" s="1" t="s">
        <v>970</v>
      </c>
      <c r="I202" s="1" t="s">
        <v>971</v>
      </c>
      <c r="J202" s="1" t="s">
        <v>984</v>
      </c>
      <c r="K202" s="1">
        <v>4.8181077915995796E-3</v>
      </c>
      <c r="L202" s="1">
        <v>-6.5131333943137303E-4</v>
      </c>
      <c r="M202" t="str">
        <f t="shared" si="4"/>
        <v>"Attached_Keratinized_gingiva.10"</v>
      </c>
      <c r="OX202" s="1" t="s">
        <v>4452</v>
      </c>
    </row>
    <row r="203" spans="1:414">
      <c r="A203" s="1">
        <v>200</v>
      </c>
      <c r="B203" s="1">
        <v>11</v>
      </c>
      <c r="C203" s="1">
        <v>4473456.3</v>
      </c>
      <c r="D203" s="1" t="s">
        <v>1398</v>
      </c>
      <c r="E203" s="1" t="s">
        <v>967</v>
      </c>
      <c r="F203" s="1" t="s">
        <v>1378</v>
      </c>
      <c r="G203" s="1" t="s">
        <v>4451</v>
      </c>
      <c r="H203" s="1" t="s">
        <v>970</v>
      </c>
      <c r="I203" s="1" t="s">
        <v>971</v>
      </c>
      <c r="J203" s="1" t="s">
        <v>984</v>
      </c>
      <c r="K203" s="1">
        <v>3.5925653985590198E-3</v>
      </c>
      <c r="L203" s="1">
        <v>-1.1459183167035699E-3</v>
      </c>
      <c r="M203" t="str">
        <f t="shared" si="4"/>
        <v>"Attached_Keratinized_gingiva.11"</v>
      </c>
      <c r="OX203" s="1" t="s">
        <v>1404</v>
      </c>
    </row>
    <row r="204" spans="1:414">
      <c r="A204" s="1">
        <v>201</v>
      </c>
      <c r="B204" s="1">
        <v>12</v>
      </c>
      <c r="C204" s="1">
        <v>4473463.3</v>
      </c>
      <c r="D204" s="1" t="s">
        <v>1400</v>
      </c>
      <c r="E204" s="1" t="s">
        <v>967</v>
      </c>
      <c r="F204" s="1" t="s">
        <v>1378</v>
      </c>
      <c r="G204" s="1" t="s">
        <v>4452</v>
      </c>
      <c r="H204" s="1" t="s">
        <v>970</v>
      </c>
      <c r="I204" s="1" t="s">
        <v>971</v>
      </c>
      <c r="J204" s="1" t="s">
        <v>984</v>
      </c>
      <c r="K204" s="1">
        <v>3.6313201064494599E-3</v>
      </c>
      <c r="L204" s="1">
        <v>-1.1836972799192901E-3</v>
      </c>
      <c r="M204" t="str">
        <f t="shared" si="4"/>
        <v>"Attached_Keratinized_gingiva.12"</v>
      </c>
      <c r="Q204" s="30"/>
      <c r="OX204" s="1" t="s">
        <v>1406</v>
      </c>
    </row>
    <row r="205" spans="1:4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Q205" s="30"/>
      <c r="OX205" s="1" t="s">
        <v>1408</v>
      </c>
    </row>
    <row r="206" spans="1:414">
      <c r="A206" s="1">
        <v>202</v>
      </c>
      <c r="B206" s="1">
        <v>0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t="s">
        <v>4455</v>
      </c>
      <c r="Q206" s="30"/>
      <c r="OX206" s="1" t="s">
        <v>1410</v>
      </c>
    </row>
    <row r="207" spans="1:414">
      <c r="A207" s="1">
        <v>203</v>
      </c>
      <c r="B207" s="1">
        <v>1</v>
      </c>
      <c r="C207" s="1">
        <v>4473144.3</v>
      </c>
      <c r="D207" s="1" t="s">
        <v>1402</v>
      </c>
      <c r="E207" s="1" t="s">
        <v>967</v>
      </c>
      <c r="F207" s="1" t="s">
        <v>1403</v>
      </c>
      <c r="G207" s="1" t="s">
        <v>1404</v>
      </c>
      <c r="H207" s="1" t="s">
        <v>970</v>
      </c>
      <c r="I207" s="1" t="s">
        <v>971</v>
      </c>
      <c r="J207" s="1" t="s">
        <v>972</v>
      </c>
      <c r="K207" s="1">
        <v>2.53602827915754E-3</v>
      </c>
      <c r="L207" s="1">
        <v>3.13183063019239E-3</v>
      </c>
      <c r="M207" t="str">
        <f t="shared" ref="M207:M270" si="5">CONCATENATE("""",G207,"""")</f>
        <v>"Buccal_mucosa.1"</v>
      </c>
      <c r="Q207" s="30"/>
      <c r="OX207" s="1" t="s">
        <v>1412</v>
      </c>
    </row>
    <row r="208" spans="1:414">
      <c r="A208" s="1">
        <v>204</v>
      </c>
      <c r="B208" s="1">
        <v>2</v>
      </c>
      <c r="C208" s="1">
        <v>4473145.3</v>
      </c>
      <c r="D208" s="1" t="s">
        <v>1405</v>
      </c>
      <c r="E208" s="1" t="s">
        <v>967</v>
      </c>
      <c r="F208" s="1" t="s">
        <v>1403</v>
      </c>
      <c r="G208" s="1" t="s">
        <v>1406</v>
      </c>
      <c r="H208" s="1" t="s">
        <v>970</v>
      </c>
      <c r="I208" s="1" t="s">
        <v>971</v>
      </c>
      <c r="J208" s="1" t="s">
        <v>972</v>
      </c>
      <c r="K208" s="1">
        <v>2.5235522109907402E-3</v>
      </c>
      <c r="L208" s="1">
        <v>3.1100500646383902E-3</v>
      </c>
      <c r="M208" t="str">
        <f t="shared" si="5"/>
        <v>"Buccal_mucosa.2"</v>
      </c>
      <c r="OX208" s="1" t="s">
        <v>1414</v>
      </c>
    </row>
    <row r="209" spans="1:414">
      <c r="A209" s="1">
        <v>205</v>
      </c>
      <c r="B209" s="1">
        <v>3</v>
      </c>
      <c r="C209" s="1">
        <v>4473318.3</v>
      </c>
      <c r="D209" s="1" t="s">
        <v>1407</v>
      </c>
      <c r="E209" s="1" t="s">
        <v>967</v>
      </c>
      <c r="F209" s="1" t="s">
        <v>1403</v>
      </c>
      <c r="G209" s="1" t="s">
        <v>1408</v>
      </c>
      <c r="H209" s="1" t="s">
        <v>970</v>
      </c>
      <c r="I209" s="1" t="s">
        <v>971</v>
      </c>
      <c r="J209" s="1" t="s">
        <v>984</v>
      </c>
      <c r="K209" s="1">
        <v>4.86817844816868E-3</v>
      </c>
      <c r="L209" s="1">
        <v>2.52871573344858E-3</v>
      </c>
      <c r="M209" t="str">
        <f t="shared" si="5"/>
        <v>"Buccal_mucosa.3"</v>
      </c>
      <c r="OX209" s="1" t="s">
        <v>1417</v>
      </c>
    </row>
    <row r="210" spans="1:414">
      <c r="A210" s="1">
        <v>206</v>
      </c>
      <c r="B210" s="1">
        <v>4</v>
      </c>
      <c r="C210" s="1">
        <v>4478451.3</v>
      </c>
      <c r="D210" s="1" t="s">
        <v>1409</v>
      </c>
      <c r="E210" s="1" t="s">
        <v>967</v>
      </c>
      <c r="F210" s="1" t="s">
        <v>1403</v>
      </c>
      <c r="G210" s="1" t="s">
        <v>1410</v>
      </c>
      <c r="H210" s="1" t="s">
        <v>970</v>
      </c>
      <c r="I210" s="1" t="s">
        <v>971</v>
      </c>
      <c r="J210" s="1" t="s">
        <v>972</v>
      </c>
      <c r="K210" s="1">
        <v>3.6234195006568499E-3</v>
      </c>
      <c r="L210" s="1">
        <v>2.5143452799846399E-3</v>
      </c>
      <c r="M210" t="str">
        <f t="shared" si="5"/>
        <v>"Buccal_mucosa.4"</v>
      </c>
      <c r="OX210" s="1" t="s">
        <v>1419</v>
      </c>
    </row>
    <row r="211" spans="1:414">
      <c r="A211" s="1">
        <v>207</v>
      </c>
      <c r="B211" s="1">
        <v>5</v>
      </c>
      <c r="C211" s="1">
        <v>4473117.3</v>
      </c>
      <c r="D211" s="1" t="s">
        <v>1411</v>
      </c>
      <c r="E211" s="1" t="s">
        <v>967</v>
      </c>
      <c r="F211" s="1" t="s">
        <v>1403</v>
      </c>
      <c r="G211" s="1" t="s">
        <v>1412</v>
      </c>
      <c r="H211" s="1" t="s">
        <v>970</v>
      </c>
      <c r="I211" s="1" t="s">
        <v>971</v>
      </c>
      <c r="J211" s="1" t="s">
        <v>972</v>
      </c>
      <c r="K211" s="1">
        <v>3.6303370084193399E-3</v>
      </c>
      <c r="L211" s="1">
        <v>2.4688330239213698E-3</v>
      </c>
      <c r="M211" t="str">
        <f t="shared" si="5"/>
        <v>"Buccal_mucosa.5"</v>
      </c>
      <c r="OX211" s="1" t="s">
        <v>1421</v>
      </c>
    </row>
    <row r="212" spans="1:414">
      <c r="A212" s="1">
        <v>208</v>
      </c>
      <c r="B212" s="1">
        <v>6</v>
      </c>
      <c r="C212" s="1">
        <v>4472778.3</v>
      </c>
      <c r="D212" s="1" t="s">
        <v>1413</v>
      </c>
      <c r="E212" s="1" t="s">
        <v>967</v>
      </c>
      <c r="F212" s="1" t="s">
        <v>1403</v>
      </c>
      <c r="G212" s="1" t="s">
        <v>1414</v>
      </c>
      <c r="H212" s="1" t="s">
        <v>1415</v>
      </c>
      <c r="I212" s="1" t="s">
        <v>971</v>
      </c>
      <c r="J212" s="1" t="s">
        <v>984</v>
      </c>
      <c r="K212" s="1">
        <v>4.8437662037809403E-3</v>
      </c>
      <c r="L212" s="1">
        <v>2.37377370646816E-3</v>
      </c>
      <c r="M212" t="str">
        <f t="shared" si="5"/>
        <v>"Buccal_mucosa.6"</v>
      </c>
      <c r="OX212" s="1" t="s">
        <v>1423</v>
      </c>
    </row>
    <row r="213" spans="1:414">
      <c r="A213" s="1">
        <v>209</v>
      </c>
      <c r="B213" s="1">
        <v>7</v>
      </c>
      <c r="C213" s="1">
        <v>4472797.3</v>
      </c>
      <c r="D213" s="1" t="s">
        <v>1416</v>
      </c>
      <c r="E213" s="1" t="s">
        <v>967</v>
      </c>
      <c r="F213" s="1" t="s">
        <v>1403</v>
      </c>
      <c r="G213" s="1" t="s">
        <v>1417</v>
      </c>
      <c r="H213" s="1" t="s">
        <v>1415</v>
      </c>
      <c r="I213" s="1" t="s">
        <v>971</v>
      </c>
      <c r="J213" s="1" t="s">
        <v>984</v>
      </c>
      <c r="K213" s="1">
        <v>4.7795524621783497E-3</v>
      </c>
      <c r="L213" s="1">
        <v>2.34964175988414E-3</v>
      </c>
      <c r="M213" t="str">
        <f t="shared" si="5"/>
        <v>"Buccal_mucosa.7"</v>
      </c>
      <c r="OX213" s="1" t="s">
        <v>1425</v>
      </c>
    </row>
    <row r="214" spans="1:414">
      <c r="A214" s="1">
        <v>210</v>
      </c>
      <c r="B214" s="1">
        <v>8</v>
      </c>
      <c r="C214" s="1">
        <v>4472837.3</v>
      </c>
      <c r="D214" s="1" t="s">
        <v>1418</v>
      </c>
      <c r="E214" s="1" t="s">
        <v>967</v>
      </c>
      <c r="F214" s="1" t="s">
        <v>1403</v>
      </c>
      <c r="G214" s="1" t="s">
        <v>1419</v>
      </c>
      <c r="H214" s="1" t="s">
        <v>970</v>
      </c>
      <c r="I214" s="1" t="s">
        <v>971</v>
      </c>
      <c r="J214" s="1" t="s">
        <v>984</v>
      </c>
      <c r="K214" s="1">
        <v>4.2313783439803703E-3</v>
      </c>
      <c r="L214" s="1">
        <v>2.2749234361828701E-3</v>
      </c>
      <c r="M214" t="str">
        <f t="shared" si="5"/>
        <v>"Buccal_mucosa.8"</v>
      </c>
      <c r="OX214" s="1" t="s">
        <v>1427</v>
      </c>
    </row>
    <row r="215" spans="1:414">
      <c r="A215" s="1">
        <v>211</v>
      </c>
      <c r="B215" s="1">
        <v>9</v>
      </c>
      <c r="C215" s="1">
        <v>4472811.3</v>
      </c>
      <c r="D215" s="1" t="s">
        <v>1420</v>
      </c>
      <c r="E215" s="1" t="s">
        <v>967</v>
      </c>
      <c r="F215" s="1" t="s">
        <v>1403</v>
      </c>
      <c r="G215" s="1" t="s">
        <v>1421</v>
      </c>
      <c r="H215" s="1" t="s">
        <v>970</v>
      </c>
      <c r="I215" s="1" t="s">
        <v>971</v>
      </c>
      <c r="J215" s="1" t="s">
        <v>984</v>
      </c>
      <c r="K215" s="1">
        <v>4.2724491164337804E-3</v>
      </c>
      <c r="L215" s="1">
        <v>2.2349529548927102E-3</v>
      </c>
      <c r="M215" t="str">
        <f t="shared" si="5"/>
        <v>"Buccal_mucosa.9"</v>
      </c>
      <c r="OX215" s="1" t="s">
        <v>1429</v>
      </c>
    </row>
    <row r="216" spans="1:414">
      <c r="A216" s="1">
        <v>212</v>
      </c>
      <c r="B216" s="1">
        <v>10</v>
      </c>
      <c r="C216" s="1">
        <v>4473187.3</v>
      </c>
      <c r="D216" s="1" t="s">
        <v>1422</v>
      </c>
      <c r="E216" s="1" t="s">
        <v>967</v>
      </c>
      <c r="F216" s="1" t="s">
        <v>1403</v>
      </c>
      <c r="G216" s="1" t="s">
        <v>1423</v>
      </c>
      <c r="H216" s="1" t="s">
        <v>983</v>
      </c>
      <c r="I216" s="1" t="s">
        <v>971</v>
      </c>
      <c r="J216" s="1" t="s">
        <v>972</v>
      </c>
      <c r="K216" s="1">
        <v>1.65898225206484E-3</v>
      </c>
      <c r="L216" s="1">
        <v>2.1276790660632598E-3</v>
      </c>
      <c r="M216" t="str">
        <f t="shared" si="5"/>
        <v>"Buccal_mucosa.10"</v>
      </c>
      <c r="OX216" s="1" t="s">
        <v>1431</v>
      </c>
    </row>
    <row r="217" spans="1:414">
      <c r="A217" s="1">
        <v>213</v>
      </c>
      <c r="B217" s="1">
        <v>11</v>
      </c>
      <c r="C217" s="1">
        <v>4473186.3</v>
      </c>
      <c r="D217" s="1" t="s">
        <v>1424</v>
      </c>
      <c r="E217" s="1" t="s">
        <v>967</v>
      </c>
      <c r="F217" s="1" t="s">
        <v>1403</v>
      </c>
      <c r="G217" s="1" t="s">
        <v>1425</v>
      </c>
      <c r="H217" s="1" t="s">
        <v>983</v>
      </c>
      <c r="I217" s="1" t="s">
        <v>971</v>
      </c>
      <c r="J217" s="1" t="s">
        <v>972</v>
      </c>
      <c r="K217" s="1">
        <v>1.63401495893801E-3</v>
      </c>
      <c r="L217" s="1">
        <v>2.08581155607198E-3</v>
      </c>
      <c r="M217" t="str">
        <f t="shared" si="5"/>
        <v>"Buccal_mucosa.11"</v>
      </c>
      <c r="OX217" s="1" t="s">
        <v>1433</v>
      </c>
    </row>
    <row r="218" spans="1:414">
      <c r="A218" s="1">
        <v>214</v>
      </c>
      <c r="B218" s="1">
        <v>12</v>
      </c>
      <c r="C218" s="1">
        <v>4472854.3</v>
      </c>
      <c r="D218" s="1" t="s">
        <v>1426</v>
      </c>
      <c r="E218" s="1" t="s">
        <v>967</v>
      </c>
      <c r="F218" s="1" t="s">
        <v>1403</v>
      </c>
      <c r="G218" s="1" t="s">
        <v>1427</v>
      </c>
      <c r="H218" s="1" t="s">
        <v>970</v>
      </c>
      <c r="I218" s="1" t="s">
        <v>997</v>
      </c>
      <c r="J218" s="1" t="s">
        <v>984</v>
      </c>
      <c r="K218" s="1">
        <v>3.5064690819760999E-3</v>
      </c>
      <c r="L218" s="1">
        <v>2.05496520312279E-3</v>
      </c>
      <c r="M218" t="str">
        <f t="shared" si="5"/>
        <v>"Buccal_mucosa.12"</v>
      </c>
      <c r="OX218" s="1" t="s">
        <v>1435</v>
      </c>
    </row>
    <row r="219" spans="1:414">
      <c r="A219" s="1">
        <v>215</v>
      </c>
      <c r="B219" s="1">
        <v>13</v>
      </c>
      <c r="C219" s="1">
        <v>4472852.3</v>
      </c>
      <c r="D219" s="1" t="s">
        <v>1428</v>
      </c>
      <c r="E219" s="1" t="s">
        <v>967</v>
      </c>
      <c r="F219" s="1" t="s">
        <v>1403</v>
      </c>
      <c r="G219" s="1" t="s">
        <v>1429</v>
      </c>
      <c r="H219" s="1" t="s">
        <v>970</v>
      </c>
      <c r="I219" s="1" t="s">
        <v>997</v>
      </c>
      <c r="J219" s="1" t="s">
        <v>984</v>
      </c>
      <c r="K219" s="1">
        <v>3.58415538065981E-3</v>
      </c>
      <c r="L219" s="1">
        <v>2.0197761710479801E-3</v>
      </c>
      <c r="M219" t="str">
        <f t="shared" si="5"/>
        <v>"Buccal_mucosa.13"</v>
      </c>
      <c r="OX219" s="1" t="s">
        <v>1437</v>
      </c>
    </row>
    <row r="220" spans="1:414">
      <c r="A220" s="1">
        <v>216</v>
      </c>
      <c r="B220" s="1">
        <v>14</v>
      </c>
      <c r="C220" s="1">
        <v>4473256.3</v>
      </c>
      <c r="D220" s="1" t="s">
        <v>1430</v>
      </c>
      <c r="E220" s="1" t="s">
        <v>967</v>
      </c>
      <c r="F220" s="1" t="s">
        <v>1403</v>
      </c>
      <c r="G220" s="1" t="s">
        <v>1431</v>
      </c>
      <c r="H220" s="1" t="s">
        <v>970</v>
      </c>
      <c r="I220" s="1" t="s">
        <v>971</v>
      </c>
      <c r="J220" s="1" t="s">
        <v>984</v>
      </c>
      <c r="K220" s="1">
        <v>4.2790178303166301E-3</v>
      </c>
      <c r="L220" s="1">
        <v>1.93693859617013E-3</v>
      </c>
      <c r="M220" t="str">
        <f t="shared" si="5"/>
        <v>"Buccal_mucosa.14"</v>
      </c>
      <c r="OX220" s="1" t="s">
        <v>1439</v>
      </c>
    </row>
    <row r="221" spans="1:414">
      <c r="A221" s="1">
        <v>217</v>
      </c>
      <c r="B221" s="1">
        <v>15</v>
      </c>
      <c r="C221" s="1">
        <v>4473545.3</v>
      </c>
      <c r="D221" s="1" t="s">
        <v>1432</v>
      </c>
      <c r="E221" s="1" t="s">
        <v>967</v>
      </c>
      <c r="F221" s="1" t="s">
        <v>1403</v>
      </c>
      <c r="G221" s="1" t="s">
        <v>1433</v>
      </c>
      <c r="H221" s="1" t="s">
        <v>1415</v>
      </c>
      <c r="I221" s="1" t="s">
        <v>997</v>
      </c>
      <c r="J221" s="1" t="s">
        <v>984</v>
      </c>
      <c r="K221" s="1">
        <v>4.7307497370979099E-3</v>
      </c>
      <c r="L221" s="1">
        <v>1.9214517215679001E-3</v>
      </c>
      <c r="M221" t="str">
        <f t="shared" si="5"/>
        <v>"Buccal_mucosa.15"</v>
      </c>
      <c r="OX221" s="1" t="s">
        <v>1441</v>
      </c>
    </row>
    <row r="222" spans="1:414">
      <c r="A222" s="1">
        <v>218</v>
      </c>
      <c r="B222" s="1">
        <v>16</v>
      </c>
      <c r="C222" s="1">
        <v>4473289.3</v>
      </c>
      <c r="D222" s="1" t="s">
        <v>1434</v>
      </c>
      <c r="E222" s="1" t="s">
        <v>967</v>
      </c>
      <c r="F222" s="1" t="s">
        <v>1403</v>
      </c>
      <c r="G222" s="1" t="s">
        <v>1435</v>
      </c>
      <c r="H222" s="1" t="s">
        <v>970</v>
      </c>
      <c r="I222" s="1" t="s">
        <v>971</v>
      </c>
      <c r="J222" s="1" t="s">
        <v>984</v>
      </c>
      <c r="K222" s="1">
        <v>4.2415761007763E-3</v>
      </c>
      <c r="L222" s="1">
        <v>1.9138782855314799E-3</v>
      </c>
      <c r="M222" t="str">
        <f t="shared" si="5"/>
        <v>"Buccal_mucosa.16"</v>
      </c>
      <c r="OX222" s="1" t="s">
        <v>1443</v>
      </c>
    </row>
    <row r="223" spans="1:414">
      <c r="A223" s="1">
        <v>219</v>
      </c>
      <c r="B223" s="1">
        <v>17</v>
      </c>
      <c r="C223" s="1">
        <v>4472900.3</v>
      </c>
      <c r="D223" s="1" t="s">
        <v>1436</v>
      </c>
      <c r="E223" s="1" t="s">
        <v>967</v>
      </c>
      <c r="F223" s="1" t="s">
        <v>1403</v>
      </c>
      <c r="G223" s="1" t="s">
        <v>1437</v>
      </c>
      <c r="H223" s="1" t="s">
        <v>970</v>
      </c>
      <c r="I223" s="1" t="s">
        <v>971</v>
      </c>
      <c r="J223" s="1" t="s">
        <v>984</v>
      </c>
      <c r="K223" s="1">
        <v>4.7034401249964799E-3</v>
      </c>
      <c r="L223" s="1">
        <v>1.90621856428658E-3</v>
      </c>
      <c r="M223" t="str">
        <f t="shared" si="5"/>
        <v>"Buccal_mucosa.17"</v>
      </c>
      <c r="OX223" s="1" t="s">
        <v>1446</v>
      </c>
    </row>
    <row r="224" spans="1:414">
      <c r="A224" s="1">
        <v>220</v>
      </c>
      <c r="B224" s="1">
        <v>18</v>
      </c>
      <c r="C224" s="1">
        <v>4473547.3</v>
      </c>
      <c r="D224" s="1" t="s">
        <v>1438</v>
      </c>
      <c r="E224" s="1" t="s">
        <v>967</v>
      </c>
      <c r="F224" s="1" t="s">
        <v>1403</v>
      </c>
      <c r="G224" s="1" t="s">
        <v>1439</v>
      </c>
      <c r="H224" s="1" t="s">
        <v>1415</v>
      </c>
      <c r="I224" s="1" t="s">
        <v>997</v>
      </c>
      <c r="J224" s="1" t="s">
        <v>984</v>
      </c>
      <c r="K224" s="1">
        <v>4.7212312526628596E-3</v>
      </c>
      <c r="L224" s="1">
        <v>1.8937808542378899E-3</v>
      </c>
      <c r="M224" t="str">
        <f t="shared" si="5"/>
        <v>"Buccal_mucosa.18"</v>
      </c>
      <c r="OX224" s="1" t="s">
        <v>1448</v>
      </c>
    </row>
    <row r="225" spans="1:414">
      <c r="A225" s="1">
        <v>221</v>
      </c>
      <c r="B225" s="1">
        <v>19</v>
      </c>
      <c r="C225" s="1">
        <v>4472884.3</v>
      </c>
      <c r="D225" s="1" t="s">
        <v>1440</v>
      </c>
      <c r="E225" s="1" t="s">
        <v>967</v>
      </c>
      <c r="F225" s="1" t="s">
        <v>1403</v>
      </c>
      <c r="G225" s="1" t="s">
        <v>1441</v>
      </c>
      <c r="H225" s="1" t="s">
        <v>970</v>
      </c>
      <c r="I225" s="1" t="s">
        <v>971</v>
      </c>
      <c r="J225" s="1" t="s">
        <v>984</v>
      </c>
      <c r="K225" s="1">
        <v>4.6086357306025097E-3</v>
      </c>
      <c r="L225" s="1">
        <v>1.81152459682883E-3</v>
      </c>
      <c r="M225" t="str">
        <f t="shared" si="5"/>
        <v>"Buccal_mucosa.19"</v>
      </c>
      <c r="OX225" s="1" t="s">
        <v>1450</v>
      </c>
    </row>
    <row r="226" spans="1:414">
      <c r="A226" s="1">
        <v>222</v>
      </c>
      <c r="B226" s="1">
        <v>20</v>
      </c>
      <c r="C226" s="1">
        <v>4472451.3</v>
      </c>
      <c r="D226" s="1" t="s">
        <v>1442</v>
      </c>
      <c r="E226" s="1" t="s">
        <v>967</v>
      </c>
      <c r="F226" s="1" t="s">
        <v>1403</v>
      </c>
      <c r="G226" s="1" t="s">
        <v>1443</v>
      </c>
      <c r="H226" s="1" t="s">
        <v>970</v>
      </c>
      <c r="I226" s="1" t="s">
        <v>997</v>
      </c>
      <c r="J226" s="1" t="s">
        <v>1444</v>
      </c>
      <c r="K226" s="1">
        <v>3.6412073189496198E-3</v>
      </c>
      <c r="L226" s="1">
        <v>1.80690713852477E-3</v>
      </c>
      <c r="M226" t="str">
        <f t="shared" si="5"/>
        <v>"Buccal_mucosa.20"</v>
      </c>
      <c r="OX226" s="1" t="s">
        <v>1452</v>
      </c>
    </row>
    <row r="227" spans="1:414">
      <c r="A227" s="1">
        <v>223</v>
      </c>
      <c r="B227" s="1">
        <v>21</v>
      </c>
      <c r="C227" s="1">
        <v>4472877.3</v>
      </c>
      <c r="D227" s="1" t="s">
        <v>1445</v>
      </c>
      <c r="E227" s="1" t="s">
        <v>967</v>
      </c>
      <c r="F227" s="1" t="s">
        <v>1403</v>
      </c>
      <c r="G227" s="1" t="s">
        <v>1446</v>
      </c>
      <c r="H227" s="1" t="s">
        <v>970</v>
      </c>
      <c r="I227" s="1" t="s">
        <v>971</v>
      </c>
      <c r="J227" s="1" t="s">
        <v>984</v>
      </c>
      <c r="K227" s="1">
        <v>4.8692602260272102E-3</v>
      </c>
      <c r="L227" s="1">
        <v>1.8018464101183301E-3</v>
      </c>
      <c r="M227" t="str">
        <f t="shared" si="5"/>
        <v>"Buccal_mucosa.21"</v>
      </c>
      <c r="OX227" s="1" t="s">
        <v>1454</v>
      </c>
    </row>
    <row r="228" spans="1:414">
      <c r="A228" s="1">
        <v>224</v>
      </c>
      <c r="B228" s="1">
        <v>22</v>
      </c>
      <c r="C228" s="1">
        <v>4472894.3</v>
      </c>
      <c r="D228" s="1" t="s">
        <v>1447</v>
      </c>
      <c r="E228" s="1" t="s">
        <v>967</v>
      </c>
      <c r="F228" s="1" t="s">
        <v>1403</v>
      </c>
      <c r="G228" s="1" t="s">
        <v>1448</v>
      </c>
      <c r="H228" s="1" t="s">
        <v>970</v>
      </c>
      <c r="I228" s="1" t="s">
        <v>971</v>
      </c>
      <c r="J228" s="1" t="s">
        <v>984</v>
      </c>
      <c r="K228" s="1">
        <v>4.8479520287696204E-3</v>
      </c>
      <c r="L228" s="1">
        <v>1.78336554307508E-3</v>
      </c>
      <c r="M228" t="str">
        <f t="shared" si="5"/>
        <v>"Buccal_mucosa.22"</v>
      </c>
      <c r="OX228" s="1" t="s">
        <v>1456</v>
      </c>
    </row>
    <row r="229" spans="1:414">
      <c r="A229" s="1">
        <v>225</v>
      </c>
      <c r="B229" s="1">
        <v>23</v>
      </c>
      <c r="C229" s="1">
        <v>4473305.3</v>
      </c>
      <c r="D229" s="1" t="s">
        <v>1449</v>
      </c>
      <c r="E229" s="1" t="s">
        <v>967</v>
      </c>
      <c r="F229" s="1" t="s">
        <v>1403</v>
      </c>
      <c r="G229" s="1" t="s">
        <v>1450</v>
      </c>
      <c r="H229" s="1" t="s">
        <v>970</v>
      </c>
      <c r="I229" s="1" t="s">
        <v>971</v>
      </c>
      <c r="J229" s="1" t="s">
        <v>984</v>
      </c>
      <c r="K229" s="1">
        <v>4.5299933373074497E-3</v>
      </c>
      <c r="L229" s="1">
        <v>1.78199995030086E-3</v>
      </c>
      <c r="M229" t="str">
        <f t="shared" si="5"/>
        <v>"Buccal_mucosa.23"</v>
      </c>
      <c r="OX229" s="1" t="s">
        <v>1458</v>
      </c>
    </row>
    <row r="230" spans="1:414">
      <c r="A230" s="1">
        <v>226</v>
      </c>
      <c r="B230" s="1">
        <v>24</v>
      </c>
      <c r="C230" s="1">
        <v>4478513.3</v>
      </c>
      <c r="D230" s="1" t="s">
        <v>1451</v>
      </c>
      <c r="E230" s="1" t="s">
        <v>967</v>
      </c>
      <c r="F230" s="1" t="s">
        <v>1403</v>
      </c>
      <c r="G230" s="1" t="s">
        <v>1452</v>
      </c>
      <c r="H230" s="1" t="s">
        <v>970</v>
      </c>
      <c r="I230" s="1" t="s">
        <v>971</v>
      </c>
      <c r="J230" s="1" t="s">
        <v>984</v>
      </c>
      <c r="K230" s="1">
        <v>4.6525985766123403E-3</v>
      </c>
      <c r="L230" s="1">
        <v>1.6926876929575401E-3</v>
      </c>
      <c r="M230" t="str">
        <f t="shared" si="5"/>
        <v>"Buccal_mucosa.24"</v>
      </c>
      <c r="OX230" s="1" t="s">
        <v>1460</v>
      </c>
    </row>
    <row r="231" spans="1:414">
      <c r="A231" s="1">
        <v>227</v>
      </c>
      <c r="B231" s="1">
        <v>25</v>
      </c>
      <c r="C231" s="1">
        <v>4473292.3</v>
      </c>
      <c r="D231" s="1" t="s">
        <v>1453</v>
      </c>
      <c r="E231" s="1" t="s">
        <v>967</v>
      </c>
      <c r="F231" s="1" t="s">
        <v>1403</v>
      </c>
      <c r="G231" s="1" t="s">
        <v>1454</v>
      </c>
      <c r="H231" s="1" t="s">
        <v>970</v>
      </c>
      <c r="I231" s="1" t="s">
        <v>971</v>
      </c>
      <c r="J231" s="1" t="s">
        <v>984</v>
      </c>
      <c r="K231" s="1">
        <v>4.9050652623945003E-3</v>
      </c>
      <c r="L231" s="1">
        <v>1.68840000303127E-3</v>
      </c>
      <c r="M231" t="str">
        <f t="shared" si="5"/>
        <v>"Buccal_mucosa.25"</v>
      </c>
      <c r="OX231" s="1" t="s">
        <v>1462</v>
      </c>
    </row>
    <row r="232" spans="1:414">
      <c r="A232" s="1">
        <v>228</v>
      </c>
      <c r="B232" s="1">
        <v>26</v>
      </c>
      <c r="C232" s="1">
        <v>4472639.3</v>
      </c>
      <c r="D232" s="1" t="s">
        <v>1455</v>
      </c>
      <c r="E232" s="1" t="s">
        <v>967</v>
      </c>
      <c r="F232" s="1" t="s">
        <v>1403</v>
      </c>
      <c r="G232" s="1" t="s">
        <v>1456</v>
      </c>
      <c r="H232" s="1" t="s">
        <v>970</v>
      </c>
      <c r="I232" s="1" t="s">
        <v>997</v>
      </c>
      <c r="J232" s="1" t="s">
        <v>984</v>
      </c>
      <c r="K232" s="1">
        <v>4.8643380093303804E-3</v>
      </c>
      <c r="L232" s="1">
        <v>1.6803105519973399E-3</v>
      </c>
      <c r="M232" t="str">
        <f t="shared" si="5"/>
        <v>"Buccal_mucosa.26"</v>
      </c>
      <c r="OX232" s="1" t="s">
        <v>1464</v>
      </c>
    </row>
    <row r="233" spans="1:414">
      <c r="A233" s="1">
        <v>229</v>
      </c>
      <c r="B233" s="1">
        <v>27</v>
      </c>
      <c r="C233" s="1">
        <v>4478464.3</v>
      </c>
      <c r="D233" s="1" t="s">
        <v>1457</v>
      </c>
      <c r="E233" s="1" t="s">
        <v>967</v>
      </c>
      <c r="F233" s="1" t="s">
        <v>1403</v>
      </c>
      <c r="G233" s="1" t="s">
        <v>1458</v>
      </c>
      <c r="H233" s="1" t="s">
        <v>970</v>
      </c>
      <c r="I233" s="1" t="s">
        <v>971</v>
      </c>
      <c r="J233" s="1" t="s">
        <v>972</v>
      </c>
      <c r="K233" s="1">
        <v>2.8811283896672899E-3</v>
      </c>
      <c r="L233" s="1">
        <v>1.6757980641000901E-3</v>
      </c>
      <c r="M233" t="str">
        <f t="shared" si="5"/>
        <v>"Buccal_mucosa.27"</v>
      </c>
      <c r="OX233" s="1" t="s">
        <v>1466</v>
      </c>
    </row>
    <row r="234" spans="1:414">
      <c r="A234" s="1">
        <v>230</v>
      </c>
      <c r="B234" s="1">
        <v>28</v>
      </c>
      <c r="C234" s="1">
        <v>4472684.3</v>
      </c>
      <c r="D234" s="1" t="s">
        <v>1459</v>
      </c>
      <c r="E234" s="1" t="s">
        <v>967</v>
      </c>
      <c r="F234" s="1" t="s">
        <v>1403</v>
      </c>
      <c r="G234" s="1" t="s">
        <v>1460</v>
      </c>
      <c r="H234" s="1" t="s">
        <v>970</v>
      </c>
      <c r="I234" s="1" t="s">
        <v>997</v>
      </c>
      <c r="J234" s="1" t="s">
        <v>984</v>
      </c>
      <c r="K234" s="1">
        <v>5.0158845439275696E-3</v>
      </c>
      <c r="L234" s="1">
        <v>1.64823681548107E-3</v>
      </c>
      <c r="M234" t="str">
        <f t="shared" si="5"/>
        <v>"Buccal_mucosa.28"</v>
      </c>
      <c r="OX234" s="1" t="s">
        <v>1468</v>
      </c>
    </row>
    <row r="235" spans="1:414">
      <c r="A235" s="1">
        <v>231</v>
      </c>
      <c r="B235" s="1">
        <v>29</v>
      </c>
      <c r="C235" s="1">
        <v>4472588.3</v>
      </c>
      <c r="D235" s="1" t="s">
        <v>1461</v>
      </c>
      <c r="E235" s="1" t="s">
        <v>967</v>
      </c>
      <c r="F235" s="1" t="s">
        <v>1403</v>
      </c>
      <c r="G235" s="1" t="s">
        <v>1462</v>
      </c>
      <c r="H235" s="1" t="s">
        <v>970</v>
      </c>
      <c r="I235" s="1" t="s">
        <v>971</v>
      </c>
      <c r="J235" s="1" t="s">
        <v>984</v>
      </c>
      <c r="K235" s="1">
        <v>4.3512419245468796E-3</v>
      </c>
      <c r="L235" s="1">
        <v>1.6466320119926201E-3</v>
      </c>
      <c r="M235" t="str">
        <f t="shared" si="5"/>
        <v>"Buccal_mucosa.29"</v>
      </c>
      <c r="OX235" s="1" t="s">
        <v>1470</v>
      </c>
    </row>
    <row r="236" spans="1:414">
      <c r="A236" s="1">
        <v>232</v>
      </c>
      <c r="B236" s="1">
        <v>30</v>
      </c>
      <c r="C236" s="1">
        <v>4472594.3</v>
      </c>
      <c r="D236" s="1" t="s">
        <v>1463</v>
      </c>
      <c r="E236" s="1" t="s">
        <v>967</v>
      </c>
      <c r="F236" s="1" t="s">
        <v>1403</v>
      </c>
      <c r="G236" s="1" t="s">
        <v>1464</v>
      </c>
      <c r="H236" s="1" t="s">
        <v>970</v>
      </c>
      <c r="I236" s="1" t="s">
        <v>971</v>
      </c>
      <c r="J236" s="1" t="s">
        <v>984</v>
      </c>
      <c r="K236" s="1">
        <v>4.3287975474167696E-3</v>
      </c>
      <c r="L236" s="1">
        <v>1.63293983396646E-3</v>
      </c>
      <c r="M236" t="str">
        <f t="shared" si="5"/>
        <v>"Buccal_mucosa.30"</v>
      </c>
      <c r="Q236" s="30"/>
      <c r="OX236" s="1" t="s">
        <v>1472</v>
      </c>
    </row>
    <row r="237" spans="1:414">
      <c r="A237" s="1">
        <v>233</v>
      </c>
      <c r="B237" s="1">
        <v>31</v>
      </c>
      <c r="C237" s="1">
        <v>4473263.3</v>
      </c>
      <c r="D237" s="1" t="s">
        <v>1465</v>
      </c>
      <c r="E237" s="1" t="s">
        <v>967</v>
      </c>
      <c r="F237" s="1" t="s">
        <v>1403</v>
      </c>
      <c r="G237" s="1" t="s">
        <v>1466</v>
      </c>
      <c r="H237" s="1" t="s">
        <v>970</v>
      </c>
      <c r="I237" s="1" t="s">
        <v>971</v>
      </c>
      <c r="J237" s="1" t="s">
        <v>984</v>
      </c>
      <c r="K237" s="1">
        <v>5.0470266120248002E-3</v>
      </c>
      <c r="L237" s="1">
        <v>1.62884460742963E-3</v>
      </c>
      <c r="M237" t="str">
        <f t="shared" si="5"/>
        <v>"Buccal_mucosa.31"</v>
      </c>
      <c r="OX237" s="1" t="s">
        <v>1474</v>
      </c>
    </row>
    <row r="238" spans="1:414">
      <c r="A238" s="1">
        <v>234</v>
      </c>
      <c r="B238" s="1">
        <v>32</v>
      </c>
      <c r="C238" s="1">
        <v>4473154.3</v>
      </c>
      <c r="D238" s="1" t="s">
        <v>1467</v>
      </c>
      <c r="E238" s="1" t="s">
        <v>967</v>
      </c>
      <c r="F238" s="1" t="s">
        <v>1403</v>
      </c>
      <c r="G238" s="1" t="s">
        <v>1468</v>
      </c>
      <c r="H238" s="1" t="s">
        <v>970</v>
      </c>
      <c r="I238" s="1" t="s">
        <v>971</v>
      </c>
      <c r="J238" s="1" t="s">
        <v>972</v>
      </c>
      <c r="K238" s="1">
        <v>2.7684276656520499E-3</v>
      </c>
      <c r="L238" s="1">
        <v>1.59139015183496E-3</v>
      </c>
      <c r="M238" t="str">
        <f t="shared" si="5"/>
        <v>"Buccal_mucosa.32"</v>
      </c>
      <c r="OX238" s="1" t="s">
        <v>1476</v>
      </c>
    </row>
    <row r="239" spans="1:414">
      <c r="A239" s="1">
        <v>235</v>
      </c>
      <c r="B239" s="1">
        <v>33</v>
      </c>
      <c r="C239" s="1">
        <v>4473278.3</v>
      </c>
      <c r="D239" s="1" t="s">
        <v>1469</v>
      </c>
      <c r="E239" s="1" t="s">
        <v>967</v>
      </c>
      <c r="F239" s="1" t="s">
        <v>1403</v>
      </c>
      <c r="G239" s="1" t="s">
        <v>1470</v>
      </c>
      <c r="H239" s="1" t="s">
        <v>970</v>
      </c>
      <c r="I239" s="1" t="s">
        <v>997</v>
      </c>
      <c r="J239" s="1" t="s">
        <v>984</v>
      </c>
      <c r="K239" s="1">
        <v>5.2454767098058597E-3</v>
      </c>
      <c r="L239" s="1">
        <v>1.5620408929239401E-3</v>
      </c>
      <c r="M239" t="str">
        <f t="shared" si="5"/>
        <v>"Buccal_mucosa.33"</v>
      </c>
      <c r="OX239" s="1" t="s">
        <v>1478</v>
      </c>
    </row>
    <row r="240" spans="1:414">
      <c r="A240" s="1">
        <v>236</v>
      </c>
      <c r="B240" s="1">
        <v>34</v>
      </c>
      <c r="C240" s="1">
        <v>4472170.3</v>
      </c>
      <c r="D240" s="1" t="s">
        <v>1471</v>
      </c>
      <c r="E240" s="1" t="s">
        <v>967</v>
      </c>
      <c r="F240" s="1" t="s">
        <v>1403</v>
      </c>
      <c r="G240" s="1" t="s">
        <v>1472</v>
      </c>
      <c r="H240" s="1" t="s">
        <v>970</v>
      </c>
      <c r="I240" s="1" t="s">
        <v>971</v>
      </c>
      <c r="J240" s="1" t="s">
        <v>972</v>
      </c>
      <c r="K240" s="1">
        <v>4.1563609881341296E-3</v>
      </c>
      <c r="L240" s="1">
        <v>1.41065423313265E-3</v>
      </c>
      <c r="M240" t="str">
        <f t="shared" si="5"/>
        <v>"Buccal_mucosa.34"</v>
      </c>
      <c r="OX240" s="1" t="s">
        <v>1480</v>
      </c>
    </row>
    <row r="241" spans="1:414">
      <c r="A241" s="1">
        <v>237</v>
      </c>
      <c r="B241" s="1">
        <v>35</v>
      </c>
      <c r="C241" s="1">
        <v>4472321.3</v>
      </c>
      <c r="D241" s="1" t="s">
        <v>1473</v>
      </c>
      <c r="E241" s="1" t="s">
        <v>967</v>
      </c>
      <c r="F241" s="1" t="s">
        <v>1403</v>
      </c>
      <c r="G241" s="1" t="s">
        <v>1474</v>
      </c>
      <c r="H241" s="1" t="s">
        <v>970</v>
      </c>
      <c r="I241" s="1" t="s">
        <v>971</v>
      </c>
      <c r="J241" s="1" t="s">
        <v>972</v>
      </c>
      <c r="K241" s="1">
        <v>4.01823772801273E-3</v>
      </c>
      <c r="L241" s="1">
        <v>1.4054289101054799E-3</v>
      </c>
      <c r="M241" t="str">
        <f t="shared" si="5"/>
        <v>"Buccal_mucosa.35"</v>
      </c>
      <c r="OX241" s="1" t="s">
        <v>1482</v>
      </c>
    </row>
    <row r="242" spans="1:414">
      <c r="A242" s="1">
        <v>238</v>
      </c>
      <c r="B242" s="1">
        <v>36</v>
      </c>
      <c r="C242" s="1">
        <v>4473275.3</v>
      </c>
      <c r="D242" s="1" t="s">
        <v>1475</v>
      </c>
      <c r="E242" s="1" t="s">
        <v>967</v>
      </c>
      <c r="F242" s="1" t="s">
        <v>1403</v>
      </c>
      <c r="G242" s="1" t="s">
        <v>1476</v>
      </c>
      <c r="H242" s="1" t="s">
        <v>970</v>
      </c>
      <c r="I242" s="1" t="s">
        <v>997</v>
      </c>
      <c r="J242" s="1" t="s">
        <v>984</v>
      </c>
      <c r="K242" s="1">
        <v>5.3210184889827599E-3</v>
      </c>
      <c r="L242" s="1">
        <v>1.39168534608313E-3</v>
      </c>
      <c r="M242" t="str">
        <f t="shared" si="5"/>
        <v>"Buccal_mucosa.36"</v>
      </c>
      <c r="OX242" s="1" t="s">
        <v>1484</v>
      </c>
    </row>
    <row r="243" spans="1:414">
      <c r="A243" s="1">
        <v>239</v>
      </c>
      <c r="B243" s="1">
        <v>37</v>
      </c>
      <c r="C243" s="1">
        <v>4473471.3</v>
      </c>
      <c r="D243" s="1" t="s">
        <v>1477</v>
      </c>
      <c r="E243" s="1" t="s">
        <v>967</v>
      </c>
      <c r="F243" s="1" t="s">
        <v>1403</v>
      </c>
      <c r="G243" s="1" t="s">
        <v>1478</v>
      </c>
      <c r="H243" s="1" t="s">
        <v>970</v>
      </c>
      <c r="I243" s="1" t="s">
        <v>997</v>
      </c>
      <c r="J243" s="1" t="s">
        <v>984</v>
      </c>
      <c r="K243" s="1">
        <v>4.5205335079541902E-3</v>
      </c>
      <c r="L243" s="1">
        <v>1.3896358090780001E-3</v>
      </c>
      <c r="M243" t="str">
        <f t="shared" si="5"/>
        <v>"Buccal_mucosa.37"</v>
      </c>
      <c r="OX243" s="1" t="s">
        <v>1486</v>
      </c>
    </row>
    <row r="244" spans="1:414">
      <c r="A244" s="1">
        <v>240</v>
      </c>
      <c r="B244" s="1">
        <v>38</v>
      </c>
      <c r="C244" s="1">
        <v>4473468.3</v>
      </c>
      <c r="D244" s="1" t="s">
        <v>1479</v>
      </c>
      <c r="E244" s="1" t="s">
        <v>967</v>
      </c>
      <c r="F244" s="1" t="s">
        <v>1403</v>
      </c>
      <c r="G244" s="1" t="s">
        <v>1480</v>
      </c>
      <c r="H244" s="1" t="s">
        <v>970</v>
      </c>
      <c r="I244" s="1" t="s">
        <v>997</v>
      </c>
      <c r="J244" s="1" t="s">
        <v>984</v>
      </c>
      <c r="K244" s="1">
        <v>4.5156672914112303E-3</v>
      </c>
      <c r="L244" s="1">
        <v>1.3797128155605301E-3</v>
      </c>
      <c r="M244" t="str">
        <f t="shared" si="5"/>
        <v>"Buccal_mucosa.38"</v>
      </c>
      <c r="OX244" s="1" t="s">
        <v>1488</v>
      </c>
    </row>
    <row r="245" spans="1:414">
      <c r="A245" s="1">
        <v>241</v>
      </c>
      <c r="B245" s="1">
        <v>39</v>
      </c>
      <c r="C245" s="1">
        <v>4472868.3</v>
      </c>
      <c r="D245" s="1" t="s">
        <v>1481</v>
      </c>
      <c r="E245" s="1" t="s">
        <v>967</v>
      </c>
      <c r="F245" s="1" t="s">
        <v>1403</v>
      </c>
      <c r="G245" s="1" t="s">
        <v>1482</v>
      </c>
      <c r="H245" s="1" t="s">
        <v>970</v>
      </c>
      <c r="I245" s="1" t="s">
        <v>971</v>
      </c>
      <c r="J245" s="1" t="s">
        <v>984</v>
      </c>
      <c r="K245" s="1">
        <v>4.9678157612764798E-3</v>
      </c>
      <c r="L245" s="1">
        <v>1.37205532152398E-3</v>
      </c>
      <c r="M245" t="str">
        <f t="shared" si="5"/>
        <v>"Buccal_mucosa.39"</v>
      </c>
      <c r="OX245" s="1" t="s">
        <v>1490</v>
      </c>
    </row>
    <row r="246" spans="1:414">
      <c r="A246" s="1">
        <v>242</v>
      </c>
      <c r="B246" s="1">
        <v>40</v>
      </c>
      <c r="C246" s="1">
        <v>4472154.3</v>
      </c>
      <c r="D246" s="1" t="s">
        <v>1483</v>
      </c>
      <c r="E246" s="1" t="s">
        <v>967</v>
      </c>
      <c r="F246" s="1" t="s">
        <v>1403</v>
      </c>
      <c r="G246" s="1" t="s">
        <v>1484</v>
      </c>
      <c r="H246" s="1" t="s">
        <v>970</v>
      </c>
      <c r="I246" s="1" t="s">
        <v>971</v>
      </c>
      <c r="J246" s="1" t="s">
        <v>972</v>
      </c>
      <c r="K246" s="1">
        <v>2.1754912030159E-3</v>
      </c>
      <c r="L246" s="1">
        <v>1.36277250519532E-3</v>
      </c>
      <c r="M246" t="str">
        <f t="shared" si="5"/>
        <v>"Buccal_mucosa.40"</v>
      </c>
      <c r="OX246" s="1" t="s">
        <v>1492</v>
      </c>
    </row>
    <row r="247" spans="1:414">
      <c r="A247" s="1">
        <v>243</v>
      </c>
      <c r="B247" s="1">
        <v>41</v>
      </c>
      <c r="C247" s="1">
        <v>4472171.3</v>
      </c>
      <c r="D247" s="1" t="s">
        <v>1485</v>
      </c>
      <c r="E247" s="1" t="s">
        <v>967</v>
      </c>
      <c r="F247" s="1" t="s">
        <v>1403</v>
      </c>
      <c r="G247" s="1" t="s">
        <v>1486</v>
      </c>
      <c r="H247" s="1" t="s">
        <v>970</v>
      </c>
      <c r="I247" s="1" t="s">
        <v>971</v>
      </c>
      <c r="J247" s="1" t="s">
        <v>972</v>
      </c>
      <c r="K247" s="1">
        <v>4.1579495972273901E-3</v>
      </c>
      <c r="L247" s="1">
        <v>1.3598298411499901E-3</v>
      </c>
      <c r="M247" t="str">
        <f t="shared" si="5"/>
        <v>"Buccal_mucosa.41"</v>
      </c>
      <c r="OX247" s="1" t="s">
        <v>1494</v>
      </c>
    </row>
    <row r="248" spans="1:414">
      <c r="A248" s="1">
        <v>244</v>
      </c>
      <c r="B248" s="1">
        <v>42</v>
      </c>
      <c r="C248" s="1">
        <v>4472864.3</v>
      </c>
      <c r="D248" s="1" t="s">
        <v>1487</v>
      </c>
      <c r="E248" s="1" t="s">
        <v>967</v>
      </c>
      <c r="F248" s="1" t="s">
        <v>1403</v>
      </c>
      <c r="G248" s="1" t="s">
        <v>1488</v>
      </c>
      <c r="H248" s="1" t="s">
        <v>970</v>
      </c>
      <c r="I248" s="1" t="s">
        <v>971</v>
      </c>
      <c r="J248" s="1" t="s">
        <v>984</v>
      </c>
      <c r="K248" s="1">
        <v>5.0331655136588898E-3</v>
      </c>
      <c r="L248" s="1">
        <v>1.34925060540064E-3</v>
      </c>
      <c r="M248" t="str">
        <f t="shared" si="5"/>
        <v>"Buccal_mucosa.42"</v>
      </c>
      <c r="OX248" s="1" t="s">
        <v>1496</v>
      </c>
    </row>
    <row r="249" spans="1:414">
      <c r="A249" s="1">
        <v>245</v>
      </c>
      <c r="B249" s="1">
        <v>43</v>
      </c>
      <c r="C249" s="1">
        <v>4472320.3</v>
      </c>
      <c r="D249" s="1" t="s">
        <v>1489</v>
      </c>
      <c r="E249" s="1" t="s">
        <v>967</v>
      </c>
      <c r="F249" s="1" t="s">
        <v>1403</v>
      </c>
      <c r="G249" s="1" t="s">
        <v>1490</v>
      </c>
      <c r="H249" s="1" t="s">
        <v>970</v>
      </c>
      <c r="I249" s="1" t="s">
        <v>971</v>
      </c>
      <c r="J249" s="1" t="s">
        <v>972</v>
      </c>
      <c r="K249" s="1">
        <v>3.9163759827383401E-3</v>
      </c>
      <c r="L249" s="1">
        <v>1.34718469981226E-3</v>
      </c>
      <c r="M249" t="str">
        <f t="shared" si="5"/>
        <v>"Buccal_mucosa.43"</v>
      </c>
      <c r="OX249" s="1" t="s">
        <v>1498</v>
      </c>
    </row>
    <row r="250" spans="1:414">
      <c r="A250" s="1">
        <v>246</v>
      </c>
      <c r="B250" s="1">
        <v>44</v>
      </c>
      <c r="C250" s="1">
        <v>4473211.3</v>
      </c>
      <c r="D250" s="1" t="s">
        <v>1491</v>
      </c>
      <c r="E250" s="1" t="s">
        <v>967</v>
      </c>
      <c r="F250" s="1" t="s">
        <v>1403</v>
      </c>
      <c r="G250" s="1" t="s">
        <v>1492</v>
      </c>
      <c r="H250" s="1" t="s">
        <v>970</v>
      </c>
      <c r="I250" s="1" t="s">
        <v>971</v>
      </c>
      <c r="J250" s="1" t="s">
        <v>972</v>
      </c>
      <c r="K250" s="1">
        <v>4.7477514230191004E-3</v>
      </c>
      <c r="L250" s="1">
        <v>1.3378847375850201E-3</v>
      </c>
      <c r="M250" t="str">
        <f t="shared" si="5"/>
        <v>"Buccal_mucosa.44"</v>
      </c>
      <c r="P250" s="30"/>
      <c r="OX250" s="1" t="s">
        <v>1500</v>
      </c>
    </row>
    <row r="251" spans="1:414">
      <c r="A251" s="1">
        <v>247</v>
      </c>
      <c r="B251" s="1">
        <v>45</v>
      </c>
      <c r="C251" s="1">
        <v>4473212.3</v>
      </c>
      <c r="D251" s="1" t="s">
        <v>1493</v>
      </c>
      <c r="E251" s="1" t="s">
        <v>967</v>
      </c>
      <c r="F251" s="1" t="s">
        <v>1403</v>
      </c>
      <c r="G251" s="1" t="s">
        <v>1494</v>
      </c>
      <c r="H251" s="1" t="s">
        <v>970</v>
      </c>
      <c r="I251" s="1" t="s">
        <v>971</v>
      </c>
      <c r="J251" s="1" t="s">
        <v>972</v>
      </c>
      <c r="K251" s="1">
        <v>4.7542879965644996E-3</v>
      </c>
      <c r="L251" s="1">
        <v>1.3192652708698899E-3</v>
      </c>
      <c r="M251" t="str">
        <f t="shared" si="5"/>
        <v>"Buccal_mucosa.45"</v>
      </c>
      <c r="P251" s="30"/>
      <c r="OX251" s="1" t="s">
        <v>1502</v>
      </c>
    </row>
    <row r="252" spans="1:414">
      <c r="A252" s="1">
        <v>248</v>
      </c>
      <c r="B252" s="1">
        <v>46</v>
      </c>
      <c r="C252" s="1">
        <v>4478507.3</v>
      </c>
      <c r="D252" s="1" t="s">
        <v>1495</v>
      </c>
      <c r="E252" s="1" t="s">
        <v>967</v>
      </c>
      <c r="F252" s="1" t="s">
        <v>1403</v>
      </c>
      <c r="G252" s="1" t="s">
        <v>1496</v>
      </c>
      <c r="H252" s="1" t="s">
        <v>1415</v>
      </c>
      <c r="I252" s="1" t="s">
        <v>971</v>
      </c>
      <c r="J252" s="1" t="s">
        <v>984</v>
      </c>
      <c r="K252" s="1">
        <v>4.6827819170302898E-3</v>
      </c>
      <c r="L252" s="1">
        <v>1.30199971288588E-3</v>
      </c>
      <c r="M252" t="str">
        <f t="shared" si="5"/>
        <v>"Buccal_mucosa.46"</v>
      </c>
      <c r="OX252" s="1" t="s">
        <v>1504</v>
      </c>
    </row>
    <row r="253" spans="1:414">
      <c r="A253" s="1">
        <v>249</v>
      </c>
      <c r="B253" s="1">
        <v>47</v>
      </c>
      <c r="C253" s="1">
        <v>4478506.3</v>
      </c>
      <c r="D253" s="1" t="s">
        <v>1497</v>
      </c>
      <c r="E253" s="1" t="s">
        <v>967</v>
      </c>
      <c r="F253" s="1" t="s">
        <v>1403</v>
      </c>
      <c r="G253" s="1" t="s">
        <v>1498</v>
      </c>
      <c r="H253" s="1" t="s">
        <v>1415</v>
      </c>
      <c r="I253" s="1" t="s">
        <v>971</v>
      </c>
      <c r="J253" s="1" t="s">
        <v>984</v>
      </c>
      <c r="K253" s="1">
        <v>4.7614093934527498E-3</v>
      </c>
      <c r="L253" s="1">
        <v>1.29681779644825E-3</v>
      </c>
      <c r="M253" t="str">
        <f t="shared" si="5"/>
        <v>"Buccal_mucosa.47"</v>
      </c>
      <c r="OX253" s="1" t="s">
        <v>1506</v>
      </c>
    </row>
    <row r="254" spans="1:414">
      <c r="A254" s="1">
        <v>250</v>
      </c>
      <c r="B254" s="1">
        <v>48</v>
      </c>
      <c r="C254" s="1">
        <v>4472155.3</v>
      </c>
      <c r="D254" s="1" t="s">
        <v>1499</v>
      </c>
      <c r="E254" s="1" t="s">
        <v>967</v>
      </c>
      <c r="F254" s="1" t="s">
        <v>1403</v>
      </c>
      <c r="G254" s="1" t="s">
        <v>1500</v>
      </c>
      <c r="H254" s="1" t="s">
        <v>970</v>
      </c>
      <c r="I254" s="1" t="s">
        <v>971</v>
      </c>
      <c r="J254" s="1" t="s">
        <v>972</v>
      </c>
      <c r="K254" s="1">
        <v>2.2080654662820398E-3</v>
      </c>
      <c r="L254" s="1">
        <v>1.28470574394446E-3</v>
      </c>
      <c r="M254" t="str">
        <f t="shared" si="5"/>
        <v>"Buccal_mucosa.48"</v>
      </c>
      <c r="OX254" s="1" t="s">
        <v>1508</v>
      </c>
    </row>
    <row r="255" spans="1:414">
      <c r="A255" s="1">
        <v>251</v>
      </c>
      <c r="B255" s="1">
        <v>49</v>
      </c>
      <c r="C255" s="1">
        <v>4472669.3</v>
      </c>
      <c r="D255" s="1" t="s">
        <v>1501</v>
      </c>
      <c r="E255" s="1" t="s">
        <v>967</v>
      </c>
      <c r="F255" s="1" t="s">
        <v>1403</v>
      </c>
      <c r="G255" s="1" t="s">
        <v>1502</v>
      </c>
      <c r="H255" s="1" t="s">
        <v>970</v>
      </c>
      <c r="I255" s="1" t="s">
        <v>997</v>
      </c>
      <c r="J255" s="1" t="s">
        <v>984</v>
      </c>
      <c r="K255" s="1">
        <v>5.0599277379005797E-3</v>
      </c>
      <c r="L255" s="1">
        <v>1.2473416429210199E-3</v>
      </c>
      <c r="M255" t="str">
        <f t="shared" si="5"/>
        <v>"Buccal_mucosa.49"</v>
      </c>
      <c r="OX255" s="1" t="s">
        <v>1510</v>
      </c>
    </row>
    <row r="256" spans="1:414">
      <c r="A256" s="1">
        <v>252</v>
      </c>
      <c r="B256" s="1">
        <v>50</v>
      </c>
      <c r="C256" s="1">
        <v>4473169.3</v>
      </c>
      <c r="D256" s="1" t="s">
        <v>1503</v>
      </c>
      <c r="E256" s="1" t="s">
        <v>967</v>
      </c>
      <c r="F256" s="1" t="s">
        <v>1403</v>
      </c>
      <c r="G256" s="1" t="s">
        <v>1504</v>
      </c>
      <c r="H256" s="1" t="s">
        <v>970</v>
      </c>
      <c r="I256" s="1" t="s">
        <v>971</v>
      </c>
      <c r="J256" s="1" t="s">
        <v>972</v>
      </c>
      <c r="K256" s="1">
        <v>4.6352745410137598E-3</v>
      </c>
      <c r="L256" s="1">
        <v>1.1745156286555401E-3</v>
      </c>
      <c r="M256" t="str">
        <f t="shared" si="5"/>
        <v>"Buccal_mucosa.50"</v>
      </c>
      <c r="OX256" s="1" t="s">
        <v>1512</v>
      </c>
    </row>
    <row r="257" spans="1:414">
      <c r="A257" s="1">
        <v>253</v>
      </c>
      <c r="B257" s="1">
        <v>51</v>
      </c>
      <c r="C257" s="1">
        <v>4472963.3</v>
      </c>
      <c r="D257" s="1" t="s">
        <v>1505</v>
      </c>
      <c r="E257" s="1" t="s">
        <v>967</v>
      </c>
      <c r="F257" s="1" t="s">
        <v>1403</v>
      </c>
      <c r="G257" s="1" t="s">
        <v>1506</v>
      </c>
      <c r="H257" s="1" t="s">
        <v>970</v>
      </c>
      <c r="I257" s="1" t="s">
        <v>971</v>
      </c>
      <c r="J257" s="1" t="s">
        <v>984</v>
      </c>
      <c r="K257" s="1">
        <v>4.7950573266688596E-3</v>
      </c>
      <c r="L257" s="1">
        <v>1.1735313004203401E-3</v>
      </c>
      <c r="M257" t="str">
        <f t="shared" si="5"/>
        <v>"Buccal_mucosa.51"</v>
      </c>
      <c r="OX257" s="1" t="s">
        <v>1514</v>
      </c>
    </row>
    <row r="258" spans="1:414">
      <c r="A258" s="1">
        <v>254</v>
      </c>
      <c r="B258" s="1">
        <v>52</v>
      </c>
      <c r="C258" s="1">
        <v>4472427.3</v>
      </c>
      <c r="D258" s="1" t="s">
        <v>1507</v>
      </c>
      <c r="E258" s="1" t="s">
        <v>967</v>
      </c>
      <c r="F258" s="1" t="s">
        <v>1403</v>
      </c>
      <c r="G258" s="1" t="s">
        <v>1508</v>
      </c>
      <c r="H258" s="1" t="s">
        <v>970</v>
      </c>
      <c r="I258" s="1" t="s">
        <v>997</v>
      </c>
      <c r="J258" s="1" t="s">
        <v>1444</v>
      </c>
      <c r="K258" s="1">
        <v>4.1968681572846804E-3</v>
      </c>
      <c r="L258" s="1">
        <v>1.1561669888313099E-3</v>
      </c>
      <c r="M258" t="str">
        <f t="shared" si="5"/>
        <v>"Buccal_mucosa.52"</v>
      </c>
      <c r="OX258" s="1" t="s">
        <v>1516</v>
      </c>
    </row>
    <row r="259" spans="1:414">
      <c r="A259" s="1">
        <v>255</v>
      </c>
      <c r="B259" s="1">
        <v>53</v>
      </c>
      <c r="C259" s="1">
        <v>4473424.3</v>
      </c>
      <c r="D259" s="1" t="s">
        <v>1509</v>
      </c>
      <c r="E259" s="1" t="s">
        <v>967</v>
      </c>
      <c r="F259" s="1" t="s">
        <v>1403</v>
      </c>
      <c r="G259" s="1" t="s">
        <v>1510</v>
      </c>
      <c r="H259" s="1" t="s">
        <v>970</v>
      </c>
      <c r="I259" s="1" t="s">
        <v>971</v>
      </c>
      <c r="J259" s="1" t="s">
        <v>984</v>
      </c>
      <c r="K259" s="1">
        <v>4.6431621146552499E-3</v>
      </c>
      <c r="L259" s="1">
        <v>1.15083324600876E-3</v>
      </c>
      <c r="M259" t="str">
        <f t="shared" si="5"/>
        <v>"Buccal_mucosa.53"</v>
      </c>
      <c r="OX259" s="1" t="s">
        <v>1518</v>
      </c>
    </row>
    <row r="260" spans="1:414">
      <c r="A260" s="1">
        <v>256</v>
      </c>
      <c r="B260" s="1">
        <v>54</v>
      </c>
      <c r="C260" s="1">
        <v>4472673.3</v>
      </c>
      <c r="D260" s="1" t="s">
        <v>1511</v>
      </c>
      <c r="E260" s="1" t="s">
        <v>967</v>
      </c>
      <c r="F260" s="1" t="s">
        <v>1403</v>
      </c>
      <c r="G260" s="1" t="s">
        <v>1512</v>
      </c>
      <c r="H260" s="1" t="s">
        <v>970</v>
      </c>
      <c r="I260" s="1" t="s">
        <v>997</v>
      </c>
      <c r="J260" s="1" t="s">
        <v>984</v>
      </c>
      <c r="K260" s="1">
        <v>5.1903379177087204E-3</v>
      </c>
      <c r="L260" s="1">
        <v>1.13488713967571E-3</v>
      </c>
      <c r="M260" t="str">
        <f t="shared" si="5"/>
        <v>"Buccal_mucosa.54"</v>
      </c>
      <c r="OX260" s="1" t="s">
        <v>1520</v>
      </c>
    </row>
    <row r="261" spans="1:414">
      <c r="A261" s="1">
        <v>257</v>
      </c>
      <c r="B261" s="1">
        <v>55</v>
      </c>
      <c r="C261" s="1">
        <v>4473168.3</v>
      </c>
      <c r="D261" s="1" t="s">
        <v>1513</v>
      </c>
      <c r="E261" s="1" t="s">
        <v>967</v>
      </c>
      <c r="F261" s="1" t="s">
        <v>1403</v>
      </c>
      <c r="G261" s="1" t="s">
        <v>1514</v>
      </c>
      <c r="H261" s="1" t="s">
        <v>970</v>
      </c>
      <c r="I261" s="1" t="s">
        <v>971</v>
      </c>
      <c r="J261" s="1" t="s">
        <v>972</v>
      </c>
      <c r="K261" s="1">
        <v>4.7468325672276801E-3</v>
      </c>
      <c r="L261" s="1">
        <v>1.1162758511218699E-3</v>
      </c>
      <c r="M261" t="str">
        <f t="shared" si="5"/>
        <v>"Buccal_mucosa.55"</v>
      </c>
      <c r="OX261" s="1" t="s">
        <v>1522</v>
      </c>
    </row>
    <row r="262" spans="1:414">
      <c r="A262" s="1">
        <v>258</v>
      </c>
      <c r="B262" s="1">
        <v>56</v>
      </c>
      <c r="C262" s="1">
        <v>4472966.3</v>
      </c>
      <c r="D262" s="1" t="s">
        <v>1515</v>
      </c>
      <c r="E262" s="1" t="s">
        <v>967</v>
      </c>
      <c r="F262" s="1" t="s">
        <v>1403</v>
      </c>
      <c r="G262" s="1" t="s">
        <v>1516</v>
      </c>
      <c r="H262" s="1" t="s">
        <v>970</v>
      </c>
      <c r="I262" s="1" t="s">
        <v>971</v>
      </c>
      <c r="J262" s="1" t="s">
        <v>984</v>
      </c>
      <c r="K262" s="1">
        <v>4.8032213427020203E-3</v>
      </c>
      <c r="L262" s="1">
        <v>1.10200454857612E-3</v>
      </c>
      <c r="M262" t="str">
        <f t="shared" si="5"/>
        <v>"Buccal_mucosa.56"</v>
      </c>
      <c r="OX262" s="1" t="s">
        <v>1524</v>
      </c>
    </row>
    <row r="263" spans="1:414">
      <c r="A263" s="1">
        <v>259</v>
      </c>
      <c r="B263" s="1">
        <v>57</v>
      </c>
      <c r="C263" s="1">
        <v>4478434.3</v>
      </c>
      <c r="D263" s="1" t="s">
        <v>1517</v>
      </c>
      <c r="E263" s="1" t="s">
        <v>967</v>
      </c>
      <c r="F263" s="1" t="s">
        <v>1403</v>
      </c>
      <c r="G263" s="1" t="s">
        <v>1518</v>
      </c>
      <c r="H263" s="1" t="s">
        <v>970</v>
      </c>
      <c r="I263" s="1" t="s">
        <v>971</v>
      </c>
      <c r="J263" s="1" t="s">
        <v>972</v>
      </c>
      <c r="K263" s="1">
        <v>2.0503405120454801E-3</v>
      </c>
      <c r="L263" s="1">
        <v>1.0836641481685001E-3</v>
      </c>
      <c r="M263" t="str">
        <f t="shared" si="5"/>
        <v>"Buccal_mucosa.57"</v>
      </c>
      <c r="OX263" s="1" t="s">
        <v>1526</v>
      </c>
    </row>
    <row r="264" spans="1:414">
      <c r="A264" s="1">
        <v>260</v>
      </c>
      <c r="B264" s="1">
        <v>58</v>
      </c>
      <c r="C264" s="1">
        <v>4473133.3</v>
      </c>
      <c r="D264" s="1" t="s">
        <v>1519</v>
      </c>
      <c r="E264" s="1" t="s">
        <v>967</v>
      </c>
      <c r="F264" s="1" t="s">
        <v>1403</v>
      </c>
      <c r="G264" s="1" t="s">
        <v>1520</v>
      </c>
      <c r="H264" s="1" t="s">
        <v>970</v>
      </c>
      <c r="I264" s="1" t="s">
        <v>971</v>
      </c>
      <c r="J264" s="1" t="s">
        <v>972</v>
      </c>
      <c r="K264" s="1">
        <v>4.5247411987410103E-3</v>
      </c>
      <c r="L264" s="1">
        <v>1.07849753613518E-3</v>
      </c>
      <c r="M264" t="str">
        <f t="shared" si="5"/>
        <v>"Buccal_mucosa.58"</v>
      </c>
      <c r="OX264" s="1" t="s">
        <v>1528</v>
      </c>
    </row>
    <row r="265" spans="1:414">
      <c r="A265" s="1">
        <v>261</v>
      </c>
      <c r="B265" s="1">
        <v>59</v>
      </c>
      <c r="C265" s="1">
        <v>4473121.3</v>
      </c>
      <c r="D265" s="1" t="s">
        <v>1521</v>
      </c>
      <c r="E265" s="1" t="s">
        <v>967</v>
      </c>
      <c r="F265" s="1" t="s">
        <v>1403</v>
      </c>
      <c r="G265" s="1" t="s">
        <v>1522</v>
      </c>
      <c r="H265" s="1" t="s">
        <v>970</v>
      </c>
      <c r="I265" s="1" t="s">
        <v>971</v>
      </c>
      <c r="J265" s="1" t="s">
        <v>972</v>
      </c>
      <c r="K265" s="1">
        <v>4.9149431248025699E-3</v>
      </c>
      <c r="L265" s="1">
        <v>1.0752532149901301E-3</v>
      </c>
      <c r="M265" t="str">
        <f t="shared" si="5"/>
        <v>"Buccal_mucosa.59"</v>
      </c>
      <c r="OX265" s="1" t="s">
        <v>1530</v>
      </c>
    </row>
    <row r="266" spans="1:414">
      <c r="A266" s="1">
        <v>262</v>
      </c>
      <c r="B266" s="1">
        <v>60</v>
      </c>
      <c r="C266" s="1">
        <v>4473065.3</v>
      </c>
      <c r="D266" s="1" t="s">
        <v>1523</v>
      </c>
      <c r="E266" s="1" t="s">
        <v>967</v>
      </c>
      <c r="F266" s="1" t="s">
        <v>1403</v>
      </c>
      <c r="G266" s="1" t="s">
        <v>1524</v>
      </c>
      <c r="H266" s="1" t="s">
        <v>970</v>
      </c>
      <c r="I266" s="1" t="s">
        <v>971</v>
      </c>
      <c r="J266" s="1" t="s">
        <v>972</v>
      </c>
      <c r="K266" s="1">
        <v>2.1131638998544001E-3</v>
      </c>
      <c r="L266" s="1">
        <v>1.07239264025978E-3</v>
      </c>
      <c r="M266" t="str">
        <f t="shared" si="5"/>
        <v>"Buccal_mucosa.60"</v>
      </c>
      <c r="OX266" s="1" t="s">
        <v>1532</v>
      </c>
    </row>
    <row r="267" spans="1:414">
      <c r="A267" s="1">
        <v>263</v>
      </c>
      <c r="B267" s="1">
        <v>61</v>
      </c>
      <c r="C267" s="1">
        <v>4478474.3</v>
      </c>
      <c r="D267" s="1" t="s">
        <v>1525</v>
      </c>
      <c r="E267" s="1" t="s">
        <v>967</v>
      </c>
      <c r="F267" s="1" t="s">
        <v>1403</v>
      </c>
      <c r="G267" s="1" t="s">
        <v>1526</v>
      </c>
      <c r="H267" s="1" t="s">
        <v>970</v>
      </c>
      <c r="I267" s="1" t="s">
        <v>971</v>
      </c>
      <c r="J267" s="1" t="s">
        <v>972</v>
      </c>
      <c r="K267" s="1">
        <v>4.0930588689246502E-3</v>
      </c>
      <c r="L267" s="1">
        <v>1.0664005095653601E-3</v>
      </c>
      <c r="M267" t="str">
        <f t="shared" si="5"/>
        <v>"Buccal_mucosa.61"</v>
      </c>
      <c r="OX267" s="1" t="s">
        <v>1534</v>
      </c>
    </row>
    <row r="268" spans="1:414">
      <c r="A268" s="1">
        <v>264</v>
      </c>
      <c r="B268" s="1">
        <v>62</v>
      </c>
      <c r="C268" s="1">
        <v>4473429.3</v>
      </c>
      <c r="D268" s="1" t="s">
        <v>1527</v>
      </c>
      <c r="E268" s="1" t="s">
        <v>967</v>
      </c>
      <c r="F268" s="1" t="s">
        <v>1403</v>
      </c>
      <c r="G268" s="1" t="s">
        <v>1528</v>
      </c>
      <c r="H268" s="1" t="s">
        <v>970</v>
      </c>
      <c r="I268" s="1" t="s">
        <v>971</v>
      </c>
      <c r="J268" s="1" t="s">
        <v>984</v>
      </c>
      <c r="K268" s="1">
        <v>4.5900089734047002E-3</v>
      </c>
      <c r="L268" s="1">
        <v>1.0564828508332501E-3</v>
      </c>
      <c r="M268" t="str">
        <f t="shared" si="5"/>
        <v>"Buccal_mucosa.62"</v>
      </c>
      <c r="OX268" s="1" t="s">
        <v>1536</v>
      </c>
    </row>
    <row r="269" spans="1:414">
      <c r="A269" s="1">
        <v>265</v>
      </c>
      <c r="B269" s="1">
        <v>63</v>
      </c>
      <c r="C269" s="1">
        <v>4472727.3</v>
      </c>
      <c r="D269" s="1" t="s">
        <v>1529</v>
      </c>
      <c r="E269" s="1" t="s">
        <v>967</v>
      </c>
      <c r="F269" s="1" t="s">
        <v>1403</v>
      </c>
      <c r="G269" s="1" t="s">
        <v>1530</v>
      </c>
      <c r="H269" s="1" t="s">
        <v>970</v>
      </c>
      <c r="I269" s="1" t="s">
        <v>971</v>
      </c>
      <c r="J269" s="1" t="s">
        <v>984</v>
      </c>
      <c r="K269" s="1">
        <v>4.9450151966635202E-3</v>
      </c>
      <c r="L269" s="1">
        <v>1.01971785355894E-3</v>
      </c>
      <c r="M269" t="str">
        <f t="shared" si="5"/>
        <v>"Buccal_mucosa.63"</v>
      </c>
      <c r="OX269" s="1" t="s">
        <v>1538</v>
      </c>
    </row>
    <row r="270" spans="1:414">
      <c r="A270" s="1">
        <v>266</v>
      </c>
      <c r="B270" s="1">
        <v>64</v>
      </c>
      <c r="C270" s="1">
        <v>4473120.3</v>
      </c>
      <c r="D270" s="1" t="s">
        <v>1531</v>
      </c>
      <c r="E270" s="1" t="s">
        <v>967</v>
      </c>
      <c r="F270" s="1" t="s">
        <v>1403</v>
      </c>
      <c r="G270" s="1" t="s">
        <v>1532</v>
      </c>
      <c r="H270" s="1" t="s">
        <v>970</v>
      </c>
      <c r="I270" s="1" t="s">
        <v>971</v>
      </c>
      <c r="J270" s="1" t="s">
        <v>972</v>
      </c>
      <c r="K270" s="1">
        <v>4.8370934550409604E-3</v>
      </c>
      <c r="L270" s="1">
        <v>1.00885695304208E-3</v>
      </c>
      <c r="M270" t="str">
        <f t="shared" si="5"/>
        <v>"Buccal_mucosa.64"</v>
      </c>
      <c r="OX270" s="1" t="s">
        <v>1540</v>
      </c>
    </row>
    <row r="271" spans="1:414">
      <c r="A271" s="1">
        <v>267</v>
      </c>
      <c r="B271" s="1">
        <v>65</v>
      </c>
      <c r="C271" s="1">
        <v>4472825.3</v>
      </c>
      <c r="D271" s="1" t="s">
        <v>1533</v>
      </c>
      <c r="E271" s="1" t="s">
        <v>967</v>
      </c>
      <c r="F271" s="1" t="s">
        <v>1403</v>
      </c>
      <c r="G271" s="1" t="s">
        <v>1534</v>
      </c>
      <c r="H271" s="1" t="s">
        <v>970</v>
      </c>
      <c r="I271" s="1" t="s">
        <v>997</v>
      </c>
      <c r="J271" s="1" t="s">
        <v>984</v>
      </c>
      <c r="K271" s="1">
        <v>5.2138288150769003E-3</v>
      </c>
      <c r="L271" s="1">
        <v>1.0077105085330401E-3</v>
      </c>
      <c r="M271" t="str">
        <f t="shared" ref="M271:M334" si="6">CONCATENATE("""",G271,"""")</f>
        <v>"Buccal_mucosa.65"</v>
      </c>
      <c r="OX271" s="1" t="s">
        <v>1542</v>
      </c>
    </row>
    <row r="272" spans="1:414">
      <c r="A272" s="1">
        <v>268</v>
      </c>
      <c r="B272" s="1">
        <v>66</v>
      </c>
      <c r="C272" s="1">
        <v>4472738.3</v>
      </c>
      <c r="D272" s="1" t="s">
        <v>1535</v>
      </c>
      <c r="E272" s="1" t="s">
        <v>967</v>
      </c>
      <c r="F272" s="1" t="s">
        <v>1403</v>
      </c>
      <c r="G272" s="1" t="s">
        <v>1536</v>
      </c>
      <c r="H272" s="1" t="s">
        <v>970</v>
      </c>
      <c r="I272" s="1" t="s">
        <v>971</v>
      </c>
      <c r="J272" s="1" t="s">
        <v>984</v>
      </c>
      <c r="K272" s="1">
        <v>4.87788492659973E-3</v>
      </c>
      <c r="L272" s="1">
        <v>1.0000211466754099E-3</v>
      </c>
      <c r="M272" t="str">
        <f t="shared" si="6"/>
        <v>"Buccal_mucosa.66"</v>
      </c>
      <c r="P272" s="30"/>
      <c r="OX272" s="1" t="s">
        <v>1544</v>
      </c>
    </row>
    <row r="273" spans="1:414">
      <c r="A273" s="1">
        <v>269</v>
      </c>
      <c r="B273" s="1">
        <v>67</v>
      </c>
      <c r="C273" s="1">
        <v>4473550.3</v>
      </c>
      <c r="D273" s="1" t="s">
        <v>1537</v>
      </c>
      <c r="E273" s="1" t="s">
        <v>967</v>
      </c>
      <c r="F273" s="1" t="s">
        <v>1403</v>
      </c>
      <c r="G273" s="1" t="s">
        <v>1538</v>
      </c>
      <c r="H273" s="1" t="s">
        <v>970</v>
      </c>
      <c r="I273" s="1" t="s">
        <v>997</v>
      </c>
      <c r="J273" s="1" t="s">
        <v>984</v>
      </c>
      <c r="K273" s="1">
        <v>3.68133326104414E-3</v>
      </c>
      <c r="L273" s="1">
        <v>9.8295214478129897E-4</v>
      </c>
      <c r="M273" t="str">
        <f t="shared" si="6"/>
        <v>"Buccal_mucosa.67"</v>
      </c>
      <c r="OX273" s="1" t="s">
        <v>1546</v>
      </c>
    </row>
    <row r="274" spans="1:414">
      <c r="A274" s="1">
        <v>270</v>
      </c>
      <c r="B274" s="1">
        <v>68</v>
      </c>
      <c r="C274" s="1">
        <v>4473184.3</v>
      </c>
      <c r="D274" s="1" t="s">
        <v>1539</v>
      </c>
      <c r="E274" s="1" t="s">
        <v>967</v>
      </c>
      <c r="F274" s="1" t="s">
        <v>1403</v>
      </c>
      <c r="G274" s="1" t="s">
        <v>1540</v>
      </c>
      <c r="H274" s="1" t="s">
        <v>970</v>
      </c>
      <c r="I274" s="1" t="s">
        <v>971</v>
      </c>
      <c r="J274" s="1" t="s">
        <v>972</v>
      </c>
      <c r="K274" s="1">
        <v>4.1578637008475002E-3</v>
      </c>
      <c r="L274" s="1">
        <v>9.7775549406875994E-4</v>
      </c>
      <c r="M274" t="str">
        <f t="shared" si="6"/>
        <v>"Buccal_mucosa.68"</v>
      </c>
      <c r="OX274" s="1" t="s">
        <v>1548</v>
      </c>
    </row>
    <row r="275" spans="1:414">
      <c r="A275" s="1">
        <v>271</v>
      </c>
      <c r="B275" s="1">
        <v>69</v>
      </c>
      <c r="C275" s="1">
        <v>4473132.3</v>
      </c>
      <c r="D275" s="1" t="s">
        <v>1541</v>
      </c>
      <c r="E275" s="1" t="s">
        <v>967</v>
      </c>
      <c r="F275" s="1" t="s">
        <v>1403</v>
      </c>
      <c r="G275" s="1" t="s">
        <v>1542</v>
      </c>
      <c r="H275" s="1" t="s">
        <v>970</v>
      </c>
      <c r="I275" s="1" t="s">
        <v>971</v>
      </c>
      <c r="J275" s="1" t="s">
        <v>972</v>
      </c>
      <c r="K275" s="1">
        <v>4.4603327904312101E-3</v>
      </c>
      <c r="L275" s="1">
        <v>9.5978853477464801E-4</v>
      </c>
      <c r="M275" t="str">
        <f t="shared" si="6"/>
        <v>"Buccal_mucosa.69"</v>
      </c>
      <c r="OX275" s="1" t="s">
        <v>1550</v>
      </c>
    </row>
    <row r="276" spans="1:414">
      <c r="A276" s="1">
        <v>272</v>
      </c>
      <c r="B276" s="1">
        <v>70</v>
      </c>
      <c r="C276" s="1">
        <v>4478470.3</v>
      </c>
      <c r="D276" s="1" t="s">
        <v>1543</v>
      </c>
      <c r="E276" s="1" t="s">
        <v>967</v>
      </c>
      <c r="F276" s="1" t="s">
        <v>1403</v>
      </c>
      <c r="G276" s="1" t="s">
        <v>1544</v>
      </c>
      <c r="H276" s="1" t="s">
        <v>970</v>
      </c>
      <c r="I276" s="1" t="s">
        <v>971</v>
      </c>
      <c r="J276" s="1" t="s">
        <v>972</v>
      </c>
      <c r="K276" s="1">
        <v>4.7589833310165098E-3</v>
      </c>
      <c r="L276" s="1">
        <v>9.54415100318726E-4</v>
      </c>
      <c r="M276" t="str">
        <f t="shared" si="6"/>
        <v>"Buccal_mucosa.70"</v>
      </c>
      <c r="OX276" s="1" t="s">
        <v>1552</v>
      </c>
    </row>
    <row r="277" spans="1:414">
      <c r="A277" s="1">
        <v>273</v>
      </c>
      <c r="B277" s="1">
        <v>71</v>
      </c>
      <c r="C277" s="1">
        <v>4478584.3</v>
      </c>
      <c r="D277" s="1" t="s">
        <v>1545</v>
      </c>
      <c r="E277" s="1" t="s">
        <v>967</v>
      </c>
      <c r="F277" s="1" t="s">
        <v>1403</v>
      </c>
      <c r="G277" s="1" t="s">
        <v>1546</v>
      </c>
      <c r="H277" s="1" t="s">
        <v>970</v>
      </c>
      <c r="I277" s="1" t="s">
        <v>997</v>
      </c>
      <c r="J277" s="1" t="s">
        <v>984</v>
      </c>
      <c r="K277" s="1">
        <v>5.1500414628217403E-3</v>
      </c>
      <c r="L277" s="1">
        <v>9.3390958850366498E-4</v>
      </c>
      <c r="M277" t="str">
        <f t="shared" si="6"/>
        <v>"Buccal_mucosa.71"</v>
      </c>
      <c r="OX277" s="1" t="s">
        <v>1554</v>
      </c>
    </row>
    <row r="278" spans="1:414">
      <c r="A278" s="1">
        <v>274</v>
      </c>
      <c r="B278" s="1">
        <v>72</v>
      </c>
      <c r="C278" s="1">
        <v>4473172.3</v>
      </c>
      <c r="D278" s="1" t="s">
        <v>1547</v>
      </c>
      <c r="E278" s="1" t="s">
        <v>967</v>
      </c>
      <c r="F278" s="1" t="s">
        <v>1403</v>
      </c>
      <c r="G278" s="1" t="s">
        <v>1548</v>
      </c>
      <c r="H278" s="1" t="s">
        <v>970</v>
      </c>
      <c r="I278" s="1" t="s">
        <v>971</v>
      </c>
      <c r="J278" s="1" t="s">
        <v>972</v>
      </c>
      <c r="K278" s="1">
        <v>4.7289298735768998E-3</v>
      </c>
      <c r="L278" s="1">
        <v>9.0893334611070098E-4</v>
      </c>
      <c r="M278" t="str">
        <f t="shared" si="6"/>
        <v>"Buccal_mucosa.72"</v>
      </c>
      <c r="OX278" s="1" t="s">
        <v>1556</v>
      </c>
    </row>
    <row r="279" spans="1:414">
      <c r="A279" s="1">
        <v>275</v>
      </c>
      <c r="B279" s="1">
        <v>73</v>
      </c>
      <c r="C279" s="1">
        <v>4472814.3</v>
      </c>
      <c r="D279" s="1" t="s">
        <v>1549</v>
      </c>
      <c r="E279" s="1" t="s">
        <v>967</v>
      </c>
      <c r="F279" s="1" t="s">
        <v>1403</v>
      </c>
      <c r="G279" s="1" t="s">
        <v>1550</v>
      </c>
      <c r="H279" s="1" t="s">
        <v>970</v>
      </c>
      <c r="I279" s="1" t="s">
        <v>997</v>
      </c>
      <c r="J279" s="1" t="s">
        <v>984</v>
      </c>
      <c r="K279" s="1">
        <v>5.2055984258906601E-3</v>
      </c>
      <c r="L279" s="1">
        <v>9.0468413465906905E-4</v>
      </c>
      <c r="M279" t="str">
        <f t="shared" si="6"/>
        <v>"Buccal_mucosa.73"</v>
      </c>
      <c r="OX279" s="1" t="s">
        <v>1558</v>
      </c>
    </row>
    <row r="280" spans="1:414">
      <c r="A280" s="1">
        <v>276</v>
      </c>
      <c r="B280" s="1">
        <v>74</v>
      </c>
      <c r="C280" s="1">
        <v>4472848.3</v>
      </c>
      <c r="D280" s="1" t="s">
        <v>1551</v>
      </c>
      <c r="E280" s="1" t="s">
        <v>967</v>
      </c>
      <c r="F280" s="1" t="s">
        <v>1403</v>
      </c>
      <c r="G280" s="1" t="s">
        <v>1552</v>
      </c>
      <c r="H280" s="1" t="s">
        <v>970</v>
      </c>
      <c r="I280" s="1" t="s">
        <v>997</v>
      </c>
      <c r="J280" s="1" t="s">
        <v>984</v>
      </c>
      <c r="K280" s="1">
        <v>4.57826384678626E-3</v>
      </c>
      <c r="L280" s="1">
        <v>8.7890732417047698E-4</v>
      </c>
      <c r="M280" t="str">
        <f t="shared" si="6"/>
        <v>"Buccal_mucosa.74"</v>
      </c>
      <c r="OX280" s="1" t="s">
        <v>1560</v>
      </c>
    </row>
    <row r="281" spans="1:414">
      <c r="A281" s="1">
        <v>277</v>
      </c>
      <c r="B281" s="1">
        <v>75</v>
      </c>
      <c r="C281" s="1">
        <v>4472921.3</v>
      </c>
      <c r="D281" s="1" t="s">
        <v>1553</v>
      </c>
      <c r="E281" s="1" t="s">
        <v>967</v>
      </c>
      <c r="F281" s="1" t="s">
        <v>1403</v>
      </c>
      <c r="G281" s="1" t="s">
        <v>1554</v>
      </c>
      <c r="H281" s="1" t="s">
        <v>970</v>
      </c>
      <c r="I281" s="1" t="s">
        <v>971</v>
      </c>
      <c r="J281" s="1" t="s">
        <v>984</v>
      </c>
      <c r="K281" s="1">
        <v>3.3603529812601301E-3</v>
      </c>
      <c r="L281" s="1">
        <v>8.7678147293789E-4</v>
      </c>
      <c r="M281" t="str">
        <f t="shared" si="6"/>
        <v>"Buccal_mucosa.75"</v>
      </c>
      <c r="OX281" s="1" t="s">
        <v>1562</v>
      </c>
    </row>
    <row r="282" spans="1:414">
      <c r="A282" s="1">
        <v>278</v>
      </c>
      <c r="B282" s="1">
        <v>76</v>
      </c>
      <c r="C282" s="1">
        <v>4473004.3</v>
      </c>
      <c r="D282" s="1" t="s">
        <v>1555</v>
      </c>
      <c r="E282" s="1" t="s">
        <v>967</v>
      </c>
      <c r="F282" s="1" t="s">
        <v>1403</v>
      </c>
      <c r="G282" s="1" t="s">
        <v>1556</v>
      </c>
      <c r="H282" s="1" t="s">
        <v>970</v>
      </c>
      <c r="I282" s="1" t="s">
        <v>997</v>
      </c>
      <c r="J282" s="1" t="s">
        <v>984</v>
      </c>
      <c r="K282" s="1">
        <v>4.6407885741226599E-3</v>
      </c>
      <c r="L282" s="1">
        <v>8.6062661226780999E-4</v>
      </c>
      <c r="M282" t="str">
        <f t="shared" si="6"/>
        <v>"Buccal_mucosa.76"</v>
      </c>
      <c r="OX282" s="1" t="s">
        <v>1564</v>
      </c>
    </row>
    <row r="283" spans="1:414">
      <c r="A283" s="1">
        <v>279</v>
      </c>
      <c r="B283" s="1">
        <v>77</v>
      </c>
      <c r="C283" s="1">
        <v>4473520.3</v>
      </c>
      <c r="D283" s="1" t="s">
        <v>1557</v>
      </c>
      <c r="E283" s="1" t="s">
        <v>967</v>
      </c>
      <c r="F283" s="1" t="s">
        <v>1403</v>
      </c>
      <c r="G283" s="1" t="s">
        <v>1558</v>
      </c>
      <c r="H283" s="1" t="s">
        <v>970</v>
      </c>
      <c r="I283" s="1" t="s">
        <v>997</v>
      </c>
      <c r="J283" s="1" t="s">
        <v>984</v>
      </c>
      <c r="K283" s="1">
        <v>5.0097398657444397E-3</v>
      </c>
      <c r="L283" s="1">
        <v>8.5655401630340701E-4</v>
      </c>
      <c r="M283" t="str">
        <f t="shared" si="6"/>
        <v>"Buccal_mucosa.77"</v>
      </c>
      <c r="OX283" s="1" t="s">
        <v>1566</v>
      </c>
    </row>
    <row r="284" spans="1:414">
      <c r="A284" s="1">
        <v>280</v>
      </c>
      <c r="B284" s="1">
        <v>78</v>
      </c>
      <c r="C284" s="1">
        <v>4472819.3</v>
      </c>
      <c r="D284" s="1" t="s">
        <v>1559</v>
      </c>
      <c r="E284" s="1" t="s">
        <v>967</v>
      </c>
      <c r="F284" s="1" t="s">
        <v>1403</v>
      </c>
      <c r="G284" s="1" t="s">
        <v>1560</v>
      </c>
      <c r="H284" s="1" t="s">
        <v>970</v>
      </c>
      <c r="I284" s="1" t="s">
        <v>997</v>
      </c>
      <c r="J284" s="1" t="s">
        <v>984</v>
      </c>
      <c r="K284" s="1">
        <v>4.4880226714875899E-3</v>
      </c>
      <c r="L284" s="1">
        <v>8.5233715191466704E-4</v>
      </c>
      <c r="M284" t="str">
        <f t="shared" si="6"/>
        <v>"Buccal_mucosa.78"</v>
      </c>
      <c r="OX284" s="1" t="s">
        <v>1568</v>
      </c>
    </row>
    <row r="285" spans="1:414">
      <c r="A285" s="1">
        <v>281</v>
      </c>
      <c r="B285" s="1">
        <v>79</v>
      </c>
      <c r="C285" s="1">
        <v>4472836.3</v>
      </c>
      <c r="D285" s="1" t="s">
        <v>1561</v>
      </c>
      <c r="E285" s="1" t="s">
        <v>967</v>
      </c>
      <c r="F285" s="1" t="s">
        <v>1403</v>
      </c>
      <c r="G285" s="1" t="s">
        <v>1562</v>
      </c>
      <c r="H285" s="1" t="s">
        <v>970</v>
      </c>
      <c r="I285" s="1" t="s">
        <v>997</v>
      </c>
      <c r="J285" s="1" t="s">
        <v>984</v>
      </c>
      <c r="K285" s="1">
        <v>5.1085681092514499E-3</v>
      </c>
      <c r="L285" s="1">
        <v>8.1752262139859295E-4</v>
      </c>
      <c r="M285" t="str">
        <f t="shared" si="6"/>
        <v>"Buccal_mucosa.79"</v>
      </c>
      <c r="OX285" s="1" t="s">
        <v>1570</v>
      </c>
    </row>
    <row r="286" spans="1:414">
      <c r="A286" s="1">
        <v>282</v>
      </c>
      <c r="B286" s="1">
        <v>80</v>
      </c>
      <c r="C286" s="1">
        <v>4478589.3</v>
      </c>
      <c r="D286" s="1" t="s">
        <v>1563</v>
      </c>
      <c r="E286" s="1" t="s">
        <v>967</v>
      </c>
      <c r="F286" s="1" t="s">
        <v>1403</v>
      </c>
      <c r="G286" s="1" t="s">
        <v>1564</v>
      </c>
      <c r="H286" s="1" t="s">
        <v>970</v>
      </c>
      <c r="I286" s="1" t="s">
        <v>997</v>
      </c>
      <c r="J286" s="1" t="s">
        <v>984</v>
      </c>
      <c r="K286" s="1">
        <v>3.5467947654960301E-3</v>
      </c>
      <c r="L286" s="1">
        <v>8.0622192558373995E-4</v>
      </c>
      <c r="M286" t="str">
        <f t="shared" si="6"/>
        <v>"Buccal_mucosa.80"</v>
      </c>
      <c r="OX286" s="1" t="s">
        <v>1572</v>
      </c>
    </row>
    <row r="287" spans="1:414">
      <c r="A287" s="1">
        <v>283</v>
      </c>
      <c r="B287" s="1">
        <v>81</v>
      </c>
      <c r="C287" s="1">
        <v>4478490.3</v>
      </c>
      <c r="D287" s="1" t="s">
        <v>1565</v>
      </c>
      <c r="E287" s="1" t="s">
        <v>967</v>
      </c>
      <c r="F287" s="1" t="s">
        <v>1403</v>
      </c>
      <c r="G287" s="1" t="s">
        <v>1566</v>
      </c>
      <c r="H287" s="1" t="s">
        <v>970</v>
      </c>
      <c r="I287" s="1" t="s">
        <v>971</v>
      </c>
      <c r="J287" s="1" t="s">
        <v>972</v>
      </c>
      <c r="K287" s="1">
        <v>4.1025784169881801E-3</v>
      </c>
      <c r="L287" s="1">
        <v>8.0239578639524202E-4</v>
      </c>
      <c r="M287" t="str">
        <f t="shared" si="6"/>
        <v>"Buccal_mucosa.81"</v>
      </c>
      <c r="OX287" s="1" t="s">
        <v>1574</v>
      </c>
    </row>
    <row r="288" spans="1:414">
      <c r="A288" s="1">
        <v>284</v>
      </c>
      <c r="B288" s="1">
        <v>82</v>
      </c>
      <c r="C288" s="1">
        <v>4472340.3</v>
      </c>
      <c r="D288" s="1" t="s">
        <v>1567</v>
      </c>
      <c r="E288" s="1" t="s">
        <v>967</v>
      </c>
      <c r="F288" s="1" t="s">
        <v>1403</v>
      </c>
      <c r="G288" s="1" t="s">
        <v>1568</v>
      </c>
      <c r="H288" s="1" t="s">
        <v>970</v>
      </c>
      <c r="I288" s="1" t="s">
        <v>971</v>
      </c>
      <c r="J288" s="1" t="s">
        <v>972</v>
      </c>
      <c r="K288" s="1">
        <v>5.1658413989873597E-3</v>
      </c>
      <c r="L288" s="1">
        <v>7.9742427869090805E-4</v>
      </c>
      <c r="M288" t="str">
        <f t="shared" si="6"/>
        <v>"Buccal_mucosa.82"</v>
      </c>
      <c r="OX288" s="1" t="s">
        <v>1576</v>
      </c>
    </row>
    <row r="289" spans="1:414">
      <c r="A289" s="1">
        <v>285</v>
      </c>
      <c r="B289" s="1">
        <v>83</v>
      </c>
      <c r="C289" s="1">
        <v>4473003.3</v>
      </c>
      <c r="D289" s="1" t="s">
        <v>1569</v>
      </c>
      <c r="E289" s="1" t="s">
        <v>967</v>
      </c>
      <c r="F289" s="1" t="s">
        <v>1403</v>
      </c>
      <c r="G289" s="1" t="s">
        <v>1570</v>
      </c>
      <c r="H289" s="1" t="s">
        <v>970</v>
      </c>
      <c r="I289" s="1" t="s">
        <v>997</v>
      </c>
      <c r="J289" s="1" t="s">
        <v>984</v>
      </c>
      <c r="K289" s="1">
        <v>4.5434381062649399E-3</v>
      </c>
      <c r="L289" s="1">
        <v>7.9350876808407795E-4</v>
      </c>
      <c r="M289" t="str">
        <f t="shared" si="6"/>
        <v>"Buccal_mucosa.83"</v>
      </c>
      <c r="OX289" s="1" t="s">
        <v>1578</v>
      </c>
    </row>
    <row r="290" spans="1:414">
      <c r="A290" s="1">
        <v>286</v>
      </c>
      <c r="B290" s="1">
        <v>84</v>
      </c>
      <c r="C290" s="1">
        <v>4473233.3</v>
      </c>
      <c r="D290" s="1" t="s">
        <v>1571</v>
      </c>
      <c r="E290" s="1" t="s">
        <v>967</v>
      </c>
      <c r="F290" s="1" t="s">
        <v>1403</v>
      </c>
      <c r="G290" s="1" t="s">
        <v>1572</v>
      </c>
      <c r="H290" s="1" t="s">
        <v>970</v>
      </c>
      <c r="I290" s="1" t="s">
        <v>971</v>
      </c>
      <c r="J290" s="1" t="s">
        <v>972</v>
      </c>
      <c r="K290" s="1">
        <v>4.1541283848328904E-3</v>
      </c>
      <c r="L290" s="1">
        <v>7.6794924628750198E-4</v>
      </c>
      <c r="M290" t="str">
        <f t="shared" si="6"/>
        <v>"Buccal_mucosa.84"</v>
      </c>
      <c r="OX290" s="1" t="s">
        <v>1580</v>
      </c>
    </row>
    <row r="291" spans="1:414">
      <c r="A291" s="1">
        <v>287</v>
      </c>
      <c r="B291" s="1">
        <v>85</v>
      </c>
      <c r="C291" s="1">
        <v>4472542.3</v>
      </c>
      <c r="D291" s="1" t="s">
        <v>1573</v>
      </c>
      <c r="E291" s="1" t="s">
        <v>967</v>
      </c>
      <c r="F291" s="1" t="s">
        <v>1403</v>
      </c>
      <c r="G291" s="1" t="s">
        <v>1574</v>
      </c>
      <c r="H291" s="1" t="s">
        <v>970</v>
      </c>
      <c r="I291" s="1" t="s">
        <v>971</v>
      </c>
      <c r="J291" s="1" t="s">
        <v>972</v>
      </c>
      <c r="K291" s="1">
        <v>4.2430240549378396E-3</v>
      </c>
      <c r="L291" s="1">
        <v>7.6057434351205699E-4</v>
      </c>
      <c r="M291" t="str">
        <f t="shared" si="6"/>
        <v>"Buccal_mucosa.85"</v>
      </c>
      <c r="OX291" s="1" t="s">
        <v>1582</v>
      </c>
    </row>
    <row r="292" spans="1:414">
      <c r="A292" s="1">
        <v>288</v>
      </c>
      <c r="B292" s="1">
        <v>86</v>
      </c>
      <c r="C292" s="1">
        <v>4478446.3</v>
      </c>
      <c r="D292" s="1" t="s">
        <v>1575</v>
      </c>
      <c r="E292" s="1" t="s">
        <v>967</v>
      </c>
      <c r="F292" s="1" t="s">
        <v>1403</v>
      </c>
      <c r="G292" s="1" t="s">
        <v>1576</v>
      </c>
      <c r="H292" s="1" t="s">
        <v>970</v>
      </c>
      <c r="I292" s="1" t="s">
        <v>971</v>
      </c>
      <c r="J292" s="1" t="s">
        <v>972</v>
      </c>
      <c r="K292" s="1">
        <v>3.5447372174950199E-3</v>
      </c>
      <c r="L292" s="1">
        <v>7.5865883093592797E-4</v>
      </c>
      <c r="M292" t="str">
        <f t="shared" si="6"/>
        <v>"Buccal_mucosa.86"</v>
      </c>
      <c r="OX292" s="1" t="s">
        <v>1584</v>
      </c>
    </row>
    <row r="293" spans="1:414">
      <c r="A293" s="1">
        <v>289</v>
      </c>
      <c r="B293" s="1">
        <v>87</v>
      </c>
      <c r="C293" s="1">
        <v>4473244.3</v>
      </c>
      <c r="D293" s="1" t="s">
        <v>1577</v>
      </c>
      <c r="E293" s="1" t="s">
        <v>967</v>
      </c>
      <c r="F293" s="1" t="s">
        <v>1403</v>
      </c>
      <c r="G293" s="1" t="s">
        <v>1578</v>
      </c>
      <c r="H293" s="1" t="s">
        <v>970</v>
      </c>
      <c r="I293" s="1" t="s">
        <v>971</v>
      </c>
      <c r="J293" s="1" t="s">
        <v>972</v>
      </c>
      <c r="K293" s="1">
        <v>3.6709779199217999E-3</v>
      </c>
      <c r="L293" s="1">
        <v>7.4704605191850803E-4</v>
      </c>
      <c r="M293" t="str">
        <f t="shared" si="6"/>
        <v>"Buccal_mucosa.87"</v>
      </c>
      <c r="OX293" s="1" t="s">
        <v>1586</v>
      </c>
    </row>
    <row r="294" spans="1:414">
      <c r="A294" s="1">
        <v>290</v>
      </c>
      <c r="B294" s="1">
        <v>88</v>
      </c>
      <c r="C294" s="1">
        <v>4472341.3</v>
      </c>
      <c r="D294" s="1" t="s">
        <v>1579</v>
      </c>
      <c r="E294" s="1" t="s">
        <v>967</v>
      </c>
      <c r="F294" s="1" t="s">
        <v>1403</v>
      </c>
      <c r="G294" s="1" t="s">
        <v>1580</v>
      </c>
      <c r="H294" s="1" t="s">
        <v>970</v>
      </c>
      <c r="I294" s="1" t="s">
        <v>971</v>
      </c>
      <c r="J294" s="1" t="s">
        <v>972</v>
      </c>
      <c r="K294" s="1">
        <v>5.2408535934661002E-3</v>
      </c>
      <c r="L294" s="1">
        <v>7.4656776348201997E-4</v>
      </c>
      <c r="M294" t="str">
        <f t="shared" si="6"/>
        <v>"Buccal_mucosa.88"</v>
      </c>
      <c r="OX294" s="1" t="s">
        <v>1588</v>
      </c>
    </row>
    <row r="295" spans="1:414">
      <c r="A295" s="1">
        <v>291</v>
      </c>
      <c r="B295" s="1">
        <v>89</v>
      </c>
      <c r="C295" s="1">
        <v>4472233.3</v>
      </c>
      <c r="D295" s="1" t="s">
        <v>1581</v>
      </c>
      <c r="E295" s="1" t="s">
        <v>967</v>
      </c>
      <c r="F295" s="1" t="s">
        <v>1403</v>
      </c>
      <c r="G295" s="1" t="s">
        <v>1582</v>
      </c>
      <c r="H295" s="1" t="s">
        <v>970</v>
      </c>
      <c r="I295" s="1" t="s">
        <v>971</v>
      </c>
      <c r="J295" s="1" t="s">
        <v>972</v>
      </c>
      <c r="K295" s="1">
        <v>3.6187700714980799E-3</v>
      </c>
      <c r="L295" s="1">
        <v>7.41555051643746E-4</v>
      </c>
      <c r="M295" t="str">
        <f t="shared" si="6"/>
        <v>"Buccal_mucosa.89"</v>
      </c>
      <c r="OX295" s="1" t="s">
        <v>1590</v>
      </c>
    </row>
    <row r="296" spans="1:414">
      <c r="A296" s="1">
        <v>292</v>
      </c>
      <c r="B296" s="1">
        <v>90</v>
      </c>
      <c r="C296" s="1">
        <v>4473101.3</v>
      </c>
      <c r="D296" s="1" t="s">
        <v>1583</v>
      </c>
      <c r="E296" s="1" t="s">
        <v>967</v>
      </c>
      <c r="F296" s="1" t="s">
        <v>1403</v>
      </c>
      <c r="G296" s="1" t="s">
        <v>1584</v>
      </c>
      <c r="H296" s="1" t="s">
        <v>970</v>
      </c>
      <c r="I296" s="1" t="s">
        <v>971</v>
      </c>
      <c r="J296" s="1" t="s">
        <v>972</v>
      </c>
      <c r="K296" s="1">
        <v>3.49254258111869E-3</v>
      </c>
      <c r="L296" s="1">
        <v>7.2757981012929699E-4</v>
      </c>
      <c r="M296" t="str">
        <f t="shared" si="6"/>
        <v>"Buccal_mucosa.90"</v>
      </c>
      <c r="OX296" s="1" t="s">
        <v>1592</v>
      </c>
    </row>
    <row r="297" spans="1:414">
      <c r="A297" s="1">
        <v>293</v>
      </c>
      <c r="B297" s="1">
        <v>91</v>
      </c>
      <c r="C297" s="1">
        <v>4478493.3</v>
      </c>
      <c r="D297" s="1" t="s">
        <v>1585</v>
      </c>
      <c r="E297" s="1" t="s">
        <v>967</v>
      </c>
      <c r="F297" s="1" t="s">
        <v>1403</v>
      </c>
      <c r="G297" s="1" t="s">
        <v>1586</v>
      </c>
      <c r="H297" s="1" t="s">
        <v>970</v>
      </c>
      <c r="I297" s="1" t="s">
        <v>971</v>
      </c>
      <c r="J297" s="1" t="s">
        <v>972</v>
      </c>
      <c r="K297" s="1">
        <v>3.6177559209170001E-3</v>
      </c>
      <c r="L297" s="1">
        <v>7.2418109761107304E-4</v>
      </c>
      <c r="M297" t="str">
        <f t="shared" si="6"/>
        <v>"Buccal_mucosa.91"</v>
      </c>
      <c r="OX297" s="1" t="s">
        <v>1594</v>
      </c>
    </row>
    <row r="298" spans="1:414">
      <c r="A298" s="1">
        <v>294</v>
      </c>
      <c r="B298" s="1">
        <v>92</v>
      </c>
      <c r="C298" s="1">
        <v>4472840.3</v>
      </c>
      <c r="D298" s="1" t="s">
        <v>1587</v>
      </c>
      <c r="E298" s="1" t="s">
        <v>967</v>
      </c>
      <c r="F298" s="1" t="s">
        <v>1403</v>
      </c>
      <c r="G298" s="1" t="s">
        <v>1588</v>
      </c>
      <c r="H298" s="1" t="s">
        <v>970</v>
      </c>
      <c r="I298" s="1" t="s">
        <v>997</v>
      </c>
      <c r="J298" s="1" t="s">
        <v>984</v>
      </c>
      <c r="K298" s="1">
        <v>5.0819263689083098E-3</v>
      </c>
      <c r="L298" s="1">
        <v>7.1365551886770195E-4</v>
      </c>
      <c r="M298" t="str">
        <f t="shared" si="6"/>
        <v>"Buccal_mucosa.92"</v>
      </c>
      <c r="OX298" s="1" t="s">
        <v>1596</v>
      </c>
    </row>
    <row r="299" spans="1:414">
      <c r="A299" s="1">
        <v>295</v>
      </c>
      <c r="B299" s="1">
        <v>93</v>
      </c>
      <c r="C299" s="1">
        <v>4472978.3</v>
      </c>
      <c r="D299" s="1" t="s">
        <v>1589</v>
      </c>
      <c r="E299" s="1" t="s">
        <v>967</v>
      </c>
      <c r="F299" s="1" t="s">
        <v>1403</v>
      </c>
      <c r="G299" s="1" t="s">
        <v>1590</v>
      </c>
      <c r="H299" s="1" t="s">
        <v>970</v>
      </c>
      <c r="I299" s="1" t="s">
        <v>971</v>
      </c>
      <c r="J299" s="1" t="s">
        <v>984</v>
      </c>
      <c r="K299" s="1">
        <v>5.1402822419674404E-3</v>
      </c>
      <c r="L299" s="1">
        <v>7.0906080554065303E-4</v>
      </c>
      <c r="M299" t="str">
        <f t="shared" si="6"/>
        <v>"Buccal_mucosa.93"</v>
      </c>
      <c r="OX299" s="1" t="s">
        <v>1598</v>
      </c>
    </row>
    <row r="300" spans="1:414">
      <c r="A300" s="1">
        <v>296</v>
      </c>
      <c r="B300" s="1">
        <v>94</v>
      </c>
      <c r="C300" s="1">
        <v>4472317.3</v>
      </c>
      <c r="D300" s="1" t="s">
        <v>1591</v>
      </c>
      <c r="E300" s="1" t="s">
        <v>967</v>
      </c>
      <c r="F300" s="1" t="s">
        <v>1403</v>
      </c>
      <c r="G300" s="1" t="s">
        <v>1592</v>
      </c>
      <c r="H300" s="1" t="s">
        <v>970</v>
      </c>
      <c r="I300" s="1" t="s">
        <v>971</v>
      </c>
      <c r="J300" s="1" t="s">
        <v>972</v>
      </c>
      <c r="K300" s="1">
        <v>4.7533018901908999E-3</v>
      </c>
      <c r="L300" s="1">
        <v>6.8771241399621301E-4</v>
      </c>
      <c r="M300" t="str">
        <f t="shared" si="6"/>
        <v>"Buccal_mucosa.94"</v>
      </c>
      <c r="OX300" s="1" t="s">
        <v>1600</v>
      </c>
    </row>
    <row r="301" spans="1:414">
      <c r="A301" s="1">
        <v>297</v>
      </c>
      <c r="B301" s="1">
        <v>95</v>
      </c>
      <c r="C301" s="1">
        <v>4473405.3</v>
      </c>
      <c r="D301" s="1" t="s">
        <v>1593</v>
      </c>
      <c r="E301" s="1" t="s">
        <v>967</v>
      </c>
      <c r="F301" s="1" t="s">
        <v>1403</v>
      </c>
      <c r="G301" s="1" t="s">
        <v>1594</v>
      </c>
      <c r="H301" s="1" t="s">
        <v>970</v>
      </c>
      <c r="I301" s="1" t="s">
        <v>971</v>
      </c>
      <c r="J301" s="1" t="s">
        <v>984</v>
      </c>
      <c r="K301" s="1">
        <v>4.9196364344371198E-3</v>
      </c>
      <c r="L301" s="1">
        <v>6.50275062836924E-4</v>
      </c>
      <c r="M301" t="str">
        <f t="shared" si="6"/>
        <v>"Buccal_mucosa.95"</v>
      </c>
      <c r="OX301" s="1" t="s">
        <v>1602</v>
      </c>
    </row>
    <row r="302" spans="1:414">
      <c r="A302" s="1">
        <v>298</v>
      </c>
      <c r="B302" s="1">
        <v>96</v>
      </c>
      <c r="C302" s="1">
        <v>4473303.3</v>
      </c>
      <c r="D302" s="1" t="s">
        <v>1595</v>
      </c>
      <c r="E302" s="1" t="s">
        <v>967</v>
      </c>
      <c r="F302" s="1" t="s">
        <v>1403</v>
      </c>
      <c r="G302" s="1" t="s">
        <v>1596</v>
      </c>
      <c r="H302" s="1" t="s">
        <v>970</v>
      </c>
      <c r="I302" s="1" t="s">
        <v>971</v>
      </c>
      <c r="J302" s="1" t="s">
        <v>984</v>
      </c>
      <c r="K302" s="1">
        <v>5.3776064563125997E-3</v>
      </c>
      <c r="L302" s="1">
        <v>6.4898473817385702E-4</v>
      </c>
      <c r="M302" t="str">
        <f t="shared" si="6"/>
        <v>"Buccal_mucosa.96"</v>
      </c>
      <c r="OX302" s="1" t="s">
        <v>1604</v>
      </c>
    </row>
    <row r="303" spans="1:414">
      <c r="A303" s="1">
        <v>299</v>
      </c>
      <c r="B303" s="1">
        <v>97</v>
      </c>
      <c r="C303" s="1">
        <v>4478547.3</v>
      </c>
      <c r="D303" s="1" t="s">
        <v>1597</v>
      </c>
      <c r="E303" s="1" t="s">
        <v>967</v>
      </c>
      <c r="F303" s="1" t="s">
        <v>1403</v>
      </c>
      <c r="G303" s="1" t="s">
        <v>1598</v>
      </c>
      <c r="H303" s="1" t="s">
        <v>970</v>
      </c>
      <c r="I303" s="1" t="s">
        <v>971</v>
      </c>
      <c r="J303" s="1" t="s">
        <v>984</v>
      </c>
      <c r="K303" s="1">
        <v>4.94558503577203E-3</v>
      </c>
      <c r="L303" s="1">
        <v>6.4420564324250301E-4</v>
      </c>
      <c r="M303" t="str">
        <f t="shared" si="6"/>
        <v>"Buccal_mucosa.97"</v>
      </c>
      <c r="OX303" s="1" t="s">
        <v>1606</v>
      </c>
    </row>
    <row r="304" spans="1:414">
      <c r="A304" s="1">
        <v>300</v>
      </c>
      <c r="B304" s="1">
        <v>98</v>
      </c>
      <c r="C304" s="1">
        <v>4472922.3</v>
      </c>
      <c r="D304" s="1" t="s">
        <v>1599</v>
      </c>
      <c r="E304" s="1" t="s">
        <v>967</v>
      </c>
      <c r="F304" s="1" t="s">
        <v>1403</v>
      </c>
      <c r="G304" s="1" t="s">
        <v>1600</v>
      </c>
      <c r="H304" s="1" t="s">
        <v>970</v>
      </c>
      <c r="I304" s="1" t="s">
        <v>971</v>
      </c>
      <c r="J304" s="1" t="s">
        <v>984</v>
      </c>
      <c r="K304" s="1">
        <v>3.2095528817915799E-3</v>
      </c>
      <c r="L304" s="1">
        <v>6.3551913455999398E-4</v>
      </c>
      <c r="M304" t="str">
        <f t="shared" si="6"/>
        <v>"Buccal_mucosa.98"</v>
      </c>
      <c r="OX304" s="1" t="s">
        <v>1608</v>
      </c>
    </row>
    <row r="305" spans="1:414">
      <c r="A305" s="1">
        <v>301</v>
      </c>
      <c r="B305" s="1">
        <v>99</v>
      </c>
      <c r="C305" s="1">
        <v>4472509.3</v>
      </c>
      <c r="D305" s="1" t="s">
        <v>1601</v>
      </c>
      <c r="E305" s="1" t="s">
        <v>967</v>
      </c>
      <c r="F305" s="1" t="s">
        <v>1403</v>
      </c>
      <c r="G305" s="1" t="s">
        <v>1602</v>
      </c>
      <c r="H305" s="1" t="s">
        <v>970</v>
      </c>
      <c r="I305" s="1" t="s">
        <v>997</v>
      </c>
      <c r="J305" s="1" t="s">
        <v>972</v>
      </c>
      <c r="K305" s="1">
        <v>4.81847848622452E-3</v>
      </c>
      <c r="L305" s="1">
        <v>6.1365085612682003E-4</v>
      </c>
      <c r="M305" t="str">
        <f t="shared" si="6"/>
        <v>"Buccal_mucosa.99"</v>
      </c>
      <c r="OX305" s="1" t="s">
        <v>1610</v>
      </c>
    </row>
    <row r="306" spans="1:414">
      <c r="A306" s="1">
        <v>302</v>
      </c>
      <c r="B306" s="1">
        <v>100</v>
      </c>
      <c r="C306" s="1">
        <v>4478528.3</v>
      </c>
      <c r="D306" s="1" t="s">
        <v>1603</v>
      </c>
      <c r="E306" s="1" t="s">
        <v>967</v>
      </c>
      <c r="F306" s="1" t="s">
        <v>1403</v>
      </c>
      <c r="G306" s="1" t="s">
        <v>1604</v>
      </c>
      <c r="H306" s="1" t="s">
        <v>970</v>
      </c>
      <c r="I306" s="1" t="s">
        <v>971</v>
      </c>
      <c r="J306" s="1" t="s">
        <v>984</v>
      </c>
      <c r="K306" s="1">
        <v>5.3851347455569597E-3</v>
      </c>
      <c r="L306" s="1">
        <v>6.1126156317874397E-4</v>
      </c>
      <c r="M306" t="str">
        <f t="shared" si="6"/>
        <v>"Buccal_mucosa.100"</v>
      </c>
      <c r="OX306" s="1" t="s">
        <v>1612</v>
      </c>
    </row>
    <row r="307" spans="1:414">
      <c r="A307" s="1">
        <v>303</v>
      </c>
      <c r="B307" s="1">
        <v>101</v>
      </c>
      <c r="C307" s="1">
        <v>4472977.3</v>
      </c>
      <c r="D307" s="1" t="s">
        <v>1605</v>
      </c>
      <c r="E307" s="1" t="s">
        <v>967</v>
      </c>
      <c r="F307" s="1" t="s">
        <v>1403</v>
      </c>
      <c r="G307" s="1" t="s">
        <v>1606</v>
      </c>
      <c r="H307" s="1" t="s">
        <v>970</v>
      </c>
      <c r="I307" s="1" t="s">
        <v>971</v>
      </c>
      <c r="J307" s="1" t="s">
        <v>984</v>
      </c>
      <c r="K307" s="1">
        <v>5.1209330299713304E-3</v>
      </c>
      <c r="L307" s="1">
        <v>6.0596232662735302E-4</v>
      </c>
      <c r="M307" t="str">
        <f t="shared" si="6"/>
        <v>"Buccal_mucosa.101"</v>
      </c>
      <c r="OX307" s="1" t="s">
        <v>1614</v>
      </c>
    </row>
    <row r="308" spans="1:414">
      <c r="A308" s="1">
        <v>304</v>
      </c>
      <c r="B308" s="1">
        <v>102</v>
      </c>
      <c r="C308" s="1">
        <v>4472608.3</v>
      </c>
      <c r="D308" s="1" t="s">
        <v>1607</v>
      </c>
      <c r="E308" s="1" t="s">
        <v>967</v>
      </c>
      <c r="F308" s="1" t="s">
        <v>1403</v>
      </c>
      <c r="G308" s="1" t="s">
        <v>1608</v>
      </c>
      <c r="H308" s="1" t="s">
        <v>970</v>
      </c>
      <c r="I308" s="1" t="s">
        <v>997</v>
      </c>
      <c r="J308" s="1" t="s">
        <v>984</v>
      </c>
      <c r="K308" s="1">
        <v>4.1116126192961098E-3</v>
      </c>
      <c r="L308" s="1">
        <v>5.87416783466241E-4</v>
      </c>
      <c r="M308" t="str">
        <f t="shared" si="6"/>
        <v>"Buccal_mucosa.102"</v>
      </c>
      <c r="OX308" s="1" t="s">
        <v>1616</v>
      </c>
    </row>
    <row r="309" spans="1:414">
      <c r="A309" s="1">
        <v>305</v>
      </c>
      <c r="B309" s="1">
        <v>103</v>
      </c>
      <c r="C309" s="1">
        <v>4472121.3</v>
      </c>
      <c r="D309" s="1" t="s">
        <v>1609</v>
      </c>
      <c r="E309" s="1" t="s">
        <v>967</v>
      </c>
      <c r="F309" s="1" t="s">
        <v>1403</v>
      </c>
      <c r="G309" s="1" t="s">
        <v>1610</v>
      </c>
      <c r="H309" s="1" t="s">
        <v>970</v>
      </c>
      <c r="I309" s="1" t="s">
        <v>971</v>
      </c>
      <c r="J309" s="1" t="s">
        <v>972</v>
      </c>
      <c r="K309" s="1">
        <v>4.9851393232718498E-3</v>
      </c>
      <c r="L309" s="1">
        <v>5.86169129332294E-4</v>
      </c>
      <c r="M309" t="str">
        <f t="shared" si="6"/>
        <v>"Buccal_mucosa.103"</v>
      </c>
      <c r="OX309" s="1" t="s">
        <v>1618</v>
      </c>
    </row>
    <row r="310" spans="1:414">
      <c r="A310" s="1">
        <v>306</v>
      </c>
      <c r="B310" s="1">
        <v>104</v>
      </c>
      <c r="C310" s="1">
        <v>4472508.3</v>
      </c>
      <c r="D310" s="1" t="s">
        <v>1611</v>
      </c>
      <c r="E310" s="1" t="s">
        <v>967</v>
      </c>
      <c r="F310" s="1" t="s">
        <v>1403</v>
      </c>
      <c r="G310" s="1" t="s">
        <v>1612</v>
      </c>
      <c r="H310" s="1" t="s">
        <v>970</v>
      </c>
      <c r="I310" s="1" t="s">
        <v>997</v>
      </c>
      <c r="J310" s="1" t="s">
        <v>972</v>
      </c>
      <c r="K310" s="1">
        <v>4.73942717350257E-3</v>
      </c>
      <c r="L310" s="1">
        <v>5.6031126349643005E-4</v>
      </c>
      <c r="M310" t="str">
        <f t="shared" si="6"/>
        <v>"Buccal_mucosa.104"</v>
      </c>
      <c r="OX310" s="1" t="s">
        <v>1620</v>
      </c>
    </row>
    <row r="311" spans="1:414">
      <c r="A311" s="1">
        <v>307</v>
      </c>
      <c r="B311" s="1">
        <v>105</v>
      </c>
      <c r="C311" s="1">
        <v>4472609.3</v>
      </c>
      <c r="D311" s="1" t="s">
        <v>1613</v>
      </c>
      <c r="E311" s="1" t="s">
        <v>967</v>
      </c>
      <c r="F311" s="1" t="s">
        <v>1403</v>
      </c>
      <c r="G311" s="1" t="s">
        <v>1614</v>
      </c>
      <c r="H311" s="1" t="s">
        <v>970</v>
      </c>
      <c r="I311" s="1" t="s">
        <v>997</v>
      </c>
      <c r="J311" s="1" t="s">
        <v>984</v>
      </c>
      <c r="K311" s="1">
        <v>4.0550909120083099E-3</v>
      </c>
      <c r="L311" s="1">
        <v>5.5208530989172904E-4</v>
      </c>
      <c r="M311" t="str">
        <f t="shared" si="6"/>
        <v>"Buccal_mucosa.105"</v>
      </c>
      <c r="OX311" s="1" t="s">
        <v>1622</v>
      </c>
    </row>
    <row r="312" spans="1:414">
      <c r="A312" s="1">
        <v>308</v>
      </c>
      <c r="B312" s="1">
        <v>106</v>
      </c>
      <c r="C312" s="1">
        <v>4473130.3</v>
      </c>
      <c r="D312" s="1" t="s">
        <v>1615</v>
      </c>
      <c r="E312" s="1" t="s">
        <v>967</v>
      </c>
      <c r="F312" s="1" t="s">
        <v>1403</v>
      </c>
      <c r="G312" s="1" t="s">
        <v>1616</v>
      </c>
      <c r="H312" s="1" t="s">
        <v>970</v>
      </c>
      <c r="I312" s="1" t="s">
        <v>971</v>
      </c>
      <c r="J312" s="1" t="s">
        <v>972</v>
      </c>
      <c r="K312" s="1">
        <v>4.3598880048102903E-3</v>
      </c>
      <c r="L312" s="1">
        <v>4.8987336841796296E-4</v>
      </c>
      <c r="M312" t="str">
        <f t="shared" si="6"/>
        <v>"Buccal_mucosa.106"</v>
      </c>
      <c r="OX312" s="1" t="s">
        <v>1624</v>
      </c>
    </row>
    <row r="313" spans="1:414">
      <c r="A313" s="1">
        <v>309</v>
      </c>
      <c r="B313" s="1">
        <v>107</v>
      </c>
      <c r="C313" s="1">
        <v>4472120.3</v>
      </c>
      <c r="D313" s="1" t="s">
        <v>1617</v>
      </c>
      <c r="E313" s="1" t="s">
        <v>967</v>
      </c>
      <c r="F313" s="1" t="s">
        <v>1403</v>
      </c>
      <c r="G313" s="1" t="s">
        <v>1618</v>
      </c>
      <c r="H313" s="1" t="s">
        <v>970</v>
      </c>
      <c r="I313" s="1" t="s">
        <v>971</v>
      </c>
      <c r="J313" s="1" t="s">
        <v>972</v>
      </c>
      <c r="K313" s="1">
        <v>4.8782967297853804E-3</v>
      </c>
      <c r="L313" s="1">
        <v>4.8272597947550801E-4</v>
      </c>
      <c r="M313" t="str">
        <f t="shared" si="6"/>
        <v>"Buccal_mucosa.107"</v>
      </c>
      <c r="OX313" s="1" t="s">
        <v>1626</v>
      </c>
    </row>
    <row r="314" spans="1:414">
      <c r="A314" s="1">
        <v>310</v>
      </c>
      <c r="B314" s="1">
        <v>108</v>
      </c>
      <c r="C314" s="1">
        <v>4473203.3</v>
      </c>
      <c r="D314" s="1" t="s">
        <v>1619</v>
      </c>
      <c r="E314" s="1" t="s">
        <v>967</v>
      </c>
      <c r="F314" s="1" t="s">
        <v>1403</v>
      </c>
      <c r="G314" s="1" t="s">
        <v>1620</v>
      </c>
      <c r="H314" s="1" t="s">
        <v>970</v>
      </c>
      <c r="I314" s="1" t="s">
        <v>971</v>
      </c>
      <c r="J314" s="1" t="s">
        <v>972</v>
      </c>
      <c r="K314" s="1">
        <v>5.31054187386231E-3</v>
      </c>
      <c r="L314" s="1">
        <v>4.80554585909852E-4</v>
      </c>
      <c r="M314" t="str">
        <f t="shared" si="6"/>
        <v>"Buccal_mucosa.108"</v>
      </c>
      <c r="OX314" s="1" t="s">
        <v>1628</v>
      </c>
    </row>
    <row r="315" spans="1:414">
      <c r="A315" s="1">
        <v>311</v>
      </c>
      <c r="B315" s="1">
        <v>109</v>
      </c>
      <c r="C315" s="1">
        <v>4478480.3</v>
      </c>
      <c r="D315" s="1" t="s">
        <v>1621</v>
      </c>
      <c r="E315" s="1" t="s">
        <v>967</v>
      </c>
      <c r="F315" s="1" t="s">
        <v>1403</v>
      </c>
      <c r="G315" s="1" t="s">
        <v>1622</v>
      </c>
      <c r="H315" s="1" t="s">
        <v>970</v>
      </c>
      <c r="I315" s="1" t="s">
        <v>971</v>
      </c>
      <c r="J315" s="1" t="s">
        <v>972</v>
      </c>
      <c r="K315" s="1">
        <v>5.216319442056E-3</v>
      </c>
      <c r="L315" s="1">
        <v>4.8028256692289498E-4</v>
      </c>
      <c r="M315" t="str">
        <f t="shared" si="6"/>
        <v>"Buccal_mucosa.109"</v>
      </c>
      <c r="OX315" s="1" t="s">
        <v>1630</v>
      </c>
    </row>
    <row r="316" spans="1:414">
      <c r="A316" s="1">
        <v>312</v>
      </c>
      <c r="B316" s="1">
        <v>110</v>
      </c>
      <c r="C316" s="1">
        <v>4478454.3</v>
      </c>
      <c r="D316" s="1" t="s">
        <v>1623</v>
      </c>
      <c r="E316" s="1" t="s">
        <v>967</v>
      </c>
      <c r="F316" s="1" t="s">
        <v>1403</v>
      </c>
      <c r="G316" s="1" t="s">
        <v>1624</v>
      </c>
      <c r="H316" s="1" t="s">
        <v>970</v>
      </c>
      <c r="I316" s="1" t="s">
        <v>971</v>
      </c>
      <c r="J316" s="1" t="s">
        <v>972</v>
      </c>
      <c r="K316" s="1">
        <v>4.0771258563826003E-3</v>
      </c>
      <c r="L316" s="1">
        <v>4.7868704791402902E-4</v>
      </c>
      <c r="M316" t="str">
        <f t="shared" si="6"/>
        <v>"Buccal_mucosa.110"</v>
      </c>
      <c r="OX316" s="1" t="s">
        <v>1632</v>
      </c>
    </row>
    <row r="317" spans="1:414">
      <c r="A317" s="1">
        <v>313</v>
      </c>
      <c r="B317" s="1">
        <v>111</v>
      </c>
      <c r="C317" s="1">
        <v>4472350.3</v>
      </c>
      <c r="D317" s="1" t="s">
        <v>1625</v>
      </c>
      <c r="E317" s="1" t="s">
        <v>967</v>
      </c>
      <c r="F317" s="1" t="s">
        <v>1403</v>
      </c>
      <c r="G317" s="1" t="s">
        <v>1626</v>
      </c>
      <c r="H317" s="1" t="s">
        <v>970</v>
      </c>
      <c r="I317" s="1" t="s">
        <v>997</v>
      </c>
      <c r="J317" s="1" t="s">
        <v>972</v>
      </c>
      <c r="K317" s="1">
        <v>4.5157825992751298E-3</v>
      </c>
      <c r="L317" s="1">
        <v>4.7291119544727502E-4</v>
      </c>
      <c r="M317" t="str">
        <f t="shared" si="6"/>
        <v>"Buccal_mucosa.111"</v>
      </c>
      <c r="OX317" s="1" t="s">
        <v>1634</v>
      </c>
    </row>
    <row r="318" spans="1:414">
      <c r="A318" s="1">
        <v>314</v>
      </c>
      <c r="B318" s="1">
        <v>112</v>
      </c>
      <c r="C318" s="1">
        <v>4473553.3</v>
      </c>
      <c r="D318" s="1" t="s">
        <v>1627</v>
      </c>
      <c r="E318" s="1" t="s">
        <v>967</v>
      </c>
      <c r="F318" s="1" t="s">
        <v>1403</v>
      </c>
      <c r="G318" s="1" t="s">
        <v>1628</v>
      </c>
      <c r="H318" s="1" t="s">
        <v>970</v>
      </c>
      <c r="I318" s="1" t="s">
        <v>971</v>
      </c>
      <c r="J318" s="1" t="s">
        <v>984</v>
      </c>
      <c r="K318" s="1">
        <v>3.7480207234011601E-3</v>
      </c>
      <c r="L318" s="1">
        <v>4.42900881442709E-4</v>
      </c>
      <c r="M318" t="str">
        <f t="shared" si="6"/>
        <v>"Buccal_mucosa.112"</v>
      </c>
      <c r="OX318" s="1" t="s">
        <v>1636</v>
      </c>
    </row>
    <row r="319" spans="1:414">
      <c r="A319" s="1">
        <v>315</v>
      </c>
      <c r="B319" s="1">
        <v>113</v>
      </c>
      <c r="C319" s="1">
        <v>4478477.3</v>
      </c>
      <c r="D319" s="1" t="s">
        <v>1629</v>
      </c>
      <c r="E319" s="1" t="s">
        <v>967</v>
      </c>
      <c r="F319" s="1" t="s">
        <v>1403</v>
      </c>
      <c r="G319" s="1" t="s">
        <v>1630</v>
      </c>
      <c r="H319" s="1" t="s">
        <v>970</v>
      </c>
      <c r="I319" s="1" t="s">
        <v>997</v>
      </c>
      <c r="J319" s="1" t="s">
        <v>972</v>
      </c>
      <c r="K319" s="1">
        <v>4.63555881075984E-3</v>
      </c>
      <c r="L319" s="1">
        <v>4.4281204630578099E-4</v>
      </c>
      <c r="M319" t="str">
        <f t="shared" si="6"/>
        <v>"Buccal_mucosa.113"</v>
      </c>
      <c r="OX319" s="1" t="s">
        <v>1638</v>
      </c>
    </row>
    <row r="320" spans="1:414">
      <c r="A320" s="1">
        <v>316</v>
      </c>
      <c r="B320" s="1">
        <v>114</v>
      </c>
      <c r="C320" s="1">
        <v>4473556.3</v>
      </c>
      <c r="D320" s="1" t="s">
        <v>1631</v>
      </c>
      <c r="E320" s="1" t="s">
        <v>967</v>
      </c>
      <c r="F320" s="1" t="s">
        <v>1403</v>
      </c>
      <c r="G320" s="1" t="s">
        <v>1632</v>
      </c>
      <c r="H320" s="1" t="s">
        <v>970</v>
      </c>
      <c r="I320" s="1" t="s">
        <v>971</v>
      </c>
      <c r="J320" s="1" t="s">
        <v>984</v>
      </c>
      <c r="K320" s="1">
        <v>3.8549572310400799E-3</v>
      </c>
      <c r="L320" s="1">
        <v>4.1579699164302699E-4</v>
      </c>
      <c r="M320" t="str">
        <f t="shared" si="6"/>
        <v>"Buccal_mucosa.114"</v>
      </c>
      <c r="OX320" s="1" t="s">
        <v>1640</v>
      </c>
    </row>
    <row r="321" spans="1:414">
      <c r="A321" s="1">
        <v>317</v>
      </c>
      <c r="B321" s="1">
        <v>115</v>
      </c>
      <c r="C321" s="1">
        <v>4472351.3</v>
      </c>
      <c r="D321" s="1" t="s">
        <v>1633</v>
      </c>
      <c r="E321" s="1" t="s">
        <v>967</v>
      </c>
      <c r="F321" s="1" t="s">
        <v>1403</v>
      </c>
      <c r="G321" s="1" t="s">
        <v>1634</v>
      </c>
      <c r="H321" s="1" t="s">
        <v>970</v>
      </c>
      <c r="I321" s="1" t="s">
        <v>997</v>
      </c>
      <c r="J321" s="1" t="s">
        <v>972</v>
      </c>
      <c r="K321" s="1">
        <v>4.5743078290972896E-3</v>
      </c>
      <c r="L321" s="1">
        <v>3.9180341065658001E-4</v>
      </c>
      <c r="M321" t="str">
        <f t="shared" si="6"/>
        <v>"Buccal_mucosa.115"</v>
      </c>
      <c r="OX321" s="1" t="s">
        <v>1642</v>
      </c>
    </row>
    <row r="322" spans="1:414">
      <c r="A322" s="1">
        <v>318</v>
      </c>
      <c r="B322" s="1">
        <v>116</v>
      </c>
      <c r="C322" s="1">
        <v>4478456.3</v>
      </c>
      <c r="D322" s="1" t="s">
        <v>1635</v>
      </c>
      <c r="E322" s="1" t="s">
        <v>967</v>
      </c>
      <c r="F322" s="1" t="s">
        <v>1403</v>
      </c>
      <c r="G322" s="1" t="s">
        <v>1636</v>
      </c>
      <c r="H322" s="1" t="s">
        <v>970</v>
      </c>
      <c r="I322" s="1" t="s">
        <v>971</v>
      </c>
      <c r="J322" s="1" t="s">
        <v>972</v>
      </c>
      <c r="K322" s="1">
        <v>4.4799319231511201E-3</v>
      </c>
      <c r="L322" s="1">
        <v>3.89043104325632E-4</v>
      </c>
      <c r="M322" t="str">
        <f t="shared" si="6"/>
        <v>"Buccal_mucosa.116"</v>
      </c>
      <c r="OX322" s="1" t="s">
        <v>1644</v>
      </c>
    </row>
    <row r="323" spans="1:414">
      <c r="A323" s="1">
        <v>319</v>
      </c>
      <c r="B323" s="1">
        <v>117</v>
      </c>
      <c r="C323" s="1">
        <v>4478627.3</v>
      </c>
      <c r="D323" s="1" t="s">
        <v>1637</v>
      </c>
      <c r="E323" s="1" t="s">
        <v>967</v>
      </c>
      <c r="F323" s="1" t="s">
        <v>1403</v>
      </c>
      <c r="G323" s="1" t="s">
        <v>1638</v>
      </c>
      <c r="H323" s="1" t="s">
        <v>970</v>
      </c>
      <c r="I323" s="1" t="s">
        <v>997</v>
      </c>
      <c r="J323" s="1" t="s">
        <v>1444</v>
      </c>
      <c r="K323" s="1">
        <v>4.41996915746414E-3</v>
      </c>
      <c r="L323" s="1">
        <v>3.7844360302104798E-4</v>
      </c>
      <c r="M323" t="str">
        <f t="shared" si="6"/>
        <v>"Buccal_mucosa.117"</v>
      </c>
      <c r="OX323" s="1" t="s">
        <v>1646</v>
      </c>
    </row>
    <row r="324" spans="1:414">
      <c r="A324" s="1">
        <v>320</v>
      </c>
      <c r="B324" s="1">
        <v>118</v>
      </c>
      <c r="C324" s="1">
        <v>4473124.3</v>
      </c>
      <c r="D324" s="1" t="s">
        <v>1639</v>
      </c>
      <c r="E324" s="1" t="s">
        <v>967</v>
      </c>
      <c r="F324" s="1" t="s">
        <v>1403</v>
      </c>
      <c r="G324" s="1" t="s">
        <v>1640</v>
      </c>
      <c r="H324" s="1" t="s">
        <v>970</v>
      </c>
      <c r="I324" s="1" t="s">
        <v>971</v>
      </c>
      <c r="J324" s="1" t="s">
        <v>972</v>
      </c>
      <c r="K324" s="1">
        <v>4.1130794795956197E-3</v>
      </c>
      <c r="L324" s="1">
        <v>3.7323112346424303E-4</v>
      </c>
      <c r="M324" t="str">
        <f t="shared" si="6"/>
        <v>"Buccal_mucosa.118"</v>
      </c>
      <c r="P324" s="30"/>
      <c r="OX324" s="1" t="s">
        <v>1648</v>
      </c>
    </row>
    <row r="325" spans="1:414">
      <c r="A325" s="1">
        <v>321</v>
      </c>
      <c r="B325" s="1">
        <v>119</v>
      </c>
      <c r="C325" s="1">
        <v>4478556.3</v>
      </c>
      <c r="D325" s="1" t="s">
        <v>1641</v>
      </c>
      <c r="E325" s="1" t="s">
        <v>967</v>
      </c>
      <c r="F325" s="1" t="s">
        <v>1403</v>
      </c>
      <c r="G325" s="1" t="s">
        <v>1642</v>
      </c>
      <c r="H325" s="1" t="s">
        <v>970</v>
      </c>
      <c r="I325" s="1" t="s">
        <v>971</v>
      </c>
      <c r="J325" s="1" t="s">
        <v>984</v>
      </c>
      <c r="K325" s="1">
        <v>5.0372618844590896E-3</v>
      </c>
      <c r="L325" s="1">
        <v>3.4567318101144E-4</v>
      </c>
      <c r="M325" t="str">
        <f t="shared" si="6"/>
        <v>"Buccal_mucosa.119"</v>
      </c>
      <c r="OX325" s="1" t="s">
        <v>1650</v>
      </c>
    </row>
    <row r="326" spans="1:414">
      <c r="A326" s="1">
        <v>322</v>
      </c>
      <c r="B326" s="1">
        <v>120</v>
      </c>
      <c r="C326" s="1">
        <v>4472280.3</v>
      </c>
      <c r="D326" s="1" t="s">
        <v>1643</v>
      </c>
      <c r="E326" s="1" t="s">
        <v>967</v>
      </c>
      <c r="F326" s="1" t="s">
        <v>1403</v>
      </c>
      <c r="G326" s="1" t="s">
        <v>1644</v>
      </c>
      <c r="H326" s="1" t="s">
        <v>970</v>
      </c>
      <c r="I326" s="1" t="s">
        <v>997</v>
      </c>
      <c r="J326" s="1" t="s">
        <v>972</v>
      </c>
      <c r="K326" s="1">
        <v>5.10261887279963E-3</v>
      </c>
      <c r="L326" s="1">
        <v>3.0506940561991102E-4</v>
      </c>
      <c r="M326" t="str">
        <f t="shared" si="6"/>
        <v>"Buccal_mucosa.120"</v>
      </c>
      <c r="OX326" s="1" t="s">
        <v>1652</v>
      </c>
    </row>
    <row r="327" spans="1:414">
      <c r="A327" s="1">
        <v>323</v>
      </c>
      <c r="B327" s="1">
        <v>121</v>
      </c>
      <c r="C327" s="1">
        <v>4472456.3</v>
      </c>
      <c r="D327" s="1" t="s">
        <v>1645</v>
      </c>
      <c r="E327" s="1" t="s">
        <v>967</v>
      </c>
      <c r="F327" s="1" t="s">
        <v>1403</v>
      </c>
      <c r="G327" s="1" t="s">
        <v>1646</v>
      </c>
      <c r="H327" s="1" t="s">
        <v>970</v>
      </c>
      <c r="I327" s="1" t="s">
        <v>971</v>
      </c>
      <c r="J327" s="1" t="s">
        <v>1444</v>
      </c>
      <c r="K327" s="1">
        <v>4.0131062698859701E-3</v>
      </c>
      <c r="L327" s="1">
        <v>2.8694434215779599E-4</v>
      </c>
      <c r="M327" t="str">
        <f t="shared" si="6"/>
        <v>"Buccal_mucosa.121"</v>
      </c>
      <c r="OX327" s="1" t="s">
        <v>1654</v>
      </c>
    </row>
    <row r="328" spans="1:414">
      <c r="A328" s="1">
        <v>324</v>
      </c>
      <c r="B328" s="1">
        <v>122</v>
      </c>
      <c r="C328" s="1">
        <v>4472279.3</v>
      </c>
      <c r="D328" s="1" t="s">
        <v>1647</v>
      </c>
      <c r="E328" s="1" t="s">
        <v>967</v>
      </c>
      <c r="F328" s="1" t="s">
        <v>1403</v>
      </c>
      <c r="G328" s="1" t="s">
        <v>1648</v>
      </c>
      <c r="H328" s="1" t="s">
        <v>970</v>
      </c>
      <c r="I328" s="1" t="s">
        <v>997</v>
      </c>
      <c r="J328" s="1" t="s">
        <v>972</v>
      </c>
      <c r="K328" s="1">
        <v>5.1037516406370999E-3</v>
      </c>
      <c r="L328" s="1">
        <v>2.7471017889604398E-4</v>
      </c>
      <c r="M328" t="str">
        <f t="shared" si="6"/>
        <v>"Buccal_mucosa.122"</v>
      </c>
      <c r="OX328" s="1" t="s">
        <v>1656</v>
      </c>
    </row>
    <row r="329" spans="1:414">
      <c r="A329" s="1">
        <v>325</v>
      </c>
      <c r="B329" s="1">
        <v>123</v>
      </c>
      <c r="C329" s="1">
        <v>4473435.3</v>
      </c>
      <c r="D329" s="1" t="s">
        <v>1649</v>
      </c>
      <c r="E329" s="1" t="s">
        <v>967</v>
      </c>
      <c r="F329" s="1" t="s">
        <v>1403</v>
      </c>
      <c r="G329" s="1" t="s">
        <v>1650</v>
      </c>
      <c r="H329" s="1" t="s">
        <v>970</v>
      </c>
      <c r="I329" s="1" t="s">
        <v>971</v>
      </c>
      <c r="J329" s="1" t="s">
        <v>984</v>
      </c>
      <c r="K329" s="1">
        <v>5.0051645803986904E-3</v>
      </c>
      <c r="L329" s="1">
        <v>2.5423445457570303E-4</v>
      </c>
      <c r="M329" t="str">
        <f t="shared" si="6"/>
        <v>"Buccal_mucosa.123"</v>
      </c>
      <c r="OX329" s="1" t="s">
        <v>1658</v>
      </c>
    </row>
    <row r="330" spans="1:414">
      <c r="A330" s="1">
        <v>326</v>
      </c>
      <c r="B330" s="1">
        <v>124</v>
      </c>
      <c r="C330" s="1">
        <v>4473375.3</v>
      </c>
      <c r="D330" s="1" t="s">
        <v>1651</v>
      </c>
      <c r="E330" s="1" t="s">
        <v>967</v>
      </c>
      <c r="F330" s="1" t="s">
        <v>1403</v>
      </c>
      <c r="G330" s="1" t="s">
        <v>1652</v>
      </c>
      <c r="H330" s="1" t="s">
        <v>970</v>
      </c>
      <c r="I330" s="1" t="s">
        <v>997</v>
      </c>
      <c r="J330" s="1" t="s">
        <v>984</v>
      </c>
      <c r="K330" s="1">
        <v>4.65557428392494E-3</v>
      </c>
      <c r="L330" s="1">
        <v>2.47768360440752E-4</v>
      </c>
      <c r="M330" t="str">
        <f t="shared" si="6"/>
        <v>"Buccal_mucosa.124"</v>
      </c>
      <c r="OX330" s="1" t="s">
        <v>1660</v>
      </c>
    </row>
    <row r="331" spans="1:414">
      <c r="A331" s="1">
        <v>327</v>
      </c>
      <c r="B331" s="1">
        <v>125</v>
      </c>
      <c r="C331" s="1">
        <v>4473566.3</v>
      </c>
      <c r="D331" s="1" t="s">
        <v>1653</v>
      </c>
      <c r="E331" s="1" t="s">
        <v>967</v>
      </c>
      <c r="F331" s="1" t="s">
        <v>1403</v>
      </c>
      <c r="G331" s="1" t="s">
        <v>1654</v>
      </c>
      <c r="H331" s="1" t="s">
        <v>970</v>
      </c>
      <c r="I331" s="1" t="s">
        <v>971</v>
      </c>
      <c r="J331" s="1" t="s">
        <v>984</v>
      </c>
      <c r="K331" s="1">
        <v>3.7613338722427099E-3</v>
      </c>
      <c r="L331" s="1">
        <v>2.3903569240774601E-4</v>
      </c>
      <c r="M331" t="str">
        <f t="shared" si="6"/>
        <v>"Buccal_mucosa.125"</v>
      </c>
      <c r="OX331" s="1" t="s">
        <v>1662</v>
      </c>
    </row>
    <row r="332" spans="1:414">
      <c r="A332" s="1">
        <v>328</v>
      </c>
      <c r="B332" s="1">
        <v>126</v>
      </c>
      <c r="C332" s="1">
        <v>4473195.3</v>
      </c>
      <c r="D332" s="1" t="s">
        <v>1655</v>
      </c>
      <c r="E332" s="1" t="s">
        <v>967</v>
      </c>
      <c r="F332" s="1" t="s">
        <v>1403</v>
      </c>
      <c r="G332" s="1" t="s">
        <v>1656</v>
      </c>
      <c r="H332" s="1" t="s">
        <v>970</v>
      </c>
      <c r="I332" s="1" t="s">
        <v>997</v>
      </c>
      <c r="J332" s="1" t="s">
        <v>972</v>
      </c>
      <c r="K332" s="1">
        <v>4.6461607864632997E-3</v>
      </c>
      <c r="L332" s="1">
        <v>2.1240419157029201E-4</v>
      </c>
      <c r="M332" t="str">
        <f t="shared" si="6"/>
        <v>"Buccal_mucosa.126"</v>
      </c>
      <c r="OX332" s="1" t="s">
        <v>1664</v>
      </c>
    </row>
    <row r="333" spans="1:414">
      <c r="A333" s="1">
        <v>329</v>
      </c>
      <c r="B333" s="1">
        <v>127</v>
      </c>
      <c r="C333" s="1">
        <v>4472111.3</v>
      </c>
      <c r="D333" s="1" t="s">
        <v>1657</v>
      </c>
      <c r="E333" s="1" t="s">
        <v>967</v>
      </c>
      <c r="F333" s="1" t="s">
        <v>1403</v>
      </c>
      <c r="G333" s="1" t="s">
        <v>1658</v>
      </c>
      <c r="H333" s="1" t="s">
        <v>970</v>
      </c>
      <c r="I333" s="1" t="s">
        <v>997</v>
      </c>
      <c r="J333" s="1" t="s">
        <v>972</v>
      </c>
      <c r="K333" s="1">
        <v>4.6382535525211202E-3</v>
      </c>
      <c r="L333" s="1">
        <v>1.9226581174675901E-4</v>
      </c>
      <c r="M333" t="str">
        <f t="shared" si="6"/>
        <v>"Buccal_mucosa.127"</v>
      </c>
      <c r="OX333" s="1" t="s">
        <v>1666</v>
      </c>
    </row>
    <row r="334" spans="1:414">
      <c r="A334" s="1">
        <v>330</v>
      </c>
      <c r="B334" s="1">
        <v>128</v>
      </c>
      <c r="C334" s="1">
        <v>4473320.3</v>
      </c>
      <c r="D334" s="1" t="s">
        <v>1659</v>
      </c>
      <c r="E334" s="1" t="s">
        <v>967</v>
      </c>
      <c r="F334" s="1" t="s">
        <v>1403</v>
      </c>
      <c r="G334" s="1" t="s">
        <v>1660</v>
      </c>
      <c r="H334" s="1" t="s">
        <v>970</v>
      </c>
      <c r="I334" s="1" t="s">
        <v>997</v>
      </c>
      <c r="J334" s="1" t="s">
        <v>984</v>
      </c>
      <c r="K334" s="1">
        <v>4.6014470421732196E-3</v>
      </c>
      <c r="L334" s="1">
        <v>1.9033276350421101E-4</v>
      </c>
      <c r="M334" t="str">
        <f t="shared" si="6"/>
        <v>"Buccal_mucosa.128"</v>
      </c>
      <c r="OX334" s="1" t="s">
        <v>1668</v>
      </c>
    </row>
    <row r="335" spans="1:414">
      <c r="A335" s="1">
        <v>331</v>
      </c>
      <c r="B335" s="1">
        <v>129</v>
      </c>
      <c r="C335" s="1">
        <v>4472110.3</v>
      </c>
      <c r="D335" s="1" t="s">
        <v>1661</v>
      </c>
      <c r="E335" s="1" t="s">
        <v>967</v>
      </c>
      <c r="F335" s="1" t="s">
        <v>1403</v>
      </c>
      <c r="G335" s="1" t="s">
        <v>1662</v>
      </c>
      <c r="H335" s="1" t="s">
        <v>970</v>
      </c>
      <c r="I335" s="1" t="s">
        <v>997</v>
      </c>
      <c r="J335" s="1" t="s">
        <v>972</v>
      </c>
      <c r="K335" s="1">
        <v>4.5817542705980504E-3</v>
      </c>
      <c r="L335" s="1">
        <v>1.6915083060941501E-4</v>
      </c>
      <c r="M335" t="str">
        <f t="shared" ref="M335:M398" si="7">CONCATENATE("""",G335,"""")</f>
        <v>"Buccal_mucosa.129"</v>
      </c>
      <c r="OX335" s="1" t="s">
        <v>1670</v>
      </c>
    </row>
    <row r="336" spans="1:414">
      <c r="A336" s="1">
        <v>332</v>
      </c>
      <c r="B336" s="1">
        <v>130</v>
      </c>
      <c r="C336" s="1">
        <v>4478502.3</v>
      </c>
      <c r="D336" s="1" t="s">
        <v>1663</v>
      </c>
      <c r="E336" s="1" t="s">
        <v>967</v>
      </c>
      <c r="F336" s="1" t="s">
        <v>1403</v>
      </c>
      <c r="G336" s="1" t="s">
        <v>1664</v>
      </c>
      <c r="H336" s="1" t="s">
        <v>970</v>
      </c>
      <c r="I336" s="1" t="s">
        <v>971</v>
      </c>
      <c r="J336" s="1" t="s">
        <v>984</v>
      </c>
      <c r="K336" s="1">
        <v>5.2278386110484899E-3</v>
      </c>
      <c r="L336" s="1">
        <v>1.4112107952019299E-4</v>
      </c>
      <c r="M336" t="str">
        <f t="shared" si="7"/>
        <v>"Buccal_mucosa.130"</v>
      </c>
      <c r="OX336" s="1" t="s">
        <v>1672</v>
      </c>
    </row>
    <row r="337" spans="1:414">
      <c r="A337" s="1">
        <v>333</v>
      </c>
      <c r="B337" s="1">
        <v>131</v>
      </c>
      <c r="C337" s="1">
        <v>4473565.3</v>
      </c>
      <c r="D337" s="1" t="s">
        <v>1665</v>
      </c>
      <c r="E337" s="1" t="s">
        <v>967</v>
      </c>
      <c r="F337" s="1" t="s">
        <v>1403</v>
      </c>
      <c r="G337" s="1" t="s">
        <v>1666</v>
      </c>
      <c r="H337" s="1" t="s">
        <v>970</v>
      </c>
      <c r="I337" s="1" t="s">
        <v>971</v>
      </c>
      <c r="J337" s="1" t="s">
        <v>984</v>
      </c>
      <c r="K337" s="1">
        <v>3.5821260387615401E-3</v>
      </c>
      <c r="L337" s="1">
        <v>1.18314168925625E-4</v>
      </c>
      <c r="M337" t="str">
        <f t="shared" si="7"/>
        <v>"Buccal_mucosa.131"</v>
      </c>
      <c r="OX337" s="1" t="s">
        <v>1674</v>
      </c>
    </row>
    <row r="338" spans="1:414">
      <c r="A338" s="1">
        <v>334</v>
      </c>
      <c r="B338" s="1">
        <v>132</v>
      </c>
      <c r="C338" s="1">
        <v>4473229.3</v>
      </c>
      <c r="D338" s="1" t="s">
        <v>1667</v>
      </c>
      <c r="E338" s="1" t="s">
        <v>967</v>
      </c>
      <c r="F338" s="1" t="s">
        <v>1403</v>
      </c>
      <c r="G338" s="1" t="s">
        <v>1668</v>
      </c>
      <c r="H338" s="1" t="s">
        <v>970</v>
      </c>
      <c r="I338" s="1" t="s">
        <v>971</v>
      </c>
      <c r="J338" s="1" t="s">
        <v>972</v>
      </c>
      <c r="K338" s="1">
        <v>4.6250388469941898E-3</v>
      </c>
      <c r="L338" s="1">
        <v>9.5342356173650804E-5</v>
      </c>
      <c r="M338" t="str">
        <f t="shared" si="7"/>
        <v>"Buccal_mucosa.132"</v>
      </c>
      <c r="OX338" s="1" t="s">
        <v>1676</v>
      </c>
    </row>
    <row r="339" spans="1:414">
      <c r="A339" s="1">
        <v>335</v>
      </c>
      <c r="B339" s="1">
        <v>133</v>
      </c>
      <c r="C339" s="1">
        <v>4478471.3</v>
      </c>
      <c r="D339" s="1" t="s">
        <v>1669</v>
      </c>
      <c r="E339" s="1" t="s">
        <v>967</v>
      </c>
      <c r="F339" s="1" t="s">
        <v>1403</v>
      </c>
      <c r="G339" s="1" t="s">
        <v>1670</v>
      </c>
      <c r="H339" s="1" t="s">
        <v>970</v>
      </c>
      <c r="I339" s="1" t="s">
        <v>971</v>
      </c>
      <c r="J339" s="1" t="s">
        <v>972</v>
      </c>
      <c r="K339" s="1">
        <v>4.44017459112172E-3</v>
      </c>
      <c r="L339" s="1">
        <v>8.9628320861225803E-5</v>
      </c>
      <c r="M339" t="str">
        <f t="shared" si="7"/>
        <v>"Buccal_mucosa.133"</v>
      </c>
      <c r="OX339" s="1" t="s">
        <v>1678</v>
      </c>
    </row>
    <row r="340" spans="1:414">
      <c r="A340" s="1">
        <v>336</v>
      </c>
      <c r="B340" s="1">
        <v>134</v>
      </c>
      <c r="C340" s="1">
        <v>4472543.3</v>
      </c>
      <c r="D340" s="1" t="s">
        <v>1671</v>
      </c>
      <c r="E340" s="1" t="s">
        <v>967</v>
      </c>
      <c r="F340" s="1" t="s">
        <v>1403</v>
      </c>
      <c r="G340" s="1" t="s">
        <v>1672</v>
      </c>
      <c r="H340" s="1" t="s">
        <v>970</v>
      </c>
      <c r="I340" s="1" t="s">
        <v>971</v>
      </c>
      <c r="J340" s="1" t="s">
        <v>972</v>
      </c>
      <c r="K340" s="1">
        <v>4.2410370835989997E-3</v>
      </c>
      <c r="L340" s="1">
        <v>6.6914698618990407E-5</v>
      </c>
      <c r="M340" t="str">
        <f t="shared" si="7"/>
        <v>"Buccal_mucosa.134"</v>
      </c>
      <c r="OX340" s="1" t="s">
        <v>1680</v>
      </c>
    </row>
    <row r="341" spans="1:414">
      <c r="A341" s="1">
        <v>337</v>
      </c>
      <c r="B341" s="1">
        <v>135</v>
      </c>
      <c r="C341" s="1">
        <v>4478500.3</v>
      </c>
      <c r="D341" s="1" t="s">
        <v>1673</v>
      </c>
      <c r="E341" s="1" t="s">
        <v>967</v>
      </c>
      <c r="F341" s="1" t="s">
        <v>1403</v>
      </c>
      <c r="G341" s="1" t="s">
        <v>1674</v>
      </c>
      <c r="H341" s="1" t="s">
        <v>970</v>
      </c>
      <c r="I341" s="1" t="s">
        <v>971</v>
      </c>
      <c r="J341" s="1" t="s">
        <v>984</v>
      </c>
      <c r="K341" s="1">
        <v>5.1295393242180003E-3</v>
      </c>
      <c r="L341" s="1">
        <v>5.7931972765998502E-5</v>
      </c>
      <c r="M341" t="str">
        <f t="shared" si="7"/>
        <v>"Buccal_mucosa.135"</v>
      </c>
      <c r="OX341" s="1" t="s">
        <v>1682</v>
      </c>
    </row>
    <row r="342" spans="1:414">
      <c r="A342" s="1">
        <v>338</v>
      </c>
      <c r="B342" s="1">
        <v>136</v>
      </c>
      <c r="C342" s="1">
        <v>4473590.3</v>
      </c>
      <c r="D342" s="1" t="s">
        <v>1675</v>
      </c>
      <c r="E342" s="1" t="s">
        <v>967</v>
      </c>
      <c r="F342" s="1" t="s">
        <v>1403</v>
      </c>
      <c r="G342" s="1" t="s">
        <v>1676</v>
      </c>
      <c r="H342" s="1" t="s">
        <v>970</v>
      </c>
      <c r="I342" s="1" t="s">
        <v>997</v>
      </c>
      <c r="J342" s="1" t="s">
        <v>984</v>
      </c>
      <c r="K342" s="1">
        <v>4.9585218969677098E-3</v>
      </c>
      <c r="L342" s="1">
        <v>4.72281198392811E-5</v>
      </c>
      <c r="M342" t="str">
        <f t="shared" si="7"/>
        <v>"Buccal_mucosa.136"</v>
      </c>
      <c r="OX342" s="1" t="s">
        <v>1684</v>
      </c>
    </row>
    <row r="343" spans="1:414">
      <c r="A343" s="1">
        <v>339</v>
      </c>
      <c r="B343" s="1">
        <v>137</v>
      </c>
      <c r="C343" s="1">
        <v>4473665.3</v>
      </c>
      <c r="D343" s="1" t="s">
        <v>1677</v>
      </c>
      <c r="E343" s="1" t="s">
        <v>967</v>
      </c>
      <c r="F343" s="1" t="s">
        <v>1403</v>
      </c>
      <c r="G343" s="1" t="s">
        <v>1678</v>
      </c>
      <c r="H343" s="1" t="s">
        <v>970</v>
      </c>
      <c r="I343" s="1" t="s">
        <v>971</v>
      </c>
      <c r="J343" s="1" t="s">
        <v>1444</v>
      </c>
      <c r="K343" s="1">
        <v>3.7536680232852998E-3</v>
      </c>
      <c r="L343" s="1">
        <v>4.0049127120791197E-5</v>
      </c>
      <c r="M343" t="str">
        <f t="shared" si="7"/>
        <v>"Buccal_mucosa.137"</v>
      </c>
      <c r="OX343" s="1" t="s">
        <v>1686</v>
      </c>
    </row>
    <row r="344" spans="1:414">
      <c r="A344" s="1">
        <v>340</v>
      </c>
      <c r="B344" s="1">
        <v>138</v>
      </c>
      <c r="C344" s="1">
        <v>4473177.3</v>
      </c>
      <c r="D344" s="1" t="s">
        <v>1679</v>
      </c>
      <c r="E344" s="1" t="s">
        <v>967</v>
      </c>
      <c r="F344" s="1" t="s">
        <v>1403</v>
      </c>
      <c r="G344" s="1" t="s">
        <v>1680</v>
      </c>
      <c r="H344" s="1" t="s">
        <v>970</v>
      </c>
      <c r="I344" s="1" t="s">
        <v>971</v>
      </c>
      <c r="J344" s="1" t="s">
        <v>972</v>
      </c>
      <c r="K344" s="1">
        <v>4.4865945251000702E-3</v>
      </c>
      <c r="L344" s="1">
        <v>2.2548958990748101E-5</v>
      </c>
      <c r="M344" t="str">
        <f t="shared" si="7"/>
        <v>"Buccal_mucosa.138"</v>
      </c>
      <c r="OX344" s="1" t="s">
        <v>1688</v>
      </c>
    </row>
    <row r="345" spans="1:414">
      <c r="A345" s="1">
        <v>341</v>
      </c>
      <c r="B345" s="1">
        <v>139</v>
      </c>
      <c r="C345" s="1">
        <v>4473592.3</v>
      </c>
      <c r="D345" s="1" t="s">
        <v>1681</v>
      </c>
      <c r="E345" s="1" t="s">
        <v>967</v>
      </c>
      <c r="F345" s="1" t="s">
        <v>1403</v>
      </c>
      <c r="G345" s="1" t="s">
        <v>1682</v>
      </c>
      <c r="H345" s="1" t="s">
        <v>970</v>
      </c>
      <c r="I345" s="1" t="s">
        <v>997</v>
      </c>
      <c r="J345" s="1" t="s">
        <v>984</v>
      </c>
      <c r="K345" s="1">
        <v>4.9659743360745898E-3</v>
      </c>
      <c r="L345" s="1">
        <v>1.90489439464806E-5</v>
      </c>
      <c r="M345" t="str">
        <f t="shared" si="7"/>
        <v>"Buccal_mucosa.139"</v>
      </c>
      <c r="OX345" s="1" t="s">
        <v>1690</v>
      </c>
    </row>
    <row r="346" spans="1:414">
      <c r="A346" s="1">
        <v>342</v>
      </c>
      <c r="B346" s="1">
        <v>140</v>
      </c>
      <c r="C346" s="1">
        <v>4473230.3</v>
      </c>
      <c r="D346" s="1" t="s">
        <v>1683</v>
      </c>
      <c r="E346" s="1" t="s">
        <v>967</v>
      </c>
      <c r="F346" s="1" t="s">
        <v>1403</v>
      </c>
      <c r="G346" s="1" t="s">
        <v>1684</v>
      </c>
      <c r="H346" s="1" t="s">
        <v>970</v>
      </c>
      <c r="I346" s="1" t="s">
        <v>971</v>
      </c>
      <c r="J346" s="1" t="s">
        <v>972</v>
      </c>
      <c r="K346" s="1">
        <v>4.6205063037413098E-3</v>
      </c>
      <c r="L346" s="1">
        <v>1.6062720796854E-5</v>
      </c>
      <c r="M346" t="str">
        <f t="shared" si="7"/>
        <v>"Buccal_mucosa.140"</v>
      </c>
      <c r="OX346" s="1" t="s">
        <v>1692</v>
      </c>
    </row>
    <row r="347" spans="1:414">
      <c r="A347" s="1">
        <v>343</v>
      </c>
      <c r="B347" s="1">
        <v>141</v>
      </c>
      <c r="C347" s="1">
        <v>4472944.3</v>
      </c>
      <c r="D347" s="1" t="s">
        <v>1685</v>
      </c>
      <c r="E347" s="1" t="s">
        <v>967</v>
      </c>
      <c r="F347" s="1" t="s">
        <v>1403</v>
      </c>
      <c r="G347" s="1" t="s">
        <v>1686</v>
      </c>
      <c r="H347" s="1" t="s">
        <v>970</v>
      </c>
      <c r="I347" s="1" t="s">
        <v>971</v>
      </c>
      <c r="J347" s="1" t="s">
        <v>984</v>
      </c>
      <c r="K347" s="1">
        <v>4.2476283482405603E-3</v>
      </c>
      <c r="L347" s="1">
        <v>6.42979278564553E-6</v>
      </c>
      <c r="M347" t="str">
        <f t="shared" si="7"/>
        <v>"Buccal_mucosa.141"</v>
      </c>
      <c r="OX347" s="1" t="s">
        <v>1694</v>
      </c>
    </row>
    <row r="348" spans="1:414">
      <c r="A348" s="1">
        <v>344</v>
      </c>
      <c r="B348" s="1">
        <v>142</v>
      </c>
      <c r="C348" s="1">
        <v>4472226.3</v>
      </c>
      <c r="D348" s="1" t="s">
        <v>1687</v>
      </c>
      <c r="E348" s="1" t="s">
        <v>967</v>
      </c>
      <c r="F348" s="1" t="s">
        <v>1403</v>
      </c>
      <c r="G348" s="1" t="s">
        <v>1688</v>
      </c>
      <c r="H348" s="1" t="s">
        <v>970</v>
      </c>
      <c r="I348" s="1" t="s">
        <v>997</v>
      </c>
      <c r="J348" s="1" t="s">
        <v>972</v>
      </c>
      <c r="K348" s="1">
        <v>4.9589173666752797E-3</v>
      </c>
      <c r="L348" s="1">
        <v>-5.7470822109785798E-6</v>
      </c>
      <c r="M348" t="str">
        <f t="shared" si="7"/>
        <v>"Buccal_mucosa.142"</v>
      </c>
      <c r="OX348" s="1" t="s">
        <v>1696</v>
      </c>
    </row>
    <row r="349" spans="1:414">
      <c r="A349" s="1">
        <v>345</v>
      </c>
      <c r="B349" s="1">
        <v>143</v>
      </c>
      <c r="C349" s="1">
        <v>4472227.3</v>
      </c>
      <c r="D349" s="1" t="s">
        <v>1689</v>
      </c>
      <c r="E349" s="1" t="s">
        <v>967</v>
      </c>
      <c r="F349" s="1" t="s">
        <v>1403</v>
      </c>
      <c r="G349" s="1" t="s">
        <v>1690</v>
      </c>
      <c r="H349" s="1" t="s">
        <v>970</v>
      </c>
      <c r="I349" s="1" t="s">
        <v>997</v>
      </c>
      <c r="J349" s="1" t="s">
        <v>972</v>
      </c>
      <c r="K349" s="1">
        <v>5.0328311714602702E-3</v>
      </c>
      <c r="L349" s="1">
        <v>-3.3430090016100202E-5</v>
      </c>
      <c r="M349" t="str">
        <f t="shared" si="7"/>
        <v>"Buccal_mucosa.143"</v>
      </c>
      <c r="OX349" s="1" t="s">
        <v>1698</v>
      </c>
    </row>
    <row r="350" spans="1:414">
      <c r="A350" s="1">
        <v>346</v>
      </c>
      <c r="B350" s="1">
        <v>144</v>
      </c>
      <c r="C350" s="1">
        <v>4472416.3</v>
      </c>
      <c r="D350" s="1" t="s">
        <v>1691</v>
      </c>
      <c r="E350" s="1" t="s">
        <v>967</v>
      </c>
      <c r="F350" s="1" t="s">
        <v>1403</v>
      </c>
      <c r="G350" s="1" t="s">
        <v>1692</v>
      </c>
      <c r="H350" s="1" t="s">
        <v>970</v>
      </c>
      <c r="I350" s="1" t="s">
        <v>997</v>
      </c>
      <c r="J350" s="1" t="s">
        <v>1055</v>
      </c>
      <c r="K350" s="1">
        <v>5.2088102073872501E-3</v>
      </c>
      <c r="L350" s="1">
        <v>-4.5663199847258303E-5</v>
      </c>
      <c r="M350" t="str">
        <f t="shared" si="7"/>
        <v>"Buccal_mucosa.144"</v>
      </c>
      <c r="OX350" s="1" t="s">
        <v>1700</v>
      </c>
    </row>
    <row r="351" spans="1:414">
      <c r="A351" s="1">
        <v>347</v>
      </c>
      <c r="B351" s="1">
        <v>145</v>
      </c>
      <c r="C351" s="1">
        <v>4473181.3</v>
      </c>
      <c r="D351" s="1" t="s">
        <v>1693</v>
      </c>
      <c r="E351" s="1" t="s">
        <v>967</v>
      </c>
      <c r="F351" s="1" t="s">
        <v>1403</v>
      </c>
      <c r="G351" s="1" t="s">
        <v>1694</v>
      </c>
      <c r="H351" s="1" t="s">
        <v>970</v>
      </c>
      <c r="I351" s="1" t="s">
        <v>997</v>
      </c>
      <c r="J351" s="1" t="s">
        <v>972</v>
      </c>
      <c r="K351" s="1">
        <v>4.5893050296487601E-3</v>
      </c>
      <c r="L351" s="1">
        <v>-7.2219405199467303E-5</v>
      </c>
      <c r="M351" t="str">
        <f t="shared" si="7"/>
        <v>"Buccal_mucosa.145"</v>
      </c>
      <c r="OX351" s="1" t="s">
        <v>1702</v>
      </c>
    </row>
    <row r="352" spans="1:414">
      <c r="A352" s="1">
        <v>348</v>
      </c>
      <c r="B352" s="1">
        <v>146</v>
      </c>
      <c r="C352" s="1">
        <v>4472256.3</v>
      </c>
      <c r="D352" s="1" t="s">
        <v>1695</v>
      </c>
      <c r="E352" s="1" t="s">
        <v>967</v>
      </c>
      <c r="F352" s="1" t="s">
        <v>1403</v>
      </c>
      <c r="G352" s="1" t="s">
        <v>1696</v>
      </c>
      <c r="H352" s="1" t="s">
        <v>970</v>
      </c>
      <c r="I352" s="1" t="s">
        <v>997</v>
      </c>
      <c r="J352" s="1" t="s">
        <v>972</v>
      </c>
      <c r="K352" s="1">
        <v>4.85547987124755E-3</v>
      </c>
      <c r="L352" s="1">
        <v>-8.3779581457621294E-5</v>
      </c>
      <c r="M352" t="str">
        <f t="shared" si="7"/>
        <v>"Buccal_mucosa.146"</v>
      </c>
      <c r="OX352" s="1" t="s">
        <v>1704</v>
      </c>
    </row>
    <row r="353" spans="1:414">
      <c r="A353" s="1">
        <v>349</v>
      </c>
      <c r="B353" s="1">
        <v>147</v>
      </c>
      <c r="C353" s="1">
        <v>4473398.3</v>
      </c>
      <c r="D353" s="1" t="s">
        <v>1697</v>
      </c>
      <c r="E353" s="1" t="s">
        <v>967</v>
      </c>
      <c r="F353" s="1" t="s">
        <v>1403</v>
      </c>
      <c r="G353" s="1" t="s">
        <v>1698</v>
      </c>
      <c r="H353" s="1" t="s">
        <v>970</v>
      </c>
      <c r="I353" s="1" t="s">
        <v>971</v>
      </c>
      <c r="J353" s="1" t="s">
        <v>984</v>
      </c>
      <c r="K353" s="1">
        <v>3.7720230908263701E-3</v>
      </c>
      <c r="L353" s="1">
        <v>-8.6031027552003E-5</v>
      </c>
      <c r="M353" t="str">
        <f t="shared" si="7"/>
        <v>"Buccal_mucosa.147"</v>
      </c>
      <c r="OX353" s="1" t="s">
        <v>1706</v>
      </c>
    </row>
    <row r="354" spans="1:414">
      <c r="A354" s="1">
        <v>350</v>
      </c>
      <c r="B354" s="1">
        <v>148</v>
      </c>
      <c r="C354" s="1">
        <v>4472822.3</v>
      </c>
      <c r="D354" s="1" t="s">
        <v>1699</v>
      </c>
      <c r="E354" s="1" t="s">
        <v>967</v>
      </c>
      <c r="F354" s="1" t="s">
        <v>1403</v>
      </c>
      <c r="G354" s="1" t="s">
        <v>1700</v>
      </c>
      <c r="H354" s="1" t="s">
        <v>970</v>
      </c>
      <c r="I354" s="1" t="s">
        <v>971</v>
      </c>
      <c r="J354" s="1" t="s">
        <v>984</v>
      </c>
      <c r="K354" s="1">
        <v>4.6199602065047302E-3</v>
      </c>
      <c r="L354" s="1">
        <v>-1.04248344233161E-4</v>
      </c>
      <c r="M354" t="str">
        <f t="shared" si="7"/>
        <v>"Buccal_mucosa.148"</v>
      </c>
      <c r="OX354" s="1" t="s">
        <v>1708</v>
      </c>
    </row>
    <row r="355" spans="1:414">
      <c r="A355" s="1">
        <v>351</v>
      </c>
      <c r="B355" s="1">
        <v>149</v>
      </c>
      <c r="C355" s="1">
        <v>4478637.3</v>
      </c>
      <c r="D355" s="1" t="s">
        <v>1701</v>
      </c>
      <c r="E355" s="1" t="s">
        <v>967</v>
      </c>
      <c r="F355" s="1" t="s">
        <v>1403</v>
      </c>
      <c r="G355" s="1" t="s">
        <v>1702</v>
      </c>
      <c r="H355" s="1" t="s">
        <v>970</v>
      </c>
      <c r="I355" s="1" t="s">
        <v>997</v>
      </c>
      <c r="J355" s="1" t="s">
        <v>972</v>
      </c>
      <c r="K355" s="1">
        <v>4.2405579291663296E-3</v>
      </c>
      <c r="L355" s="1">
        <v>-1.0969661478663799E-4</v>
      </c>
      <c r="M355" t="str">
        <f t="shared" si="7"/>
        <v>"Buccal_mucosa.149"</v>
      </c>
      <c r="OX355" s="1" t="s">
        <v>1710</v>
      </c>
    </row>
    <row r="356" spans="1:414">
      <c r="A356" s="1">
        <v>352</v>
      </c>
      <c r="B356" s="1">
        <v>150</v>
      </c>
      <c r="C356" s="1">
        <v>4472257.3</v>
      </c>
      <c r="D356" s="1" t="s">
        <v>1703</v>
      </c>
      <c r="E356" s="1" t="s">
        <v>967</v>
      </c>
      <c r="F356" s="1" t="s">
        <v>1403</v>
      </c>
      <c r="G356" s="1" t="s">
        <v>1704</v>
      </c>
      <c r="H356" s="1" t="s">
        <v>970</v>
      </c>
      <c r="I356" s="1" t="s">
        <v>997</v>
      </c>
      <c r="J356" s="1" t="s">
        <v>972</v>
      </c>
      <c r="K356" s="1">
        <v>4.8953683405630298E-3</v>
      </c>
      <c r="L356" s="1">
        <v>-1.2423277774359601E-4</v>
      </c>
      <c r="M356" t="str">
        <f t="shared" si="7"/>
        <v>"Buccal_mucosa.150"</v>
      </c>
      <c r="OX356" s="1" t="s">
        <v>1712</v>
      </c>
    </row>
    <row r="357" spans="1:414">
      <c r="A357" s="1">
        <v>353</v>
      </c>
      <c r="B357" s="1">
        <v>151</v>
      </c>
      <c r="C357" s="1">
        <v>4472168.3</v>
      </c>
      <c r="D357" s="1" t="s">
        <v>1705</v>
      </c>
      <c r="E357" s="1" t="s">
        <v>967</v>
      </c>
      <c r="F357" s="1" t="s">
        <v>1403</v>
      </c>
      <c r="G357" s="1" t="s">
        <v>1706</v>
      </c>
      <c r="H357" s="1" t="s">
        <v>970</v>
      </c>
      <c r="I357" s="1" t="s">
        <v>997</v>
      </c>
      <c r="J357" s="1" t="s">
        <v>972</v>
      </c>
      <c r="K357" s="1">
        <v>4.46201530381097E-3</v>
      </c>
      <c r="L357" s="1">
        <v>-1.59840936799275E-4</v>
      </c>
      <c r="M357" t="str">
        <f t="shared" si="7"/>
        <v>"Buccal_mucosa.151"</v>
      </c>
      <c r="OX357" s="1" t="s">
        <v>1714</v>
      </c>
    </row>
    <row r="358" spans="1:414">
      <c r="A358" s="1">
        <v>354</v>
      </c>
      <c r="B358" s="1">
        <v>152</v>
      </c>
      <c r="C358" s="1">
        <v>4473224.3</v>
      </c>
      <c r="D358" s="1" t="s">
        <v>1707</v>
      </c>
      <c r="E358" s="1" t="s">
        <v>967</v>
      </c>
      <c r="F358" s="1" t="s">
        <v>1403</v>
      </c>
      <c r="G358" s="1" t="s">
        <v>1708</v>
      </c>
      <c r="H358" s="1" t="s">
        <v>970</v>
      </c>
      <c r="I358" s="1" t="s">
        <v>971</v>
      </c>
      <c r="J358" s="1" t="s">
        <v>972</v>
      </c>
      <c r="K358" s="1">
        <v>4.5473932091914301E-3</v>
      </c>
      <c r="L358" s="1">
        <v>-1.7703386653228199E-4</v>
      </c>
      <c r="M358" t="str">
        <f t="shared" si="7"/>
        <v>"Buccal_mucosa.152"</v>
      </c>
      <c r="OX358" s="1" t="s">
        <v>1716</v>
      </c>
    </row>
    <row r="359" spans="1:414">
      <c r="A359" s="1">
        <v>355</v>
      </c>
      <c r="B359" s="1">
        <v>153</v>
      </c>
      <c r="C359" s="1">
        <v>4473377.3</v>
      </c>
      <c r="D359" s="1" t="s">
        <v>1709</v>
      </c>
      <c r="E359" s="1" t="s">
        <v>967</v>
      </c>
      <c r="F359" s="1" t="s">
        <v>1403</v>
      </c>
      <c r="G359" s="1" t="s">
        <v>1710</v>
      </c>
      <c r="H359" s="1" t="s">
        <v>970</v>
      </c>
      <c r="I359" s="1" t="s">
        <v>971</v>
      </c>
      <c r="J359" s="1" t="s">
        <v>984</v>
      </c>
      <c r="K359" s="1">
        <v>3.7860199407505901E-3</v>
      </c>
      <c r="L359" s="1">
        <v>-2.03774116172295E-4</v>
      </c>
      <c r="M359" t="str">
        <f t="shared" si="7"/>
        <v>"Buccal_mucosa.153"</v>
      </c>
      <c r="OX359" s="1" t="s">
        <v>1718</v>
      </c>
    </row>
    <row r="360" spans="1:414">
      <c r="A360" s="1">
        <v>356</v>
      </c>
      <c r="B360" s="1">
        <v>154</v>
      </c>
      <c r="C360" s="1">
        <v>4472784.3</v>
      </c>
      <c r="D360" s="1" t="s">
        <v>1711</v>
      </c>
      <c r="E360" s="1" t="s">
        <v>967</v>
      </c>
      <c r="F360" s="1" t="s">
        <v>1403</v>
      </c>
      <c r="G360" s="1" t="s">
        <v>1712</v>
      </c>
      <c r="H360" s="1" t="s">
        <v>970</v>
      </c>
      <c r="I360" s="1" t="s">
        <v>971</v>
      </c>
      <c r="J360" s="1" t="s">
        <v>984</v>
      </c>
      <c r="K360" s="1">
        <v>3.007592467335E-3</v>
      </c>
      <c r="L360" s="1">
        <v>-2.04351997365434E-4</v>
      </c>
      <c r="M360" t="str">
        <f t="shared" si="7"/>
        <v>"Buccal_mucosa.154"</v>
      </c>
      <c r="P360" s="30"/>
      <c r="OX360" s="1" t="s">
        <v>1720</v>
      </c>
    </row>
    <row r="361" spans="1:414">
      <c r="A361" s="1">
        <v>357</v>
      </c>
      <c r="B361" s="1">
        <v>155</v>
      </c>
      <c r="C361" s="1">
        <v>4478639.3</v>
      </c>
      <c r="D361" s="1" t="s">
        <v>1713</v>
      </c>
      <c r="E361" s="1" t="s">
        <v>967</v>
      </c>
      <c r="F361" s="1" t="s">
        <v>1403</v>
      </c>
      <c r="G361" s="1" t="s">
        <v>1714</v>
      </c>
      <c r="H361" s="1" t="s">
        <v>970</v>
      </c>
      <c r="I361" s="1" t="s">
        <v>997</v>
      </c>
      <c r="J361" s="1" t="s">
        <v>972</v>
      </c>
      <c r="K361" s="1">
        <v>4.2400729345986104E-3</v>
      </c>
      <c r="L361" s="1">
        <v>-2.1099586884395699E-4</v>
      </c>
      <c r="M361" t="str">
        <f t="shared" si="7"/>
        <v>"Buccal_mucosa.155"</v>
      </c>
      <c r="OX361" s="1" t="s">
        <v>1722</v>
      </c>
    </row>
    <row r="362" spans="1:414">
      <c r="A362" s="1">
        <v>358</v>
      </c>
      <c r="B362" s="1">
        <v>156</v>
      </c>
      <c r="C362" s="1">
        <v>4472812.3</v>
      </c>
      <c r="D362" s="1" t="s">
        <v>1715</v>
      </c>
      <c r="E362" s="1" t="s">
        <v>967</v>
      </c>
      <c r="F362" s="1" t="s">
        <v>1403</v>
      </c>
      <c r="G362" s="1" t="s">
        <v>1716</v>
      </c>
      <c r="H362" s="1" t="s">
        <v>970</v>
      </c>
      <c r="I362" s="1" t="s">
        <v>971</v>
      </c>
      <c r="J362" s="1" t="s">
        <v>984</v>
      </c>
      <c r="K362" s="1">
        <v>4.6014418999305896E-3</v>
      </c>
      <c r="L362" s="1">
        <v>-2.33008797758423E-4</v>
      </c>
      <c r="M362" t="str">
        <f t="shared" si="7"/>
        <v>"Buccal_mucosa.156"</v>
      </c>
      <c r="OX362" s="1" t="s">
        <v>1724</v>
      </c>
    </row>
    <row r="363" spans="1:414">
      <c r="A363" s="1">
        <v>359</v>
      </c>
      <c r="B363" s="1">
        <v>157</v>
      </c>
      <c r="C363" s="1">
        <v>4472417.3</v>
      </c>
      <c r="D363" s="1" t="s">
        <v>1717</v>
      </c>
      <c r="E363" s="1" t="s">
        <v>967</v>
      </c>
      <c r="F363" s="1" t="s">
        <v>1403</v>
      </c>
      <c r="G363" s="1" t="s">
        <v>1718</v>
      </c>
      <c r="H363" s="1" t="s">
        <v>970</v>
      </c>
      <c r="I363" s="1" t="s">
        <v>997</v>
      </c>
      <c r="J363" s="1" t="s">
        <v>1055</v>
      </c>
      <c r="K363" s="1">
        <v>5.31362484292264E-3</v>
      </c>
      <c r="L363" s="1">
        <v>-2.4641846505158701E-4</v>
      </c>
      <c r="M363" t="str">
        <f t="shared" si="7"/>
        <v>"Buccal_mucosa.157"</v>
      </c>
      <c r="OX363" s="1" t="s">
        <v>1726</v>
      </c>
    </row>
    <row r="364" spans="1:414">
      <c r="A364" s="1">
        <v>360</v>
      </c>
      <c r="B364" s="1">
        <v>158</v>
      </c>
      <c r="C364" s="1">
        <v>4473223.3</v>
      </c>
      <c r="D364" s="1" t="s">
        <v>1719</v>
      </c>
      <c r="E364" s="1" t="s">
        <v>967</v>
      </c>
      <c r="F364" s="1" t="s">
        <v>1403</v>
      </c>
      <c r="G364" s="1" t="s">
        <v>1720</v>
      </c>
      <c r="H364" s="1" t="s">
        <v>970</v>
      </c>
      <c r="I364" s="1" t="s">
        <v>971</v>
      </c>
      <c r="J364" s="1" t="s">
        <v>972</v>
      </c>
      <c r="K364" s="1">
        <v>4.5443612269241603E-3</v>
      </c>
      <c r="L364" s="1">
        <v>-2.6552700540151202E-4</v>
      </c>
      <c r="M364" t="str">
        <f t="shared" si="7"/>
        <v>"Buccal_mucosa.158"</v>
      </c>
      <c r="OX364" s="1" t="s">
        <v>1728</v>
      </c>
    </row>
    <row r="365" spans="1:414">
      <c r="A365" s="1">
        <v>361</v>
      </c>
      <c r="B365" s="1">
        <v>159</v>
      </c>
      <c r="C365" s="1">
        <v>4473499.3</v>
      </c>
      <c r="D365" s="1" t="s">
        <v>1721</v>
      </c>
      <c r="E365" s="1" t="s">
        <v>967</v>
      </c>
      <c r="F365" s="1" t="s">
        <v>1403</v>
      </c>
      <c r="G365" s="1" t="s">
        <v>1722</v>
      </c>
      <c r="H365" s="1" t="s">
        <v>970</v>
      </c>
      <c r="I365" s="1" t="s">
        <v>997</v>
      </c>
      <c r="J365" s="1" t="s">
        <v>984</v>
      </c>
      <c r="K365" s="1">
        <v>4.8271705476070903E-3</v>
      </c>
      <c r="L365" s="1">
        <v>-2.7010834142601498E-4</v>
      </c>
      <c r="M365" t="str">
        <f t="shared" si="7"/>
        <v>"Buccal_mucosa.159"</v>
      </c>
      <c r="OX365" s="1" t="s">
        <v>1730</v>
      </c>
    </row>
    <row r="366" spans="1:414">
      <c r="A366" s="1">
        <v>362</v>
      </c>
      <c r="B366" s="1">
        <v>160</v>
      </c>
      <c r="C366" s="1">
        <v>4472923.3</v>
      </c>
      <c r="D366" s="1" t="s">
        <v>1723</v>
      </c>
      <c r="E366" s="1" t="s">
        <v>967</v>
      </c>
      <c r="F366" s="1" t="s">
        <v>1403</v>
      </c>
      <c r="G366" s="1" t="s">
        <v>1724</v>
      </c>
      <c r="H366" s="1" t="s">
        <v>970</v>
      </c>
      <c r="I366" s="1" t="s">
        <v>971</v>
      </c>
      <c r="J366" s="1" t="s">
        <v>984</v>
      </c>
      <c r="K366" s="1">
        <v>5.3158631600427999E-3</v>
      </c>
      <c r="L366" s="1">
        <v>-2.8986232023858998E-4</v>
      </c>
      <c r="M366" t="str">
        <f t="shared" si="7"/>
        <v>"Buccal_mucosa.160"</v>
      </c>
      <c r="OX366" s="1" t="s">
        <v>1732</v>
      </c>
    </row>
    <row r="367" spans="1:414">
      <c r="A367" s="1">
        <v>363</v>
      </c>
      <c r="B367" s="1">
        <v>161</v>
      </c>
      <c r="C367" s="1">
        <v>4473712.3</v>
      </c>
      <c r="D367" s="1" t="s">
        <v>1725</v>
      </c>
      <c r="E367" s="1" t="s">
        <v>967</v>
      </c>
      <c r="F367" s="1" t="s">
        <v>1403</v>
      </c>
      <c r="G367" s="1" t="s">
        <v>1726</v>
      </c>
      <c r="H367" s="1" t="s">
        <v>970</v>
      </c>
      <c r="I367" s="1" t="s">
        <v>971</v>
      </c>
      <c r="J367" s="1" t="s">
        <v>1444</v>
      </c>
      <c r="K367" s="1">
        <v>4.5652933571272902E-3</v>
      </c>
      <c r="L367" s="1">
        <v>-3.0499057020895697E-4</v>
      </c>
      <c r="M367" t="str">
        <f t="shared" si="7"/>
        <v>"Buccal_mucosa.161"</v>
      </c>
      <c r="OX367" s="1" t="s">
        <v>1734</v>
      </c>
    </row>
    <row r="368" spans="1:414">
      <c r="A368" s="1">
        <v>364</v>
      </c>
      <c r="B368" s="1">
        <v>162</v>
      </c>
      <c r="C368" s="1">
        <v>4472842.3</v>
      </c>
      <c r="D368" s="1" t="s">
        <v>1727</v>
      </c>
      <c r="E368" s="1" t="s">
        <v>967</v>
      </c>
      <c r="F368" s="1" t="s">
        <v>1403</v>
      </c>
      <c r="G368" s="1" t="s">
        <v>1728</v>
      </c>
      <c r="H368" s="1" t="s">
        <v>970</v>
      </c>
      <c r="I368" s="1" t="s">
        <v>971</v>
      </c>
      <c r="J368" s="1" t="s">
        <v>984</v>
      </c>
      <c r="K368" s="1">
        <v>2.88937732358629E-3</v>
      </c>
      <c r="L368" s="1">
        <v>-3.1432349491620202E-4</v>
      </c>
      <c r="M368" t="str">
        <f t="shared" si="7"/>
        <v>"Buccal_mucosa.162"</v>
      </c>
      <c r="OX368" s="1" t="s">
        <v>1736</v>
      </c>
    </row>
    <row r="369" spans="1:414">
      <c r="A369" s="1">
        <v>365</v>
      </c>
      <c r="B369" s="1">
        <v>163</v>
      </c>
      <c r="C369" s="1">
        <v>4472912.3</v>
      </c>
      <c r="D369" s="1" t="s">
        <v>1729</v>
      </c>
      <c r="E369" s="1" t="s">
        <v>967</v>
      </c>
      <c r="F369" s="1" t="s">
        <v>1403</v>
      </c>
      <c r="G369" s="1" t="s">
        <v>1730</v>
      </c>
      <c r="H369" s="1" t="s">
        <v>970</v>
      </c>
      <c r="I369" s="1" t="s">
        <v>971</v>
      </c>
      <c r="J369" s="1" t="s">
        <v>984</v>
      </c>
      <c r="K369" s="1">
        <v>5.2803158596149797E-3</v>
      </c>
      <c r="L369" s="1">
        <v>-3.3836553047610199E-4</v>
      </c>
      <c r="M369" t="str">
        <f t="shared" si="7"/>
        <v>"Buccal_mucosa.163"</v>
      </c>
      <c r="OX369" s="1" t="s">
        <v>1738</v>
      </c>
    </row>
    <row r="370" spans="1:414">
      <c r="A370" s="1">
        <v>366</v>
      </c>
      <c r="B370" s="1">
        <v>164</v>
      </c>
      <c r="C370" s="1">
        <v>4473114.3</v>
      </c>
      <c r="D370" s="1" t="s">
        <v>1731</v>
      </c>
      <c r="E370" s="1" t="s">
        <v>967</v>
      </c>
      <c r="F370" s="1" t="s">
        <v>1403</v>
      </c>
      <c r="G370" s="1" t="s">
        <v>1732</v>
      </c>
      <c r="H370" s="1" t="s">
        <v>970</v>
      </c>
      <c r="I370" s="1" t="s">
        <v>997</v>
      </c>
      <c r="J370" s="1" t="s">
        <v>972</v>
      </c>
      <c r="K370" s="1">
        <v>5.1612971018433302E-3</v>
      </c>
      <c r="L370" s="1">
        <v>-3.6445821541547898E-4</v>
      </c>
      <c r="M370" t="str">
        <f t="shared" si="7"/>
        <v>"Buccal_mucosa.164"</v>
      </c>
      <c r="OX370" s="1" t="s">
        <v>1740</v>
      </c>
    </row>
    <row r="371" spans="1:414">
      <c r="A371" s="1">
        <v>367</v>
      </c>
      <c r="B371" s="1">
        <v>165</v>
      </c>
      <c r="C371" s="1">
        <v>4478644.3</v>
      </c>
      <c r="D371" s="1" t="s">
        <v>1733</v>
      </c>
      <c r="E371" s="1" t="s">
        <v>967</v>
      </c>
      <c r="F371" s="1" t="s">
        <v>1403</v>
      </c>
      <c r="G371" s="1" t="s">
        <v>1734</v>
      </c>
      <c r="H371" s="1" t="s">
        <v>970</v>
      </c>
      <c r="I371" s="1" t="s">
        <v>971</v>
      </c>
      <c r="J371" s="1" t="s">
        <v>1444</v>
      </c>
      <c r="K371" s="1">
        <v>3.1522946516348198E-3</v>
      </c>
      <c r="L371" s="1">
        <v>-3.8763795169808598E-4</v>
      </c>
      <c r="M371" t="str">
        <f t="shared" si="7"/>
        <v>"Buccal_mucosa.165"</v>
      </c>
      <c r="OX371" s="1" t="s">
        <v>1742</v>
      </c>
    </row>
    <row r="372" spans="1:414">
      <c r="A372" s="1">
        <v>368</v>
      </c>
      <c r="B372" s="1">
        <v>166</v>
      </c>
      <c r="C372" s="1">
        <v>4472640.3</v>
      </c>
      <c r="D372" s="1" t="s">
        <v>1735</v>
      </c>
      <c r="E372" s="1" t="s">
        <v>967</v>
      </c>
      <c r="F372" s="1" t="s">
        <v>1403</v>
      </c>
      <c r="G372" s="1" t="s">
        <v>1736</v>
      </c>
      <c r="H372" s="1" t="s">
        <v>970</v>
      </c>
      <c r="I372" s="1" t="s">
        <v>997</v>
      </c>
      <c r="J372" s="1" t="s">
        <v>984</v>
      </c>
      <c r="K372" s="1">
        <v>4.7200090217351604E-3</v>
      </c>
      <c r="L372" s="1">
        <v>-4.1293522826543901E-4</v>
      </c>
      <c r="M372" t="str">
        <f t="shared" si="7"/>
        <v>"Buccal_mucosa.166"</v>
      </c>
      <c r="OX372" s="1" t="s">
        <v>1744</v>
      </c>
    </row>
    <row r="373" spans="1:414">
      <c r="A373" s="1">
        <v>369</v>
      </c>
      <c r="B373" s="1">
        <v>167</v>
      </c>
      <c r="C373" s="1">
        <v>4472530.3</v>
      </c>
      <c r="D373" s="1" t="s">
        <v>1737</v>
      </c>
      <c r="E373" s="1" t="s">
        <v>967</v>
      </c>
      <c r="F373" s="1" t="s">
        <v>1403</v>
      </c>
      <c r="G373" s="1" t="s">
        <v>1738</v>
      </c>
      <c r="H373" s="1" t="s">
        <v>970</v>
      </c>
      <c r="I373" s="1" t="s">
        <v>971</v>
      </c>
      <c r="J373" s="1" t="s">
        <v>972</v>
      </c>
      <c r="K373" s="1">
        <v>4.6142272711681004E-3</v>
      </c>
      <c r="L373" s="1">
        <v>-4.1901870381974901E-4</v>
      </c>
      <c r="M373" t="str">
        <f t="shared" si="7"/>
        <v>"Buccal_mucosa.167"</v>
      </c>
      <c r="OX373" s="1" t="s">
        <v>1746</v>
      </c>
    </row>
    <row r="374" spans="1:414">
      <c r="A374" s="1">
        <v>370</v>
      </c>
      <c r="B374" s="1">
        <v>168</v>
      </c>
      <c r="C374" s="1">
        <v>4472366.3</v>
      </c>
      <c r="D374" s="1" t="s">
        <v>1739</v>
      </c>
      <c r="E374" s="1" t="s">
        <v>967</v>
      </c>
      <c r="F374" s="1" t="s">
        <v>1403</v>
      </c>
      <c r="G374" s="1" t="s">
        <v>1740</v>
      </c>
      <c r="H374" s="1" t="s">
        <v>970</v>
      </c>
      <c r="I374" s="1" t="s">
        <v>997</v>
      </c>
      <c r="J374" s="1" t="s">
        <v>972</v>
      </c>
      <c r="K374" s="1">
        <v>3.3380887052407398E-3</v>
      </c>
      <c r="L374" s="1">
        <v>-4.3390270489010202E-4</v>
      </c>
      <c r="M374" t="str">
        <f t="shared" si="7"/>
        <v>"Buccal_mucosa.168"</v>
      </c>
      <c r="OX374" s="1" t="s">
        <v>1748</v>
      </c>
    </row>
    <row r="375" spans="1:414">
      <c r="A375" s="1">
        <v>371</v>
      </c>
      <c r="B375" s="1">
        <v>169</v>
      </c>
      <c r="C375" s="1">
        <v>4472169.3</v>
      </c>
      <c r="D375" s="1" t="s">
        <v>1741</v>
      </c>
      <c r="E375" s="1" t="s">
        <v>967</v>
      </c>
      <c r="F375" s="1" t="s">
        <v>1403</v>
      </c>
      <c r="G375" s="1" t="s">
        <v>1742</v>
      </c>
      <c r="H375" s="1" t="s">
        <v>970</v>
      </c>
      <c r="I375" s="1" t="s">
        <v>997</v>
      </c>
      <c r="J375" s="1" t="s">
        <v>972</v>
      </c>
      <c r="K375" s="1">
        <v>4.54050586516184E-3</v>
      </c>
      <c r="L375" s="1">
        <v>-4.4489143725482999E-4</v>
      </c>
      <c r="M375" t="str">
        <f t="shared" si="7"/>
        <v>"Buccal_mucosa.169"</v>
      </c>
      <c r="P375" s="30"/>
      <c r="OX375" s="1" t="s">
        <v>1750</v>
      </c>
    </row>
    <row r="376" spans="1:414">
      <c r="A376" s="1">
        <v>372</v>
      </c>
      <c r="B376" s="1">
        <v>170</v>
      </c>
      <c r="C376" s="1">
        <v>4473115.3</v>
      </c>
      <c r="D376" s="1" t="s">
        <v>1743</v>
      </c>
      <c r="E376" s="1" t="s">
        <v>967</v>
      </c>
      <c r="F376" s="1" t="s">
        <v>1403</v>
      </c>
      <c r="G376" s="1" t="s">
        <v>1744</v>
      </c>
      <c r="H376" s="1" t="s">
        <v>970</v>
      </c>
      <c r="I376" s="1" t="s">
        <v>997</v>
      </c>
      <c r="J376" s="1" t="s">
        <v>972</v>
      </c>
      <c r="K376" s="1">
        <v>5.2002549686238197E-3</v>
      </c>
      <c r="L376" s="1">
        <v>-4.5113963547668498E-4</v>
      </c>
      <c r="M376" t="str">
        <f t="shared" si="7"/>
        <v>"Buccal_mucosa.170"</v>
      </c>
      <c r="OX376" s="1" t="s">
        <v>1752</v>
      </c>
    </row>
    <row r="377" spans="1:414">
      <c r="A377" s="1">
        <v>373</v>
      </c>
      <c r="B377" s="1">
        <v>171</v>
      </c>
      <c r="C377" s="1">
        <v>4472440.3</v>
      </c>
      <c r="D377" s="1" t="s">
        <v>1745</v>
      </c>
      <c r="E377" s="1" t="s">
        <v>967</v>
      </c>
      <c r="F377" s="1" t="s">
        <v>1403</v>
      </c>
      <c r="G377" s="1" t="s">
        <v>1746</v>
      </c>
      <c r="H377" s="1" t="s">
        <v>970</v>
      </c>
      <c r="I377" s="1" t="s">
        <v>997</v>
      </c>
      <c r="J377" s="1" t="s">
        <v>1055</v>
      </c>
      <c r="K377" s="1">
        <v>4.77002015267366E-3</v>
      </c>
      <c r="L377" s="1">
        <v>-4.7503080694187501E-4</v>
      </c>
      <c r="M377" t="str">
        <f t="shared" si="7"/>
        <v>"Buccal_mucosa.171"</v>
      </c>
      <c r="OX377" s="1" t="s">
        <v>1754</v>
      </c>
    </row>
    <row r="378" spans="1:414">
      <c r="A378" s="1">
        <v>374</v>
      </c>
      <c r="B378" s="1">
        <v>172</v>
      </c>
      <c r="C378" s="1">
        <v>4473711.3</v>
      </c>
      <c r="D378" s="1" t="s">
        <v>1747</v>
      </c>
      <c r="E378" s="1" t="s">
        <v>967</v>
      </c>
      <c r="F378" s="1" t="s">
        <v>1403</v>
      </c>
      <c r="G378" s="1" t="s">
        <v>1748</v>
      </c>
      <c r="H378" s="1" t="s">
        <v>970</v>
      </c>
      <c r="I378" s="1" t="s">
        <v>971</v>
      </c>
      <c r="J378" s="1" t="s">
        <v>1444</v>
      </c>
      <c r="K378" s="1">
        <v>4.62787012494027E-3</v>
      </c>
      <c r="L378" s="1">
        <v>-4.9133866712304595E-4</v>
      </c>
      <c r="M378" t="str">
        <f t="shared" si="7"/>
        <v>"Buccal_mucosa.172"</v>
      </c>
      <c r="OX378" s="1" t="s">
        <v>1756</v>
      </c>
    </row>
    <row r="379" spans="1:414">
      <c r="A379" s="1">
        <v>375</v>
      </c>
      <c r="B379" s="1">
        <v>173</v>
      </c>
      <c r="C379" s="1">
        <v>4472367.3</v>
      </c>
      <c r="D379" s="1" t="s">
        <v>1749</v>
      </c>
      <c r="E379" s="1" t="s">
        <v>967</v>
      </c>
      <c r="F379" s="1" t="s">
        <v>1403</v>
      </c>
      <c r="G379" s="1" t="s">
        <v>1750</v>
      </c>
      <c r="H379" s="1" t="s">
        <v>970</v>
      </c>
      <c r="I379" s="1" t="s">
        <v>997</v>
      </c>
      <c r="J379" s="1" t="s">
        <v>972</v>
      </c>
      <c r="K379" s="1">
        <v>3.2929196319612E-3</v>
      </c>
      <c r="L379" s="1">
        <v>-5.3665837315013598E-4</v>
      </c>
      <c r="M379" t="str">
        <f t="shared" si="7"/>
        <v>"Buccal_mucosa.173"</v>
      </c>
      <c r="OX379" s="1" t="s">
        <v>1758</v>
      </c>
    </row>
    <row r="380" spans="1:414">
      <c r="A380" s="1">
        <v>376</v>
      </c>
      <c r="B380" s="1">
        <v>174</v>
      </c>
      <c r="C380" s="1">
        <v>4478588.3</v>
      </c>
      <c r="D380" s="1" t="s">
        <v>1751</v>
      </c>
      <c r="E380" s="1" t="s">
        <v>967</v>
      </c>
      <c r="F380" s="1" t="s">
        <v>1403</v>
      </c>
      <c r="G380" s="1" t="s">
        <v>1752</v>
      </c>
      <c r="H380" s="1" t="s">
        <v>970</v>
      </c>
      <c r="I380" s="1" t="s">
        <v>997</v>
      </c>
      <c r="J380" s="1" t="s">
        <v>984</v>
      </c>
      <c r="K380" s="1">
        <v>3.7814731868065499E-3</v>
      </c>
      <c r="L380" s="1">
        <v>-5.4677023898026995E-4</v>
      </c>
      <c r="M380" t="str">
        <f t="shared" si="7"/>
        <v>"Buccal_mucosa.174"</v>
      </c>
      <c r="OX380" s="1" t="s">
        <v>1760</v>
      </c>
    </row>
    <row r="381" spans="1:414">
      <c r="A381" s="1">
        <v>377</v>
      </c>
      <c r="B381" s="1">
        <v>175</v>
      </c>
      <c r="C381" s="1">
        <v>4473548.3</v>
      </c>
      <c r="D381" s="1" t="s">
        <v>1753</v>
      </c>
      <c r="E381" s="1" t="s">
        <v>967</v>
      </c>
      <c r="F381" s="1" t="s">
        <v>1403</v>
      </c>
      <c r="G381" s="1" t="s">
        <v>1754</v>
      </c>
      <c r="H381" s="1" t="s">
        <v>970</v>
      </c>
      <c r="I381" s="1" t="s">
        <v>997</v>
      </c>
      <c r="J381" s="1" t="s">
        <v>984</v>
      </c>
      <c r="K381" s="1">
        <v>3.7690156621779602E-3</v>
      </c>
      <c r="L381" s="1">
        <v>-5.4695760080255705E-4</v>
      </c>
      <c r="M381" t="str">
        <f t="shared" si="7"/>
        <v>"Buccal_mucosa.175"</v>
      </c>
      <c r="OX381" s="1" t="s">
        <v>1762</v>
      </c>
    </row>
    <row r="382" spans="1:414">
      <c r="A382" s="1">
        <v>378</v>
      </c>
      <c r="B382" s="1">
        <v>176</v>
      </c>
      <c r="C382" s="1">
        <v>4473251.3</v>
      </c>
      <c r="D382" s="1" t="s">
        <v>1755</v>
      </c>
      <c r="E382" s="1" t="s">
        <v>967</v>
      </c>
      <c r="F382" s="1" t="s">
        <v>1403</v>
      </c>
      <c r="G382" s="1" t="s">
        <v>1756</v>
      </c>
      <c r="H382" s="1" t="s">
        <v>970</v>
      </c>
      <c r="I382" s="1" t="s">
        <v>997</v>
      </c>
      <c r="J382" s="1" t="s">
        <v>972</v>
      </c>
      <c r="K382" s="1">
        <v>4.68237936548839E-3</v>
      </c>
      <c r="L382" s="1">
        <v>-5.9249588126227698E-4</v>
      </c>
      <c r="M382" t="str">
        <f t="shared" si="7"/>
        <v>"Buccal_mucosa.176"</v>
      </c>
      <c r="OX382" s="1" t="s">
        <v>1764</v>
      </c>
    </row>
    <row r="383" spans="1:414">
      <c r="A383" s="1">
        <v>379</v>
      </c>
      <c r="B383" s="1">
        <v>177</v>
      </c>
      <c r="C383" s="1">
        <v>4478496.3</v>
      </c>
      <c r="D383" s="1" t="s">
        <v>1757</v>
      </c>
      <c r="E383" s="1" t="s">
        <v>967</v>
      </c>
      <c r="F383" s="1" t="s">
        <v>1403</v>
      </c>
      <c r="G383" s="1" t="s">
        <v>1758</v>
      </c>
      <c r="H383" s="1" t="s">
        <v>970</v>
      </c>
      <c r="I383" s="1" t="s">
        <v>997</v>
      </c>
      <c r="J383" s="1" t="s">
        <v>972</v>
      </c>
      <c r="K383" s="1">
        <v>4.6473921650276402E-3</v>
      </c>
      <c r="L383" s="1">
        <v>-6.1667729610419796E-4</v>
      </c>
      <c r="M383" t="str">
        <f t="shared" si="7"/>
        <v>"Buccal_mucosa.177"</v>
      </c>
      <c r="OX383" s="1" t="s">
        <v>1766</v>
      </c>
    </row>
    <row r="384" spans="1:414">
      <c r="A384" s="1">
        <v>380</v>
      </c>
      <c r="B384" s="1">
        <v>178</v>
      </c>
      <c r="C384" s="1">
        <v>4472274.3</v>
      </c>
      <c r="D384" s="1" t="s">
        <v>1759</v>
      </c>
      <c r="E384" s="1" t="s">
        <v>967</v>
      </c>
      <c r="F384" s="1" t="s">
        <v>1403</v>
      </c>
      <c r="G384" s="1" t="s">
        <v>1760</v>
      </c>
      <c r="H384" s="1" t="s">
        <v>970</v>
      </c>
      <c r="I384" s="1" t="s">
        <v>997</v>
      </c>
      <c r="J384" s="1" t="s">
        <v>1055</v>
      </c>
      <c r="K384" s="1">
        <v>5.1661473375558204E-3</v>
      </c>
      <c r="L384" s="1">
        <v>-6.3787196147620305E-4</v>
      </c>
      <c r="M384" t="str">
        <f t="shared" si="7"/>
        <v>"Buccal_mucosa.178"</v>
      </c>
      <c r="OX384" s="1" t="s">
        <v>1768</v>
      </c>
    </row>
    <row r="385" spans="1:414">
      <c r="A385" s="1">
        <v>381</v>
      </c>
      <c r="B385" s="1">
        <v>179</v>
      </c>
      <c r="C385" s="1">
        <v>4472144.3</v>
      </c>
      <c r="D385" s="1" t="s">
        <v>1761</v>
      </c>
      <c r="E385" s="1" t="s">
        <v>967</v>
      </c>
      <c r="F385" s="1" t="s">
        <v>1403</v>
      </c>
      <c r="G385" s="1" t="s">
        <v>1762</v>
      </c>
      <c r="H385" s="1" t="s">
        <v>970</v>
      </c>
      <c r="I385" s="1" t="s">
        <v>971</v>
      </c>
      <c r="J385" s="1" t="s">
        <v>972</v>
      </c>
      <c r="K385" s="1">
        <v>4.4160213416487102E-3</v>
      </c>
      <c r="L385" s="1">
        <v>-6.7352755975964396E-4</v>
      </c>
      <c r="M385" t="str">
        <f t="shared" si="7"/>
        <v>"Buccal_mucosa.179"</v>
      </c>
      <c r="OX385" s="1" t="s">
        <v>1770</v>
      </c>
    </row>
    <row r="386" spans="1:414">
      <c r="A386" s="1">
        <v>382</v>
      </c>
      <c r="B386" s="1">
        <v>180</v>
      </c>
      <c r="C386" s="1">
        <v>4472145.3</v>
      </c>
      <c r="D386" s="1" t="s">
        <v>1763</v>
      </c>
      <c r="E386" s="1" t="s">
        <v>967</v>
      </c>
      <c r="F386" s="1" t="s">
        <v>1403</v>
      </c>
      <c r="G386" s="1" t="s">
        <v>1764</v>
      </c>
      <c r="H386" s="1" t="s">
        <v>970</v>
      </c>
      <c r="I386" s="1" t="s">
        <v>971</v>
      </c>
      <c r="J386" s="1" t="s">
        <v>972</v>
      </c>
      <c r="K386" s="1">
        <v>4.4478128882728604E-3</v>
      </c>
      <c r="L386" s="1">
        <v>-7.0045543466423299E-4</v>
      </c>
      <c r="M386" t="str">
        <f t="shared" si="7"/>
        <v>"Buccal_mucosa.180"</v>
      </c>
      <c r="OX386" s="1" t="s">
        <v>1772</v>
      </c>
    </row>
    <row r="387" spans="1:414">
      <c r="A387" s="1">
        <v>383</v>
      </c>
      <c r="B387" s="1">
        <v>181</v>
      </c>
      <c r="C387" s="1">
        <v>4472439.3</v>
      </c>
      <c r="D387" s="1" t="s">
        <v>1765</v>
      </c>
      <c r="E387" s="1" t="s">
        <v>967</v>
      </c>
      <c r="F387" s="1" t="s">
        <v>1403</v>
      </c>
      <c r="G387" s="1" t="s">
        <v>1766</v>
      </c>
      <c r="H387" s="1" t="s">
        <v>970</v>
      </c>
      <c r="I387" s="1" t="s">
        <v>997</v>
      </c>
      <c r="J387" s="1" t="s">
        <v>1055</v>
      </c>
      <c r="K387" s="1">
        <v>4.7328588027740004E-3</v>
      </c>
      <c r="L387" s="1">
        <v>-7.0659219421463995E-4</v>
      </c>
      <c r="M387" t="str">
        <f t="shared" si="7"/>
        <v>"Buccal_mucosa.181"</v>
      </c>
      <c r="OX387" s="1" t="s">
        <v>1774</v>
      </c>
    </row>
    <row r="388" spans="1:414">
      <c r="A388" s="1">
        <v>384</v>
      </c>
      <c r="B388" s="1">
        <v>182</v>
      </c>
      <c r="C388" s="1">
        <v>4478587.3</v>
      </c>
      <c r="D388" s="1" t="s">
        <v>1767</v>
      </c>
      <c r="E388" s="1" t="s">
        <v>967</v>
      </c>
      <c r="F388" s="1" t="s">
        <v>1403</v>
      </c>
      <c r="G388" s="1" t="s">
        <v>1768</v>
      </c>
      <c r="H388" s="1" t="s">
        <v>970</v>
      </c>
      <c r="I388" s="1" t="s">
        <v>971</v>
      </c>
      <c r="J388" s="1" t="s">
        <v>984</v>
      </c>
      <c r="K388" s="1">
        <v>2.6811545343958399E-3</v>
      </c>
      <c r="L388" s="1">
        <v>-7.6241765981876499E-4</v>
      </c>
      <c r="M388" t="str">
        <f t="shared" si="7"/>
        <v>"Buccal_mucosa.182"</v>
      </c>
      <c r="OX388" s="1" t="s">
        <v>1776</v>
      </c>
    </row>
    <row r="389" spans="1:414">
      <c r="A389" s="1">
        <v>385</v>
      </c>
      <c r="B389" s="1">
        <v>183</v>
      </c>
      <c r="C389" s="1">
        <v>4473189.3</v>
      </c>
      <c r="D389" s="1" t="s">
        <v>1769</v>
      </c>
      <c r="E389" s="1" t="s">
        <v>967</v>
      </c>
      <c r="F389" s="1" t="s">
        <v>1403</v>
      </c>
      <c r="G389" s="1" t="s">
        <v>1770</v>
      </c>
      <c r="H389" s="1" t="s">
        <v>970</v>
      </c>
      <c r="I389" s="1" t="s">
        <v>971</v>
      </c>
      <c r="J389" s="1" t="s">
        <v>972</v>
      </c>
      <c r="K389" s="1">
        <v>4.6647863922172003E-3</v>
      </c>
      <c r="L389" s="1">
        <v>-8.4116461358718002E-4</v>
      </c>
      <c r="M389" t="str">
        <f t="shared" si="7"/>
        <v>"Buccal_mucosa.183"</v>
      </c>
      <c r="OX389" s="1" t="s">
        <v>1778</v>
      </c>
    </row>
    <row r="390" spans="1:414">
      <c r="A390" s="1">
        <v>386</v>
      </c>
      <c r="B390" s="1">
        <v>184</v>
      </c>
      <c r="C390" s="1">
        <v>4472418.3</v>
      </c>
      <c r="D390" s="1" t="s">
        <v>1771</v>
      </c>
      <c r="E390" s="1" t="s">
        <v>967</v>
      </c>
      <c r="F390" s="1" t="s">
        <v>1403</v>
      </c>
      <c r="G390" s="1" t="s">
        <v>1772</v>
      </c>
      <c r="H390" s="1" t="s">
        <v>970</v>
      </c>
      <c r="I390" s="1" t="s">
        <v>997</v>
      </c>
      <c r="J390" s="1" t="s">
        <v>1444</v>
      </c>
      <c r="K390" s="1">
        <v>4.9596679630407496E-3</v>
      </c>
      <c r="L390" s="1">
        <v>-8.4192022383336603E-4</v>
      </c>
      <c r="M390" t="str">
        <f t="shared" si="7"/>
        <v>"Buccal_mucosa.184"</v>
      </c>
      <c r="OX390" s="1" t="s">
        <v>1780</v>
      </c>
    </row>
    <row r="391" spans="1:414">
      <c r="A391" s="1">
        <v>387</v>
      </c>
      <c r="B391" s="1">
        <v>185</v>
      </c>
      <c r="C391" s="1">
        <v>4472193.3</v>
      </c>
      <c r="D391" s="1" t="s">
        <v>1773</v>
      </c>
      <c r="E391" s="1" t="s">
        <v>967</v>
      </c>
      <c r="F391" s="1" t="s">
        <v>1403</v>
      </c>
      <c r="G391" s="1" t="s">
        <v>1774</v>
      </c>
      <c r="H391" s="1" t="s">
        <v>1415</v>
      </c>
      <c r="I391" s="1" t="s">
        <v>971</v>
      </c>
      <c r="J391" s="1" t="s">
        <v>972</v>
      </c>
      <c r="K391" s="1">
        <v>3.3877226410324399E-3</v>
      </c>
      <c r="L391" s="1">
        <v>-8.9483595828316698E-4</v>
      </c>
      <c r="M391" t="str">
        <f t="shared" si="7"/>
        <v>"Buccal_mucosa.185"</v>
      </c>
      <c r="OX391" s="1" t="s">
        <v>1782</v>
      </c>
    </row>
    <row r="392" spans="1:414">
      <c r="A392" s="1">
        <v>388</v>
      </c>
      <c r="B392" s="1">
        <v>186</v>
      </c>
      <c r="C392" s="1">
        <v>4473544.3</v>
      </c>
      <c r="D392" s="1" t="s">
        <v>1775</v>
      </c>
      <c r="E392" s="1" t="s">
        <v>967</v>
      </c>
      <c r="F392" s="1" t="s">
        <v>1403</v>
      </c>
      <c r="G392" s="1" t="s">
        <v>1776</v>
      </c>
      <c r="H392" s="1" t="s">
        <v>970</v>
      </c>
      <c r="I392" s="1" t="s">
        <v>971</v>
      </c>
      <c r="J392" s="1" t="s">
        <v>984</v>
      </c>
      <c r="K392" s="1">
        <v>2.4836914173722601E-3</v>
      </c>
      <c r="L392" s="1">
        <v>-9.5619278754502498E-4</v>
      </c>
      <c r="M392" t="str">
        <f t="shared" si="7"/>
        <v>"Buccal_mucosa.186"</v>
      </c>
      <c r="OX392" s="1" t="s">
        <v>1784</v>
      </c>
    </row>
    <row r="393" spans="1:414">
      <c r="A393" s="1">
        <v>389</v>
      </c>
      <c r="B393" s="1">
        <v>187</v>
      </c>
      <c r="C393" s="1">
        <v>4472273.3</v>
      </c>
      <c r="D393" s="1" t="s">
        <v>1777</v>
      </c>
      <c r="E393" s="1" t="s">
        <v>967</v>
      </c>
      <c r="F393" s="1" t="s">
        <v>1403</v>
      </c>
      <c r="G393" s="1" t="s">
        <v>1778</v>
      </c>
      <c r="H393" s="1" t="s">
        <v>970</v>
      </c>
      <c r="I393" s="1" t="s">
        <v>997</v>
      </c>
      <c r="J393" s="1" t="s">
        <v>1055</v>
      </c>
      <c r="K393" s="1">
        <v>5.0053960753849904E-3</v>
      </c>
      <c r="L393" s="1">
        <v>-9.8090851472810406E-4</v>
      </c>
      <c r="M393" t="str">
        <f t="shared" si="7"/>
        <v>"Buccal_mucosa.187"</v>
      </c>
      <c r="OX393" s="1" t="s">
        <v>1786</v>
      </c>
    </row>
    <row r="394" spans="1:414">
      <c r="A394" s="1">
        <v>390</v>
      </c>
      <c r="B394" s="1">
        <v>188</v>
      </c>
      <c r="C394" s="1">
        <v>4472192.3</v>
      </c>
      <c r="D394" s="1" t="s">
        <v>1779</v>
      </c>
      <c r="E394" s="1" t="s">
        <v>967</v>
      </c>
      <c r="F394" s="1" t="s">
        <v>1403</v>
      </c>
      <c r="G394" s="1" t="s">
        <v>1780</v>
      </c>
      <c r="H394" s="1" t="s">
        <v>1415</v>
      </c>
      <c r="I394" s="1" t="s">
        <v>971</v>
      </c>
      <c r="J394" s="1" t="s">
        <v>972</v>
      </c>
      <c r="K394" s="1">
        <v>3.4407500615685599E-3</v>
      </c>
      <c r="L394" s="1">
        <v>-1.0071950072543399E-3</v>
      </c>
      <c r="M394" t="str">
        <f t="shared" si="7"/>
        <v>"Buccal_mucosa.188"</v>
      </c>
      <c r="OX394" s="1" t="s">
        <v>1788</v>
      </c>
    </row>
    <row r="395" spans="1:414">
      <c r="A395" s="1">
        <v>391</v>
      </c>
      <c r="B395" s="1">
        <v>189</v>
      </c>
      <c r="C395" s="1">
        <v>4473238.3</v>
      </c>
      <c r="D395" s="1" t="s">
        <v>1781</v>
      </c>
      <c r="E395" s="1" t="s">
        <v>967</v>
      </c>
      <c r="F395" s="1" t="s">
        <v>1403</v>
      </c>
      <c r="G395" s="1" t="s">
        <v>1782</v>
      </c>
      <c r="H395" s="1" t="s">
        <v>970</v>
      </c>
      <c r="I395" s="1" t="s">
        <v>997</v>
      </c>
      <c r="J395" s="1" t="s">
        <v>972</v>
      </c>
      <c r="K395" s="1">
        <v>4.6843068457376198E-3</v>
      </c>
      <c r="L395" s="1">
        <v>-1.06836588012044E-3</v>
      </c>
      <c r="M395" t="str">
        <f t="shared" si="7"/>
        <v>"Buccal_mucosa.189"</v>
      </c>
      <c r="OX395" s="1" t="s">
        <v>1790</v>
      </c>
    </row>
    <row r="396" spans="1:414">
      <c r="A396" s="1">
        <v>392</v>
      </c>
      <c r="B396" s="1">
        <v>190</v>
      </c>
      <c r="C396" s="1">
        <v>4478475.3</v>
      </c>
      <c r="D396" s="1" t="s">
        <v>1783</v>
      </c>
      <c r="E396" s="1" t="s">
        <v>967</v>
      </c>
      <c r="F396" s="1" t="s">
        <v>1403</v>
      </c>
      <c r="G396" s="1" t="s">
        <v>1784</v>
      </c>
      <c r="H396" s="1" t="s">
        <v>970</v>
      </c>
      <c r="I396" s="1" t="s">
        <v>971</v>
      </c>
      <c r="J396" s="1" t="s">
        <v>972</v>
      </c>
      <c r="K396" s="1">
        <v>4.5312800366884903E-3</v>
      </c>
      <c r="L396" s="1">
        <v>-1.15736347301722E-3</v>
      </c>
      <c r="M396" t="str">
        <f t="shared" si="7"/>
        <v>"Buccal_mucosa.190"</v>
      </c>
      <c r="OX396" s="1" t="s">
        <v>1792</v>
      </c>
    </row>
    <row r="397" spans="1:414">
      <c r="A397" s="1">
        <v>393</v>
      </c>
      <c r="B397" s="1">
        <v>191</v>
      </c>
      <c r="C397" s="1">
        <v>4472917.3</v>
      </c>
      <c r="D397" s="1" t="s">
        <v>1785</v>
      </c>
      <c r="E397" s="1" t="s">
        <v>967</v>
      </c>
      <c r="F397" s="1" t="s">
        <v>1403</v>
      </c>
      <c r="G397" s="1" t="s">
        <v>1786</v>
      </c>
      <c r="H397" s="1" t="s">
        <v>970</v>
      </c>
      <c r="I397" s="1" t="s">
        <v>997</v>
      </c>
      <c r="J397" s="1" t="s">
        <v>984</v>
      </c>
      <c r="K397" s="1">
        <v>5.0918556372228996E-3</v>
      </c>
      <c r="L397" s="1">
        <v>-1.17485328191534E-3</v>
      </c>
      <c r="M397" t="str">
        <f t="shared" si="7"/>
        <v>"Buccal_mucosa.191"</v>
      </c>
      <c r="OX397" s="1" t="s">
        <v>1794</v>
      </c>
    </row>
    <row r="398" spans="1:414">
      <c r="A398" s="1">
        <v>394</v>
      </c>
      <c r="B398" s="1">
        <v>192</v>
      </c>
      <c r="C398" s="1">
        <v>4472869.3</v>
      </c>
      <c r="D398" s="1" t="s">
        <v>1787</v>
      </c>
      <c r="E398" s="1" t="s">
        <v>967</v>
      </c>
      <c r="F398" s="1" t="s">
        <v>1403</v>
      </c>
      <c r="G398" s="1" t="s">
        <v>1788</v>
      </c>
      <c r="H398" s="1" t="s">
        <v>970</v>
      </c>
      <c r="I398" s="1" t="s">
        <v>997</v>
      </c>
      <c r="J398" s="1" t="s">
        <v>984</v>
      </c>
      <c r="K398" s="1">
        <v>3.59734121612425E-3</v>
      </c>
      <c r="L398" s="1">
        <v>-1.1931497533332999E-3</v>
      </c>
      <c r="M398" t="str">
        <f t="shared" si="7"/>
        <v>"Buccal_mucosa.192"</v>
      </c>
      <c r="OX398" s="1" t="s">
        <v>1796</v>
      </c>
    </row>
    <row r="399" spans="1:414">
      <c r="A399" s="1">
        <v>395</v>
      </c>
      <c r="B399" s="1">
        <v>193</v>
      </c>
      <c r="C399" s="1">
        <v>4472865.3</v>
      </c>
      <c r="D399" s="1" t="s">
        <v>1789</v>
      </c>
      <c r="E399" s="1" t="s">
        <v>967</v>
      </c>
      <c r="F399" s="1" t="s">
        <v>1403</v>
      </c>
      <c r="G399" s="1" t="s">
        <v>1790</v>
      </c>
      <c r="H399" s="1" t="s">
        <v>970</v>
      </c>
      <c r="I399" s="1" t="s">
        <v>997</v>
      </c>
      <c r="J399" s="1" t="s">
        <v>984</v>
      </c>
      <c r="K399" s="1">
        <v>3.6077241539603901E-3</v>
      </c>
      <c r="L399" s="1">
        <v>-1.2059650289382401E-3</v>
      </c>
      <c r="M399" t="str">
        <f t="shared" ref="M399:M454" si="8">CONCATENATE("""",G399,"""")</f>
        <v>"Buccal_mucosa.193"</v>
      </c>
      <c r="OX399" s="1" t="s">
        <v>1798</v>
      </c>
    </row>
    <row r="400" spans="1:414">
      <c r="A400" s="1">
        <v>396</v>
      </c>
      <c r="B400" s="1">
        <v>194</v>
      </c>
      <c r="C400" s="1">
        <v>4473586.3</v>
      </c>
      <c r="D400" s="1" t="s">
        <v>1791</v>
      </c>
      <c r="E400" s="1" t="s">
        <v>967</v>
      </c>
      <c r="F400" s="1" t="s">
        <v>1403</v>
      </c>
      <c r="G400" s="1" t="s">
        <v>1792</v>
      </c>
      <c r="H400" s="1" t="s">
        <v>970</v>
      </c>
      <c r="I400" s="1" t="s">
        <v>971</v>
      </c>
      <c r="J400" s="1" t="s">
        <v>984</v>
      </c>
      <c r="K400" s="1">
        <v>3.2452719528658501E-3</v>
      </c>
      <c r="L400" s="1">
        <v>-1.20766081044112E-3</v>
      </c>
      <c r="M400" t="str">
        <f t="shared" si="8"/>
        <v>"Buccal_mucosa.194"</v>
      </c>
      <c r="OX400" s="1" t="s">
        <v>1800</v>
      </c>
    </row>
    <row r="401" spans="1:414">
      <c r="A401" s="1">
        <v>397</v>
      </c>
      <c r="B401" s="1">
        <v>195</v>
      </c>
      <c r="C401" s="1">
        <v>4478596.3</v>
      </c>
      <c r="D401" s="1" t="s">
        <v>1793</v>
      </c>
      <c r="E401" s="1" t="s">
        <v>967</v>
      </c>
      <c r="F401" s="1" t="s">
        <v>1403</v>
      </c>
      <c r="G401" s="1" t="s">
        <v>1794</v>
      </c>
      <c r="H401" s="1" t="s">
        <v>970</v>
      </c>
      <c r="I401" s="1" t="s">
        <v>971</v>
      </c>
      <c r="J401" s="1" t="s">
        <v>984</v>
      </c>
      <c r="K401" s="1">
        <v>4.39535403500259E-3</v>
      </c>
      <c r="L401" s="1">
        <v>-1.23061689779789E-3</v>
      </c>
      <c r="M401" t="str">
        <f t="shared" si="8"/>
        <v>"Buccal_mucosa.195"</v>
      </c>
      <c r="OX401" s="1" t="s">
        <v>1802</v>
      </c>
    </row>
    <row r="402" spans="1:414">
      <c r="A402" s="1">
        <v>398</v>
      </c>
      <c r="B402" s="1">
        <v>196</v>
      </c>
      <c r="C402" s="1">
        <v>4473587.3</v>
      </c>
      <c r="D402" s="1" t="s">
        <v>1795</v>
      </c>
      <c r="E402" s="1" t="s">
        <v>967</v>
      </c>
      <c r="F402" s="1" t="s">
        <v>1403</v>
      </c>
      <c r="G402" s="1" t="s">
        <v>1796</v>
      </c>
      <c r="H402" s="1" t="s">
        <v>970</v>
      </c>
      <c r="I402" s="1" t="s">
        <v>971</v>
      </c>
      <c r="J402" s="1" t="s">
        <v>984</v>
      </c>
      <c r="K402" s="1">
        <v>3.2578554158313399E-3</v>
      </c>
      <c r="L402" s="1">
        <v>-1.24989978221844E-3</v>
      </c>
      <c r="M402" t="str">
        <f t="shared" si="8"/>
        <v>"Buccal_mucosa.196"</v>
      </c>
      <c r="OX402" s="1" t="s">
        <v>1804</v>
      </c>
    </row>
    <row r="403" spans="1:414">
      <c r="A403" s="1">
        <v>399</v>
      </c>
      <c r="B403" s="1">
        <v>197</v>
      </c>
      <c r="C403" s="1">
        <v>4472916.3</v>
      </c>
      <c r="D403" s="1" t="s">
        <v>1797</v>
      </c>
      <c r="E403" s="1" t="s">
        <v>967</v>
      </c>
      <c r="F403" s="1" t="s">
        <v>1403</v>
      </c>
      <c r="G403" s="1" t="s">
        <v>1798</v>
      </c>
      <c r="H403" s="1" t="s">
        <v>970</v>
      </c>
      <c r="I403" s="1" t="s">
        <v>997</v>
      </c>
      <c r="J403" s="1" t="s">
        <v>984</v>
      </c>
      <c r="K403" s="1">
        <v>5.13956229940801E-3</v>
      </c>
      <c r="L403" s="1">
        <v>-1.3001025850659499E-3</v>
      </c>
      <c r="M403" t="str">
        <f t="shared" si="8"/>
        <v>"Buccal_mucosa.197"</v>
      </c>
      <c r="OX403" s="1" t="s">
        <v>1806</v>
      </c>
    </row>
    <row r="404" spans="1:414">
      <c r="A404" s="1">
        <v>400</v>
      </c>
      <c r="B404" s="1">
        <v>198</v>
      </c>
      <c r="C404" s="1">
        <v>4473572.3</v>
      </c>
      <c r="D404" s="1" t="s">
        <v>1799</v>
      </c>
      <c r="E404" s="1" t="s">
        <v>967</v>
      </c>
      <c r="F404" s="1" t="s">
        <v>1403</v>
      </c>
      <c r="G404" s="1" t="s">
        <v>1800</v>
      </c>
      <c r="H404" s="1" t="s">
        <v>970</v>
      </c>
      <c r="I404" s="1" t="s">
        <v>971</v>
      </c>
      <c r="J404" s="1" t="s">
        <v>984</v>
      </c>
      <c r="K404" s="1">
        <v>4.3649524317978102E-3</v>
      </c>
      <c r="L404" s="1">
        <v>-1.3355760457415299E-3</v>
      </c>
      <c r="M404" t="str">
        <f t="shared" si="8"/>
        <v>"Buccal_mucosa.198"</v>
      </c>
      <c r="OX404" s="1" t="s">
        <v>1808</v>
      </c>
    </row>
    <row r="405" spans="1:414">
      <c r="A405" s="1">
        <v>401</v>
      </c>
      <c r="B405" s="1">
        <v>199</v>
      </c>
      <c r="C405" s="1">
        <v>4472557.3</v>
      </c>
      <c r="D405" s="1" t="s">
        <v>1801</v>
      </c>
      <c r="E405" s="1" t="s">
        <v>967</v>
      </c>
      <c r="F405" s="1" t="s">
        <v>1403</v>
      </c>
      <c r="G405" s="1" t="s">
        <v>1802</v>
      </c>
      <c r="H405" s="1" t="s">
        <v>970</v>
      </c>
      <c r="I405" s="1" t="s">
        <v>997</v>
      </c>
      <c r="J405" s="1" t="s">
        <v>972</v>
      </c>
      <c r="K405" s="1">
        <v>3.9253303831075998E-3</v>
      </c>
      <c r="L405" s="1">
        <v>-1.3357256514596599E-3</v>
      </c>
      <c r="M405" t="str">
        <f t="shared" si="8"/>
        <v>"Buccal_mucosa.199"</v>
      </c>
      <c r="OX405" s="1" t="s">
        <v>1810</v>
      </c>
    </row>
    <row r="406" spans="1:414">
      <c r="A406" s="1">
        <v>402</v>
      </c>
      <c r="B406" s="1">
        <v>200</v>
      </c>
      <c r="C406" s="1">
        <v>4472976.3</v>
      </c>
      <c r="D406" s="1" t="s">
        <v>1803</v>
      </c>
      <c r="E406" s="1" t="s">
        <v>967</v>
      </c>
      <c r="F406" s="1" t="s">
        <v>1403</v>
      </c>
      <c r="G406" s="1" t="s">
        <v>1804</v>
      </c>
      <c r="H406" s="1" t="s">
        <v>970</v>
      </c>
      <c r="I406" s="1" t="s">
        <v>997</v>
      </c>
      <c r="J406" s="1" t="s">
        <v>984</v>
      </c>
      <c r="K406" s="1">
        <v>4.6278442557102298E-3</v>
      </c>
      <c r="L406" s="1">
        <v>-1.3510669835863E-3</v>
      </c>
      <c r="M406" t="str">
        <f t="shared" si="8"/>
        <v>"Buccal_mucosa.200"</v>
      </c>
      <c r="OX406" s="1" t="s">
        <v>1812</v>
      </c>
    </row>
    <row r="407" spans="1:414">
      <c r="A407" s="1">
        <v>403</v>
      </c>
      <c r="B407" s="1">
        <v>201</v>
      </c>
      <c r="C407" s="1">
        <v>4473596.3</v>
      </c>
      <c r="D407" s="1" t="s">
        <v>1805</v>
      </c>
      <c r="E407" s="1" t="s">
        <v>967</v>
      </c>
      <c r="F407" s="1" t="s">
        <v>1403</v>
      </c>
      <c r="G407" s="1" t="s">
        <v>1806</v>
      </c>
      <c r="H407" s="1" t="s">
        <v>970</v>
      </c>
      <c r="I407" s="1" t="s">
        <v>997</v>
      </c>
      <c r="J407" s="1" t="s">
        <v>984</v>
      </c>
      <c r="K407" s="1">
        <v>3.6074765515584201E-3</v>
      </c>
      <c r="L407" s="1">
        <v>-1.3515287326159699E-3</v>
      </c>
      <c r="M407" t="str">
        <f t="shared" si="8"/>
        <v>"Buccal_mucosa.201"</v>
      </c>
      <c r="OX407" s="1" t="s">
        <v>1814</v>
      </c>
    </row>
    <row r="408" spans="1:414">
      <c r="A408" s="1">
        <v>404</v>
      </c>
      <c r="B408" s="1">
        <v>202</v>
      </c>
      <c r="C408" s="1">
        <v>4472556.3</v>
      </c>
      <c r="D408" s="1" t="s">
        <v>1807</v>
      </c>
      <c r="E408" s="1" t="s">
        <v>967</v>
      </c>
      <c r="F408" s="1" t="s">
        <v>1403</v>
      </c>
      <c r="G408" s="1" t="s">
        <v>1808</v>
      </c>
      <c r="H408" s="1" t="s">
        <v>970</v>
      </c>
      <c r="I408" s="1" t="s">
        <v>997</v>
      </c>
      <c r="J408" s="1" t="s">
        <v>972</v>
      </c>
      <c r="K408" s="1">
        <v>3.7889008775304901E-3</v>
      </c>
      <c r="L408" s="1">
        <v>-1.36317019137412E-3</v>
      </c>
      <c r="M408" t="str">
        <f t="shared" si="8"/>
        <v>"Buccal_mucosa.202"</v>
      </c>
      <c r="OX408" s="1" t="s">
        <v>1816</v>
      </c>
    </row>
    <row r="409" spans="1:414">
      <c r="A409" s="1">
        <v>405</v>
      </c>
      <c r="B409" s="1">
        <v>203</v>
      </c>
      <c r="C409" s="1">
        <v>4473430.3</v>
      </c>
      <c r="D409" s="1" t="s">
        <v>1809</v>
      </c>
      <c r="E409" s="1" t="s">
        <v>967</v>
      </c>
      <c r="F409" s="1" t="s">
        <v>1403</v>
      </c>
      <c r="G409" s="1" t="s">
        <v>1810</v>
      </c>
      <c r="H409" s="1" t="s">
        <v>970</v>
      </c>
      <c r="I409" s="1" t="s">
        <v>997</v>
      </c>
      <c r="J409" s="1" t="s">
        <v>984</v>
      </c>
      <c r="K409" s="1">
        <v>4.2612351624637902E-3</v>
      </c>
      <c r="L409" s="1">
        <v>-1.40251574501671E-3</v>
      </c>
      <c r="M409" t="str">
        <f t="shared" si="8"/>
        <v>"Buccal_mucosa.203"</v>
      </c>
      <c r="OX409" s="1" t="s">
        <v>1818</v>
      </c>
    </row>
    <row r="410" spans="1:414">
      <c r="A410" s="1">
        <v>406</v>
      </c>
      <c r="B410" s="1">
        <v>204</v>
      </c>
      <c r="C410" s="1">
        <v>4472974.3</v>
      </c>
      <c r="D410" s="1" t="s">
        <v>1811</v>
      </c>
      <c r="E410" s="1" t="s">
        <v>967</v>
      </c>
      <c r="F410" s="1" t="s">
        <v>1403</v>
      </c>
      <c r="G410" s="1" t="s">
        <v>1812</v>
      </c>
      <c r="H410" s="1" t="s">
        <v>970</v>
      </c>
      <c r="I410" s="1" t="s">
        <v>997</v>
      </c>
      <c r="J410" s="1" t="s">
        <v>984</v>
      </c>
      <c r="K410" s="1">
        <v>4.4862634606072796E-3</v>
      </c>
      <c r="L410" s="1">
        <v>-1.42604241472424E-3</v>
      </c>
      <c r="M410" t="str">
        <f t="shared" si="8"/>
        <v>"Buccal_mucosa.204"</v>
      </c>
      <c r="OX410" s="1" t="s">
        <v>1820</v>
      </c>
    </row>
    <row r="411" spans="1:414">
      <c r="A411" s="1">
        <v>407</v>
      </c>
      <c r="B411" s="1">
        <v>205</v>
      </c>
      <c r="C411" s="1">
        <v>4472828.3</v>
      </c>
      <c r="D411" s="1" t="s">
        <v>1813</v>
      </c>
      <c r="E411" s="1" t="s">
        <v>967</v>
      </c>
      <c r="F411" s="1" t="s">
        <v>1403</v>
      </c>
      <c r="G411" s="1" t="s">
        <v>1814</v>
      </c>
      <c r="H411" s="1" t="s">
        <v>970</v>
      </c>
      <c r="I411" s="1" t="s">
        <v>997</v>
      </c>
      <c r="J411" s="1" t="s">
        <v>984</v>
      </c>
      <c r="K411" s="1">
        <v>4.53207019777378E-3</v>
      </c>
      <c r="L411" s="1">
        <v>-1.4261003443834801E-3</v>
      </c>
      <c r="M411" t="str">
        <f t="shared" si="8"/>
        <v>"Buccal_mucosa.205"</v>
      </c>
      <c r="OX411" s="1" t="s">
        <v>1822</v>
      </c>
    </row>
    <row r="412" spans="1:414">
      <c r="A412" s="1">
        <v>408</v>
      </c>
      <c r="B412" s="1">
        <v>206</v>
      </c>
      <c r="C412" s="1">
        <v>4472212.3</v>
      </c>
      <c r="D412" s="1" t="s">
        <v>1815</v>
      </c>
      <c r="E412" s="1" t="s">
        <v>967</v>
      </c>
      <c r="F412" s="1" t="s">
        <v>1403</v>
      </c>
      <c r="G412" s="1" t="s">
        <v>1816</v>
      </c>
      <c r="H412" s="1" t="s">
        <v>970</v>
      </c>
      <c r="I412" s="1" t="s">
        <v>997</v>
      </c>
      <c r="J412" s="1" t="s">
        <v>972</v>
      </c>
      <c r="K412" s="1">
        <v>4.9007694869392096E-3</v>
      </c>
      <c r="L412" s="1">
        <v>-1.46735701346783E-3</v>
      </c>
      <c r="M412" t="str">
        <f t="shared" si="8"/>
        <v>"Buccal_mucosa.206"</v>
      </c>
      <c r="OX412" s="1" t="s">
        <v>1824</v>
      </c>
    </row>
    <row r="413" spans="1:414">
      <c r="A413" s="1">
        <v>409</v>
      </c>
      <c r="B413" s="1">
        <v>207</v>
      </c>
      <c r="C413" s="1">
        <v>4472851.3</v>
      </c>
      <c r="D413" s="1" t="s">
        <v>1817</v>
      </c>
      <c r="E413" s="1" t="s">
        <v>967</v>
      </c>
      <c r="F413" s="1" t="s">
        <v>1403</v>
      </c>
      <c r="G413" s="1" t="s">
        <v>1818</v>
      </c>
      <c r="H413" s="1" t="s">
        <v>970</v>
      </c>
      <c r="I413" s="1" t="s">
        <v>997</v>
      </c>
      <c r="J413" s="1" t="s">
        <v>984</v>
      </c>
      <c r="K413" s="1">
        <v>4.3751210237763898E-3</v>
      </c>
      <c r="L413" s="1">
        <v>-1.47339633237818E-3</v>
      </c>
      <c r="M413" t="str">
        <f t="shared" si="8"/>
        <v>"Buccal_mucosa.207"</v>
      </c>
      <c r="OX413" s="1" t="s">
        <v>1826</v>
      </c>
    </row>
    <row r="414" spans="1:414">
      <c r="A414" s="1">
        <v>410</v>
      </c>
      <c r="B414" s="1">
        <v>208</v>
      </c>
      <c r="C414" s="1">
        <v>4478601.3</v>
      </c>
      <c r="D414" s="1" t="s">
        <v>1819</v>
      </c>
      <c r="E414" s="1" t="s">
        <v>967</v>
      </c>
      <c r="F414" s="1" t="s">
        <v>1403</v>
      </c>
      <c r="G414" s="1" t="s">
        <v>1820</v>
      </c>
      <c r="H414" s="1" t="s">
        <v>970</v>
      </c>
      <c r="I414" s="1" t="s">
        <v>997</v>
      </c>
      <c r="J414" s="1" t="s">
        <v>984</v>
      </c>
      <c r="K414" s="1">
        <v>3.77298882721303E-3</v>
      </c>
      <c r="L414" s="1">
        <v>-1.4894783650694101E-3</v>
      </c>
      <c r="M414" t="str">
        <f t="shared" si="8"/>
        <v>"Buccal_mucosa.208"</v>
      </c>
      <c r="OX414" s="1" t="s">
        <v>1828</v>
      </c>
    </row>
    <row r="415" spans="1:414">
      <c r="A415" s="1">
        <v>411</v>
      </c>
      <c r="B415" s="1">
        <v>209</v>
      </c>
      <c r="C415" s="1">
        <v>4472853.3</v>
      </c>
      <c r="D415" s="1" t="s">
        <v>1821</v>
      </c>
      <c r="E415" s="1" t="s">
        <v>967</v>
      </c>
      <c r="F415" s="1" t="s">
        <v>1403</v>
      </c>
      <c r="G415" s="1" t="s">
        <v>1822</v>
      </c>
      <c r="H415" s="1" t="s">
        <v>970</v>
      </c>
      <c r="I415" s="1" t="s">
        <v>997</v>
      </c>
      <c r="J415" s="1" t="s">
        <v>984</v>
      </c>
      <c r="K415" s="1">
        <v>4.5457335472158496E-3</v>
      </c>
      <c r="L415" s="1">
        <v>-1.4929152400146E-3</v>
      </c>
      <c r="M415" t="str">
        <f t="shared" si="8"/>
        <v>"Buccal_mucosa.209"</v>
      </c>
      <c r="OX415" s="1" t="s">
        <v>1830</v>
      </c>
    </row>
    <row r="416" spans="1:414">
      <c r="A416" s="1">
        <v>412</v>
      </c>
      <c r="B416" s="1">
        <v>210</v>
      </c>
      <c r="C416" s="1">
        <v>4472919.3</v>
      </c>
      <c r="D416" s="1" t="s">
        <v>1823</v>
      </c>
      <c r="E416" s="1" t="s">
        <v>967</v>
      </c>
      <c r="F416" s="1" t="s">
        <v>1403</v>
      </c>
      <c r="G416" s="1" t="s">
        <v>1824</v>
      </c>
      <c r="H416" s="1" t="s">
        <v>970</v>
      </c>
      <c r="I416" s="1" t="s">
        <v>971</v>
      </c>
      <c r="J416" s="1" t="s">
        <v>984</v>
      </c>
      <c r="K416" s="1">
        <v>4.3328985098892896E-3</v>
      </c>
      <c r="L416" s="1">
        <v>-1.5189173475358001E-3</v>
      </c>
      <c r="M416" t="str">
        <f t="shared" si="8"/>
        <v>"Buccal_mucosa.210"</v>
      </c>
      <c r="OX416" s="1" t="s">
        <v>1832</v>
      </c>
    </row>
    <row r="417" spans="1:414">
      <c r="A417" s="1">
        <v>413</v>
      </c>
      <c r="B417" s="1">
        <v>211</v>
      </c>
      <c r="C417" s="1">
        <v>4478555.3</v>
      </c>
      <c r="D417" s="1" t="s">
        <v>1825</v>
      </c>
      <c r="E417" s="1" t="s">
        <v>967</v>
      </c>
      <c r="F417" s="1" t="s">
        <v>1403</v>
      </c>
      <c r="G417" s="1" t="s">
        <v>1826</v>
      </c>
      <c r="H417" s="1" t="s">
        <v>970</v>
      </c>
      <c r="I417" s="1" t="s">
        <v>997</v>
      </c>
      <c r="J417" s="1" t="s">
        <v>984</v>
      </c>
      <c r="K417" s="1">
        <v>4.3804642930247899E-3</v>
      </c>
      <c r="L417" s="1">
        <v>-1.54334366112646E-3</v>
      </c>
      <c r="M417" t="str">
        <f t="shared" si="8"/>
        <v>"Buccal_mucosa.211"</v>
      </c>
      <c r="OX417" s="1" t="s">
        <v>1834</v>
      </c>
    </row>
    <row r="418" spans="1:414">
      <c r="A418" s="1">
        <v>414</v>
      </c>
      <c r="B418" s="1">
        <v>212</v>
      </c>
      <c r="C418" s="1">
        <v>4472835.3</v>
      </c>
      <c r="D418" s="1" t="s">
        <v>1827</v>
      </c>
      <c r="E418" s="1" t="s">
        <v>967</v>
      </c>
      <c r="F418" s="1" t="s">
        <v>1403</v>
      </c>
      <c r="G418" s="1" t="s">
        <v>1828</v>
      </c>
      <c r="H418" s="1" t="s">
        <v>970</v>
      </c>
      <c r="I418" s="1" t="s">
        <v>997</v>
      </c>
      <c r="J418" s="1" t="s">
        <v>984</v>
      </c>
      <c r="K418" s="1">
        <v>4.3666205541673898E-3</v>
      </c>
      <c r="L418" s="1">
        <v>-1.5643396949240999E-3</v>
      </c>
      <c r="M418" t="str">
        <f t="shared" si="8"/>
        <v>"Buccal_mucosa.212"</v>
      </c>
      <c r="OX418" s="1" t="s">
        <v>1836</v>
      </c>
    </row>
    <row r="419" spans="1:414">
      <c r="A419" s="1">
        <v>415</v>
      </c>
      <c r="B419" s="1">
        <v>213</v>
      </c>
      <c r="C419" s="1">
        <v>4472908.3</v>
      </c>
      <c r="D419" s="1" t="s">
        <v>1829</v>
      </c>
      <c r="E419" s="1" t="s">
        <v>967</v>
      </c>
      <c r="F419" s="1" t="s">
        <v>1403</v>
      </c>
      <c r="G419" s="1" t="s">
        <v>1830</v>
      </c>
      <c r="H419" s="1" t="s">
        <v>970</v>
      </c>
      <c r="I419" s="1" t="s">
        <v>971</v>
      </c>
      <c r="J419" s="1" t="s">
        <v>984</v>
      </c>
      <c r="K419" s="1">
        <v>4.2713512727597103E-3</v>
      </c>
      <c r="L419" s="1">
        <v>-1.57718514859793E-3</v>
      </c>
      <c r="M419" t="str">
        <f t="shared" si="8"/>
        <v>"Buccal_mucosa.213"</v>
      </c>
      <c r="OX419" s="1" t="s">
        <v>1838</v>
      </c>
    </row>
    <row r="420" spans="1:414">
      <c r="A420" s="1">
        <v>416</v>
      </c>
      <c r="B420" s="1">
        <v>214</v>
      </c>
      <c r="C420" s="1">
        <v>4473208.3</v>
      </c>
      <c r="D420" s="1" t="s">
        <v>1831</v>
      </c>
      <c r="E420" s="1" t="s">
        <v>967</v>
      </c>
      <c r="F420" s="1" t="s">
        <v>1403</v>
      </c>
      <c r="G420" s="1" t="s">
        <v>1832</v>
      </c>
      <c r="H420" s="1" t="s">
        <v>970</v>
      </c>
      <c r="I420" s="1" t="s">
        <v>997</v>
      </c>
      <c r="J420" s="1" t="s">
        <v>972</v>
      </c>
      <c r="K420" s="1">
        <v>3.8400069408437102E-3</v>
      </c>
      <c r="L420" s="1">
        <v>-1.6356890546918401E-3</v>
      </c>
      <c r="M420" t="str">
        <f t="shared" si="8"/>
        <v>"Buccal_mucosa.214"</v>
      </c>
      <c r="OX420" s="1" t="s">
        <v>1840</v>
      </c>
    </row>
    <row r="421" spans="1:414">
      <c r="A421" s="1">
        <v>417</v>
      </c>
      <c r="B421" s="1">
        <v>215</v>
      </c>
      <c r="C421" s="1">
        <v>4472213.3</v>
      </c>
      <c r="D421" s="1" t="s">
        <v>1833</v>
      </c>
      <c r="E421" s="1" t="s">
        <v>967</v>
      </c>
      <c r="F421" s="1" t="s">
        <v>1403</v>
      </c>
      <c r="G421" s="1" t="s">
        <v>1834</v>
      </c>
      <c r="H421" s="1" t="s">
        <v>970</v>
      </c>
      <c r="I421" s="1" t="s">
        <v>997</v>
      </c>
      <c r="J421" s="1" t="s">
        <v>972</v>
      </c>
      <c r="K421" s="1">
        <v>4.9042764389683798E-3</v>
      </c>
      <c r="L421" s="1">
        <v>-1.6511700359553101E-3</v>
      </c>
      <c r="M421" t="str">
        <f t="shared" si="8"/>
        <v>"Buccal_mucosa.215"</v>
      </c>
      <c r="OX421" s="1" t="s">
        <v>1842</v>
      </c>
    </row>
    <row r="422" spans="1:414">
      <c r="A422" s="1">
        <v>418</v>
      </c>
      <c r="B422" s="1">
        <v>216</v>
      </c>
      <c r="C422" s="1">
        <v>4472789.3</v>
      </c>
      <c r="D422" s="1" t="s">
        <v>1835</v>
      </c>
      <c r="E422" s="1" t="s">
        <v>967</v>
      </c>
      <c r="F422" s="1" t="s">
        <v>1403</v>
      </c>
      <c r="G422" s="1" t="s">
        <v>1836</v>
      </c>
      <c r="H422" s="1" t="s">
        <v>970</v>
      </c>
      <c r="I422" s="1" t="s">
        <v>997</v>
      </c>
      <c r="J422" s="1" t="s">
        <v>984</v>
      </c>
      <c r="K422" s="1">
        <v>4.6913202855943196E-3</v>
      </c>
      <c r="L422" s="1">
        <v>-1.69453028172882E-3</v>
      </c>
      <c r="M422" t="str">
        <f t="shared" si="8"/>
        <v>"Buccal_mucosa.216"</v>
      </c>
      <c r="OX422" s="1" t="s">
        <v>1844</v>
      </c>
    </row>
    <row r="423" spans="1:414">
      <c r="A423" s="1">
        <v>419</v>
      </c>
      <c r="B423" s="1">
        <v>217</v>
      </c>
      <c r="C423" s="1">
        <v>4472830.3</v>
      </c>
      <c r="D423" s="1" t="s">
        <v>1837</v>
      </c>
      <c r="E423" s="1" t="s">
        <v>967</v>
      </c>
      <c r="F423" s="1" t="s">
        <v>1403</v>
      </c>
      <c r="G423" s="1" t="s">
        <v>1838</v>
      </c>
      <c r="H423" s="1" t="s">
        <v>970</v>
      </c>
      <c r="I423" s="1" t="s">
        <v>997</v>
      </c>
      <c r="J423" s="1" t="s">
        <v>984</v>
      </c>
      <c r="K423" s="1">
        <v>4.7393699084188803E-3</v>
      </c>
      <c r="L423" s="1">
        <v>-1.7003553033838E-3</v>
      </c>
      <c r="M423" t="str">
        <f t="shared" si="8"/>
        <v>"Buccal_mucosa.217"</v>
      </c>
      <c r="OX423" s="1" t="s">
        <v>1846</v>
      </c>
    </row>
    <row r="424" spans="1:414">
      <c r="A424" s="1">
        <v>420</v>
      </c>
      <c r="B424" s="1">
        <v>218</v>
      </c>
      <c r="C424" s="1">
        <v>4478481.3</v>
      </c>
      <c r="D424" s="1" t="s">
        <v>1839</v>
      </c>
      <c r="E424" s="1" t="s">
        <v>967</v>
      </c>
      <c r="F424" s="1" t="s">
        <v>1403</v>
      </c>
      <c r="G424" s="1" t="s">
        <v>1840</v>
      </c>
      <c r="H424" s="1" t="s">
        <v>970</v>
      </c>
      <c r="I424" s="1" t="s">
        <v>997</v>
      </c>
      <c r="J424" s="1" t="s">
        <v>972</v>
      </c>
      <c r="K424" s="1">
        <v>3.8567337833623999E-3</v>
      </c>
      <c r="L424" s="1">
        <v>-1.72560695120883E-3</v>
      </c>
      <c r="M424" t="str">
        <f t="shared" si="8"/>
        <v>"Buccal_mucosa.218"</v>
      </c>
      <c r="OX424" s="1" t="s">
        <v>1848</v>
      </c>
    </row>
    <row r="425" spans="1:414">
      <c r="A425" s="1">
        <v>421</v>
      </c>
      <c r="B425" s="1">
        <v>219</v>
      </c>
      <c r="C425" s="1">
        <v>4472434.3</v>
      </c>
      <c r="D425" s="1" t="s">
        <v>1841</v>
      </c>
      <c r="E425" s="1" t="s">
        <v>967</v>
      </c>
      <c r="F425" s="1" t="s">
        <v>1403</v>
      </c>
      <c r="G425" s="1" t="s">
        <v>1842</v>
      </c>
      <c r="H425" s="1" t="s">
        <v>970</v>
      </c>
      <c r="I425" s="1" t="s">
        <v>997</v>
      </c>
      <c r="J425" s="1" t="s">
        <v>1055</v>
      </c>
      <c r="K425" s="1">
        <v>4.4477661104268202E-3</v>
      </c>
      <c r="L425" s="1">
        <v>-1.7912408149187301E-3</v>
      </c>
      <c r="M425" t="str">
        <f t="shared" si="8"/>
        <v>"Buccal_mucosa.219"</v>
      </c>
      <c r="OX425" s="1" t="s">
        <v>1850</v>
      </c>
    </row>
    <row r="426" spans="1:414">
      <c r="A426" s="1">
        <v>422</v>
      </c>
      <c r="B426" s="1">
        <v>220</v>
      </c>
      <c r="C426" s="1">
        <v>4472971.3</v>
      </c>
      <c r="D426" s="1" t="s">
        <v>1843</v>
      </c>
      <c r="E426" s="1" t="s">
        <v>967</v>
      </c>
      <c r="F426" s="1" t="s">
        <v>1403</v>
      </c>
      <c r="G426" s="1" t="s">
        <v>1844</v>
      </c>
      <c r="H426" s="1" t="s">
        <v>970</v>
      </c>
      <c r="I426" s="1" t="s">
        <v>971</v>
      </c>
      <c r="J426" s="1" t="s">
        <v>984</v>
      </c>
      <c r="K426" s="1">
        <v>5.1113866123137404E-3</v>
      </c>
      <c r="L426" s="1">
        <v>-1.8787375046268901E-3</v>
      </c>
      <c r="M426" t="str">
        <f t="shared" si="8"/>
        <v>"Buccal_mucosa.220"</v>
      </c>
      <c r="OX426" s="1" t="s">
        <v>1852</v>
      </c>
    </row>
    <row r="427" spans="1:414">
      <c r="A427" s="1">
        <v>423</v>
      </c>
      <c r="B427" s="1">
        <v>221</v>
      </c>
      <c r="C427" s="1">
        <v>4478458.3</v>
      </c>
      <c r="D427" s="1" t="s">
        <v>1845</v>
      </c>
      <c r="E427" s="1" t="s">
        <v>967</v>
      </c>
      <c r="F427" s="1" t="s">
        <v>1403</v>
      </c>
      <c r="G427" s="1" t="s">
        <v>1846</v>
      </c>
      <c r="H427" s="1" t="s">
        <v>970</v>
      </c>
      <c r="I427" s="1" t="s">
        <v>997</v>
      </c>
      <c r="J427" s="1" t="s">
        <v>972</v>
      </c>
      <c r="K427" s="1">
        <v>3.8875508054341899E-3</v>
      </c>
      <c r="L427" s="1">
        <v>-1.9232603671515999E-3</v>
      </c>
      <c r="M427" t="str">
        <f t="shared" si="8"/>
        <v>"Buccal_mucosa.221"</v>
      </c>
      <c r="OX427" s="1" t="s">
        <v>1854</v>
      </c>
    </row>
    <row r="428" spans="1:414">
      <c r="A428" s="1">
        <v>424</v>
      </c>
      <c r="B428" s="1">
        <v>222</v>
      </c>
      <c r="C428" s="1">
        <v>4472972.3</v>
      </c>
      <c r="D428" s="1" t="s">
        <v>1847</v>
      </c>
      <c r="E428" s="1" t="s">
        <v>967</v>
      </c>
      <c r="F428" s="1" t="s">
        <v>1403</v>
      </c>
      <c r="G428" s="1" t="s">
        <v>1848</v>
      </c>
      <c r="H428" s="1" t="s">
        <v>970</v>
      </c>
      <c r="I428" s="1" t="s">
        <v>971</v>
      </c>
      <c r="J428" s="1" t="s">
        <v>984</v>
      </c>
      <c r="K428" s="1">
        <v>4.9964228416630504E-3</v>
      </c>
      <c r="L428" s="1">
        <v>-1.9428349289310101E-3</v>
      </c>
      <c r="M428" t="str">
        <f t="shared" si="8"/>
        <v>"Buccal_mucosa.222"</v>
      </c>
      <c r="Q428" s="30"/>
      <c r="OX428" s="1" t="s">
        <v>1856</v>
      </c>
    </row>
    <row r="429" spans="1:414">
      <c r="A429" s="1">
        <v>425</v>
      </c>
      <c r="B429" s="1">
        <v>223</v>
      </c>
      <c r="C429" s="1">
        <v>4473136.3</v>
      </c>
      <c r="D429" s="1" t="s">
        <v>1849</v>
      </c>
      <c r="E429" s="1" t="s">
        <v>967</v>
      </c>
      <c r="F429" s="1" t="s">
        <v>1403</v>
      </c>
      <c r="G429" s="1" t="s">
        <v>1850</v>
      </c>
      <c r="H429" s="1" t="s">
        <v>970</v>
      </c>
      <c r="I429" s="1" t="s">
        <v>997</v>
      </c>
      <c r="J429" s="1" t="s">
        <v>972</v>
      </c>
      <c r="K429" s="1">
        <v>4.0035619133136999E-3</v>
      </c>
      <c r="L429" s="1">
        <v>-2.0168563139014201E-3</v>
      </c>
      <c r="M429" t="str">
        <f t="shared" si="8"/>
        <v>"Buccal_mucosa.223"</v>
      </c>
      <c r="OX429" s="1" t="s">
        <v>1858</v>
      </c>
    </row>
    <row r="430" spans="1:414">
      <c r="A430" s="1">
        <v>426</v>
      </c>
      <c r="B430" s="1">
        <v>224</v>
      </c>
      <c r="C430" s="1">
        <v>4472433.3</v>
      </c>
      <c r="D430" s="1" t="s">
        <v>1851</v>
      </c>
      <c r="E430" s="1" t="s">
        <v>967</v>
      </c>
      <c r="F430" s="1" t="s">
        <v>1403</v>
      </c>
      <c r="G430" s="1" t="s">
        <v>1852</v>
      </c>
      <c r="H430" s="1" t="s">
        <v>970</v>
      </c>
      <c r="I430" s="1" t="s">
        <v>997</v>
      </c>
      <c r="J430" s="1" t="s">
        <v>1055</v>
      </c>
      <c r="K430" s="1">
        <v>4.3034125830084197E-3</v>
      </c>
      <c r="L430" s="1">
        <v>-2.0793688889865999E-3</v>
      </c>
      <c r="M430" t="str">
        <f t="shared" si="8"/>
        <v>"Buccal_mucosa.224"</v>
      </c>
      <c r="OX430" s="1" t="s">
        <v>1860</v>
      </c>
    </row>
    <row r="431" spans="1:414">
      <c r="A431" s="1">
        <v>427</v>
      </c>
      <c r="B431" s="1">
        <v>225</v>
      </c>
      <c r="C431" s="1">
        <v>4472497.3</v>
      </c>
      <c r="D431" s="1" t="s">
        <v>1853</v>
      </c>
      <c r="E431" s="1" t="s">
        <v>967</v>
      </c>
      <c r="F431" s="1" t="s">
        <v>1403</v>
      </c>
      <c r="G431" s="1" t="s">
        <v>1854</v>
      </c>
      <c r="H431" s="1" t="s">
        <v>970</v>
      </c>
      <c r="I431" s="1" t="s">
        <v>997</v>
      </c>
      <c r="J431" s="1" t="s">
        <v>972</v>
      </c>
      <c r="K431" s="1">
        <v>4.7925908935681303E-3</v>
      </c>
      <c r="L431" s="1">
        <v>-2.1285482463218402E-3</v>
      </c>
      <c r="M431" t="str">
        <f t="shared" si="8"/>
        <v>"Buccal_mucosa.225"</v>
      </c>
      <c r="OX431" s="1" t="s">
        <v>1862</v>
      </c>
    </row>
    <row r="432" spans="1:414">
      <c r="A432" s="1">
        <v>428</v>
      </c>
      <c r="B432" s="1">
        <v>226</v>
      </c>
      <c r="C432" s="1">
        <v>4472987.3</v>
      </c>
      <c r="D432" s="1" t="s">
        <v>1855</v>
      </c>
      <c r="E432" s="1" t="s">
        <v>967</v>
      </c>
      <c r="F432" s="1" t="s">
        <v>1403</v>
      </c>
      <c r="G432" s="1" t="s">
        <v>1856</v>
      </c>
      <c r="H432" s="1" t="s">
        <v>970</v>
      </c>
      <c r="I432" s="1" t="s">
        <v>971</v>
      </c>
      <c r="J432" s="1" t="s">
        <v>984</v>
      </c>
      <c r="K432" s="1">
        <v>3.5390315959871201E-3</v>
      </c>
      <c r="L432" s="1">
        <v>-2.1940261590673699E-3</v>
      </c>
      <c r="M432" t="str">
        <f t="shared" si="8"/>
        <v>"Buccal_mucosa.226"</v>
      </c>
      <c r="OX432" s="1" t="s">
        <v>1864</v>
      </c>
    </row>
    <row r="433" spans="1:414">
      <c r="A433" s="1">
        <v>429</v>
      </c>
      <c r="B433" s="1">
        <v>227</v>
      </c>
      <c r="C433" s="1">
        <v>4472222.3</v>
      </c>
      <c r="D433" s="1" t="s">
        <v>1857</v>
      </c>
      <c r="E433" s="1" t="s">
        <v>967</v>
      </c>
      <c r="F433" s="1" t="s">
        <v>1403</v>
      </c>
      <c r="G433" s="1" t="s">
        <v>1858</v>
      </c>
      <c r="H433" s="1" t="s">
        <v>970</v>
      </c>
      <c r="I433" s="1" t="s">
        <v>997</v>
      </c>
      <c r="J433" s="1" t="s">
        <v>972</v>
      </c>
      <c r="K433" s="1">
        <v>3.7515527783283501E-3</v>
      </c>
      <c r="L433" s="1">
        <v>-2.34843590092956E-3</v>
      </c>
      <c r="M433" t="str">
        <f t="shared" si="8"/>
        <v>"Buccal_mucosa.227"</v>
      </c>
      <c r="OX433" s="1" t="s">
        <v>1866</v>
      </c>
    </row>
    <row r="434" spans="1:414">
      <c r="A434" s="1">
        <v>430</v>
      </c>
      <c r="B434" s="1">
        <v>228</v>
      </c>
      <c r="C434" s="1">
        <v>4473106.3</v>
      </c>
      <c r="D434" s="1" t="s">
        <v>1859</v>
      </c>
      <c r="E434" s="1" t="s">
        <v>967</v>
      </c>
      <c r="F434" s="1" t="s">
        <v>1403</v>
      </c>
      <c r="G434" s="1" t="s">
        <v>1860</v>
      </c>
      <c r="H434" s="1" t="s">
        <v>970</v>
      </c>
      <c r="I434" s="1" t="s">
        <v>997</v>
      </c>
      <c r="J434" s="1" t="s">
        <v>972</v>
      </c>
      <c r="K434" s="1">
        <v>4.1850135754590801E-3</v>
      </c>
      <c r="L434" s="1">
        <v>-2.3849703650656801E-3</v>
      </c>
      <c r="M434" t="str">
        <f t="shared" si="8"/>
        <v>"Buccal_mucosa.228"</v>
      </c>
      <c r="OX434" s="1" t="s">
        <v>1868</v>
      </c>
    </row>
    <row r="435" spans="1:414">
      <c r="A435" s="1">
        <v>431</v>
      </c>
      <c r="B435" s="1">
        <v>229</v>
      </c>
      <c r="C435" s="1">
        <v>4478448.3</v>
      </c>
      <c r="D435" s="1" t="s">
        <v>1861</v>
      </c>
      <c r="E435" s="1" t="s">
        <v>967</v>
      </c>
      <c r="F435" s="1" t="s">
        <v>1403</v>
      </c>
      <c r="G435" s="1" t="s">
        <v>1862</v>
      </c>
      <c r="H435" s="1" t="s">
        <v>970</v>
      </c>
      <c r="I435" s="1" t="s">
        <v>997</v>
      </c>
      <c r="J435" s="1" t="s">
        <v>972</v>
      </c>
      <c r="K435" s="1">
        <v>4.0862763104018499E-3</v>
      </c>
      <c r="L435" s="1">
        <v>-2.41229019103431E-3</v>
      </c>
      <c r="M435" t="str">
        <f t="shared" si="8"/>
        <v>"Buccal_mucosa.229"</v>
      </c>
      <c r="OX435" s="1" t="s">
        <v>1870</v>
      </c>
    </row>
    <row r="436" spans="1:414">
      <c r="A436" s="1">
        <v>432</v>
      </c>
      <c r="B436" s="1">
        <v>230</v>
      </c>
      <c r="C436" s="1">
        <v>4472423.3</v>
      </c>
      <c r="D436" s="1" t="s">
        <v>1863</v>
      </c>
      <c r="E436" s="1" t="s">
        <v>967</v>
      </c>
      <c r="F436" s="1" t="s">
        <v>1403</v>
      </c>
      <c r="G436" s="1" t="s">
        <v>1864</v>
      </c>
      <c r="H436" s="1" t="s">
        <v>970</v>
      </c>
      <c r="I436" s="1" t="s">
        <v>997</v>
      </c>
      <c r="J436" s="1" t="s">
        <v>1444</v>
      </c>
      <c r="K436" s="1">
        <v>3.7230571617931402E-3</v>
      </c>
      <c r="L436" s="1">
        <v>-2.4344127650742999E-3</v>
      </c>
      <c r="M436" t="str">
        <f t="shared" si="8"/>
        <v>"Buccal_mucosa.230"</v>
      </c>
      <c r="OX436" s="1" t="s">
        <v>1872</v>
      </c>
    </row>
    <row r="437" spans="1:414">
      <c r="A437" s="1">
        <v>433</v>
      </c>
      <c r="B437" s="1">
        <v>231</v>
      </c>
      <c r="C437" s="1">
        <v>4472218.3</v>
      </c>
      <c r="D437" s="1" t="s">
        <v>1865</v>
      </c>
      <c r="E437" s="1" t="s">
        <v>967</v>
      </c>
      <c r="F437" s="1" t="s">
        <v>1403</v>
      </c>
      <c r="G437" s="1" t="s">
        <v>1866</v>
      </c>
      <c r="H437" s="1" t="s">
        <v>970</v>
      </c>
      <c r="I437" s="1" t="s">
        <v>997</v>
      </c>
      <c r="J437" s="1" t="s">
        <v>972</v>
      </c>
      <c r="K437" s="1">
        <v>3.4796774166551501E-3</v>
      </c>
      <c r="L437" s="1">
        <v>-2.52538679237771E-3</v>
      </c>
      <c r="M437" t="str">
        <f t="shared" si="8"/>
        <v>"Buccal_mucosa.231"</v>
      </c>
      <c r="OX437" s="1" t="s">
        <v>1874</v>
      </c>
    </row>
    <row r="438" spans="1:414">
      <c r="A438" s="1">
        <v>434</v>
      </c>
      <c r="B438" s="1">
        <v>232</v>
      </c>
      <c r="C438" s="1">
        <v>4472404.3</v>
      </c>
      <c r="D438" s="1" t="s">
        <v>1867</v>
      </c>
      <c r="E438" s="1" t="s">
        <v>967</v>
      </c>
      <c r="F438" s="1" t="s">
        <v>1403</v>
      </c>
      <c r="G438" s="1" t="s">
        <v>1868</v>
      </c>
      <c r="H438" s="1" t="s">
        <v>970</v>
      </c>
      <c r="I438" s="1" t="s">
        <v>997</v>
      </c>
      <c r="J438" s="1" t="s">
        <v>1444</v>
      </c>
      <c r="K438" s="1">
        <v>4.3091903543888196E-3</v>
      </c>
      <c r="L438" s="1">
        <v>-2.5663615875860801E-3</v>
      </c>
      <c r="M438" t="str">
        <f t="shared" si="8"/>
        <v>"Buccal_mucosa.232"</v>
      </c>
      <c r="OX438" s="1" t="s">
        <v>1876</v>
      </c>
    </row>
    <row r="439" spans="1:414">
      <c r="A439" s="1">
        <v>435</v>
      </c>
      <c r="B439" s="1">
        <v>233</v>
      </c>
      <c r="C439" s="1">
        <v>4472904.3</v>
      </c>
      <c r="D439" s="1" t="s">
        <v>1869</v>
      </c>
      <c r="E439" s="1" t="s">
        <v>967</v>
      </c>
      <c r="F439" s="1" t="s">
        <v>1403</v>
      </c>
      <c r="G439" s="1" t="s">
        <v>1870</v>
      </c>
      <c r="H439" s="1" t="s">
        <v>970</v>
      </c>
      <c r="I439" s="1" t="s">
        <v>997</v>
      </c>
      <c r="J439" s="1" t="s">
        <v>984</v>
      </c>
      <c r="K439" s="1">
        <v>3.2612523917648398E-3</v>
      </c>
      <c r="L439" s="1">
        <v>-2.5854154508975599E-3</v>
      </c>
      <c r="M439" t="str">
        <f t="shared" si="8"/>
        <v>"Buccal_mucosa.233"</v>
      </c>
      <c r="OX439" s="1" t="s">
        <v>1878</v>
      </c>
    </row>
    <row r="440" spans="1:414">
      <c r="A440" s="1">
        <v>436</v>
      </c>
      <c r="B440" s="1">
        <v>234</v>
      </c>
      <c r="C440" s="1">
        <v>4472496.3</v>
      </c>
      <c r="D440" s="1" t="s">
        <v>1871</v>
      </c>
      <c r="E440" s="1" t="s">
        <v>967</v>
      </c>
      <c r="F440" s="1" t="s">
        <v>1403</v>
      </c>
      <c r="G440" s="1" t="s">
        <v>1872</v>
      </c>
      <c r="H440" s="1" t="s">
        <v>970</v>
      </c>
      <c r="I440" s="1" t="s">
        <v>997</v>
      </c>
      <c r="J440" s="1" t="s">
        <v>972</v>
      </c>
      <c r="K440" s="1">
        <v>4.6366498912195301E-3</v>
      </c>
      <c r="L440" s="1">
        <v>-2.6543309542277301E-3</v>
      </c>
      <c r="M440" t="str">
        <f t="shared" si="8"/>
        <v>"Buccal_mucosa.234"</v>
      </c>
      <c r="OX440" s="1" t="s">
        <v>1880</v>
      </c>
    </row>
    <row r="441" spans="1:414">
      <c r="A441" s="1">
        <v>437</v>
      </c>
      <c r="B441" s="1">
        <v>235</v>
      </c>
      <c r="C441" s="1">
        <v>4472907.3</v>
      </c>
      <c r="D441" s="1" t="s">
        <v>1873</v>
      </c>
      <c r="E441" s="1" t="s">
        <v>967</v>
      </c>
      <c r="F441" s="1" t="s">
        <v>1403</v>
      </c>
      <c r="G441" s="1" t="s">
        <v>1874</v>
      </c>
      <c r="H441" s="1" t="s">
        <v>970</v>
      </c>
      <c r="I441" s="1" t="s">
        <v>997</v>
      </c>
      <c r="J441" s="1" t="s">
        <v>984</v>
      </c>
      <c r="K441" s="1">
        <v>3.2811282500827799E-3</v>
      </c>
      <c r="L441" s="1">
        <v>-2.67639777309326E-3</v>
      </c>
      <c r="M441" t="str">
        <f t="shared" si="8"/>
        <v>"Buccal_mucosa.235"</v>
      </c>
      <c r="OX441" s="1" t="s">
        <v>1882</v>
      </c>
    </row>
    <row r="442" spans="1:414">
      <c r="A442" s="1">
        <v>438</v>
      </c>
      <c r="B442" s="1">
        <v>236</v>
      </c>
      <c r="C442" s="1">
        <v>4472219.3</v>
      </c>
      <c r="D442" s="1" t="s">
        <v>1875</v>
      </c>
      <c r="E442" s="1" t="s">
        <v>967</v>
      </c>
      <c r="F442" s="1" t="s">
        <v>1403</v>
      </c>
      <c r="G442" s="1" t="s">
        <v>1876</v>
      </c>
      <c r="H442" s="1" t="s">
        <v>970</v>
      </c>
      <c r="I442" s="1" t="s">
        <v>997</v>
      </c>
      <c r="J442" s="1" t="s">
        <v>972</v>
      </c>
      <c r="K442" s="1">
        <v>3.4460872598523098E-3</v>
      </c>
      <c r="L442" s="1">
        <v>-2.7897159004213802E-3</v>
      </c>
      <c r="M442" t="str">
        <f t="shared" si="8"/>
        <v>"Buccal_mucosa.236"</v>
      </c>
      <c r="OX442" s="1" t="s">
        <v>1884</v>
      </c>
    </row>
    <row r="443" spans="1:414">
      <c r="A443" s="1">
        <v>439</v>
      </c>
      <c r="B443" s="1">
        <v>237</v>
      </c>
      <c r="C443" s="1">
        <v>4472401.3</v>
      </c>
      <c r="D443" s="1" t="s">
        <v>1877</v>
      </c>
      <c r="E443" s="1" t="s">
        <v>967</v>
      </c>
      <c r="F443" s="1" t="s">
        <v>1403</v>
      </c>
      <c r="G443" s="1" t="s">
        <v>1878</v>
      </c>
      <c r="H443" s="1" t="s">
        <v>970</v>
      </c>
      <c r="I443" s="1" t="s">
        <v>997</v>
      </c>
      <c r="J443" s="1" t="s">
        <v>1055</v>
      </c>
      <c r="K443" s="1">
        <v>3.9653201827919999E-3</v>
      </c>
      <c r="L443" s="1">
        <v>-2.9456637799473899E-3</v>
      </c>
      <c r="M443" t="str">
        <f t="shared" si="8"/>
        <v>"Buccal_mucosa.237"</v>
      </c>
      <c r="P443" s="30"/>
      <c r="OX443" s="1" t="s">
        <v>1886</v>
      </c>
    </row>
    <row r="444" spans="1:414">
      <c r="A444" s="1">
        <v>440</v>
      </c>
      <c r="B444" s="1">
        <v>238</v>
      </c>
      <c r="C444" s="1">
        <v>4472400.3</v>
      </c>
      <c r="D444" s="1" t="s">
        <v>1879</v>
      </c>
      <c r="E444" s="1" t="s">
        <v>967</v>
      </c>
      <c r="F444" s="1" t="s">
        <v>1403</v>
      </c>
      <c r="G444" s="1" t="s">
        <v>1880</v>
      </c>
      <c r="H444" s="1" t="s">
        <v>970</v>
      </c>
      <c r="I444" s="1" t="s">
        <v>997</v>
      </c>
      <c r="J444" s="1" t="s">
        <v>1055</v>
      </c>
      <c r="K444" s="1">
        <v>3.9427769811277904E-3</v>
      </c>
      <c r="L444" s="1">
        <v>-3.0586692155648099E-3</v>
      </c>
      <c r="M444" t="str">
        <f t="shared" si="8"/>
        <v>"Buccal_mucosa.238"</v>
      </c>
      <c r="OX444" s="1" t="s">
        <v>1888</v>
      </c>
    </row>
    <row r="445" spans="1:414">
      <c r="A445" s="1">
        <v>441</v>
      </c>
      <c r="B445" s="1">
        <v>239</v>
      </c>
      <c r="C445" s="1">
        <v>4472983.3</v>
      </c>
      <c r="D445" s="1" t="s">
        <v>1881</v>
      </c>
      <c r="E445" s="1" t="s">
        <v>967</v>
      </c>
      <c r="F445" s="1" t="s">
        <v>1403</v>
      </c>
      <c r="G445" s="1" t="s">
        <v>1882</v>
      </c>
      <c r="H445" s="1" t="s">
        <v>970</v>
      </c>
      <c r="I445" s="1" t="s">
        <v>971</v>
      </c>
      <c r="J445" s="1" t="s">
        <v>984</v>
      </c>
      <c r="K445" s="1">
        <v>3.0294766836004598E-3</v>
      </c>
      <c r="L445" s="1">
        <v>-3.4167270194287499E-3</v>
      </c>
      <c r="M445" t="str">
        <f t="shared" si="8"/>
        <v>"Buccal_mucosa.239"</v>
      </c>
      <c r="OX445" s="1" t="s">
        <v>1890</v>
      </c>
    </row>
    <row r="446" spans="1:414">
      <c r="A446" s="1">
        <v>442</v>
      </c>
      <c r="B446" s="1">
        <v>240</v>
      </c>
      <c r="C446" s="1">
        <v>4472531.3</v>
      </c>
      <c r="D446" s="1" t="s">
        <v>1883</v>
      </c>
      <c r="E446" s="1" t="s">
        <v>967</v>
      </c>
      <c r="F446" s="1" t="s">
        <v>1403</v>
      </c>
      <c r="G446" s="1" t="s">
        <v>1884</v>
      </c>
      <c r="H446" s="1" t="s">
        <v>970</v>
      </c>
      <c r="I446" s="1" t="s">
        <v>971</v>
      </c>
      <c r="J446" s="1" t="s">
        <v>972</v>
      </c>
      <c r="K446" s="1">
        <v>3.19773850410459E-3</v>
      </c>
      <c r="L446" s="1">
        <v>-3.9649263921420902E-3</v>
      </c>
      <c r="M446" t="str">
        <f t="shared" si="8"/>
        <v>"Buccal_mucosa.240"</v>
      </c>
      <c r="OX446" s="1" t="s">
        <v>1897</v>
      </c>
    </row>
    <row r="447" spans="1:414">
      <c r="A447" s="1">
        <v>443</v>
      </c>
      <c r="B447" s="1">
        <v>241</v>
      </c>
      <c r="C447" s="1">
        <v>4473180.3</v>
      </c>
      <c r="D447" s="1" t="s">
        <v>1885</v>
      </c>
      <c r="E447" s="1" t="s">
        <v>967</v>
      </c>
      <c r="F447" s="1" t="s">
        <v>1403</v>
      </c>
      <c r="G447" s="1" t="s">
        <v>1886</v>
      </c>
      <c r="H447" s="1" t="s">
        <v>970</v>
      </c>
      <c r="I447" s="1" t="s">
        <v>997</v>
      </c>
      <c r="J447" s="1" t="s">
        <v>972</v>
      </c>
      <c r="K447" s="1">
        <v>2.2863579359265001E-3</v>
      </c>
      <c r="L447" s="1">
        <v>-4.8047870113196297E-3</v>
      </c>
      <c r="M447" t="str">
        <f t="shared" si="8"/>
        <v>"Buccal_mucosa.241"</v>
      </c>
      <c r="OX447" s="1" t="s">
        <v>1899</v>
      </c>
    </row>
    <row r="448" spans="1:414">
      <c r="A448" s="1">
        <v>444</v>
      </c>
      <c r="B448" s="1">
        <v>242</v>
      </c>
      <c r="C448" s="1">
        <v>4473174.3</v>
      </c>
      <c r="D448" s="1" t="s">
        <v>1887</v>
      </c>
      <c r="E448" s="1" t="s">
        <v>967</v>
      </c>
      <c r="F448" s="1" t="s">
        <v>1403</v>
      </c>
      <c r="G448" s="1" t="s">
        <v>1888</v>
      </c>
      <c r="H448" s="1" t="s">
        <v>1004</v>
      </c>
      <c r="I448" s="1" t="s">
        <v>971</v>
      </c>
      <c r="J448" s="1" t="s">
        <v>972</v>
      </c>
      <c r="K448" s="1">
        <v>-2.6750891567282899E-3</v>
      </c>
      <c r="L448" s="1">
        <v>-5.4409327171452901E-3</v>
      </c>
      <c r="M448" t="str">
        <f t="shared" si="8"/>
        <v>"Buccal_mucosa.242"</v>
      </c>
      <c r="OX448" s="1" t="s">
        <v>1901</v>
      </c>
    </row>
    <row r="449" spans="1:414">
      <c r="A449" s="1">
        <v>445</v>
      </c>
      <c r="B449" s="1">
        <v>243</v>
      </c>
      <c r="C449" s="1">
        <v>4473175.3</v>
      </c>
      <c r="D449" s="1" t="s">
        <v>1889</v>
      </c>
      <c r="E449" s="1" t="s">
        <v>967</v>
      </c>
      <c r="F449" s="1" t="s">
        <v>1403</v>
      </c>
      <c r="G449" s="1" t="s">
        <v>1890</v>
      </c>
      <c r="H449" s="1" t="s">
        <v>1004</v>
      </c>
      <c r="I449" s="1" t="s">
        <v>971</v>
      </c>
      <c r="J449" s="1" t="s">
        <v>972</v>
      </c>
      <c r="K449" s="1">
        <v>-2.25286246064673E-3</v>
      </c>
      <c r="L449" s="1">
        <v>-5.4616115949264804E-3</v>
      </c>
      <c r="M449" t="str">
        <f t="shared" si="8"/>
        <v>"Buccal_mucosa.243"</v>
      </c>
      <c r="OX449" s="1" t="s">
        <v>1903</v>
      </c>
    </row>
    <row r="450" spans="1:414">
      <c r="A450" s="1">
        <v>446</v>
      </c>
      <c r="B450" s="1">
        <v>244</v>
      </c>
      <c r="C450" s="1">
        <v>4472903.3</v>
      </c>
      <c r="D450" s="1" t="s">
        <v>1896</v>
      </c>
      <c r="E450" s="1" t="s">
        <v>967</v>
      </c>
      <c r="F450" s="1" t="s">
        <v>1403</v>
      </c>
      <c r="G450" s="1" t="s">
        <v>1897</v>
      </c>
      <c r="H450" s="1" t="s">
        <v>970</v>
      </c>
      <c r="I450" s="1" t="s">
        <v>997</v>
      </c>
      <c r="J450" s="1" t="s">
        <v>984</v>
      </c>
      <c r="K450" s="1">
        <v>1.6879131061231401E-3</v>
      </c>
      <c r="L450" s="1">
        <v>-6.7366560247062697E-3</v>
      </c>
      <c r="M450" t="str">
        <f t="shared" si="8"/>
        <v>"Buccal_mucosa.244"</v>
      </c>
      <c r="P450" s="30"/>
      <c r="OX450" s="1" t="s">
        <v>1905</v>
      </c>
    </row>
    <row r="451" spans="1:414">
      <c r="A451" s="1">
        <v>447</v>
      </c>
      <c r="B451" s="1">
        <v>245</v>
      </c>
      <c r="C451" s="1">
        <v>4472915.3</v>
      </c>
      <c r="D451" s="1" t="s">
        <v>1898</v>
      </c>
      <c r="E451" s="1" t="s">
        <v>967</v>
      </c>
      <c r="F451" s="1" t="s">
        <v>1403</v>
      </c>
      <c r="G451" s="1" t="s">
        <v>1899</v>
      </c>
      <c r="H451" s="1" t="s">
        <v>970</v>
      </c>
      <c r="I451" s="1" t="s">
        <v>997</v>
      </c>
      <c r="J451" s="1" t="s">
        <v>984</v>
      </c>
      <c r="K451" s="1">
        <v>1.37577333104272E-3</v>
      </c>
      <c r="L451" s="1">
        <v>-7.3542402507995198E-3</v>
      </c>
      <c r="M451" t="str">
        <f t="shared" si="8"/>
        <v>"Buccal_mucosa.245"</v>
      </c>
      <c r="P451" s="30"/>
      <c r="OX451" s="1" t="s">
        <v>1908</v>
      </c>
    </row>
    <row r="452" spans="1:414">
      <c r="A452" s="1">
        <v>448</v>
      </c>
      <c r="B452" s="1">
        <v>246</v>
      </c>
      <c r="C452" s="1">
        <v>4472232.3</v>
      </c>
      <c r="D452" s="1" t="s">
        <v>1900</v>
      </c>
      <c r="E452" s="1" t="s">
        <v>967</v>
      </c>
      <c r="F452" s="1" t="s">
        <v>1403</v>
      </c>
      <c r="G452" s="1" t="s">
        <v>1901</v>
      </c>
      <c r="H452" s="1" t="s">
        <v>970</v>
      </c>
      <c r="I452" s="1" t="s">
        <v>971</v>
      </c>
      <c r="J452" s="1" t="s">
        <v>972</v>
      </c>
      <c r="K452" s="1">
        <v>2.0883841823654499E-4</v>
      </c>
      <c r="L452" s="1">
        <v>-7.7367309777217098E-3</v>
      </c>
      <c r="M452" t="str">
        <f t="shared" si="8"/>
        <v>"Buccal_mucosa.246"</v>
      </c>
      <c r="OX452" s="1" t="s">
        <v>1910</v>
      </c>
    </row>
    <row r="453" spans="1:414">
      <c r="A453" s="1">
        <v>449</v>
      </c>
      <c r="B453" s="1">
        <v>247</v>
      </c>
      <c r="C453" s="1">
        <v>4478563.3</v>
      </c>
      <c r="D453" s="1" t="s">
        <v>1902</v>
      </c>
      <c r="E453" s="1" t="s">
        <v>967</v>
      </c>
      <c r="F453" s="1" t="s">
        <v>1403</v>
      </c>
      <c r="G453" s="1" t="s">
        <v>1903</v>
      </c>
      <c r="H453" s="1" t="s">
        <v>970</v>
      </c>
      <c r="I453" s="1" t="s">
        <v>997</v>
      </c>
      <c r="J453" s="1" t="s">
        <v>984</v>
      </c>
      <c r="K453" s="1">
        <v>1.00054669548887E-3</v>
      </c>
      <c r="L453" s="1">
        <v>-7.9896958053910505E-3</v>
      </c>
      <c r="M453" t="str">
        <f t="shared" si="8"/>
        <v>"Buccal_mucosa.247"</v>
      </c>
      <c r="OX453" s="1" t="s">
        <v>1913</v>
      </c>
    </row>
    <row r="454" spans="1:414">
      <c r="A454" s="1">
        <v>450</v>
      </c>
      <c r="B454" s="1">
        <v>248</v>
      </c>
      <c r="C454" s="1">
        <v>4478562.3</v>
      </c>
      <c r="D454" s="1" t="s">
        <v>1904</v>
      </c>
      <c r="E454" s="1" t="s">
        <v>967</v>
      </c>
      <c r="F454" s="1" t="s">
        <v>1403</v>
      </c>
      <c r="G454" s="1" t="s">
        <v>1905</v>
      </c>
      <c r="H454" s="1" t="s">
        <v>970</v>
      </c>
      <c r="I454" s="1" t="s">
        <v>997</v>
      </c>
      <c r="J454" s="1" t="s">
        <v>984</v>
      </c>
      <c r="K454" s="1">
        <v>1.1682054641492399E-3</v>
      </c>
      <c r="L454" s="1">
        <v>-8.0900625554432195E-3</v>
      </c>
      <c r="M454" t="str">
        <f t="shared" si="8"/>
        <v>"Buccal_mucosa.248"</v>
      </c>
      <c r="OX454" s="1" t="s">
        <v>1915</v>
      </c>
    </row>
    <row r="455" spans="1:4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OX455" s="1" t="s">
        <v>1917</v>
      </c>
    </row>
    <row r="456" spans="1:414">
      <c r="A456" s="1">
        <v>451</v>
      </c>
      <c r="B456" s="1">
        <v>0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t="s">
        <v>4456</v>
      </c>
      <c r="OX456" s="1" t="s">
        <v>1919</v>
      </c>
    </row>
    <row r="457" spans="1:414">
      <c r="A457" s="1">
        <v>452</v>
      </c>
      <c r="B457" s="1">
        <v>1</v>
      </c>
      <c r="C457" s="1">
        <v>4472821.3</v>
      </c>
      <c r="D457" s="1" t="s">
        <v>1906</v>
      </c>
      <c r="E457" s="1" t="s">
        <v>967</v>
      </c>
      <c r="F457" s="1" t="s">
        <v>1907</v>
      </c>
      <c r="G457" s="1" t="s">
        <v>1908</v>
      </c>
      <c r="H457" s="1" t="s">
        <v>970</v>
      </c>
      <c r="I457" s="1" t="s">
        <v>971</v>
      </c>
      <c r="J457" s="1" t="s">
        <v>984</v>
      </c>
      <c r="K457" s="1">
        <v>4.5432027034359003E-3</v>
      </c>
      <c r="L457" s="1">
        <v>1.6344696144304301E-3</v>
      </c>
      <c r="M457" t="str">
        <f t="shared" ref="M457:M458" si="9">CONCATENATE("""",G457,"""")</f>
        <v>"Hard_palate.1"</v>
      </c>
      <c r="OX457" s="1" t="s">
        <v>1921</v>
      </c>
    </row>
    <row r="458" spans="1:414">
      <c r="A458" s="1">
        <v>453</v>
      </c>
      <c r="B458" s="1">
        <v>2</v>
      </c>
      <c r="C458" s="1">
        <v>4472804.3</v>
      </c>
      <c r="D458" s="1" t="s">
        <v>1909</v>
      </c>
      <c r="E458" s="1" t="s">
        <v>967</v>
      </c>
      <c r="F458" s="1" t="s">
        <v>1907</v>
      </c>
      <c r="G458" s="1" t="s">
        <v>1910</v>
      </c>
      <c r="H458" s="1" t="s">
        <v>970</v>
      </c>
      <c r="I458" s="1" t="s">
        <v>971</v>
      </c>
      <c r="J458" s="1" t="s">
        <v>984</v>
      </c>
      <c r="K458" s="1">
        <v>4.5132434997434898E-3</v>
      </c>
      <c r="L458" s="1">
        <v>1.58190539662515E-3</v>
      </c>
      <c r="M458" t="str">
        <f t="shared" si="9"/>
        <v>"Hard_palate.2"</v>
      </c>
      <c r="OX458" s="1" t="s">
        <v>1923</v>
      </c>
    </row>
    <row r="459" spans="1:4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OX459" s="1" t="s">
        <v>1925</v>
      </c>
    </row>
    <row r="460" spans="1:414">
      <c r="A460" s="1">
        <v>454</v>
      </c>
      <c r="B460" s="1">
        <v>0</v>
      </c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t="s">
        <v>4457</v>
      </c>
      <c r="OX460" s="1" t="s">
        <v>1927</v>
      </c>
    </row>
    <row r="461" spans="1:414">
      <c r="A461" s="1">
        <v>455</v>
      </c>
      <c r="B461" s="1">
        <v>1</v>
      </c>
      <c r="C461" s="1">
        <v>4473103.3</v>
      </c>
      <c r="D461" s="1" t="s">
        <v>1911</v>
      </c>
      <c r="E461" s="1" t="s">
        <v>967</v>
      </c>
      <c r="F461" s="1" t="s">
        <v>1912</v>
      </c>
      <c r="G461" s="1" t="s">
        <v>1913</v>
      </c>
      <c r="H461" s="1" t="s">
        <v>1004</v>
      </c>
      <c r="I461" s="1" t="s">
        <v>971</v>
      </c>
      <c r="J461" s="1" t="s">
        <v>972</v>
      </c>
      <c r="K461" s="1">
        <v>8.2397749990715402E-4</v>
      </c>
      <c r="L461" s="1">
        <v>-1.7397699276905799E-3</v>
      </c>
      <c r="M461" t="str">
        <f t="shared" ref="M461:M480" si="10">CONCATENATE("""",G461,"""")</f>
        <v>"L_Retroauricular_crease.1"</v>
      </c>
      <c r="OX461" s="1" t="s">
        <v>1929</v>
      </c>
    </row>
    <row r="462" spans="1:414">
      <c r="A462" s="1">
        <v>456</v>
      </c>
      <c r="B462" s="1">
        <v>2</v>
      </c>
      <c r="C462" s="1">
        <v>4473102.3</v>
      </c>
      <c r="D462" s="1" t="s">
        <v>1914</v>
      </c>
      <c r="E462" s="1" t="s">
        <v>967</v>
      </c>
      <c r="F462" s="1" t="s">
        <v>1912</v>
      </c>
      <c r="G462" s="1" t="s">
        <v>1915</v>
      </c>
      <c r="H462" s="1" t="s">
        <v>1004</v>
      </c>
      <c r="I462" s="1" t="s">
        <v>971</v>
      </c>
      <c r="J462" s="1" t="s">
        <v>972</v>
      </c>
      <c r="K462" s="1">
        <v>1.3417842830265401E-3</v>
      </c>
      <c r="L462" s="1">
        <v>-1.9207410007969401E-3</v>
      </c>
      <c r="M462" t="str">
        <f t="shared" si="10"/>
        <v>"L_Retroauricular_crease.2"</v>
      </c>
      <c r="OX462" s="1" t="s">
        <v>1931</v>
      </c>
    </row>
    <row r="463" spans="1:414">
      <c r="A463" s="1">
        <v>457</v>
      </c>
      <c r="B463" s="1">
        <v>3</v>
      </c>
      <c r="C463" s="1">
        <v>4473078.3</v>
      </c>
      <c r="D463" s="1" t="s">
        <v>1916</v>
      </c>
      <c r="E463" s="1" t="s">
        <v>967</v>
      </c>
      <c r="F463" s="1" t="s">
        <v>1912</v>
      </c>
      <c r="G463" s="1" t="s">
        <v>1917</v>
      </c>
      <c r="H463" s="1" t="s">
        <v>1004</v>
      </c>
      <c r="I463" s="1" t="s">
        <v>971</v>
      </c>
      <c r="J463" s="1" t="s">
        <v>972</v>
      </c>
      <c r="K463" s="1">
        <v>-1.18853593754699E-3</v>
      </c>
      <c r="L463" s="1">
        <v>-1.9799455812996901E-3</v>
      </c>
      <c r="M463" t="str">
        <f t="shared" si="10"/>
        <v>"L_Retroauricular_crease.3"</v>
      </c>
      <c r="OX463" s="1" t="s">
        <v>1933</v>
      </c>
    </row>
    <row r="464" spans="1:414">
      <c r="A464" s="1">
        <v>458</v>
      </c>
      <c r="B464" s="1">
        <v>4</v>
      </c>
      <c r="C464" s="1">
        <v>4478439.3</v>
      </c>
      <c r="D464" s="1" t="s">
        <v>1918</v>
      </c>
      <c r="E464" s="1" t="s">
        <v>967</v>
      </c>
      <c r="F464" s="1" t="s">
        <v>1912</v>
      </c>
      <c r="G464" s="1" t="s">
        <v>1919</v>
      </c>
      <c r="H464" s="1" t="s">
        <v>1004</v>
      </c>
      <c r="I464" s="1" t="s">
        <v>971</v>
      </c>
      <c r="J464" s="1" t="s">
        <v>972</v>
      </c>
      <c r="K464" s="1">
        <v>-1.44875014752732E-3</v>
      </c>
      <c r="L464" s="1">
        <v>-2.6783326779814699E-3</v>
      </c>
      <c r="M464" t="str">
        <f t="shared" si="10"/>
        <v>"L_Retroauricular_crease.4"</v>
      </c>
      <c r="P464" s="30"/>
      <c r="OX464" s="1" t="s">
        <v>1935</v>
      </c>
    </row>
    <row r="465" spans="1:414">
      <c r="A465" s="1">
        <v>459</v>
      </c>
      <c r="B465" s="1">
        <v>5</v>
      </c>
      <c r="C465" s="1">
        <v>4478467.3</v>
      </c>
      <c r="D465" s="1" t="s">
        <v>1920</v>
      </c>
      <c r="E465" s="1" t="s">
        <v>967</v>
      </c>
      <c r="F465" s="1" t="s">
        <v>1912</v>
      </c>
      <c r="G465" s="1" t="s">
        <v>1921</v>
      </c>
      <c r="H465" s="1" t="s">
        <v>1004</v>
      </c>
      <c r="I465" s="1" t="s">
        <v>971</v>
      </c>
      <c r="J465" s="1" t="s">
        <v>972</v>
      </c>
      <c r="K465" s="1">
        <v>-8.8333404606685297E-4</v>
      </c>
      <c r="L465" s="1">
        <v>-2.8572861296185599E-3</v>
      </c>
      <c r="M465" t="str">
        <f t="shared" si="10"/>
        <v>"L_Retroauricular_crease.5"</v>
      </c>
      <c r="OX465" s="1" t="s">
        <v>1937</v>
      </c>
    </row>
    <row r="466" spans="1:414">
      <c r="A466" s="1">
        <v>460</v>
      </c>
      <c r="B466" s="1">
        <v>6</v>
      </c>
      <c r="C466" s="1">
        <v>4473165.3</v>
      </c>
      <c r="D466" s="1" t="s">
        <v>1922</v>
      </c>
      <c r="E466" s="1" t="s">
        <v>967</v>
      </c>
      <c r="F466" s="1" t="s">
        <v>1912</v>
      </c>
      <c r="G466" s="1" t="s">
        <v>1923</v>
      </c>
      <c r="H466" s="1" t="s">
        <v>1004</v>
      </c>
      <c r="I466" s="1" t="s">
        <v>971</v>
      </c>
      <c r="J466" s="1" t="s">
        <v>972</v>
      </c>
      <c r="K466" s="1">
        <v>-9.8003826162480507E-4</v>
      </c>
      <c r="L466" s="1">
        <v>-2.8583236209127499E-3</v>
      </c>
      <c r="M466" t="str">
        <f t="shared" si="10"/>
        <v>"L_Retroauricular_crease.6"</v>
      </c>
      <c r="OX466" s="1" t="s">
        <v>1939</v>
      </c>
    </row>
    <row r="467" spans="1:414">
      <c r="A467" s="1">
        <v>461</v>
      </c>
      <c r="B467" s="1">
        <v>7</v>
      </c>
      <c r="C467" s="1">
        <v>4473162.3</v>
      </c>
      <c r="D467" s="1" t="s">
        <v>1924</v>
      </c>
      <c r="E467" s="1" t="s">
        <v>967</v>
      </c>
      <c r="F467" s="1" t="s">
        <v>1912</v>
      </c>
      <c r="G467" s="1" t="s">
        <v>1925</v>
      </c>
      <c r="H467" s="1" t="s">
        <v>1004</v>
      </c>
      <c r="I467" s="1" t="s">
        <v>971</v>
      </c>
      <c r="J467" s="1" t="s">
        <v>972</v>
      </c>
      <c r="K467" s="1">
        <v>-9.7462576023893996E-4</v>
      </c>
      <c r="L467" s="1">
        <v>-3.4928497743644299E-3</v>
      </c>
      <c r="M467" t="str">
        <f t="shared" si="10"/>
        <v>"L_Retroauricular_crease.7"</v>
      </c>
      <c r="OX467" s="1" t="s">
        <v>1941</v>
      </c>
    </row>
    <row r="468" spans="1:414">
      <c r="A468" s="1">
        <v>462</v>
      </c>
      <c r="B468" s="1">
        <v>8</v>
      </c>
      <c r="C468" s="1">
        <v>4473163.3</v>
      </c>
      <c r="D468" s="1" t="s">
        <v>1926</v>
      </c>
      <c r="E468" s="1" t="s">
        <v>967</v>
      </c>
      <c r="F468" s="1" t="s">
        <v>1912</v>
      </c>
      <c r="G468" s="1" t="s">
        <v>1927</v>
      </c>
      <c r="H468" s="1" t="s">
        <v>1004</v>
      </c>
      <c r="I468" s="1" t="s">
        <v>971</v>
      </c>
      <c r="J468" s="1" t="s">
        <v>972</v>
      </c>
      <c r="K468" s="1">
        <v>-1.00656587592026E-3</v>
      </c>
      <c r="L468" s="1">
        <v>-3.5022579283420399E-3</v>
      </c>
      <c r="M468" t="str">
        <f t="shared" si="10"/>
        <v>"L_Retroauricular_crease.8"</v>
      </c>
      <c r="OX468" s="1" t="s">
        <v>1943</v>
      </c>
    </row>
    <row r="469" spans="1:414">
      <c r="A469" s="1">
        <v>463</v>
      </c>
      <c r="B469" s="1">
        <v>9</v>
      </c>
      <c r="C469" s="1">
        <v>4473253.3</v>
      </c>
      <c r="D469" s="1" t="s">
        <v>1928</v>
      </c>
      <c r="E469" s="1" t="s">
        <v>967</v>
      </c>
      <c r="F469" s="1" t="s">
        <v>1912</v>
      </c>
      <c r="G469" s="1" t="s">
        <v>1929</v>
      </c>
      <c r="H469" s="1" t="s">
        <v>1004</v>
      </c>
      <c r="I469" s="1" t="s">
        <v>971</v>
      </c>
      <c r="J469" s="1" t="s">
        <v>972</v>
      </c>
      <c r="K469" s="1">
        <v>-1.1930282326759901E-3</v>
      </c>
      <c r="L469" s="1">
        <v>-3.74925678372437E-3</v>
      </c>
      <c r="M469" t="str">
        <f t="shared" si="10"/>
        <v>"L_Retroauricular_crease.9"</v>
      </c>
      <c r="OX469" s="1" t="s">
        <v>1945</v>
      </c>
    </row>
    <row r="470" spans="1:414">
      <c r="A470" s="1">
        <v>464</v>
      </c>
      <c r="B470" s="1">
        <v>10</v>
      </c>
      <c r="C470" s="1">
        <v>4473695.3</v>
      </c>
      <c r="D470" s="1" t="s">
        <v>1930</v>
      </c>
      <c r="E470" s="1" t="s">
        <v>967</v>
      </c>
      <c r="F470" s="1" t="s">
        <v>1912</v>
      </c>
      <c r="G470" s="1" t="s">
        <v>1931</v>
      </c>
      <c r="H470" s="1" t="s">
        <v>1004</v>
      </c>
      <c r="I470" s="1" t="s">
        <v>971</v>
      </c>
      <c r="J470" s="1" t="s">
        <v>972</v>
      </c>
      <c r="K470" s="1">
        <v>-1.2791864777260699E-3</v>
      </c>
      <c r="L470" s="1">
        <v>-3.7852074631347398E-3</v>
      </c>
      <c r="M470" t="str">
        <f t="shared" si="10"/>
        <v>"L_Retroauricular_crease.10"</v>
      </c>
      <c r="OX470" s="1" t="s">
        <v>1947</v>
      </c>
    </row>
    <row r="471" spans="1:414">
      <c r="A471" s="1">
        <v>465</v>
      </c>
      <c r="B471" s="1">
        <v>11</v>
      </c>
      <c r="C471" s="1">
        <v>4478536.3</v>
      </c>
      <c r="D471" s="1" t="s">
        <v>1932</v>
      </c>
      <c r="E471" s="1" t="s">
        <v>967</v>
      </c>
      <c r="F471" s="1" t="s">
        <v>1912</v>
      </c>
      <c r="G471" s="1" t="s">
        <v>1933</v>
      </c>
      <c r="H471" s="1" t="s">
        <v>1070</v>
      </c>
      <c r="I471" s="1" t="s">
        <v>971</v>
      </c>
      <c r="J471" s="1" t="s">
        <v>984</v>
      </c>
      <c r="K471" s="1">
        <v>2.1058443744124801E-4</v>
      </c>
      <c r="L471" s="1">
        <v>-3.9868508018610898E-3</v>
      </c>
      <c r="M471" t="str">
        <f t="shared" si="10"/>
        <v>"L_Retroauricular_crease.11"</v>
      </c>
      <c r="OX471" s="1" t="s">
        <v>1949</v>
      </c>
    </row>
    <row r="472" spans="1:414">
      <c r="A472" s="1">
        <v>466</v>
      </c>
      <c r="B472" s="1">
        <v>12</v>
      </c>
      <c r="C472" s="1">
        <v>4473321.3</v>
      </c>
      <c r="D472" s="1" t="s">
        <v>1934</v>
      </c>
      <c r="E472" s="1" t="s">
        <v>967</v>
      </c>
      <c r="F472" s="1" t="s">
        <v>1912</v>
      </c>
      <c r="G472" s="1" t="s">
        <v>1935</v>
      </c>
      <c r="H472" s="1" t="s">
        <v>983</v>
      </c>
      <c r="I472" s="1" t="s">
        <v>971</v>
      </c>
      <c r="J472" s="1" t="s">
        <v>984</v>
      </c>
      <c r="K472" s="1">
        <v>2.6506778132827E-4</v>
      </c>
      <c r="L472" s="1">
        <v>-4.01883595049386E-3</v>
      </c>
      <c r="M472" t="str">
        <f t="shared" si="10"/>
        <v>"L_Retroauricular_crease.12"</v>
      </c>
      <c r="OX472" s="1" t="s">
        <v>1951</v>
      </c>
    </row>
    <row r="473" spans="1:414">
      <c r="A473" s="1">
        <v>467</v>
      </c>
      <c r="B473" s="1">
        <v>13</v>
      </c>
      <c r="C473" s="1">
        <v>4478541.3</v>
      </c>
      <c r="D473" s="1" t="s">
        <v>1936</v>
      </c>
      <c r="E473" s="1" t="s">
        <v>967</v>
      </c>
      <c r="F473" s="1" t="s">
        <v>1912</v>
      </c>
      <c r="G473" s="1" t="s">
        <v>1937</v>
      </c>
      <c r="H473" s="1" t="s">
        <v>1070</v>
      </c>
      <c r="I473" s="1" t="s">
        <v>971</v>
      </c>
      <c r="J473" s="1" t="s">
        <v>984</v>
      </c>
      <c r="K473" s="1">
        <v>-5.3850736769160703E-5</v>
      </c>
      <c r="L473" s="1">
        <v>-4.1957418062518199E-3</v>
      </c>
      <c r="M473" t="str">
        <f t="shared" si="10"/>
        <v>"L_Retroauricular_crease.13"</v>
      </c>
      <c r="OX473" s="1" t="s">
        <v>1954</v>
      </c>
    </row>
    <row r="474" spans="1:414">
      <c r="A474" s="1">
        <v>468</v>
      </c>
      <c r="B474" s="1">
        <v>14</v>
      </c>
      <c r="C474" s="1">
        <v>4473384.3</v>
      </c>
      <c r="D474" s="1" t="s">
        <v>1938</v>
      </c>
      <c r="E474" s="1" t="s">
        <v>967</v>
      </c>
      <c r="F474" s="1" t="s">
        <v>1912</v>
      </c>
      <c r="G474" s="1" t="s">
        <v>1939</v>
      </c>
      <c r="H474" s="1" t="s">
        <v>1070</v>
      </c>
      <c r="I474" s="1" t="s">
        <v>971</v>
      </c>
      <c r="J474" s="1" t="s">
        <v>984</v>
      </c>
      <c r="K474" s="1">
        <v>1.4364534005616901E-4</v>
      </c>
      <c r="L474" s="1">
        <v>-4.2097318569212496E-3</v>
      </c>
      <c r="M474" t="str">
        <f t="shared" si="10"/>
        <v>"L_Retroauricular_crease.14"</v>
      </c>
      <c r="OX474" s="1" t="s">
        <v>1956</v>
      </c>
    </row>
    <row r="475" spans="1:414">
      <c r="A475" s="1">
        <v>469</v>
      </c>
      <c r="B475" s="1">
        <v>15</v>
      </c>
      <c r="C475" s="1">
        <v>4473205.3</v>
      </c>
      <c r="D475" s="1" t="s">
        <v>1940</v>
      </c>
      <c r="E475" s="1" t="s">
        <v>967</v>
      </c>
      <c r="F475" s="1" t="s">
        <v>1912</v>
      </c>
      <c r="G475" s="1" t="s">
        <v>1941</v>
      </c>
      <c r="H475" s="1" t="s">
        <v>1004</v>
      </c>
      <c r="I475" s="1" t="s">
        <v>971</v>
      </c>
      <c r="J475" s="1" t="s">
        <v>972</v>
      </c>
      <c r="K475" s="1">
        <v>-1.1504802761524099E-3</v>
      </c>
      <c r="L475" s="1">
        <v>-4.7471707889602602E-3</v>
      </c>
      <c r="M475" t="str">
        <f t="shared" si="10"/>
        <v>"L_Retroauricular_crease.15"</v>
      </c>
      <c r="OX475" s="1" t="s">
        <v>1958</v>
      </c>
    </row>
    <row r="476" spans="1:414">
      <c r="A476" s="1">
        <v>470</v>
      </c>
      <c r="B476" s="1">
        <v>16</v>
      </c>
      <c r="C476" s="1">
        <v>4473206.3</v>
      </c>
      <c r="D476" s="1" t="s">
        <v>1942</v>
      </c>
      <c r="E476" s="1" t="s">
        <v>967</v>
      </c>
      <c r="F476" s="1" t="s">
        <v>1912</v>
      </c>
      <c r="G476" s="1" t="s">
        <v>1943</v>
      </c>
      <c r="H476" s="1" t="s">
        <v>1004</v>
      </c>
      <c r="I476" s="1" t="s">
        <v>971</v>
      </c>
      <c r="J476" s="1" t="s">
        <v>972</v>
      </c>
      <c r="K476" s="1">
        <v>-1.01599453388547E-3</v>
      </c>
      <c r="L476" s="1">
        <v>-4.8699697487573001E-3</v>
      </c>
      <c r="M476" t="str">
        <f t="shared" si="10"/>
        <v>"L_Retroauricular_crease.16"</v>
      </c>
      <c r="OX476" s="1" t="s">
        <v>1960</v>
      </c>
    </row>
    <row r="477" spans="1:414">
      <c r="A477" s="1">
        <v>471</v>
      </c>
      <c r="B477" s="1">
        <v>17</v>
      </c>
      <c r="C477" s="1">
        <v>4478468.3</v>
      </c>
      <c r="D477" s="1" t="s">
        <v>1944</v>
      </c>
      <c r="E477" s="1" t="s">
        <v>967</v>
      </c>
      <c r="F477" s="1" t="s">
        <v>1912</v>
      </c>
      <c r="G477" s="1" t="s">
        <v>1945</v>
      </c>
      <c r="H477" s="1" t="s">
        <v>1004</v>
      </c>
      <c r="I477" s="1" t="s">
        <v>971</v>
      </c>
      <c r="J477" s="1" t="s">
        <v>972</v>
      </c>
      <c r="K477" s="1">
        <v>-8.0888509597303005E-4</v>
      </c>
      <c r="L477" s="1">
        <v>-5.1755570356390298E-3</v>
      </c>
      <c r="M477" t="str">
        <f t="shared" si="10"/>
        <v>"L_Retroauricular_crease.17"</v>
      </c>
      <c r="OX477" s="1" t="s">
        <v>1963</v>
      </c>
    </row>
    <row r="478" spans="1:414">
      <c r="A478" s="1">
        <v>472</v>
      </c>
      <c r="B478" s="1">
        <v>18</v>
      </c>
      <c r="C478" s="1">
        <v>4472370.3</v>
      </c>
      <c r="D478" s="1" t="s">
        <v>1946</v>
      </c>
      <c r="E478" s="1" t="s">
        <v>967</v>
      </c>
      <c r="F478" s="1" t="s">
        <v>1912</v>
      </c>
      <c r="G478" s="1" t="s">
        <v>1947</v>
      </c>
      <c r="H478" s="1" t="s">
        <v>1004</v>
      </c>
      <c r="I478" s="1" t="s">
        <v>971</v>
      </c>
      <c r="J478" s="1" t="s">
        <v>972</v>
      </c>
      <c r="K478" s="1">
        <v>-4.4769318398096998E-4</v>
      </c>
      <c r="L478" s="1">
        <v>-5.7242888378204902E-3</v>
      </c>
      <c r="M478" t="str">
        <f t="shared" si="10"/>
        <v>"L_Retroauricular_crease.18"</v>
      </c>
      <c r="OX478" s="1" t="s">
        <v>1966</v>
      </c>
    </row>
    <row r="479" spans="1:414">
      <c r="A479" s="1">
        <v>473</v>
      </c>
      <c r="B479" s="1">
        <v>19</v>
      </c>
      <c r="C479" s="1">
        <v>4472371.3</v>
      </c>
      <c r="D479" s="1" t="s">
        <v>1948</v>
      </c>
      <c r="E479" s="1" t="s">
        <v>967</v>
      </c>
      <c r="F479" s="1" t="s">
        <v>1912</v>
      </c>
      <c r="G479" s="1" t="s">
        <v>1949</v>
      </c>
      <c r="H479" s="1" t="s">
        <v>1004</v>
      </c>
      <c r="I479" s="1" t="s">
        <v>971</v>
      </c>
      <c r="J479" s="1" t="s">
        <v>972</v>
      </c>
      <c r="K479" s="1">
        <v>-5.8507145224935802E-4</v>
      </c>
      <c r="L479" s="1">
        <v>-5.8359784311813297E-3</v>
      </c>
      <c r="M479" t="str">
        <f t="shared" si="10"/>
        <v>"L_Retroauricular_crease.19"</v>
      </c>
      <c r="OX479" s="1" t="s">
        <v>1968</v>
      </c>
    </row>
    <row r="480" spans="1:414">
      <c r="A480" s="1">
        <v>474</v>
      </c>
      <c r="B480" s="1">
        <v>20</v>
      </c>
      <c r="C480" s="1">
        <v>4473166.3</v>
      </c>
      <c r="D480" s="1" t="s">
        <v>1950</v>
      </c>
      <c r="E480" s="1" t="s">
        <v>967</v>
      </c>
      <c r="F480" s="1" t="s">
        <v>1912</v>
      </c>
      <c r="G480" s="1" t="s">
        <v>1951</v>
      </c>
      <c r="H480" s="1" t="s">
        <v>1070</v>
      </c>
      <c r="I480" s="1" t="s">
        <v>971</v>
      </c>
      <c r="J480" s="1" t="s">
        <v>972</v>
      </c>
      <c r="K480" s="1">
        <v>-6.65497485805031E-4</v>
      </c>
      <c r="L480" s="1">
        <v>-9.6042847596342195E-3</v>
      </c>
      <c r="M480" t="str">
        <f t="shared" si="10"/>
        <v>"L_Retroauricular_crease.20"</v>
      </c>
      <c r="OX480" s="1" t="s">
        <v>1970</v>
      </c>
    </row>
    <row r="481" spans="1:4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OX481" s="1" t="s">
        <v>1972</v>
      </c>
    </row>
    <row r="482" spans="1:414">
      <c r="A482" s="1">
        <v>475</v>
      </c>
      <c r="B482" s="1">
        <v>0</v>
      </c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t="s">
        <v>4458</v>
      </c>
      <c r="OX482" s="1" t="s">
        <v>1974</v>
      </c>
    </row>
    <row r="483" spans="1:414">
      <c r="A483" s="1">
        <v>476</v>
      </c>
      <c r="B483" s="1">
        <v>1</v>
      </c>
      <c r="C483" s="1">
        <v>4473254.3</v>
      </c>
      <c r="D483" s="1" t="s">
        <v>1952</v>
      </c>
      <c r="E483" s="1" t="s">
        <v>967</v>
      </c>
      <c r="F483" s="1" t="s">
        <v>1953</v>
      </c>
      <c r="G483" s="1" t="s">
        <v>1954</v>
      </c>
      <c r="H483" s="1" t="s">
        <v>1371</v>
      </c>
      <c r="I483" s="1" t="s">
        <v>997</v>
      </c>
      <c r="J483" s="1" t="s">
        <v>984</v>
      </c>
      <c r="K483" s="1">
        <v>-8.1653064148921395E-4</v>
      </c>
      <c r="L483" s="1">
        <v>-9.0069309167937501E-3</v>
      </c>
      <c r="M483" t="str">
        <f t="shared" ref="M483:M486" si="11">CONCATENATE("""",G483,"""")</f>
        <v>"Mid_vagina.1"</v>
      </c>
      <c r="OX483" s="1" t="s">
        <v>1976</v>
      </c>
    </row>
    <row r="484" spans="1:414">
      <c r="A484" s="1">
        <v>477</v>
      </c>
      <c r="B484" s="1">
        <v>2</v>
      </c>
      <c r="C484" s="1">
        <v>4478505.3</v>
      </c>
      <c r="D484" s="1" t="s">
        <v>1955</v>
      </c>
      <c r="E484" s="1" t="s">
        <v>967</v>
      </c>
      <c r="F484" s="1" t="s">
        <v>1953</v>
      </c>
      <c r="G484" s="1" t="s">
        <v>1956</v>
      </c>
      <c r="H484" s="1" t="s">
        <v>1371</v>
      </c>
      <c r="I484" s="1" t="s">
        <v>997</v>
      </c>
      <c r="J484" s="1" t="s">
        <v>984</v>
      </c>
      <c r="K484" s="1">
        <v>-6.9041737052328103E-4</v>
      </c>
      <c r="L484" s="1">
        <v>-9.2065582675224401E-3</v>
      </c>
      <c r="M484" t="str">
        <f t="shared" si="11"/>
        <v>"Mid_vagina.2"</v>
      </c>
      <c r="OX484" s="1" t="s">
        <v>1978</v>
      </c>
    </row>
    <row r="485" spans="1:414">
      <c r="A485" s="1">
        <v>478</v>
      </c>
      <c r="B485" s="1">
        <v>3</v>
      </c>
      <c r="C485" s="1">
        <v>4473329.3</v>
      </c>
      <c r="D485" s="1" t="s">
        <v>1957</v>
      </c>
      <c r="E485" s="1" t="s">
        <v>967</v>
      </c>
      <c r="F485" s="1" t="s">
        <v>1953</v>
      </c>
      <c r="G485" s="1" t="s">
        <v>1958</v>
      </c>
      <c r="H485" s="1" t="s">
        <v>1371</v>
      </c>
      <c r="I485" s="1" t="s">
        <v>997</v>
      </c>
      <c r="J485" s="1" t="s">
        <v>984</v>
      </c>
      <c r="K485" s="1">
        <v>-9.4221820702681397E-4</v>
      </c>
      <c r="L485" s="1">
        <v>-1.13874188441212E-2</v>
      </c>
      <c r="M485" t="str">
        <f t="shared" si="11"/>
        <v>"Mid_vagina.3"</v>
      </c>
      <c r="OX485" s="1" t="s">
        <v>1980</v>
      </c>
    </row>
    <row r="486" spans="1:414">
      <c r="A486" s="1">
        <v>479</v>
      </c>
      <c r="B486" s="1">
        <v>4</v>
      </c>
      <c r="C486" s="1">
        <v>4473333.3</v>
      </c>
      <c r="D486" s="1" t="s">
        <v>1959</v>
      </c>
      <c r="E486" s="1" t="s">
        <v>967</v>
      </c>
      <c r="F486" s="1" t="s">
        <v>1953</v>
      </c>
      <c r="G486" s="1" t="s">
        <v>1960</v>
      </c>
      <c r="H486" s="1" t="s">
        <v>1371</v>
      </c>
      <c r="I486" s="1" t="s">
        <v>997</v>
      </c>
      <c r="J486" s="1" t="s">
        <v>984</v>
      </c>
      <c r="K486" s="1">
        <v>-1.33399131442202E-3</v>
      </c>
      <c r="L486" s="1">
        <v>-1.1540736600923E-2</v>
      </c>
      <c r="M486" t="str">
        <f t="shared" si="11"/>
        <v>"Mid_vagina.4"</v>
      </c>
      <c r="OX486" s="1" t="s">
        <v>1982</v>
      </c>
    </row>
    <row r="487" spans="1:4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OX487" s="1" t="s">
        <v>1984</v>
      </c>
    </row>
    <row r="488" spans="1:414">
      <c r="A488" s="1">
        <v>480</v>
      </c>
      <c r="B488" s="1">
        <v>0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t="s">
        <v>4459</v>
      </c>
      <c r="OX488" s="1" t="s">
        <v>1986</v>
      </c>
    </row>
    <row r="489" spans="1:414">
      <c r="A489" s="1">
        <v>481</v>
      </c>
      <c r="B489" s="1">
        <v>1</v>
      </c>
      <c r="C489" s="1">
        <v>4473444.3</v>
      </c>
      <c r="D489" s="1" t="s">
        <v>1961</v>
      </c>
      <c r="E489" s="1" t="s">
        <v>967</v>
      </c>
      <c r="F489" s="1" t="s">
        <v>1962</v>
      </c>
      <c r="G489" s="1" t="s">
        <v>1963</v>
      </c>
      <c r="H489" s="1" t="s">
        <v>1964</v>
      </c>
      <c r="I489" s="1" t="s">
        <v>971</v>
      </c>
      <c r="J489" s="1" t="s">
        <v>984</v>
      </c>
      <c r="K489" s="1">
        <v>3.1727736785406701E-3</v>
      </c>
      <c r="L489" s="1">
        <v>3.4563757387965398E-3</v>
      </c>
      <c r="M489" t="str">
        <f t="shared" ref="M489:M500" si="12">CONCATENATE("""",G489,"""")</f>
        <v>"Palatine_Tonsils.1"</v>
      </c>
      <c r="OX489" s="1" t="s">
        <v>1989</v>
      </c>
    </row>
    <row r="490" spans="1:414">
      <c r="A490" s="1">
        <v>482</v>
      </c>
      <c r="B490" s="1">
        <v>2</v>
      </c>
      <c r="C490" s="1">
        <v>4473445.3</v>
      </c>
      <c r="D490" s="1" t="s">
        <v>1965</v>
      </c>
      <c r="E490" s="1" t="s">
        <v>967</v>
      </c>
      <c r="F490" s="1" t="s">
        <v>1962</v>
      </c>
      <c r="G490" s="1" t="s">
        <v>1966</v>
      </c>
      <c r="H490" s="1" t="s">
        <v>1964</v>
      </c>
      <c r="I490" s="1" t="s">
        <v>971</v>
      </c>
      <c r="J490" s="1" t="s">
        <v>984</v>
      </c>
      <c r="K490" s="1">
        <v>3.1726994922274898E-3</v>
      </c>
      <c r="L490" s="1">
        <v>3.4127672489315699E-3</v>
      </c>
      <c r="M490" t="str">
        <f t="shared" si="12"/>
        <v>"Palatine_Tonsils.2"</v>
      </c>
      <c r="OX490" s="1" t="s">
        <v>1991</v>
      </c>
    </row>
    <row r="491" spans="1:414">
      <c r="A491" s="1">
        <v>483</v>
      </c>
      <c r="B491" s="1">
        <v>3</v>
      </c>
      <c r="C491" s="1">
        <v>4473387.3</v>
      </c>
      <c r="D491" s="1" t="s">
        <v>1967</v>
      </c>
      <c r="E491" s="1" t="s">
        <v>967</v>
      </c>
      <c r="F491" s="1" t="s">
        <v>1962</v>
      </c>
      <c r="G491" s="1" t="s">
        <v>1968</v>
      </c>
      <c r="H491" s="1" t="s">
        <v>970</v>
      </c>
      <c r="I491" s="1" t="s">
        <v>971</v>
      </c>
      <c r="J491" s="1" t="s">
        <v>984</v>
      </c>
      <c r="K491" s="1">
        <v>4.2917349454788404E-3</v>
      </c>
      <c r="L491" s="1">
        <v>2.9893627516762002E-3</v>
      </c>
      <c r="M491" t="str">
        <f t="shared" si="12"/>
        <v>"Palatine_Tonsils.3"</v>
      </c>
      <c r="OX491" s="1" t="s">
        <v>1993</v>
      </c>
    </row>
    <row r="492" spans="1:414">
      <c r="A492" s="1">
        <v>484</v>
      </c>
      <c r="B492" s="1">
        <v>4</v>
      </c>
      <c r="C492" s="1">
        <v>4473439.3</v>
      </c>
      <c r="D492" s="1" t="s">
        <v>1969</v>
      </c>
      <c r="E492" s="1" t="s">
        <v>967</v>
      </c>
      <c r="F492" s="1" t="s">
        <v>1962</v>
      </c>
      <c r="G492" s="1" t="s">
        <v>1970</v>
      </c>
      <c r="H492" s="1" t="s">
        <v>970</v>
      </c>
      <c r="I492" s="1" t="s">
        <v>971</v>
      </c>
      <c r="J492" s="1" t="s">
        <v>984</v>
      </c>
      <c r="K492" s="1">
        <v>4.3626679949778204E-3</v>
      </c>
      <c r="L492" s="1">
        <v>2.91934798541231E-3</v>
      </c>
      <c r="M492" t="str">
        <f t="shared" si="12"/>
        <v>"Palatine_Tonsils.4"</v>
      </c>
      <c r="OX492" s="1" t="s">
        <v>1995</v>
      </c>
    </row>
    <row r="493" spans="1:414">
      <c r="A493" s="1">
        <v>485</v>
      </c>
      <c r="B493" s="1">
        <v>5</v>
      </c>
      <c r="C493" s="1">
        <v>4473492.3</v>
      </c>
      <c r="D493" s="1" t="s">
        <v>1971</v>
      </c>
      <c r="E493" s="1" t="s">
        <v>967</v>
      </c>
      <c r="F493" s="1" t="s">
        <v>1962</v>
      </c>
      <c r="G493" s="1" t="s">
        <v>1972</v>
      </c>
      <c r="H493" s="1" t="s">
        <v>1964</v>
      </c>
      <c r="I493" s="1" t="s">
        <v>971</v>
      </c>
      <c r="J493" s="1" t="s">
        <v>984</v>
      </c>
      <c r="K493" s="1">
        <v>1.1497808685592299E-3</v>
      </c>
      <c r="L493" s="1">
        <v>2.6260072639849598E-3</v>
      </c>
      <c r="M493" t="str">
        <f t="shared" si="12"/>
        <v>"Palatine_Tonsils.5"</v>
      </c>
      <c r="OX493" s="1" t="s">
        <v>1998</v>
      </c>
    </row>
    <row r="494" spans="1:414">
      <c r="A494" s="1">
        <v>486</v>
      </c>
      <c r="B494" s="1">
        <v>6</v>
      </c>
      <c r="C494" s="1">
        <v>4478575.3</v>
      </c>
      <c r="D494" s="1" t="s">
        <v>1973</v>
      </c>
      <c r="E494" s="1" t="s">
        <v>967</v>
      </c>
      <c r="F494" s="1" t="s">
        <v>1962</v>
      </c>
      <c r="G494" s="1" t="s">
        <v>1974</v>
      </c>
      <c r="H494" s="1" t="s">
        <v>1964</v>
      </c>
      <c r="I494" s="1" t="s">
        <v>971</v>
      </c>
      <c r="J494" s="1" t="s">
        <v>984</v>
      </c>
      <c r="K494" s="1">
        <v>1.0056133207511199E-3</v>
      </c>
      <c r="L494" s="1">
        <v>2.5841340628163798E-3</v>
      </c>
      <c r="M494" t="str">
        <f t="shared" si="12"/>
        <v>"Palatine_Tonsils.6"</v>
      </c>
      <c r="OX494" s="1" t="s">
        <v>2000</v>
      </c>
    </row>
    <row r="495" spans="1:414">
      <c r="A495" s="1">
        <v>487</v>
      </c>
      <c r="B495" s="1">
        <v>7</v>
      </c>
      <c r="C495" s="1">
        <v>4473448.3</v>
      </c>
      <c r="D495" s="1" t="s">
        <v>1975</v>
      </c>
      <c r="E495" s="1" t="s">
        <v>967</v>
      </c>
      <c r="F495" s="1" t="s">
        <v>1962</v>
      </c>
      <c r="G495" s="1" t="s">
        <v>1976</v>
      </c>
      <c r="H495" s="1" t="s">
        <v>970</v>
      </c>
      <c r="I495" s="1" t="s">
        <v>997</v>
      </c>
      <c r="J495" s="1" t="s">
        <v>984</v>
      </c>
      <c r="K495" s="1">
        <v>2.8204067526288799E-3</v>
      </c>
      <c r="L495" s="1">
        <v>1.3128647781333201E-3</v>
      </c>
      <c r="M495" t="str">
        <f t="shared" si="12"/>
        <v>"Palatine_Tonsils.7"</v>
      </c>
      <c r="OX495" s="1" t="s">
        <v>2002</v>
      </c>
    </row>
    <row r="496" spans="1:414">
      <c r="A496" s="1">
        <v>488</v>
      </c>
      <c r="B496" s="1">
        <v>8</v>
      </c>
      <c r="C496" s="1">
        <v>4473447.3</v>
      </c>
      <c r="D496" s="1" t="s">
        <v>1977</v>
      </c>
      <c r="E496" s="1" t="s">
        <v>967</v>
      </c>
      <c r="F496" s="1" t="s">
        <v>1962</v>
      </c>
      <c r="G496" s="1" t="s">
        <v>1978</v>
      </c>
      <c r="H496" s="1" t="s">
        <v>970</v>
      </c>
      <c r="I496" s="1" t="s">
        <v>997</v>
      </c>
      <c r="J496" s="1" t="s">
        <v>984</v>
      </c>
      <c r="K496" s="1">
        <v>2.63826497723481E-3</v>
      </c>
      <c r="L496" s="1">
        <v>1.18651279434757E-3</v>
      </c>
      <c r="M496" t="str">
        <f t="shared" si="12"/>
        <v>"Palatine_Tonsils.8"</v>
      </c>
      <c r="OX496" s="1" t="s">
        <v>2004</v>
      </c>
    </row>
    <row r="497" spans="1:414">
      <c r="A497" s="1">
        <v>489</v>
      </c>
      <c r="B497" s="1">
        <v>9</v>
      </c>
      <c r="C497" s="1">
        <v>4472991.3</v>
      </c>
      <c r="D497" s="1" t="s">
        <v>1979</v>
      </c>
      <c r="E497" s="1" t="s">
        <v>967</v>
      </c>
      <c r="F497" s="1" t="s">
        <v>1962</v>
      </c>
      <c r="G497" s="1" t="s">
        <v>1980</v>
      </c>
      <c r="H497" s="1" t="s">
        <v>1964</v>
      </c>
      <c r="I497" s="1" t="s">
        <v>997</v>
      </c>
      <c r="J497" s="1" t="s">
        <v>984</v>
      </c>
      <c r="K497" s="1">
        <v>1.22720474108807E-3</v>
      </c>
      <c r="L497" s="1">
        <v>1.0489662571067199E-3</v>
      </c>
      <c r="M497" t="str">
        <f t="shared" si="12"/>
        <v>"Palatine_Tonsils.9"</v>
      </c>
      <c r="OX497" s="1" t="s">
        <v>2006</v>
      </c>
    </row>
    <row r="498" spans="1:414">
      <c r="A498" s="1">
        <v>490</v>
      </c>
      <c r="B498" s="1">
        <v>10</v>
      </c>
      <c r="C498" s="1">
        <v>4473390.3</v>
      </c>
      <c r="D498" s="1" t="s">
        <v>1981</v>
      </c>
      <c r="E498" s="1" t="s">
        <v>967</v>
      </c>
      <c r="F498" s="1" t="s">
        <v>1962</v>
      </c>
      <c r="G498" s="1" t="s">
        <v>1982</v>
      </c>
      <c r="H498" s="1" t="s">
        <v>1964</v>
      </c>
      <c r="I498" s="1" t="s">
        <v>997</v>
      </c>
      <c r="J498" s="1" t="s">
        <v>984</v>
      </c>
      <c r="K498" s="1">
        <v>1.3444427033442001E-3</v>
      </c>
      <c r="L498" s="1">
        <v>9.6822668264023198E-4</v>
      </c>
      <c r="M498" t="str">
        <f t="shared" si="12"/>
        <v>"Palatine_Tonsils.10"</v>
      </c>
      <c r="OX498" s="1" t="s">
        <v>2008</v>
      </c>
    </row>
    <row r="499" spans="1:414">
      <c r="A499" s="1">
        <v>491</v>
      </c>
      <c r="B499" s="1">
        <v>11</v>
      </c>
      <c r="C499" s="1">
        <v>4473363.3</v>
      </c>
      <c r="D499" s="1" t="s">
        <v>1983</v>
      </c>
      <c r="E499" s="1" t="s">
        <v>967</v>
      </c>
      <c r="F499" s="1" t="s">
        <v>1962</v>
      </c>
      <c r="G499" s="1" t="s">
        <v>1984</v>
      </c>
      <c r="H499" s="1" t="s">
        <v>1964</v>
      </c>
      <c r="I499" s="1" t="s">
        <v>997</v>
      </c>
      <c r="J499" s="1" t="s">
        <v>984</v>
      </c>
      <c r="K499" s="1">
        <v>1.33722165219058E-3</v>
      </c>
      <c r="L499" s="1">
        <v>9.6740128350893205E-4</v>
      </c>
      <c r="M499" t="str">
        <f t="shared" si="12"/>
        <v>"Palatine_Tonsils.11"</v>
      </c>
      <c r="OX499" s="1" t="s">
        <v>2010</v>
      </c>
    </row>
    <row r="500" spans="1:414">
      <c r="A500" s="1">
        <v>492</v>
      </c>
      <c r="B500" s="1">
        <v>12</v>
      </c>
      <c r="C500" s="1">
        <v>4472989.3</v>
      </c>
      <c r="D500" s="1" t="s">
        <v>1985</v>
      </c>
      <c r="E500" s="1" t="s">
        <v>967</v>
      </c>
      <c r="F500" s="1" t="s">
        <v>1962</v>
      </c>
      <c r="G500" s="1" t="s">
        <v>1986</v>
      </c>
      <c r="H500" s="1" t="s">
        <v>1964</v>
      </c>
      <c r="I500" s="1" t="s">
        <v>997</v>
      </c>
      <c r="J500" s="1" t="s">
        <v>984</v>
      </c>
      <c r="K500" s="1">
        <v>1.1811664243926399E-3</v>
      </c>
      <c r="L500" s="1">
        <v>9.0482496345291004E-4</v>
      </c>
      <c r="M500" t="str">
        <f t="shared" si="12"/>
        <v>"Palatine_Tonsils.12"</v>
      </c>
      <c r="OX500" s="1" t="s">
        <v>2013</v>
      </c>
    </row>
    <row r="501" spans="1:4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OX501" s="1" t="s">
        <v>2015</v>
      </c>
    </row>
    <row r="502" spans="1:414">
      <c r="A502" s="1">
        <v>493</v>
      </c>
      <c r="B502" s="1">
        <v>0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t="s">
        <v>4460</v>
      </c>
      <c r="OX502" s="1" t="s">
        <v>2017</v>
      </c>
    </row>
    <row r="503" spans="1:414">
      <c r="A503" s="1">
        <v>494</v>
      </c>
      <c r="B503" s="1">
        <v>1</v>
      </c>
      <c r="C503" s="1">
        <v>4472424.3</v>
      </c>
      <c r="D503" s="1" t="s">
        <v>1987</v>
      </c>
      <c r="E503" s="1" t="s">
        <v>967</v>
      </c>
      <c r="F503" s="1" t="s">
        <v>1988</v>
      </c>
      <c r="G503" s="1" t="s">
        <v>1989</v>
      </c>
      <c r="H503" s="1" t="s">
        <v>1964</v>
      </c>
      <c r="I503" s="1" t="s">
        <v>997</v>
      </c>
      <c r="J503" s="1" t="s">
        <v>1444</v>
      </c>
      <c r="K503" s="1">
        <v>-1.1743189328474401E-3</v>
      </c>
      <c r="L503" s="1">
        <v>1.65788334682315E-4</v>
      </c>
      <c r="M503" t="str">
        <f t="shared" ref="M503:M566" si="13">CONCATENATE("""",G503,"""")</f>
        <v>"Posterior_fornix.1"</v>
      </c>
      <c r="OX503" s="1" t="s">
        <v>2019</v>
      </c>
    </row>
    <row r="504" spans="1:414">
      <c r="A504" s="1">
        <v>495</v>
      </c>
      <c r="B504" s="1">
        <v>2</v>
      </c>
      <c r="C504" s="1">
        <v>4472135.3</v>
      </c>
      <c r="D504" s="1" t="s">
        <v>1990</v>
      </c>
      <c r="E504" s="1" t="s">
        <v>967</v>
      </c>
      <c r="F504" s="1" t="s">
        <v>1988</v>
      </c>
      <c r="G504" s="1" t="s">
        <v>1991</v>
      </c>
      <c r="H504" s="1" t="s">
        <v>1964</v>
      </c>
      <c r="I504" s="1" t="s">
        <v>997</v>
      </c>
      <c r="J504" s="1" t="s">
        <v>972</v>
      </c>
      <c r="K504" s="1">
        <v>-2.17338791802138E-3</v>
      </c>
      <c r="L504" s="1">
        <v>-1.72777757362044E-3</v>
      </c>
      <c r="M504" t="str">
        <f t="shared" si="13"/>
        <v>"Posterior_fornix.2"</v>
      </c>
      <c r="OX504" s="1" t="s">
        <v>2021</v>
      </c>
    </row>
    <row r="505" spans="1:414">
      <c r="A505" s="1">
        <v>496</v>
      </c>
      <c r="B505" s="1">
        <v>3</v>
      </c>
      <c r="C505" s="1">
        <v>4472134.3</v>
      </c>
      <c r="D505" s="1" t="s">
        <v>1992</v>
      </c>
      <c r="E505" s="1" t="s">
        <v>967</v>
      </c>
      <c r="F505" s="1" t="s">
        <v>1988</v>
      </c>
      <c r="G505" s="1" t="s">
        <v>1993</v>
      </c>
      <c r="H505" s="1" t="s">
        <v>1964</v>
      </c>
      <c r="I505" s="1" t="s">
        <v>997</v>
      </c>
      <c r="J505" s="1" t="s">
        <v>972</v>
      </c>
      <c r="K505" s="1">
        <v>-1.99841728693663E-3</v>
      </c>
      <c r="L505" s="1">
        <v>-1.93541107504249E-3</v>
      </c>
      <c r="M505" t="str">
        <f t="shared" si="13"/>
        <v>"Posterior_fornix.3"</v>
      </c>
      <c r="OX505" s="1" t="s">
        <v>2023</v>
      </c>
    </row>
    <row r="506" spans="1:414">
      <c r="A506" s="1">
        <v>497</v>
      </c>
      <c r="B506" s="1">
        <v>4</v>
      </c>
      <c r="C506" s="1">
        <v>4473242.3</v>
      </c>
      <c r="D506" s="1" t="s">
        <v>1994</v>
      </c>
      <c r="E506" s="1" t="s">
        <v>967</v>
      </c>
      <c r="F506" s="1" t="s">
        <v>1988</v>
      </c>
      <c r="G506" s="1" t="s">
        <v>1995</v>
      </c>
      <c r="H506" s="1" t="s">
        <v>1996</v>
      </c>
      <c r="I506" s="1" t="s">
        <v>997</v>
      </c>
      <c r="J506" s="1" t="s">
        <v>972</v>
      </c>
      <c r="K506" s="1">
        <v>-9.0255856538644895E-4</v>
      </c>
      <c r="L506" s="1">
        <v>-2.75888324953963E-3</v>
      </c>
      <c r="M506" t="str">
        <f t="shared" si="13"/>
        <v>"Posterior_fornix.4"</v>
      </c>
      <c r="OX506" s="1" t="s">
        <v>2025</v>
      </c>
    </row>
    <row r="507" spans="1:414">
      <c r="A507" s="1">
        <v>498</v>
      </c>
      <c r="B507" s="1">
        <v>5</v>
      </c>
      <c r="C507" s="1">
        <v>4473241.3</v>
      </c>
      <c r="D507" s="1" t="s">
        <v>1997</v>
      </c>
      <c r="E507" s="1" t="s">
        <v>967</v>
      </c>
      <c r="F507" s="1" t="s">
        <v>1988</v>
      </c>
      <c r="G507" s="1" t="s">
        <v>1998</v>
      </c>
      <c r="H507" s="1" t="s">
        <v>1996</v>
      </c>
      <c r="I507" s="1" t="s">
        <v>997</v>
      </c>
      <c r="J507" s="1" t="s">
        <v>972</v>
      </c>
      <c r="K507" s="1">
        <v>-7.9867508470125598E-4</v>
      </c>
      <c r="L507" s="1">
        <v>-2.8517163388952502E-3</v>
      </c>
      <c r="M507" t="str">
        <f t="shared" si="13"/>
        <v>"Posterior_fornix.5"</v>
      </c>
      <c r="P507" s="30"/>
      <c r="OX507" s="1" t="s">
        <v>2027</v>
      </c>
    </row>
    <row r="508" spans="1:414">
      <c r="A508" s="1">
        <v>499</v>
      </c>
      <c r="B508" s="1">
        <v>6</v>
      </c>
      <c r="C508" s="1">
        <v>4478476.3</v>
      </c>
      <c r="D508" s="1" t="s">
        <v>1999</v>
      </c>
      <c r="E508" s="1" t="s">
        <v>967</v>
      </c>
      <c r="F508" s="1" t="s">
        <v>1988</v>
      </c>
      <c r="G508" s="1" t="s">
        <v>2000</v>
      </c>
      <c r="H508" s="1" t="s">
        <v>1996</v>
      </c>
      <c r="I508" s="1" t="s">
        <v>997</v>
      </c>
      <c r="J508" s="1" t="s">
        <v>972</v>
      </c>
      <c r="K508" s="1">
        <v>-8.6108085651944604E-4</v>
      </c>
      <c r="L508" s="1">
        <v>-2.9148308889560899E-3</v>
      </c>
      <c r="M508" t="str">
        <f t="shared" si="13"/>
        <v>"Posterior_fornix.6"</v>
      </c>
      <c r="OX508" s="1" t="s">
        <v>2029</v>
      </c>
    </row>
    <row r="509" spans="1:414">
      <c r="A509" s="1">
        <v>500</v>
      </c>
      <c r="B509" s="1">
        <v>7</v>
      </c>
      <c r="C509" s="1">
        <v>4472269.3</v>
      </c>
      <c r="D509" s="1" t="s">
        <v>2001</v>
      </c>
      <c r="E509" s="1" t="s">
        <v>967</v>
      </c>
      <c r="F509" s="1" t="s">
        <v>1988</v>
      </c>
      <c r="G509" s="1" t="s">
        <v>2002</v>
      </c>
      <c r="H509" s="1" t="s">
        <v>1996</v>
      </c>
      <c r="I509" s="1" t="s">
        <v>997</v>
      </c>
      <c r="J509" s="1" t="s">
        <v>1055</v>
      </c>
      <c r="K509" s="1">
        <v>-1.9204430979678801E-3</v>
      </c>
      <c r="L509" s="1">
        <v>-3.0890636118906202E-3</v>
      </c>
      <c r="M509" t="str">
        <f t="shared" si="13"/>
        <v>"Posterior_fornix.7"</v>
      </c>
      <c r="OX509" s="1" t="s">
        <v>2031</v>
      </c>
    </row>
    <row r="510" spans="1:414">
      <c r="A510" s="1">
        <v>501</v>
      </c>
      <c r="B510" s="1">
        <v>8</v>
      </c>
      <c r="C510" s="1">
        <v>4472106.3</v>
      </c>
      <c r="D510" s="1" t="s">
        <v>2003</v>
      </c>
      <c r="E510" s="1" t="s">
        <v>967</v>
      </c>
      <c r="F510" s="1" t="s">
        <v>1988</v>
      </c>
      <c r="G510" s="1" t="s">
        <v>2004</v>
      </c>
      <c r="H510" s="1" t="s">
        <v>1996</v>
      </c>
      <c r="I510" s="1" t="s">
        <v>997</v>
      </c>
      <c r="J510" s="1" t="s">
        <v>972</v>
      </c>
      <c r="K510" s="1">
        <v>-7.6342119375544899E-4</v>
      </c>
      <c r="L510" s="1">
        <v>-3.2572900123139701E-3</v>
      </c>
      <c r="M510" t="str">
        <f t="shared" si="13"/>
        <v>"Posterior_fornix.8"</v>
      </c>
      <c r="OX510" s="1" t="s">
        <v>2033</v>
      </c>
    </row>
    <row r="511" spans="1:414">
      <c r="A511" s="1">
        <v>502</v>
      </c>
      <c r="B511" s="1">
        <v>9</v>
      </c>
      <c r="C511" s="1">
        <v>4472693.3</v>
      </c>
      <c r="D511" s="1" t="s">
        <v>2005</v>
      </c>
      <c r="E511" s="1" t="s">
        <v>967</v>
      </c>
      <c r="F511" s="1" t="s">
        <v>1988</v>
      </c>
      <c r="G511" s="1" t="s">
        <v>2006</v>
      </c>
      <c r="H511" s="1" t="s">
        <v>1374</v>
      </c>
      <c r="I511" s="1" t="s">
        <v>997</v>
      </c>
      <c r="J511" s="1" t="s">
        <v>984</v>
      </c>
      <c r="K511" s="1">
        <v>-1.49572824308988E-3</v>
      </c>
      <c r="L511" s="1">
        <v>-3.2661953273707199E-3</v>
      </c>
      <c r="M511" t="str">
        <f t="shared" si="13"/>
        <v>"Posterior_fornix.9"</v>
      </c>
      <c r="OX511" s="1" t="s">
        <v>2035</v>
      </c>
    </row>
    <row r="512" spans="1:414">
      <c r="A512" s="1">
        <v>503</v>
      </c>
      <c r="B512" s="1">
        <v>10</v>
      </c>
      <c r="C512" s="1">
        <v>4472107.3</v>
      </c>
      <c r="D512" s="1" t="s">
        <v>2007</v>
      </c>
      <c r="E512" s="1" t="s">
        <v>967</v>
      </c>
      <c r="F512" s="1" t="s">
        <v>1988</v>
      </c>
      <c r="G512" s="1" t="s">
        <v>2008</v>
      </c>
      <c r="H512" s="1" t="s">
        <v>1996</v>
      </c>
      <c r="I512" s="1" t="s">
        <v>997</v>
      </c>
      <c r="J512" s="1" t="s">
        <v>972</v>
      </c>
      <c r="K512" s="1">
        <v>-8.3194505170633795E-4</v>
      </c>
      <c r="L512" s="1">
        <v>-3.37328435234645E-3</v>
      </c>
      <c r="M512" t="str">
        <f t="shared" si="13"/>
        <v>"Posterior_fornix.10"</v>
      </c>
      <c r="OX512" s="1" t="s">
        <v>2037</v>
      </c>
    </row>
    <row r="513" spans="1:414">
      <c r="A513" s="1">
        <v>504</v>
      </c>
      <c r="B513" s="1">
        <v>11</v>
      </c>
      <c r="C513" s="1">
        <v>4473190.3</v>
      </c>
      <c r="D513" s="1" t="s">
        <v>2009</v>
      </c>
      <c r="E513" s="1" t="s">
        <v>967</v>
      </c>
      <c r="F513" s="1" t="s">
        <v>1988</v>
      </c>
      <c r="G513" s="1" t="s">
        <v>2010</v>
      </c>
      <c r="H513" s="1" t="s">
        <v>2011</v>
      </c>
      <c r="I513" s="1" t="s">
        <v>997</v>
      </c>
      <c r="J513" s="1" t="s">
        <v>972</v>
      </c>
      <c r="K513" s="1">
        <v>-7.3838215563260695E-4</v>
      </c>
      <c r="L513" s="1">
        <v>-3.4213644935281598E-3</v>
      </c>
      <c r="M513" t="str">
        <f t="shared" si="13"/>
        <v>"Posterior_fornix.11"</v>
      </c>
      <c r="OX513" s="1" t="s">
        <v>2039</v>
      </c>
    </row>
    <row r="514" spans="1:414">
      <c r="A514" s="1">
        <v>505</v>
      </c>
      <c r="B514" s="1">
        <v>12</v>
      </c>
      <c r="C514" s="1">
        <v>4472268.3</v>
      </c>
      <c r="D514" s="1" t="s">
        <v>2012</v>
      </c>
      <c r="E514" s="1" t="s">
        <v>967</v>
      </c>
      <c r="F514" s="1" t="s">
        <v>1988</v>
      </c>
      <c r="G514" s="1" t="s">
        <v>2013</v>
      </c>
      <c r="H514" s="1" t="s">
        <v>1996</v>
      </c>
      <c r="I514" s="1" t="s">
        <v>997</v>
      </c>
      <c r="J514" s="1" t="s">
        <v>1055</v>
      </c>
      <c r="K514" s="1">
        <v>-2.14046368293679E-3</v>
      </c>
      <c r="L514" s="1">
        <v>-3.56242769318236E-3</v>
      </c>
      <c r="M514" t="str">
        <f t="shared" si="13"/>
        <v>"Posterior_fornix.12"</v>
      </c>
      <c r="OX514" s="1" t="s">
        <v>2041</v>
      </c>
    </row>
    <row r="515" spans="1:414">
      <c r="A515" s="1">
        <v>506</v>
      </c>
      <c r="B515" s="1">
        <v>13</v>
      </c>
      <c r="C515" s="1">
        <v>4472626.3</v>
      </c>
      <c r="D515" s="1" t="s">
        <v>2014</v>
      </c>
      <c r="E515" s="1" t="s">
        <v>967</v>
      </c>
      <c r="F515" s="1" t="s">
        <v>1988</v>
      </c>
      <c r="G515" s="1" t="s">
        <v>2015</v>
      </c>
      <c r="H515" s="1" t="s">
        <v>1371</v>
      </c>
      <c r="I515" s="1" t="s">
        <v>997</v>
      </c>
      <c r="J515" s="1" t="s">
        <v>984</v>
      </c>
      <c r="K515" s="1">
        <v>-3.52366217733171E-3</v>
      </c>
      <c r="L515" s="1">
        <v>-6.9660231968272299E-3</v>
      </c>
      <c r="M515" t="str">
        <f t="shared" si="13"/>
        <v>"Posterior_fornix.13"</v>
      </c>
      <c r="OX515" s="1" t="s">
        <v>2043</v>
      </c>
    </row>
    <row r="516" spans="1:414">
      <c r="A516" s="1">
        <v>507</v>
      </c>
      <c r="B516" s="1">
        <v>14</v>
      </c>
      <c r="C516" s="1">
        <v>4473072.3</v>
      </c>
      <c r="D516" s="1" t="s">
        <v>2016</v>
      </c>
      <c r="E516" s="1" t="s">
        <v>967</v>
      </c>
      <c r="F516" s="1" t="s">
        <v>1988</v>
      </c>
      <c r="G516" s="1" t="s">
        <v>2017</v>
      </c>
      <c r="H516" s="1" t="s">
        <v>1371</v>
      </c>
      <c r="I516" s="1" t="s">
        <v>997</v>
      </c>
      <c r="J516" s="1" t="s">
        <v>972</v>
      </c>
      <c r="K516" s="1">
        <v>-2.11681148055964E-3</v>
      </c>
      <c r="L516" s="1">
        <v>-7.2556492673466998E-3</v>
      </c>
      <c r="M516" t="str">
        <f t="shared" si="13"/>
        <v>"Posterior_fornix.14"</v>
      </c>
      <c r="OX516" s="1" t="s">
        <v>2045</v>
      </c>
    </row>
    <row r="517" spans="1:414">
      <c r="A517" s="1">
        <v>508</v>
      </c>
      <c r="B517" s="1">
        <v>15</v>
      </c>
      <c r="C517" s="1">
        <v>4478437.3</v>
      </c>
      <c r="D517" s="1" t="s">
        <v>2018</v>
      </c>
      <c r="E517" s="1" t="s">
        <v>967</v>
      </c>
      <c r="F517" s="1" t="s">
        <v>1988</v>
      </c>
      <c r="G517" s="1" t="s">
        <v>2019</v>
      </c>
      <c r="H517" s="1" t="s">
        <v>1371</v>
      </c>
      <c r="I517" s="1" t="s">
        <v>997</v>
      </c>
      <c r="J517" s="1" t="s">
        <v>972</v>
      </c>
      <c r="K517" s="1">
        <v>-2.2804979589900898E-3</v>
      </c>
      <c r="L517" s="1">
        <v>-7.2678961469938097E-3</v>
      </c>
      <c r="M517" t="str">
        <f t="shared" si="13"/>
        <v>"Posterior_fornix.15"</v>
      </c>
      <c r="OX517" s="1" t="s">
        <v>2047</v>
      </c>
    </row>
    <row r="518" spans="1:414">
      <c r="A518" s="1">
        <v>509</v>
      </c>
      <c r="B518" s="1">
        <v>16</v>
      </c>
      <c r="C518" s="1">
        <v>4472625.3</v>
      </c>
      <c r="D518" s="1" t="s">
        <v>2020</v>
      </c>
      <c r="E518" s="1" t="s">
        <v>967</v>
      </c>
      <c r="F518" s="1" t="s">
        <v>1988</v>
      </c>
      <c r="G518" s="1" t="s">
        <v>2021</v>
      </c>
      <c r="H518" s="1" t="s">
        <v>1371</v>
      </c>
      <c r="I518" s="1" t="s">
        <v>997</v>
      </c>
      <c r="J518" s="1" t="s">
        <v>984</v>
      </c>
      <c r="K518" s="1">
        <v>-3.5446616479740101E-3</v>
      </c>
      <c r="L518" s="1">
        <v>-7.3998806643861097E-3</v>
      </c>
      <c r="M518" t="str">
        <f t="shared" si="13"/>
        <v>"Posterior_fornix.16"</v>
      </c>
      <c r="OX518" s="1" t="s">
        <v>2049</v>
      </c>
    </row>
    <row r="519" spans="1:414">
      <c r="A519" s="1">
        <v>510</v>
      </c>
      <c r="B519" s="1">
        <v>17</v>
      </c>
      <c r="C519" s="1">
        <v>4473495.3</v>
      </c>
      <c r="D519" s="1" t="s">
        <v>2022</v>
      </c>
      <c r="E519" s="1" t="s">
        <v>967</v>
      </c>
      <c r="F519" s="1" t="s">
        <v>1988</v>
      </c>
      <c r="G519" s="1" t="s">
        <v>2023</v>
      </c>
      <c r="H519" s="1" t="s">
        <v>1371</v>
      </c>
      <c r="I519" s="1" t="s">
        <v>997</v>
      </c>
      <c r="J519" s="1" t="s">
        <v>984</v>
      </c>
      <c r="K519" s="1">
        <v>-1.7881756131432199E-3</v>
      </c>
      <c r="L519" s="1">
        <v>-7.4173782458696403E-3</v>
      </c>
      <c r="M519" t="str">
        <f t="shared" si="13"/>
        <v>"Posterior_fornix.17"</v>
      </c>
      <c r="OX519" s="1" t="s">
        <v>2051</v>
      </c>
    </row>
    <row r="520" spans="1:414">
      <c r="A520" s="1">
        <v>511</v>
      </c>
      <c r="B520" s="1">
        <v>18</v>
      </c>
      <c r="C520" s="1">
        <v>4472632.3</v>
      </c>
      <c r="D520" s="1" t="s">
        <v>2024</v>
      </c>
      <c r="E520" s="1" t="s">
        <v>967</v>
      </c>
      <c r="F520" s="1" t="s">
        <v>1988</v>
      </c>
      <c r="G520" s="1" t="s">
        <v>2025</v>
      </c>
      <c r="H520" s="1" t="s">
        <v>1371</v>
      </c>
      <c r="I520" s="1" t="s">
        <v>997</v>
      </c>
      <c r="J520" s="1" t="s">
        <v>984</v>
      </c>
      <c r="K520" s="1">
        <v>-1.76370246941839E-3</v>
      </c>
      <c r="L520" s="1">
        <v>-7.7069152191430899E-3</v>
      </c>
      <c r="M520" t="str">
        <f t="shared" si="13"/>
        <v>"Posterior_fornix.18"</v>
      </c>
      <c r="OX520" s="1" t="s">
        <v>2053</v>
      </c>
    </row>
    <row r="521" spans="1:414">
      <c r="A521" s="1">
        <v>512</v>
      </c>
      <c r="B521" s="1">
        <v>19</v>
      </c>
      <c r="C521" s="1">
        <v>4472209.3</v>
      </c>
      <c r="D521" s="1" t="s">
        <v>2026</v>
      </c>
      <c r="E521" s="1" t="s">
        <v>967</v>
      </c>
      <c r="F521" s="1" t="s">
        <v>1988</v>
      </c>
      <c r="G521" s="1" t="s">
        <v>2027</v>
      </c>
      <c r="H521" s="1" t="s">
        <v>1371</v>
      </c>
      <c r="I521" s="1" t="s">
        <v>997</v>
      </c>
      <c r="J521" s="1" t="s">
        <v>972</v>
      </c>
      <c r="K521" s="1">
        <v>-2.12767882247123E-3</v>
      </c>
      <c r="L521" s="1">
        <v>-8.02736250045674E-3</v>
      </c>
      <c r="M521" t="str">
        <f t="shared" si="13"/>
        <v>"Posterior_fornix.19"</v>
      </c>
      <c r="OX521" s="1" t="s">
        <v>2055</v>
      </c>
    </row>
    <row r="522" spans="1:414">
      <c r="A522" s="1">
        <v>513</v>
      </c>
      <c r="B522" s="1">
        <v>20</v>
      </c>
      <c r="C522" s="1">
        <v>4472520.3</v>
      </c>
      <c r="D522" s="1" t="s">
        <v>2028</v>
      </c>
      <c r="E522" s="1" t="s">
        <v>967</v>
      </c>
      <c r="F522" s="1" t="s">
        <v>1988</v>
      </c>
      <c r="G522" s="1" t="s">
        <v>2029</v>
      </c>
      <c r="H522" s="1" t="s">
        <v>1371</v>
      </c>
      <c r="I522" s="1" t="s">
        <v>997</v>
      </c>
      <c r="J522" s="1" t="s">
        <v>972</v>
      </c>
      <c r="K522" s="1">
        <v>-4.62339483016891E-4</v>
      </c>
      <c r="L522" s="1">
        <v>-8.0543629997461494E-3</v>
      </c>
      <c r="M522" t="str">
        <f t="shared" si="13"/>
        <v>"Posterior_fornix.20"</v>
      </c>
      <c r="OX522" s="1" t="s">
        <v>2057</v>
      </c>
    </row>
    <row r="523" spans="1:414">
      <c r="A523" s="1">
        <v>514</v>
      </c>
      <c r="B523" s="1">
        <v>21</v>
      </c>
      <c r="C523" s="1">
        <v>4472521.3</v>
      </c>
      <c r="D523" s="1" t="s">
        <v>2030</v>
      </c>
      <c r="E523" s="1" t="s">
        <v>967</v>
      </c>
      <c r="F523" s="1" t="s">
        <v>1988</v>
      </c>
      <c r="G523" s="1" t="s">
        <v>2031</v>
      </c>
      <c r="H523" s="1" t="s">
        <v>1371</v>
      </c>
      <c r="I523" s="1" t="s">
        <v>997</v>
      </c>
      <c r="J523" s="1" t="s">
        <v>972</v>
      </c>
      <c r="K523" s="1">
        <v>-5.9432266960524201E-4</v>
      </c>
      <c r="L523" s="1">
        <v>-8.0672354557836598E-3</v>
      </c>
      <c r="M523" t="str">
        <f t="shared" si="13"/>
        <v>"Posterior_fornix.21"</v>
      </c>
      <c r="OX523" s="1" t="s">
        <v>2059</v>
      </c>
    </row>
    <row r="524" spans="1:414">
      <c r="A524" s="1">
        <v>515</v>
      </c>
      <c r="B524" s="1">
        <v>22</v>
      </c>
      <c r="C524" s="1">
        <v>4472208.3</v>
      </c>
      <c r="D524" s="1" t="s">
        <v>2032</v>
      </c>
      <c r="E524" s="1" t="s">
        <v>967</v>
      </c>
      <c r="F524" s="1" t="s">
        <v>1988</v>
      </c>
      <c r="G524" s="1" t="s">
        <v>2033</v>
      </c>
      <c r="H524" s="1" t="s">
        <v>1371</v>
      </c>
      <c r="I524" s="1" t="s">
        <v>997</v>
      </c>
      <c r="J524" s="1" t="s">
        <v>972</v>
      </c>
      <c r="K524" s="1">
        <v>-2.1208665933435899E-3</v>
      </c>
      <c r="L524" s="1">
        <v>-8.1272601186080998E-3</v>
      </c>
      <c r="M524" t="str">
        <f t="shared" si="13"/>
        <v>"Posterior_fornix.22"</v>
      </c>
      <c r="OX524" s="1" t="s">
        <v>2061</v>
      </c>
    </row>
    <row r="525" spans="1:414">
      <c r="A525" s="1">
        <v>516</v>
      </c>
      <c r="B525" s="1">
        <v>23</v>
      </c>
      <c r="C525" s="1">
        <v>4473557.3</v>
      </c>
      <c r="D525" s="1" t="s">
        <v>2034</v>
      </c>
      <c r="E525" s="1" t="s">
        <v>967</v>
      </c>
      <c r="F525" s="1" t="s">
        <v>1988</v>
      </c>
      <c r="G525" s="1" t="s">
        <v>2035</v>
      </c>
      <c r="H525" s="1" t="s">
        <v>1371</v>
      </c>
      <c r="I525" s="1" t="s">
        <v>997</v>
      </c>
      <c r="J525" s="1" t="s">
        <v>984</v>
      </c>
      <c r="K525" s="1">
        <v>-7.2178059533576202E-4</v>
      </c>
      <c r="L525" s="1">
        <v>-8.41531776722175E-3</v>
      </c>
      <c r="M525" t="str">
        <f t="shared" si="13"/>
        <v>"Posterior_fornix.23"</v>
      </c>
      <c r="OX525" s="1" t="s">
        <v>2063</v>
      </c>
    </row>
    <row r="526" spans="1:414">
      <c r="A526" s="1">
        <v>517</v>
      </c>
      <c r="B526" s="1">
        <v>24</v>
      </c>
      <c r="C526" s="1">
        <v>4473702.3</v>
      </c>
      <c r="D526" s="1" t="s">
        <v>2036</v>
      </c>
      <c r="E526" s="1" t="s">
        <v>967</v>
      </c>
      <c r="F526" s="1" t="s">
        <v>1988</v>
      </c>
      <c r="G526" s="1" t="s">
        <v>2037</v>
      </c>
      <c r="H526" s="1" t="s">
        <v>1371</v>
      </c>
      <c r="I526" s="1" t="s">
        <v>997</v>
      </c>
      <c r="J526" s="1" t="s">
        <v>972</v>
      </c>
      <c r="K526" s="1">
        <v>-1.21364939806578E-3</v>
      </c>
      <c r="L526" s="1">
        <v>-8.5381324866344206E-3</v>
      </c>
      <c r="M526" t="str">
        <f t="shared" si="13"/>
        <v>"Posterior_fornix.24"</v>
      </c>
      <c r="OX526" s="1" t="s">
        <v>2065</v>
      </c>
    </row>
    <row r="527" spans="1:414">
      <c r="A527" s="1">
        <v>518</v>
      </c>
      <c r="B527" s="1">
        <v>25</v>
      </c>
      <c r="C527" s="1">
        <v>4478592.3</v>
      </c>
      <c r="D527" s="1" t="s">
        <v>2038</v>
      </c>
      <c r="E527" s="1" t="s">
        <v>967</v>
      </c>
      <c r="F527" s="1" t="s">
        <v>1988</v>
      </c>
      <c r="G527" s="1" t="s">
        <v>2039</v>
      </c>
      <c r="H527" s="1" t="s">
        <v>1371</v>
      </c>
      <c r="I527" s="1" t="s">
        <v>997</v>
      </c>
      <c r="J527" s="1" t="s">
        <v>984</v>
      </c>
      <c r="K527" s="1">
        <v>-7.1157088238989002E-4</v>
      </c>
      <c r="L527" s="1">
        <v>-8.6896740938435697E-3</v>
      </c>
      <c r="M527" t="str">
        <f t="shared" si="13"/>
        <v>"Posterior_fornix.25"</v>
      </c>
      <c r="OX527" s="1" t="s">
        <v>2067</v>
      </c>
    </row>
    <row r="528" spans="1:414">
      <c r="A528" s="1">
        <v>519</v>
      </c>
      <c r="B528" s="1">
        <v>26</v>
      </c>
      <c r="C528" s="1">
        <v>4472737.3</v>
      </c>
      <c r="D528" s="1" t="s">
        <v>2040</v>
      </c>
      <c r="E528" s="1" t="s">
        <v>967</v>
      </c>
      <c r="F528" s="1" t="s">
        <v>1988</v>
      </c>
      <c r="G528" s="1" t="s">
        <v>2041</v>
      </c>
      <c r="H528" s="1" t="s">
        <v>1371</v>
      </c>
      <c r="I528" s="1" t="s">
        <v>997</v>
      </c>
      <c r="J528" s="1" t="s">
        <v>984</v>
      </c>
      <c r="K528" s="1">
        <v>-4.97821600715786E-4</v>
      </c>
      <c r="L528" s="1">
        <v>-8.6958632103299408E-3</v>
      </c>
      <c r="M528" t="str">
        <f t="shared" si="13"/>
        <v>"Posterior_fornix.26"</v>
      </c>
      <c r="OX528" s="1" t="s">
        <v>2069</v>
      </c>
    </row>
    <row r="529" spans="1:414">
      <c r="A529" s="1">
        <v>520</v>
      </c>
      <c r="B529" s="1">
        <v>27</v>
      </c>
      <c r="C529" s="1">
        <v>4473689.3</v>
      </c>
      <c r="D529" s="1" t="s">
        <v>2042</v>
      </c>
      <c r="E529" s="1" t="s">
        <v>967</v>
      </c>
      <c r="F529" s="1" t="s">
        <v>1988</v>
      </c>
      <c r="G529" s="1" t="s">
        <v>2043</v>
      </c>
      <c r="H529" s="1" t="s">
        <v>1371</v>
      </c>
      <c r="I529" s="1" t="s">
        <v>997</v>
      </c>
      <c r="J529" s="1" t="s">
        <v>972</v>
      </c>
      <c r="K529" s="1">
        <v>-1.2575689855709E-3</v>
      </c>
      <c r="L529" s="1">
        <v>-8.71868880496913E-3</v>
      </c>
      <c r="M529" t="str">
        <f t="shared" si="13"/>
        <v>"Posterior_fornix.27"</v>
      </c>
      <c r="OX529" s="1" t="s">
        <v>2071</v>
      </c>
    </row>
    <row r="530" spans="1:414">
      <c r="A530" s="1">
        <v>521</v>
      </c>
      <c r="B530" s="1">
        <v>28</v>
      </c>
      <c r="C530" s="1">
        <v>4472748.3</v>
      </c>
      <c r="D530" s="1" t="s">
        <v>2044</v>
      </c>
      <c r="E530" s="1" t="s">
        <v>967</v>
      </c>
      <c r="F530" s="1" t="s">
        <v>1988</v>
      </c>
      <c r="G530" s="1" t="s">
        <v>2045</v>
      </c>
      <c r="H530" s="1" t="s">
        <v>1371</v>
      </c>
      <c r="I530" s="1" t="s">
        <v>997</v>
      </c>
      <c r="J530" s="1" t="s">
        <v>984</v>
      </c>
      <c r="K530" s="1">
        <v>-5.7093674843186702E-4</v>
      </c>
      <c r="L530" s="1">
        <v>-8.8780237328341394E-3</v>
      </c>
      <c r="M530" t="str">
        <f t="shared" si="13"/>
        <v>"Posterior_fornix.28"</v>
      </c>
      <c r="OX530" s="1" t="s">
        <v>2073</v>
      </c>
    </row>
    <row r="531" spans="1:414">
      <c r="A531" s="1">
        <v>522</v>
      </c>
      <c r="B531" s="1">
        <v>29</v>
      </c>
      <c r="C531" s="1">
        <v>4472429.3</v>
      </c>
      <c r="D531" s="1" t="s">
        <v>2046</v>
      </c>
      <c r="E531" s="1" t="s">
        <v>967</v>
      </c>
      <c r="F531" s="1" t="s">
        <v>1988</v>
      </c>
      <c r="G531" s="1" t="s">
        <v>2047</v>
      </c>
      <c r="H531" s="1" t="s">
        <v>1371</v>
      </c>
      <c r="I531" s="1" t="s">
        <v>997</v>
      </c>
      <c r="J531" s="1" t="s">
        <v>1444</v>
      </c>
      <c r="K531" s="1">
        <v>-9.7387538410634701E-4</v>
      </c>
      <c r="L531" s="1">
        <v>-9.1341177450845207E-3</v>
      </c>
      <c r="M531" t="str">
        <f t="shared" si="13"/>
        <v>"Posterior_fornix.29"</v>
      </c>
      <c r="OX531" s="1" t="s">
        <v>2075</v>
      </c>
    </row>
    <row r="532" spans="1:414">
      <c r="A532" s="1">
        <v>523</v>
      </c>
      <c r="B532" s="1">
        <v>30</v>
      </c>
      <c r="C532" s="1">
        <v>4472240.3</v>
      </c>
      <c r="D532" s="1" t="s">
        <v>2048</v>
      </c>
      <c r="E532" s="1" t="s">
        <v>967</v>
      </c>
      <c r="F532" s="1" t="s">
        <v>1988</v>
      </c>
      <c r="G532" s="1" t="s">
        <v>2049</v>
      </c>
      <c r="H532" s="1" t="s">
        <v>1371</v>
      </c>
      <c r="I532" s="1" t="s">
        <v>997</v>
      </c>
      <c r="J532" s="1" t="s">
        <v>972</v>
      </c>
      <c r="K532" s="1">
        <v>-1.2912779716970099E-3</v>
      </c>
      <c r="L532" s="1">
        <v>-9.4923106047401697E-3</v>
      </c>
      <c r="M532" t="str">
        <f t="shared" si="13"/>
        <v>"Posterior_fornix.30"</v>
      </c>
      <c r="OX532" s="1" t="s">
        <v>2077</v>
      </c>
    </row>
    <row r="533" spans="1:414">
      <c r="A533" s="1">
        <v>524</v>
      </c>
      <c r="B533" s="1">
        <v>31</v>
      </c>
      <c r="C533" s="1">
        <v>4478424.3</v>
      </c>
      <c r="D533" s="1" t="s">
        <v>2050</v>
      </c>
      <c r="E533" s="1" t="s">
        <v>967</v>
      </c>
      <c r="F533" s="1" t="s">
        <v>1988</v>
      </c>
      <c r="G533" s="1" t="s">
        <v>2051</v>
      </c>
      <c r="H533" s="1" t="s">
        <v>1371</v>
      </c>
      <c r="I533" s="1" t="s">
        <v>997</v>
      </c>
      <c r="J533" s="1" t="s">
        <v>984</v>
      </c>
      <c r="K533" s="1">
        <v>-1.0287669762604401E-3</v>
      </c>
      <c r="L533" s="1">
        <v>-9.5052837566441308E-3</v>
      </c>
      <c r="M533" t="str">
        <f t="shared" si="13"/>
        <v>"Posterior_fornix.31"</v>
      </c>
      <c r="Q533" s="30"/>
      <c r="OX533" s="1" t="s">
        <v>2079</v>
      </c>
    </row>
    <row r="534" spans="1:414">
      <c r="A534" s="1">
        <v>525</v>
      </c>
      <c r="B534" s="1">
        <v>32</v>
      </c>
      <c r="C534" s="1">
        <v>4472992.3</v>
      </c>
      <c r="D534" s="1" t="s">
        <v>2052</v>
      </c>
      <c r="E534" s="1" t="s">
        <v>967</v>
      </c>
      <c r="F534" s="1" t="s">
        <v>1988</v>
      </c>
      <c r="G534" s="1" t="s">
        <v>2053</v>
      </c>
      <c r="H534" s="1" t="s">
        <v>1371</v>
      </c>
      <c r="I534" s="1" t="s">
        <v>997</v>
      </c>
      <c r="J534" s="1" t="s">
        <v>984</v>
      </c>
      <c r="K534" s="1">
        <v>-6.0003236570206598E-4</v>
      </c>
      <c r="L534" s="1">
        <v>-9.6027346454837393E-3</v>
      </c>
      <c r="M534" t="str">
        <f t="shared" si="13"/>
        <v>"Posterior_fornix.32"</v>
      </c>
      <c r="OX534" s="1" t="s">
        <v>2081</v>
      </c>
    </row>
    <row r="535" spans="1:414">
      <c r="A535" s="1">
        <v>526</v>
      </c>
      <c r="B535" s="1">
        <v>33</v>
      </c>
      <c r="C535" s="1">
        <v>4472931.3</v>
      </c>
      <c r="D535" s="1" t="s">
        <v>2054</v>
      </c>
      <c r="E535" s="1" t="s">
        <v>967</v>
      </c>
      <c r="F535" s="1" t="s">
        <v>1988</v>
      </c>
      <c r="G535" s="1" t="s">
        <v>2055</v>
      </c>
      <c r="H535" s="1" t="s">
        <v>1371</v>
      </c>
      <c r="I535" s="1" t="s">
        <v>997</v>
      </c>
      <c r="J535" s="1" t="s">
        <v>984</v>
      </c>
      <c r="K535" s="1">
        <v>-3.3851744892140503E-4</v>
      </c>
      <c r="L535" s="1">
        <v>-9.7129724104925604E-3</v>
      </c>
      <c r="M535" t="str">
        <f t="shared" si="13"/>
        <v>"Posterior_fornix.33"</v>
      </c>
      <c r="OX535" s="1" t="s">
        <v>2083</v>
      </c>
    </row>
    <row r="536" spans="1:414">
      <c r="A536" s="1">
        <v>527</v>
      </c>
      <c r="B536" s="1">
        <v>34</v>
      </c>
      <c r="C536" s="1">
        <v>4472796.3</v>
      </c>
      <c r="D536" s="1" t="s">
        <v>2056</v>
      </c>
      <c r="E536" s="1" t="s">
        <v>967</v>
      </c>
      <c r="F536" s="1" t="s">
        <v>1988</v>
      </c>
      <c r="G536" s="1" t="s">
        <v>2057</v>
      </c>
      <c r="H536" s="1" t="s">
        <v>1371</v>
      </c>
      <c r="I536" s="1" t="s">
        <v>997</v>
      </c>
      <c r="J536" s="1" t="s">
        <v>984</v>
      </c>
      <c r="K536" s="1">
        <v>-2.7705825197605401E-4</v>
      </c>
      <c r="L536" s="1">
        <v>-9.7146649487243695E-3</v>
      </c>
      <c r="M536" t="str">
        <f t="shared" si="13"/>
        <v>"Posterior_fornix.34"</v>
      </c>
      <c r="Q536" s="30"/>
      <c r="OX536" s="1" t="s">
        <v>2085</v>
      </c>
    </row>
    <row r="537" spans="1:414">
      <c r="A537" s="1">
        <v>528</v>
      </c>
      <c r="B537" s="1">
        <v>35</v>
      </c>
      <c r="C537" s="1">
        <v>4472785.3</v>
      </c>
      <c r="D537" s="1" t="s">
        <v>2058</v>
      </c>
      <c r="E537" s="1" t="s">
        <v>967</v>
      </c>
      <c r="F537" s="1" t="s">
        <v>1988</v>
      </c>
      <c r="G537" s="1" t="s">
        <v>2059</v>
      </c>
      <c r="H537" s="1" t="s">
        <v>1371</v>
      </c>
      <c r="I537" s="1" t="s">
        <v>997</v>
      </c>
      <c r="J537" s="1" t="s">
        <v>984</v>
      </c>
      <c r="K537" s="1">
        <v>-1.90620611415751E-4</v>
      </c>
      <c r="L537" s="1">
        <v>-9.7460504629253396E-3</v>
      </c>
      <c r="M537" t="str">
        <f t="shared" si="13"/>
        <v>"Posterior_fornix.35"</v>
      </c>
      <c r="OX537" s="1" t="s">
        <v>2087</v>
      </c>
    </row>
    <row r="538" spans="1:414">
      <c r="A538" s="1">
        <v>529</v>
      </c>
      <c r="B538" s="1">
        <v>36</v>
      </c>
      <c r="C538" s="1">
        <v>4472736.3</v>
      </c>
      <c r="D538" s="1" t="s">
        <v>2060</v>
      </c>
      <c r="E538" s="1" t="s">
        <v>967</v>
      </c>
      <c r="F538" s="1" t="s">
        <v>1988</v>
      </c>
      <c r="G538" s="1" t="s">
        <v>2061</v>
      </c>
      <c r="H538" s="1" t="s">
        <v>1371</v>
      </c>
      <c r="I538" s="1" t="s">
        <v>997</v>
      </c>
      <c r="J538" s="1" t="s">
        <v>984</v>
      </c>
      <c r="K538" s="1">
        <v>-5.5684288389744102E-4</v>
      </c>
      <c r="L538" s="1">
        <v>-9.7945304290499597E-3</v>
      </c>
      <c r="M538" t="str">
        <f t="shared" si="13"/>
        <v>"Posterior_fornix.36"</v>
      </c>
      <c r="OX538" s="1" t="s">
        <v>2089</v>
      </c>
    </row>
    <row r="539" spans="1:414">
      <c r="A539" s="1">
        <v>530</v>
      </c>
      <c r="B539" s="1">
        <v>37</v>
      </c>
      <c r="C539" s="1">
        <v>4472929.3</v>
      </c>
      <c r="D539" s="1" t="s">
        <v>2062</v>
      </c>
      <c r="E539" s="1" t="s">
        <v>967</v>
      </c>
      <c r="F539" s="1" t="s">
        <v>1988</v>
      </c>
      <c r="G539" s="1" t="s">
        <v>2063</v>
      </c>
      <c r="H539" s="1" t="s">
        <v>1371</v>
      </c>
      <c r="I539" s="1" t="s">
        <v>997</v>
      </c>
      <c r="J539" s="1" t="s">
        <v>984</v>
      </c>
      <c r="K539" s="1">
        <v>-6.1861622030361595E-4</v>
      </c>
      <c r="L539" s="1">
        <v>-9.8596396907550694E-3</v>
      </c>
      <c r="M539" t="str">
        <f t="shared" si="13"/>
        <v>"Posterior_fornix.37"</v>
      </c>
      <c r="OX539" s="1" t="s">
        <v>2091</v>
      </c>
    </row>
    <row r="540" spans="1:414">
      <c r="A540" s="1">
        <v>531</v>
      </c>
      <c r="B540" s="1">
        <v>38</v>
      </c>
      <c r="C540" s="1">
        <v>4472241.3</v>
      </c>
      <c r="D540" s="1" t="s">
        <v>2064</v>
      </c>
      <c r="E540" s="1" t="s">
        <v>967</v>
      </c>
      <c r="F540" s="1" t="s">
        <v>1988</v>
      </c>
      <c r="G540" s="1" t="s">
        <v>2065</v>
      </c>
      <c r="H540" s="1" t="s">
        <v>1371</v>
      </c>
      <c r="I540" s="1" t="s">
        <v>997</v>
      </c>
      <c r="J540" s="1" t="s">
        <v>972</v>
      </c>
      <c r="K540" s="1">
        <v>-1.2555170317499499E-3</v>
      </c>
      <c r="L540" s="1">
        <v>-9.8788418849250492E-3</v>
      </c>
      <c r="M540" t="str">
        <f t="shared" si="13"/>
        <v>"Posterior_fornix.38"</v>
      </c>
      <c r="OX540" s="1" t="s">
        <v>2093</v>
      </c>
    </row>
    <row r="541" spans="1:414">
      <c r="A541" s="1">
        <v>532</v>
      </c>
      <c r="B541" s="1">
        <v>39</v>
      </c>
      <c r="C541" s="1">
        <v>4473000.3</v>
      </c>
      <c r="D541" s="1" t="s">
        <v>2066</v>
      </c>
      <c r="E541" s="1" t="s">
        <v>967</v>
      </c>
      <c r="F541" s="1" t="s">
        <v>1988</v>
      </c>
      <c r="G541" s="1" t="s">
        <v>2067</v>
      </c>
      <c r="H541" s="1" t="s">
        <v>1371</v>
      </c>
      <c r="I541" s="1" t="s">
        <v>997</v>
      </c>
      <c r="J541" s="1" t="s">
        <v>984</v>
      </c>
      <c r="K541" s="1">
        <v>-6.7686665513565399E-4</v>
      </c>
      <c r="L541" s="1">
        <v>-9.8848243273454393E-3</v>
      </c>
      <c r="M541" t="str">
        <f t="shared" si="13"/>
        <v>"Posterior_fornix.39"</v>
      </c>
      <c r="OX541" s="1" t="s">
        <v>2095</v>
      </c>
    </row>
    <row r="542" spans="1:414">
      <c r="A542" s="1">
        <v>533</v>
      </c>
      <c r="B542" s="1">
        <v>40</v>
      </c>
      <c r="C542" s="1">
        <v>4478583.3</v>
      </c>
      <c r="D542" s="1" t="s">
        <v>2068</v>
      </c>
      <c r="E542" s="1" t="s">
        <v>967</v>
      </c>
      <c r="F542" s="1" t="s">
        <v>1988</v>
      </c>
      <c r="G542" s="1" t="s">
        <v>2069</v>
      </c>
      <c r="H542" s="1" t="s">
        <v>1371</v>
      </c>
      <c r="I542" s="1" t="s">
        <v>997</v>
      </c>
      <c r="J542" s="1" t="s">
        <v>984</v>
      </c>
      <c r="K542" s="1">
        <v>-1.86508187263032E-3</v>
      </c>
      <c r="L542" s="1">
        <v>-9.9505336182449493E-3</v>
      </c>
      <c r="M542" t="str">
        <f t="shared" si="13"/>
        <v>"Posterior_fornix.40"</v>
      </c>
      <c r="OX542" s="1" t="s">
        <v>2097</v>
      </c>
    </row>
    <row r="543" spans="1:414">
      <c r="A543" s="1">
        <v>534</v>
      </c>
      <c r="B543" s="1">
        <v>41</v>
      </c>
      <c r="C543" s="1">
        <v>4473033.3</v>
      </c>
      <c r="D543" s="1" t="s">
        <v>2070</v>
      </c>
      <c r="E543" s="1" t="s">
        <v>967</v>
      </c>
      <c r="F543" s="1" t="s">
        <v>1988</v>
      </c>
      <c r="G543" s="1" t="s">
        <v>2071</v>
      </c>
      <c r="H543" s="1" t="s">
        <v>1371</v>
      </c>
      <c r="I543" s="1" t="s">
        <v>997</v>
      </c>
      <c r="J543" s="1" t="s">
        <v>984</v>
      </c>
      <c r="K543" s="1">
        <v>-1.11195252317882E-3</v>
      </c>
      <c r="L543" s="1">
        <v>-9.9663979550983304E-3</v>
      </c>
      <c r="M543" t="str">
        <f t="shared" si="13"/>
        <v>"Posterior_fornix.41"</v>
      </c>
      <c r="OX543" s="1" t="s">
        <v>2099</v>
      </c>
    </row>
    <row r="544" spans="1:414">
      <c r="A544" s="1">
        <v>535</v>
      </c>
      <c r="B544" s="1">
        <v>42</v>
      </c>
      <c r="C544" s="1">
        <v>4472725.3</v>
      </c>
      <c r="D544" s="1" t="s">
        <v>2072</v>
      </c>
      <c r="E544" s="1" t="s">
        <v>967</v>
      </c>
      <c r="F544" s="1" t="s">
        <v>1988</v>
      </c>
      <c r="G544" s="1" t="s">
        <v>2073</v>
      </c>
      <c r="H544" s="1" t="s">
        <v>1371</v>
      </c>
      <c r="I544" s="1" t="s">
        <v>997</v>
      </c>
      <c r="J544" s="1" t="s">
        <v>984</v>
      </c>
      <c r="K544" s="1">
        <v>-3.4967163345675598E-4</v>
      </c>
      <c r="L544" s="1">
        <v>-1.0007174160687299E-2</v>
      </c>
      <c r="M544" t="str">
        <f t="shared" si="13"/>
        <v>"Posterior_fornix.42"</v>
      </c>
      <c r="OX544" s="1" t="s">
        <v>2101</v>
      </c>
    </row>
    <row r="545" spans="1:414">
      <c r="A545" s="1">
        <v>536</v>
      </c>
      <c r="B545" s="1">
        <v>43</v>
      </c>
      <c r="C545" s="1">
        <v>4472739.3</v>
      </c>
      <c r="D545" s="1" t="s">
        <v>2074</v>
      </c>
      <c r="E545" s="1" t="s">
        <v>967</v>
      </c>
      <c r="F545" s="1" t="s">
        <v>1988</v>
      </c>
      <c r="G545" s="1" t="s">
        <v>2075</v>
      </c>
      <c r="H545" s="1" t="s">
        <v>1371</v>
      </c>
      <c r="I545" s="1" t="s">
        <v>997</v>
      </c>
      <c r="J545" s="1" t="s">
        <v>984</v>
      </c>
      <c r="K545" s="1">
        <v>-1.51991667740224E-3</v>
      </c>
      <c r="L545" s="1">
        <v>-1.0092124715436499E-2</v>
      </c>
      <c r="M545" t="str">
        <f t="shared" si="13"/>
        <v>"Posterior_fornix.43"</v>
      </c>
      <c r="OX545" s="1" t="s">
        <v>2103</v>
      </c>
    </row>
    <row r="546" spans="1:414">
      <c r="A546" s="1">
        <v>537</v>
      </c>
      <c r="B546" s="1">
        <v>44</v>
      </c>
      <c r="C546" s="1">
        <v>4472713.3</v>
      </c>
      <c r="D546" s="1" t="s">
        <v>2076</v>
      </c>
      <c r="E546" s="1" t="s">
        <v>967</v>
      </c>
      <c r="F546" s="1" t="s">
        <v>1988</v>
      </c>
      <c r="G546" s="1" t="s">
        <v>2077</v>
      </c>
      <c r="H546" s="1" t="s">
        <v>1371</v>
      </c>
      <c r="I546" s="1" t="s">
        <v>997</v>
      </c>
      <c r="J546" s="1" t="s">
        <v>984</v>
      </c>
      <c r="K546" s="1">
        <v>-1.2946609990610301E-3</v>
      </c>
      <c r="L546" s="1">
        <v>-1.0147862689530201E-2</v>
      </c>
      <c r="M546" t="str">
        <f t="shared" si="13"/>
        <v>"Posterior_fornix.44"</v>
      </c>
      <c r="OX546" s="1" t="s">
        <v>2105</v>
      </c>
    </row>
    <row r="547" spans="1:414">
      <c r="A547" s="1">
        <v>538</v>
      </c>
      <c r="B547" s="1">
        <v>45</v>
      </c>
      <c r="C547" s="1">
        <v>4478525.3</v>
      </c>
      <c r="D547" s="1" t="s">
        <v>2078</v>
      </c>
      <c r="E547" s="1" t="s">
        <v>967</v>
      </c>
      <c r="F547" s="1" t="s">
        <v>1988</v>
      </c>
      <c r="G547" s="1" t="s">
        <v>2079</v>
      </c>
      <c r="H547" s="1" t="s">
        <v>1371</v>
      </c>
      <c r="I547" s="1" t="s">
        <v>997</v>
      </c>
      <c r="J547" s="1" t="s">
        <v>984</v>
      </c>
      <c r="K547" s="1">
        <v>-3.3225043364088798E-4</v>
      </c>
      <c r="L547" s="1">
        <v>-1.0191612381406799E-2</v>
      </c>
      <c r="M547" t="str">
        <f t="shared" si="13"/>
        <v>"Posterior_fornix.45"</v>
      </c>
      <c r="OX547" s="1" t="s">
        <v>2107</v>
      </c>
    </row>
    <row r="548" spans="1:414">
      <c r="A548" s="1">
        <v>539</v>
      </c>
      <c r="B548" s="1">
        <v>46</v>
      </c>
      <c r="C548" s="1">
        <v>4472744.3</v>
      </c>
      <c r="D548" s="1" t="s">
        <v>2080</v>
      </c>
      <c r="E548" s="1" t="s">
        <v>967</v>
      </c>
      <c r="F548" s="1" t="s">
        <v>1988</v>
      </c>
      <c r="G548" s="1" t="s">
        <v>2081</v>
      </c>
      <c r="H548" s="1" t="s">
        <v>1371</v>
      </c>
      <c r="I548" s="1" t="s">
        <v>997</v>
      </c>
      <c r="J548" s="1" t="s">
        <v>984</v>
      </c>
      <c r="K548" s="1">
        <v>-1.6848222187606701E-3</v>
      </c>
      <c r="L548" s="1">
        <v>-1.0199610500323E-2</v>
      </c>
      <c r="M548" t="str">
        <f t="shared" si="13"/>
        <v>"Posterior_fornix.46"</v>
      </c>
      <c r="OX548" s="1" t="s">
        <v>2109</v>
      </c>
    </row>
    <row r="549" spans="1:414">
      <c r="A549" s="1">
        <v>540</v>
      </c>
      <c r="B549" s="1">
        <v>47</v>
      </c>
      <c r="C549" s="1">
        <v>4472454.3</v>
      </c>
      <c r="D549" s="1" t="s">
        <v>2082</v>
      </c>
      <c r="E549" s="1" t="s">
        <v>967</v>
      </c>
      <c r="F549" s="1" t="s">
        <v>1988</v>
      </c>
      <c r="G549" s="1" t="s">
        <v>2083</v>
      </c>
      <c r="H549" s="1" t="s">
        <v>1371</v>
      </c>
      <c r="I549" s="1" t="s">
        <v>997</v>
      </c>
      <c r="J549" s="1" t="s">
        <v>1444</v>
      </c>
      <c r="K549" s="1">
        <v>-3.11609174498376E-4</v>
      </c>
      <c r="L549" s="1">
        <v>-1.02186003926835E-2</v>
      </c>
      <c r="M549" t="str">
        <f t="shared" si="13"/>
        <v>"Posterior_fornix.47"</v>
      </c>
      <c r="OX549" s="1" t="s">
        <v>2111</v>
      </c>
    </row>
    <row r="550" spans="1:414">
      <c r="A550" s="1">
        <v>541</v>
      </c>
      <c r="B550" s="1">
        <v>48</v>
      </c>
      <c r="C550" s="1">
        <v>4473341.3</v>
      </c>
      <c r="D550" s="1" t="s">
        <v>2084</v>
      </c>
      <c r="E550" s="1" t="s">
        <v>967</v>
      </c>
      <c r="F550" s="1" t="s">
        <v>1988</v>
      </c>
      <c r="G550" s="1" t="s">
        <v>2085</v>
      </c>
      <c r="H550" s="1" t="s">
        <v>1371</v>
      </c>
      <c r="I550" s="1" t="s">
        <v>997</v>
      </c>
      <c r="J550" s="1" t="s">
        <v>984</v>
      </c>
      <c r="K550" s="1">
        <v>-2.1569528700411499E-4</v>
      </c>
      <c r="L550" s="1">
        <v>-1.02666689265716E-2</v>
      </c>
      <c r="M550" t="str">
        <f t="shared" si="13"/>
        <v>"Posterior_fornix.48"</v>
      </c>
      <c r="OX550" s="1" t="s">
        <v>2113</v>
      </c>
    </row>
    <row r="551" spans="1:414">
      <c r="A551" s="1">
        <v>542</v>
      </c>
      <c r="B551" s="1">
        <v>49</v>
      </c>
      <c r="C551" s="1">
        <v>4472709.3</v>
      </c>
      <c r="D551" s="1" t="s">
        <v>2086</v>
      </c>
      <c r="E551" s="1" t="s">
        <v>967</v>
      </c>
      <c r="F551" s="1" t="s">
        <v>1988</v>
      </c>
      <c r="G551" s="1" t="s">
        <v>2087</v>
      </c>
      <c r="H551" s="1" t="s">
        <v>1371</v>
      </c>
      <c r="I551" s="1" t="s">
        <v>997</v>
      </c>
      <c r="J551" s="1" t="s">
        <v>984</v>
      </c>
      <c r="K551" s="1">
        <v>-1.3109501128913501E-3</v>
      </c>
      <c r="L551" s="1">
        <v>-1.0381014333410999E-2</v>
      </c>
      <c r="M551" t="str">
        <f t="shared" si="13"/>
        <v>"Posterior_fornix.49"</v>
      </c>
      <c r="OX551" s="1" t="s">
        <v>2115</v>
      </c>
    </row>
    <row r="552" spans="1:414">
      <c r="A552" s="1">
        <v>543</v>
      </c>
      <c r="B552" s="1">
        <v>50</v>
      </c>
      <c r="C552" s="1">
        <v>4472441.3</v>
      </c>
      <c r="D552" s="1" t="s">
        <v>2088</v>
      </c>
      <c r="E552" s="1" t="s">
        <v>967</v>
      </c>
      <c r="F552" s="1" t="s">
        <v>1988</v>
      </c>
      <c r="G552" s="1" t="s">
        <v>2089</v>
      </c>
      <c r="H552" s="1" t="s">
        <v>1371</v>
      </c>
      <c r="I552" s="1" t="s">
        <v>997</v>
      </c>
      <c r="J552" s="1" t="s">
        <v>1444</v>
      </c>
      <c r="K552" s="1">
        <v>-8.6355550782966505E-4</v>
      </c>
      <c r="L552" s="1">
        <v>-1.03818193012052E-2</v>
      </c>
      <c r="M552" t="str">
        <f t="shared" si="13"/>
        <v>"Posterior_fornix.50"</v>
      </c>
      <c r="OX552" s="1" t="s">
        <v>2117</v>
      </c>
    </row>
    <row r="553" spans="1:414">
      <c r="A553" s="1">
        <v>544</v>
      </c>
      <c r="B553" s="1">
        <v>51</v>
      </c>
      <c r="C553" s="1">
        <v>4478423.3</v>
      </c>
      <c r="D553" s="1" t="s">
        <v>2090</v>
      </c>
      <c r="E553" s="1" t="s">
        <v>967</v>
      </c>
      <c r="F553" s="1" t="s">
        <v>1988</v>
      </c>
      <c r="G553" s="1" t="s">
        <v>2091</v>
      </c>
      <c r="H553" s="1" t="s">
        <v>1371</v>
      </c>
      <c r="I553" s="1" t="s">
        <v>997</v>
      </c>
      <c r="J553" s="1" t="s">
        <v>984</v>
      </c>
      <c r="K553" s="1">
        <v>-5.2891388523672398E-4</v>
      </c>
      <c r="L553" s="1">
        <v>-1.0431698816266601E-2</v>
      </c>
      <c r="M553" t="str">
        <f t="shared" si="13"/>
        <v>"Posterior_fornix.51"</v>
      </c>
      <c r="OX553" s="1" t="s">
        <v>2119</v>
      </c>
    </row>
    <row r="554" spans="1:414">
      <c r="A554" s="1">
        <v>545</v>
      </c>
      <c r="B554" s="1">
        <v>52</v>
      </c>
      <c r="C554" s="1">
        <v>4473018.3</v>
      </c>
      <c r="D554" s="1" t="s">
        <v>2092</v>
      </c>
      <c r="E554" s="1" t="s">
        <v>967</v>
      </c>
      <c r="F554" s="1" t="s">
        <v>1988</v>
      </c>
      <c r="G554" s="1" t="s">
        <v>2093</v>
      </c>
      <c r="H554" s="1" t="s">
        <v>1371</v>
      </c>
      <c r="I554" s="1" t="s">
        <v>997</v>
      </c>
      <c r="J554" s="1" t="s">
        <v>984</v>
      </c>
      <c r="K554" s="1">
        <v>-3.0624312075342098E-4</v>
      </c>
      <c r="L554" s="1">
        <v>-1.04662579196941E-2</v>
      </c>
      <c r="M554" t="str">
        <f t="shared" si="13"/>
        <v>"Posterior_fornix.52"</v>
      </c>
      <c r="OX554" s="1" t="s">
        <v>2121</v>
      </c>
    </row>
    <row r="555" spans="1:414">
      <c r="A555" s="1">
        <v>546</v>
      </c>
      <c r="B555" s="1">
        <v>53</v>
      </c>
      <c r="C555" s="1">
        <v>4472714.3</v>
      </c>
      <c r="D555" s="1" t="s">
        <v>2094</v>
      </c>
      <c r="E555" s="1" t="s">
        <v>967</v>
      </c>
      <c r="F555" s="1" t="s">
        <v>1988</v>
      </c>
      <c r="G555" s="1" t="s">
        <v>2095</v>
      </c>
      <c r="H555" s="1" t="s">
        <v>1371</v>
      </c>
      <c r="I555" s="1" t="s">
        <v>997</v>
      </c>
      <c r="J555" s="1" t="s">
        <v>984</v>
      </c>
      <c r="K555" s="1">
        <v>-1.0964657160378701E-3</v>
      </c>
      <c r="L555" s="1">
        <v>-1.0473573043831E-2</v>
      </c>
      <c r="M555" t="str">
        <f t="shared" si="13"/>
        <v>"Posterior_fornix.53"</v>
      </c>
      <c r="OX555" s="1" t="s">
        <v>2123</v>
      </c>
    </row>
    <row r="556" spans="1:414">
      <c r="A556" s="1">
        <v>547</v>
      </c>
      <c r="B556" s="1">
        <v>54</v>
      </c>
      <c r="C556" s="1">
        <v>4472238.3</v>
      </c>
      <c r="D556" s="1" t="s">
        <v>2096</v>
      </c>
      <c r="E556" s="1" t="s">
        <v>967</v>
      </c>
      <c r="F556" s="1" t="s">
        <v>1988</v>
      </c>
      <c r="G556" s="1" t="s">
        <v>2097</v>
      </c>
      <c r="H556" s="1" t="s">
        <v>1371</v>
      </c>
      <c r="I556" s="1" t="s">
        <v>997</v>
      </c>
      <c r="J556" s="1" t="s">
        <v>972</v>
      </c>
      <c r="K556" s="1">
        <v>-1.1163517152771099E-3</v>
      </c>
      <c r="L556" s="1">
        <v>-1.05726674559043E-2</v>
      </c>
      <c r="M556" t="str">
        <f t="shared" si="13"/>
        <v>"Posterior_fornix.54"</v>
      </c>
      <c r="OX556" s="1" t="s">
        <v>2125</v>
      </c>
    </row>
    <row r="557" spans="1:414">
      <c r="A557" s="1">
        <v>548</v>
      </c>
      <c r="B557" s="1">
        <v>55</v>
      </c>
      <c r="C557" s="1">
        <v>4472715.3</v>
      </c>
      <c r="D557" s="1" t="s">
        <v>2098</v>
      </c>
      <c r="E557" s="1" t="s">
        <v>967</v>
      </c>
      <c r="F557" s="1" t="s">
        <v>1988</v>
      </c>
      <c r="G557" s="1" t="s">
        <v>2099</v>
      </c>
      <c r="H557" s="1" t="s">
        <v>1371</v>
      </c>
      <c r="I557" s="1" t="s">
        <v>997</v>
      </c>
      <c r="J557" s="1" t="s">
        <v>984</v>
      </c>
      <c r="K557" s="1">
        <v>-1.2677815637724399E-3</v>
      </c>
      <c r="L557" s="1">
        <v>-1.0599738363506901E-2</v>
      </c>
      <c r="M557" t="str">
        <f t="shared" si="13"/>
        <v>"Posterior_fornix.55"</v>
      </c>
      <c r="OX557" s="1" t="s">
        <v>2127</v>
      </c>
    </row>
    <row r="558" spans="1:414">
      <c r="A558" s="1">
        <v>549</v>
      </c>
      <c r="B558" s="1">
        <v>56</v>
      </c>
      <c r="C558" s="1">
        <v>4472230.3</v>
      </c>
      <c r="D558" s="1" t="s">
        <v>2100</v>
      </c>
      <c r="E558" s="1" t="s">
        <v>967</v>
      </c>
      <c r="F558" s="1" t="s">
        <v>1988</v>
      </c>
      <c r="G558" s="1" t="s">
        <v>2101</v>
      </c>
      <c r="H558" s="1" t="s">
        <v>1371</v>
      </c>
      <c r="I558" s="1" t="s">
        <v>997</v>
      </c>
      <c r="J558" s="1" t="s">
        <v>972</v>
      </c>
      <c r="K558" s="1">
        <v>-1.05791986728815E-3</v>
      </c>
      <c r="L558" s="1">
        <v>-1.0615241466173399E-2</v>
      </c>
      <c r="M558" t="str">
        <f t="shared" si="13"/>
        <v>"Posterior_fornix.56"</v>
      </c>
      <c r="OX558" s="1" t="s">
        <v>2129</v>
      </c>
    </row>
    <row r="559" spans="1:414">
      <c r="A559" s="1">
        <v>550</v>
      </c>
      <c r="B559" s="1">
        <v>57</v>
      </c>
      <c r="C559" s="1">
        <v>4472239.3</v>
      </c>
      <c r="D559" s="1" t="s">
        <v>2102</v>
      </c>
      <c r="E559" s="1" t="s">
        <v>967</v>
      </c>
      <c r="F559" s="1" t="s">
        <v>1988</v>
      </c>
      <c r="G559" s="1" t="s">
        <v>2103</v>
      </c>
      <c r="H559" s="1" t="s">
        <v>1371</v>
      </c>
      <c r="I559" s="1" t="s">
        <v>997</v>
      </c>
      <c r="J559" s="1" t="s">
        <v>972</v>
      </c>
      <c r="K559" s="1">
        <v>-1.2643985258417401E-3</v>
      </c>
      <c r="L559" s="1">
        <v>-1.06208820561679E-2</v>
      </c>
      <c r="M559" t="str">
        <f t="shared" si="13"/>
        <v>"Posterior_fornix.57"</v>
      </c>
      <c r="OX559" s="1" t="s">
        <v>2131</v>
      </c>
    </row>
    <row r="560" spans="1:414">
      <c r="A560" s="1">
        <v>551</v>
      </c>
      <c r="B560" s="1">
        <v>58</v>
      </c>
      <c r="C560" s="1">
        <v>4472231.3</v>
      </c>
      <c r="D560" s="1" t="s">
        <v>2104</v>
      </c>
      <c r="E560" s="1" t="s">
        <v>967</v>
      </c>
      <c r="F560" s="1" t="s">
        <v>1988</v>
      </c>
      <c r="G560" s="1" t="s">
        <v>2105</v>
      </c>
      <c r="H560" s="1" t="s">
        <v>1371</v>
      </c>
      <c r="I560" s="1" t="s">
        <v>997</v>
      </c>
      <c r="J560" s="1" t="s">
        <v>972</v>
      </c>
      <c r="K560" s="1">
        <v>-1.1232822949798001E-3</v>
      </c>
      <c r="L560" s="1">
        <v>-1.06591673230867E-2</v>
      </c>
      <c r="M560" t="str">
        <f t="shared" si="13"/>
        <v>"Posterior_fornix.58"</v>
      </c>
      <c r="OX560" s="1" t="s">
        <v>2133</v>
      </c>
    </row>
    <row r="561" spans="1:414">
      <c r="A561" s="1">
        <v>552</v>
      </c>
      <c r="B561" s="1">
        <v>59</v>
      </c>
      <c r="C561" s="1">
        <v>4478485.3</v>
      </c>
      <c r="D561" s="1" t="s">
        <v>2106</v>
      </c>
      <c r="E561" s="1" t="s">
        <v>967</v>
      </c>
      <c r="F561" s="1" t="s">
        <v>1988</v>
      </c>
      <c r="G561" s="1" t="s">
        <v>2107</v>
      </c>
      <c r="H561" s="1" t="s">
        <v>1371</v>
      </c>
      <c r="I561" s="1" t="s">
        <v>997</v>
      </c>
      <c r="J561" s="1" t="s">
        <v>972</v>
      </c>
      <c r="K561" s="1">
        <v>-1.3296456952244899E-3</v>
      </c>
      <c r="L561" s="1">
        <v>-1.0711901425129001E-2</v>
      </c>
      <c r="M561" t="str">
        <f t="shared" si="13"/>
        <v>"Posterior_fornix.59"</v>
      </c>
      <c r="OX561" s="1" t="s">
        <v>2135</v>
      </c>
    </row>
    <row r="562" spans="1:414">
      <c r="A562" s="1">
        <v>553</v>
      </c>
      <c r="B562" s="1">
        <v>60</v>
      </c>
      <c r="C562" s="1">
        <v>4473220.3</v>
      </c>
      <c r="D562" s="1" t="s">
        <v>2108</v>
      </c>
      <c r="E562" s="1" t="s">
        <v>967</v>
      </c>
      <c r="F562" s="1" t="s">
        <v>1988</v>
      </c>
      <c r="G562" s="1" t="s">
        <v>2109</v>
      </c>
      <c r="H562" s="1" t="s">
        <v>1371</v>
      </c>
      <c r="I562" s="1" t="s">
        <v>997</v>
      </c>
      <c r="J562" s="1" t="s">
        <v>972</v>
      </c>
      <c r="K562" s="1">
        <v>-1.52841271321309E-3</v>
      </c>
      <c r="L562" s="1">
        <v>-1.0789350710945901E-2</v>
      </c>
      <c r="M562" t="str">
        <f t="shared" si="13"/>
        <v>"Posterior_fornix.60"</v>
      </c>
      <c r="OX562" s="1" t="s">
        <v>2137</v>
      </c>
    </row>
    <row r="563" spans="1:414">
      <c r="A563" s="1">
        <v>554</v>
      </c>
      <c r="B563" s="1">
        <v>61</v>
      </c>
      <c r="C563" s="1">
        <v>4478594.3</v>
      </c>
      <c r="D563" s="1" t="s">
        <v>2110</v>
      </c>
      <c r="E563" s="1" t="s">
        <v>967</v>
      </c>
      <c r="F563" s="1" t="s">
        <v>1988</v>
      </c>
      <c r="G563" s="1" t="s">
        <v>2111</v>
      </c>
      <c r="H563" s="1" t="s">
        <v>1371</v>
      </c>
      <c r="I563" s="1" t="s">
        <v>997</v>
      </c>
      <c r="J563" s="1" t="s">
        <v>984</v>
      </c>
      <c r="K563" s="1">
        <v>-1.25732896446762E-3</v>
      </c>
      <c r="L563" s="1">
        <v>-1.1053320755545E-2</v>
      </c>
      <c r="M563" t="str">
        <f t="shared" si="13"/>
        <v>"Posterior_fornix.61"</v>
      </c>
      <c r="OX563" s="1" t="s">
        <v>2139</v>
      </c>
    </row>
    <row r="564" spans="1:414">
      <c r="A564" s="1">
        <v>555</v>
      </c>
      <c r="B564" s="1">
        <v>62</v>
      </c>
      <c r="C564" s="1">
        <v>4472635.3</v>
      </c>
      <c r="D564" s="1" t="s">
        <v>2112</v>
      </c>
      <c r="E564" s="1" t="s">
        <v>967</v>
      </c>
      <c r="F564" s="1" t="s">
        <v>1988</v>
      </c>
      <c r="G564" s="1" t="s">
        <v>2113</v>
      </c>
      <c r="H564" s="1" t="s">
        <v>1371</v>
      </c>
      <c r="I564" s="1" t="s">
        <v>997</v>
      </c>
      <c r="J564" s="1" t="s">
        <v>984</v>
      </c>
      <c r="K564" s="1">
        <v>-1.03401185380752E-3</v>
      </c>
      <c r="L564" s="1">
        <v>-1.12505225824206E-2</v>
      </c>
      <c r="M564" t="str">
        <f t="shared" si="13"/>
        <v>"Posterior_fornix.62"</v>
      </c>
      <c r="OX564" s="1" t="s">
        <v>2141</v>
      </c>
    </row>
    <row r="565" spans="1:414">
      <c r="A565" s="1">
        <v>556</v>
      </c>
      <c r="B565" s="1">
        <v>63</v>
      </c>
      <c r="C565" s="1">
        <v>4473505.3</v>
      </c>
      <c r="D565" s="1" t="s">
        <v>2114</v>
      </c>
      <c r="E565" s="1" t="s">
        <v>967</v>
      </c>
      <c r="F565" s="1" t="s">
        <v>1988</v>
      </c>
      <c r="G565" s="1" t="s">
        <v>2115</v>
      </c>
      <c r="H565" s="1" t="s">
        <v>1371</v>
      </c>
      <c r="I565" s="1" t="s">
        <v>997</v>
      </c>
      <c r="J565" s="1" t="s">
        <v>984</v>
      </c>
      <c r="K565" s="1">
        <v>-1.2083132960553299E-3</v>
      </c>
      <c r="L565" s="1">
        <v>-1.12728410638875E-2</v>
      </c>
      <c r="M565" t="str">
        <f t="shared" si="13"/>
        <v>"Posterior_fornix.63"</v>
      </c>
      <c r="OX565" s="1" t="s">
        <v>2143</v>
      </c>
    </row>
    <row r="566" spans="1:414">
      <c r="A566" s="1">
        <v>557</v>
      </c>
      <c r="B566" s="1">
        <v>64</v>
      </c>
      <c r="C566" s="1">
        <v>4473560.3</v>
      </c>
      <c r="D566" s="1" t="s">
        <v>2116</v>
      </c>
      <c r="E566" s="1" t="s">
        <v>967</v>
      </c>
      <c r="F566" s="1" t="s">
        <v>1988</v>
      </c>
      <c r="G566" s="1" t="s">
        <v>2117</v>
      </c>
      <c r="H566" s="1" t="s">
        <v>1371</v>
      </c>
      <c r="I566" s="1" t="s">
        <v>997</v>
      </c>
      <c r="J566" s="1" t="s">
        <v>984</v>
      </c>
      <c r="K566" s="1">
        <v>-1.4869559033638001E-3</v>
      </c>
      <c r="L566" s="1">
        <v>-1.13226518319331E-2</v>
      </c>
      <c r="M566" t="str">
        <f t="shared" si="13"/>
        <v>"Posterior_fornix.64"</v>
      </c>
      <c r="OX566" s="1" t="s">
        <v>2145</v>
      </c>
    </row>
    <row r="567" spans="1:414">
      <c r="A567" s="1">
        <v>558</v>
      </c>
      <c r="B567" s="1">
        <v>65</v>
      </c>
      <c r="C567" s="1">
        <v>4473001.3</v>
      </c>
      <c r="D567" s="1" t="s">
        <v>2118</v>
      </c>
      <c r="E567" s="1" t="s">
        <v>967</v>
      </c>
      <c r="F567" s="1" t="s">
        <v>1988</v>
      </c>
      <c r="G567" s="1" t="s">
        <v>2119</v>
      </c>
      <c r="H567" s="1" t="s">
        <v>1371</v>
      </c>
      <c r="I567" s="1" t="s">
        <v>997</v>
      </c>
      <c r="J567" s="1" t="s">
        <v>984</v>
      </c>
      <c r="K567" s="1">
        <v>-1.30422241528289E-3</v>
      </c>
      <c r="L567" s="1">
        <v>-1.13604332991942E-2</v>
      </c>
      <c r="M567" t="str">
        <f t="shared" ref="M567:M627" si="14">CONCATENATE("""",G567,"""")</f>
        <v>"Posterior_fornix.65"</v>
      </c>
      <c r="OX567" s="1" t="s">
        <v>2147</v>
      </c>
    </row>
    <row r="568" spans="1:414">
      <c r="A568" s="1">
        <v>559</v>
      </c>
      <c r="B568" s="1">
        <v>66</v>
      </c>
      <c r="C568" s="1">
        <v>4473266.3</v>
      </c>
      <c r="D568" s="1" t="s">
        <v>2120</v>
      </c>
      <c r="E568" s="1" t="s">
        <v>967</v>
      </c>
      <c r="F568" s="1" t="s">
        <v>1988</v>
      </c>
      <c r="G568" s="1" t="s">
        <v>2121</v>
      </c>
      <c r="H568" s="1" t="s">
        <v>1371</v>
      </c>
      <c r="I568" s="1" t="s">
        <v>997</v>
      </c>
      <c r="J568" s="1" t="s">
        <v>984</v>
      </c>
      <c r="K568" s="1">
        <v>-8.8186021048515496E-4</v>
      </c>
      <c r="L568" s="1">
        <v>-1.13608949788806E-2</v>
      </c>
      <c r="M568" t="str">
        <f t="shared" si="14"/>
        <v>"Posterior_fornix.66"</v>
      </c>
      <c r="Q568" s="30"/>
      <c r="OX568" s="1" t="s">
        <v>2149</v>
      </c>
    </row>
    <row r="569" spans="1:414">
      <c r="A569" s="1">
        <v>560</v>
      </c>
      <c r="B569" s="1">
        <v>67</v>
      </c>
      <c r="C569" s="1">
        <v>4472502.3</v>
      </c>
      <c r="D569" s="1" t="s">
        <v>2122</v>
      </c>
      <c r="E569" s="1" t="s">
        <v>967</v>
      </c>
      <c r="F569" s="1" t="s">
        <v>1988</v>
      </c>
      <c r="G569" s="1" t="s">
        <v>2123</v>
      </c>
      <c r="H569" s="1" t="s">
        <v>1371</v>
      </c>
      <c r="I569" s="1" t="s">
        <v>997</v>
      </c>
      <c r="J569" s="1" t="s">
        <v>972</v>
      </c>
      <c r="K569" s="1">
        <v>-1.5311863835299E-3</v>
      </c>
      <c r="L569" s="1">
        <v>-1.13713247746273E-2</v>
      </c>
      <c r="M569" t="str">
        <f t="shared" si="14"/>
        <v>"Posterior_fornix.67"</v>
      </c>
      <c r="Q569" s="30"/>
      <c r="OX569" s="1" t="s">
        <v>2151</v>
      </c>
    </row>
    <row r="570" spans="1:414">
      <c r="A570" s="1">
        <v>561</v>
      </c>
      <c r="B570" s="1">
        <v>68</v>
      </c>
      <c r="C570" s="1">
        <v>4473218.3</v>
      </c>
      <c r="D570" s="1" t="s">
        <v>2124</v>
      </c>
      <c r="E570" s="1" t="s">
        <v>967</v>
      </c>
      <c r="F570" s="1" t="s">
        <v>1988</v>
      </c>
      <c r="G570" s="1" t="s">
        <v>2125</v>
      </c>
      <c r="H570" s="1" t="s">
        <v>1371</v>
      </c>
      <c r="I570" s="1" t="s">
        <v>997</v>
      </c>
      <c r="J570" s="1" t="s">
        <v>972</v>
      </c>
      <c r="K570" s="1">
        <v>-1.0993568844471101E-3</v>
      </c>
      <c r="L570" s="1">
        <v>-1.1398828448429399E-2</v>
      </c>
      <c r="M570" t="str">
        <f t="shared" si="14"/>
        <v>"Posterior_fornix.68"</v>
      </c>
      <c r="OX570" s="1" t="s">
        <v>2153</v>
      </c>
    </row>
    <row r="571" spans="1:414">
      <c r="A571" s="1">
        <v>562</v>
      </c>
      <c r="B571" s="1">
        <v>69</v>
      </c>
      <c r="C571" s="1">
        <v>4472999.3</v>
      </c>
      <c r="D571" s="1" t="s">
        <v>2126</v>
      </c>
      <c r="E571" s="1" t="s">
        <v>967</v>
      </c>
      <c r="F571" s="1" t="s">
        <v>1988</v>
      </c>
      <c r="G571" s="1" t="s">
        <v>2127</v>
      </c>
      <c r="H571" s="1" t="s">
        <v>1371</v>
      </c>
      <c r="I571" s="1" t="s">
        <v>997</v>
      </c>
      <c r="J571" s="1" t="s">
        <v>984</v>
      </c>
      <c r="K571" s="1">
        <v>-1.1348476700610501E-3</v>
      </c>
      <c r="L571" s="1">
        <v>-1.14142724867535E-2</v>
      </c>
      <c r="M571" t="str">
        <f t="shared" si="14"/>
        <v>"Posterior_fornix.69"</v>
      </c>
      <c r="OX571" s="1" t="s">
        <v>2155</v>
      </c>
    </row>
    <row r="572" spans="1:414">
      <c r="A572" s="1">
        <v>563</v>
      </c>
      <c r="B572" s="1">
        <v>70</v>
      </c>
      <c r="C572" s="1">
        <v>4472500.3</v>
      </c>
      <c r="D572" s="1" t="s">
        <v>2128</v>
      </c>
      <c r="E572" s="1" t="s">
        <v>967</v>
      </c>
      <c r="F572" s="1" t="s">
        <v>1988</v>
      </c>
      <c r="G572" s="1" t="s">
        <v>2129</v>
      </c>
      <c r="H572" s="1" t="s">
        <v>1371</v>
      </c>
      <c r="I572" s="1" t="s">
        <v>997</v>
      </c>
      <c r="J572" s="1" t="s">
        <v>972</v>
      </c>
      <c r="K572" s="1">
        <v>-1.2060287777912401E-3</v>
      </c>
      <c r="L572" s="1">
        <v>-1.1449827582388401E-2</v>
      </c>
      <c r="M572" t="str">
        <f t="shared" si="14"/>
        <v>"Posterior_fornix.70"</v>
      </c>
      <c r="OX572" s="1" t="s">
        <v>2157</v>
      </c>
    </row>
    <row r="573" spans="1:414">
      <c r="A573" s="1">
        <v>564</v>
      </c>
      <c r="B573" s="1">
        <v>71</v>
      </c>
      <c r="C573" s="1">
        <v>4472692.3</v>
      </c>
      <c r="D573" s="1" t="s">
        <v>2130</v>
      </c>
      <c r="E573" s="1" t="s">
        <v>967</v>
      </c>
      <c r="F573" s="1" t="s">
        <v>1988</v>
      </c>
      <c r="G573" s="1" t="s">
        <v>2131</v>
      </c>
      <c r="H573" s="1" t="s">
        <v>1371</v>
      </c>
      <c r="I573" s="1" t="s">
        <v>997</v>
      </c>
      <c r="J573" s="1" t="s">
        <v>984</v>
      </c>
      <c r="K573" s="1">
        <v>-6.8661951476978395E-4</v>
      </c>
      <c r="L573" s="1">
        <v>-1.1491645573743599E-2</v>
      </c>
      <c r="M573" t="str">
        <f t="shared" si="14"/>
        <v>"Posterior_fornix.71"</v>
      </c>
      <c r="OX573" s="1" t="s">
        <v>2159</v>
      </c>
    </row>
    <row r="574" spans="1:414">
      <c r="A574" s="1">
        <v>565</v>
      </c>
      <c r="B574" s="1">
        <v>72</v>
      </c>
      <c r="C574" s="1">
        <v>4472710.3</v>
      </c>
      <c r="D574" s="1" t="s">
        <v>2132</v>
      </c>
      <c r="E574" s="1" t="s">
        <v>967</v>
      </c>
      <c r="F574" s="1" t="s">
        <v>1988</v>
      </c>
      <c r="G574" s="1" t="s">
        <v>2133</v>
      </c>
      <c r="H574" s="1" t="s">
        <v>1371</v>
      </c>
      <c r="I574" s="1" t="s">
        <v>997</v>
      </c>
      <c r="J574" s="1" t="s">
        <v>984</v>
      </c>
      <c r="K574" s="1">
        <v>-1.64046593473873E-3</v>
      </c>
      <c r="L574" s="1">
        <v>-1.1540259059988499E-2</v>
      </c>
      <c r="M574" t="str">
        <f t="shared" si="14"/>
        <v>"Posterior_fornix.72"</v>
      </c>
      <c r="OX574" s="1" t="s">
        <v>2161</v>
      </c>
    </row>
    <row r="575" spans="1:414">
      <c r="A575" s="1">
        <v>566</v>
      </c>
      <c r="B575" s="1">
        <v>73</v>
      </c>
      <c r="C575" s="1">
        <v>4472503.3</v>
      </c>
      <c r="D575" s="1" t="s">
        <v>2134</v>
      </c>
      <c r="E575" s="1" t="s">
        <v>967</v>
      </c>
      <c r="F575" s="1" t="s">
        <v>1988</v>
      </c>
      <c r="G575" s="1" t="s">
        <v>2135</v>
      </c>
      <c r="H575" s="1" t="s">
        <v>1371</v>
      </c>
      <c r="I575" s="1" t="s">
        <v>997</v>
      </c>
      <c r="J575" s="1" t="s">
        <v>972</v>
      </c>
      <c r="K575" s="1">
        <v>-1.2730290161851901E-3</v>
      </c>
      <c r="L575" s="1">
        <v>-1.1552571251608801E-2</v>
      </c>
      <c r="M575" t="str">
        <f t="shared" si="14"/>
        <v>"Posterior_fornix.73"</v>
      </c>
      <c r="OX575" s="1" t="s">
        <v>2163</v>
      </c>
    </row>
    <row r="576" spans="1:414">
      <c r="A576" s="1">
        <v>567</v>
      </c>
      <c r="B576" s="1">
        <v>74</v>
      </c>
      <c r="C576" s="1">
        <v>4473265.3</v>
      </c>
      <c r="D576" s="1" t="s">
        <v>2136</v>
      </c>
      <c r="E576" s="1" t="s">
        <v>967</v>
      </c>
      <c r="F576" s="1" t="s">
        <v>1988</v>
      </c>
      <c r="G576" s="1" t="s">
        <v>2137</v>
      </c>
      <c r="H576" s="1" t="s">
        <v>1371</v>
      </c>
      <c r="I576" s="1" t="s">
        <v>997</v>
      </c>
      <c r="J576" s="1" t="s">
        <v>984</v>
      </c>
      <c r="K576" s="1">
        <v>-9.6168368815224001E-4</v>
      </c>
      <c r="L576" s="1">
        <v>-1.1564799779330099E-2</v>
      </c>
      <c r="M576" t="str">
        <f t="shared" si="14"/>
        <v>"Posterior_fornix.74"</v>
      </c>
      <c r="OX576" s="1" t="s">
        <v>2165</v>
      </c>
    </row>
    <row r="577" spans="1:414">
      <c r="A577" s="1">
        <v>568</v>
      </c>
      <c r="B577" s="1">
        <v>75</v>
      </c>
      <c r="C577" s="1">
        <v>4473506.3</v>
      </c>
      <c r="D577" s="1" t="s">
        <v>2138</v>
      </c>
      <c r="E577" s="1" t="s">
        <v>967</v>
      </c>
      <c r="F577" s="1" t="s">
        <v>1988</v>
      </c>
      <c r="G577" s="1" t="s">
        <v>2139</v>
      </c>
      <c r="H577" s="1" t="s">
        <v>1371</v>
      </c>
      <c r="I577" s="1" t="s">
        <v>997</v>
      </c>
      <c r="J577" s="1" t="s">
        <v>984</v>
      </c>
      <c r="K577" s="1">
        <v>-1.5456412059191499E-3</v>
      </c>
      <c r="L577" s="1">
        <v>-1.15707922318583E-2</v>
      </c>
      <c r="M577" t="str">
        <f t="shared" si="14"/>
        <v>"Posterior_fornix.75"</v>
      </c>
      <c r="OX577" s="1" t="s">
        <v>2167</v>
      </c>
    </row>
    <row r="578" spans="1:414">
      <c r="A578" s="1">
        <v>569</v>
      </c>
      <c r="B578" s="1">
        <v>76</v>
      </c>
      <c r="C578" s="1">
        <v>4472642.3</v>
      </c>
      <c r="D578" s="1" t="s">
        <v>2140</v>
      </c>
      <c r="E578" s="1" t="s">
        <v>967</v>
      </c>
      <c r="F578" s="1" t="s">
        <v>1988</v>
      </c>
      <c r="G578" s="1" t="s">
        <v>2141</v>
      </c>
      <c r="H578" s="1" t="s">
        <v>1371</v>
      </c>
      <c r="I578" s="1" t="s">
        <v>997</v>
      </c>
      <c r="J578" s="1" t="s">
        <v>984</v>
      </c>
      <c r="K578" s="1">
        <v>-7.8479912381047802E-4</v>
      </c>
      <c r="L578" s="1">
        <v>-1.1592080226128801E-2</v>
      </c>
      <c r="M578" t="str">
        <f t="shared" si="14"/>
        <v>"Posterior_fornix.76"</v>
      </c>
      <c r="OX578" s="1" t="s">
        <v>2169</v>
      </c>
    </row>
    <row r="579" spans="1:414">
      <c r="A579" s="1">
        <v>570</v>
      </c>
      <c r="B579" s="1">
        <v>77</v>
      </c>
      <c r="C579" s="1">
        <v>4473509.3</v>
      </c>
      <c r="D579" s="1" t="s">
        <v>2142</v>
      </c>
      <c r="E579" s="1" t="s">
        <v>967</v>
      </c>
      <c r="F579" s="1" t="s">
        <v>1988</v>
      </c>
      <c r="G579" s="1" t="s">
        <v>2143</v>
      </c>
      <c r="H579" s="1" t="s">
        <v>1371</v>
      </c>
      <c r="I579" s="1" t="s">
        <v>997</v>
      </c>
      <c r="J579" s="1" t="s">
        <v>984</v>
      </c>
      <c r="K579" s="1">
        <v>-1.746393608862E-3</v>
      </c>
      <c r="L579" s="1">
        <v>-1.16614809365552E-2</v>
      </c>
      <c r="M579" t="str">
        <f t="shared" si="14"/>
        <v>"Posterior_fornix.77"</v>
      </c>
      <c r="OX579" s="1" t="s">
        <v>2171</v>
      </c>
    </row>
    <row r="580" spans="1:414">
      <c r="A580" s="1">
        <v>571</v>
      </c>
      <c r="B580" s="1">
        <v>78</v>
      </c>
      <c r="C580" s="1">
        <v>4478516.3</v>
      </c>
      <c r="D580" s="1" t="s">
        <v>2144</v>
      </c>
      <c r="E580" s="1" t="s">
        <v>967</v>
      </c>
      <c r="F580" s="1" t="s">
        <v>1988</v>
      </c>
      <c r="G580" s="1" t="s">
        <v>2145</v>
      </c>
      <c r="H580" s="1" t="s">
        <v>1371</v>
      </c>
      <c r="I580" s="1" t="s">
        <v>997</v>
      </c>
      <c r="J580" s="1" t="s">
        <v>984</v>
      </c>
      <c r="K580" s="1">
        <v>-1.2361079681435501E-3</v>
      </c>
      <c r="L580" s="1">
        <v>-1.1727356510914101E-2</v>
      </c>
      <c r="M580" t="str">
        <f t="shared" si="14"/>
        <v>"Posterior_fornix.78"</v>
      </c>
      <c r="OX580" s="1" t="s">
        <v>2173</v>
      </c>
    </row>
    <row r="581" spans="1:414">
      <c r="A581" s="1">
        <v>572</v>
      </c>
      <c r="B581" s="1">
        <v>79</v>
      </c>
      <c r="C581" s="1">
        <v>4472501.3</v>
      </c>
      <c r="D581" s="1" t="s">
        <v>2146</v>
      </c>
      <c r="E581" s="1" t="s">
        <v>967</v>
      </c>
      <c r="F581" s="1" t="s">
        <v>1988</v>
      </c>
      <c r="G581" s="1" t="s">
        <v>2147</v>
      </c>
      <c r="H581" s="1" t="s">
        <v>1371</v>
      </c>
      <c r="I581" s="1" t="s">
        <v>997</v>
      </c>
      <c r="J581" s="1" t="s">
        <v>972</v>
      </c>
      <c r="K581" s="1">
        <v>-1.3634579826342799E-3</v>
      </c>
      <c r="L581" s="1">
        <v>-1.1755344838614601E-2</v>
      </c>
      <c r="M581" t="str">
        <f t="shared" si="14"/>
        <v>"Posterior_fornix.79"</v>
      </c>
      <c r="OX581" s="1" t="s">
        <v>2175</v>
      </c>
    </row>
    <row r="582" spans="1:414">
      <c r="A582" s="1">
        <v>573</v>
      </c>
      <c r="B582" s="1">
        <v>80</v>
      </c>
      <c r="C582" s="1">
        <v>4473508.3</v>
      </c>
      <c r="D582" s="1" t="s">
        <v>2148</v>
      </c>
      <c r="E582" s="1" t="s">
        <v>967</v>
      </c>
      <c r="F582" s="1" t="s">
        <v>1988</v>
      </c>
      <c r="G582" s="1" t="s">
        <v>2149</v>
      </c>
      <c r="H582" s="1" t="s">
        <v>1371</v>
      </c>
      <c r="I582" s="1" t="s">
        <v>997</v>
      </c>
      <c r="J582" s="1" t="s">
        <v>984</v>
      </c>
      <c r="K582" s="1">
        <v>-1.4221312758785601E-3</v>
      </c>
      <c r="L582" s="1">
        <v>-1.1796319184964399E-2</v>
      </c>
      <c r="M582" t="str">
        <f t="shared" si="14"/>
        <v>"Posterior_fornix.80"</v>
      </c>
      <c r="OX582" s="1" t="s">
        <v>2177</v>
      </c>
    </row>
    <row r="583" spans="1:414">
      <c r="A583" s="1">
        <v>574</v>
      </c>
      <c r="B583" s="1">
        <v>81</v>
      </c>
      <c r="C583" s="1">
        <v>4478517.3</v>
      </c>
      <c r="D583" s="1" t="s">
        <v>2150</v>
      </c>
      <c r="E583" s="1" t="s">
        <v>967</v>
      </c>
      <c r="F583" s="1" t="s">
        <v>1988</v>
      </c>
      <c r="G583" s="1" t="s">
        <v>2151</v>
      </c>
      <c r="H583" s="1" t="s">
        <v>1371</v>
      </c>
      <c r="I583" s="1" t="s">
        <v>997</v>
      </c>
      <c r="J583" s="1" t="s">
        <v>984</v>
      </c>
      <c r="K583" s="1">
        <v>-1.17222755309002E-3</v>
      </c>
      <c r="L583" s="1">
        <v>-1.18057381509078E-2</v>
      </c>
      <c r="M583" t="str">
        <f t="shared" si="14"/>
        <v>"Posterior_fornix.81"</v>
      </c>
      <c r="OX583" s="1" t="s">
        <v>2179</v>
      </c>
    </row>
    <row r="584" spans="1:414">
      <c r="A584" s="1">
        <v>575</v>
      </c>
      <c r="B584" s="1">
        <v>82</v>
      </c>
      <c r="C584" s="1">
        <v>4473217.3</v>
      </c>
      <c r="D584" s="1" t="s">
        <v>2152</v>
      </c>
      <c r="E584" s="1" t="s">
        <v>967</v>
      </c>
      <c r="F584" s="1" t="s">
        <v>1988</v>
      </c>
      <c r="G584" s="1" t="s">
        <v>2153</v>
      </c>
      <c r="H584" s="1" t="s">
        <v>1371</v>
      </c>
      <c r="I584" s="1" t="s">
        <v>997</v>
      </c>
      <c r="J584" s="1" t="s">
        <v>972</v>
      </c>
      <c r="K584" s="1">
        <v>-1.1537762663415101E-3</v>
      </c>
      <c r="L584" s="1">
        <v>-1.1874189400070199E-2</v>
      </c>
      <c r="M584" t="str">
        <f t="shared" si="14"/>
        <v>"Posterior_fornix.82"</v>
      </c>
      <c r="OX584" s="1" t="s">
        <v>2181</v>
      </c>
    </row>
    <row r="585" spans="1:414">
      <c r="A585" s="1">
        <v>576</v>
      </c>
      <c r="B585" s="1">
        <v>83</v>
      </c>
      <c r="C585" s="1">
        <v>4478548.3</v>
      </c>
      <c r="D585" s="1" t="s">
        <v>2154</v>
      </c>
      <c r="E585" s="1" t="s">
        <v>967</v>
      </c>
      <c r="F585" s="1" t="s">
        <v>1988</v>
      </c>
      <c r="G585" s="1" t="s">
        <v>2155</v>
      </c>
      <c r="H585" s="1" t="s">
        <v>1371</v>
      </c>
      <c r="I585" s="1" t="s">
        <v>997</v>
      </c>
      <c r="J585" s="1" t="s">
        <v>984</v>
      </c>
      <c r="K585" s="1">
        <v>-1.7519369192174701E-3</v>
      </c>
      <c r="L585" s="1">
        <v>-1.1883293748440601E-2</v>
      </c>
      <c r="M585" t="str">
        <f t="shared" si="14"/>
        <v>"Posterior_fornix.83"</v>
      </c>
      <c r="OX585" s="1" t="s">
        <v>2183</v>
      </c>
    </row>
    <row r="586" spans="1:414">
      <c r="A586" s="1">
        <v>577</v>
      </c>
      <c r="B586" s="1">
        <v>84</v>
      </c>
      <c r="C586" s="1">
        <v>4473669.3</v>
      </c>
      <c r="D586" s="1" t="s">
        <v>2156</v>
      </c>
      <c r="E586" s="1" t="s">
        <v>967</v>
      </c>
      <c r="F586" s="1" t="s">
        <v>1988</v>
      </c>
      <c r="G586" s="1" t="s">
        <v>2157</v>
      </c>
      <c r="H586" s="1" t="s">
        <v>1371</v>
      </c>
      <c r="I586" s="1" t="s">
        <v>997</v>
      </c>
      <c r="J586" s="1" t="s">
        <v>1444</v>
      </c>
      <c r="K586" s="1">
        <v>-1.3724468151743599E-3</v>
      </c>
      <c r="L586" s="1">
        <v>-1.19041718297933E-2</v>
      </c>
      <c r="M586" t="str">
        <f t="shared" si="14"/>
        <v>"Posterior_fornix.84"</v>
      </c>
      <c r="OX586" s="1" t="s">
        <v>2185</v>
      </c>
    </row>
    <row r="587" spans="1:414">
      <c r="A587" s="1">
        <v>578</v>
      </c>
      <c r="B587" s="1">
        <v>85</v>
      </c>
      <c r="C587" s="1">
        <v>4473035.3</v>
      </c>
      <c r="D587" s="1" t="s">
        <v>2158</v>
      </c>
      <c r="E587" s="1" t="s">
        <v>967</v>
      </c>
      <c r="F587" s="1" t="s">
        <v>1988</v>
      </c>
      <c r="G587" s="1" t="s">
        <v>2159</v>
      </c>
      <c r="H587" s="1" t="s">
        <v>1371</v>
      </c>
      <c r="I587" s="1" t="s">
        <v>997</v>
      </c>
      <c r="J587" s="1" t="s">
        <v>984</v>
      </c>
      <c r="K587" s="1">
        <v>-1.2672942748162899E-3</v>
      </c>
      <c r="L587" s="1">
        <v>-1.1978274423713501E-2</v>
      </c>
      <c r="M587" t="str">
        <f t="shared" si="14"/>
        <v>"Posterior_fornix.85"</v>
      </c>
      <c r="OX587" s="1" t="s">
        <v>2187</v>
      </c>
    </row>
    <row r="588" spans="1:414">
      <c r="A588" s="1">
        <v>579</v>
      </c>
      <c r="B588" s="1">
        <v>86</v>
      </c>
      <c r="C588" s="1">
        <v>4472647.3</v>
      </c>
      <c r="D588" s="1" t="s">
        <v>2160</v>
      </c>
      <c r="E588" s="1" t="s">
        <v>967</v>
      </c>
      <c r="F588" s="1" t="s">
        <v>1988</v>
      </c>
      <c r="G588" s="1" t="s">
        <v>2161</v>
      </c>
      <c r="H588" s="1" t="s">
        <v>1371</v>
      </c>
      <c r="I588" s="1" t="s">
        <v>997</v>
      </c>
      <c r="J588" s="1" t="s">
        <v>984</v>
      </c>
      <c r="K588" s="1">
        <v>-1.1776163620669799E-3</v>
      </c>
      <c r="L588" s="1">
        <v>-1.2064498605297101E-2</v>
      </c>
      <c r="M588" t="str">
        <f t="shared" si="14"/>
        <v>"Posterior_fornix.86"</v>
      </c>
      <c r="OX588" s="1" t="s">
        <v>2189</v>
      </c>
    </row>
    <row r="589" spans="1:414">
      <c r="A589" s="1">
        <v>580</v>
      </c>
      <c r="B589" s="1">
        <v>87</v>
      </c>
      <c r="C589" s="1">
        <v>4473036.3</v>
      </c>
      <c r="D589" s="1" t="s">
        <v>2162</v>
      </c>
      <c r="E589" s="1" t="s">
        <v>967</v>
      </c>
      <c r="F589" s="1" t="s">
        <v>1988</v>
      </c>
      <c r="G589" s="1" t="s">
        <v>2163</v>
      </c>
      <c r="H589" s="1" t="s">
        <v>1371</v>
      </c>
      <c r="I589" s="1" t="s">
        <v>997</v>
      </c>
      <c r="J589" s="1" t="s">
        <v>984</v>
      </c>
      <c r="K589" s="1">
        <v>-1.42024898772062E-3</v>
      </c>
      <c r="L589" s="1">
        <v>-1.21386925106987E-2</v>
      </c>
      <c r="M589" t="str">
        <f t="shared" si="14"/>
        <v>"Posterior_fornix.87"</v>
      </c>
      <c r="OX589" s="1" t="s">
        <v>2191</v>
      </c>
    </row>
    <row r="590" spans="1:414">
      <c r="A590" s="1">
        <v>581</v>
      </c>
      <c r="B590" s="1">
        <v>88</v>
      </c>
      <c r="C590" s="1">
        <v>4478564.3</v>
      </c>
      <c r="D590" s="1" t="s">
        <v>2164</v>
      </c>
      <c r="E590" s="1" t="s">
        <v>967</v>
      </c>
      <c r="F590" s="1" t="s">
        <v>1988</v>
      </c>
      <c r="G590" s="1" t="s">
        <v>2165</v>
      </c>
      <c r="H590" s="1" t="s">
        <v>1371</v>
      </c>
      <c r="I590" s="1" t="s">
        <v>997</v>
      </c>
      <c r="J590" s="1" t="s">
        <v>984</v>
      </c>
      <c r="K590" s="1">
        <v>-1.59097964557648E-3</v>
      </c>
      <c r="L590" s="1">
        <v>-1.21493025591473E-2</v>
      </c>
      <c r="M590" t="str">
        <f t="shared" si="14"/>
        <v>"Posterior_fornix.88"</v>
      </c>
      <c r="OX590" s="1" t="s">
        <v>2193</v>
      </c>
    </row>
    <row r="591" spans="1:414">
      <c r="A591" s="1">
        <v>582</v>
      </c>
      <c r="B591" s="1">
        <v>89</v>
      </c>
      <c r="C591" s="1">
        <v>4472867.3</v>
      </c>
      <c r="D591" s="1" t="s">
        <v>2166</v>
      </c>
      <c r="E591" s="1" t="s">
        <v>967</v>
      </c>
      <c r="F591" s="1" t="s">
        <v>1988</v>
      </c>
      <c r="G591" s="1" t="s">
        <v>2167</v>
      </c>
      <c r="H591" s="1" t="s">
        <v>1371</v>
      </c>
      <c r="I591" s="1" t="s">
        <v>997</v>
      </c>
      <c r="J591" s="1" t="s">
        <v>984</v>
      </c>
      <c r="K591" s="1">
        <v>-1.5144144448612799E-3</v>
      </c>
      <c r="L591" s="1">
        <v>-1.2239702811865901E-2</v>
      </c>
      <c r="M591" t="str">
        <f t="shared" si="14"/>
        <v>"Posterior_fornix.89"</v>
      </c>
      <c r="OX591" s="1" t="s">
        <v>2195</v>
      </c>
    </row>
    <row r="592" spans="1:414">
      <c r="A592" s="1">
        <v>583</v>
      </c>
      <c r="B592" s="1">
        <v>90</v>
      </c>
      <c r="C592" s="1">
        <v>4473245.3</v>
      </c>
      <c r="D592" s="1" t="s">
        <v>2168</v>
      </c>
      <c r="E592" s="1" t="s">
        <v>967</v>
      </c>
      <c r="F592" s="1" t="s">
        <v>1988</v>
      </c>
      <c r="G592" s="1" t="s">
        <v>2169</v>
      </c>
      <c r="H592" s="1" t="s">
        <v>1371</v>
      </c>
      <c r="I592" s="1" t="s">
        <v>997</v>
      </c>
      <c r="J592" s="1" t="s">
        <v>972</v>
      </c>
      <c r="K592" s="1">
        <v>-1.17560519239415E-3</v>
      </c>
      <c r="L592" s="1">
        <v>-1.2239716543503899E-2</v>
      </c>
      <c r="M592" t="str">
        <f t="shared" si="14"/>
        <v>"Posterior_fornix.90"</v>
      </c>
      <c r="OX592" s="1" t="s">
        <v>2197</v>
      </c>
    </row>
    <row r="593" spans="1:414">
      <c r="A593" s="1">
        <v>584</v>
      </c>
      <c r="B593" s="1">
        <v>91</v>
      </c>
      <c r="C593" s="1">
        <v>4472866.3</v>
      </c>
      <c r="D593" s="1" t="s">
        <v>2170</v>
      </c>
      <c r="E593" s="1" t="s">
        <v>967</v>
      </c>
      <c r="F593" s="1" t="s">
        <v>1988</v>
      </c>
      <c r="G593" s="1" t="s">
        <v>2171</v>
      </c>
      <c r="H593" s="1" t="s">
        <v>1371</v>
      </c>
      <c r="I593" s="1" t="s">
        <v>997</v>
      </c>
      <c r="J593" s="1" t="s">
        <v>984</v>
      </c>
      <c r="K593" s="1">
        <v>-1.5953465211119399E-3</v>
      </c>
      <c r="L593" s="1">
        <v>-1.22778997212058E-2</v>
      </c>
      <c r="M593" t="str">
        <f t="shared" si="14"/>
        <v>"Posterior_fornix.91"</v>
      </c>
      <c r="OX593" s="1" t="s">
        <v>2199</v>
      </c>
    </row>
    <row r="594" spans="1:414">
      <c r="A594" s="1">
        <v>585</v>
      </c>
      <c r="B594" s="1">
        <v>92</v>
      </c>
      <c r="C594" s="1">
        <v>4472389.3</v>
      </c>
      <c r="D594" s="1" t="s">
        <v>2172</v>
      </c>
      <c r="E594" s="1" t="s">
        <v>967</v>
      </c>
      <c r="F594" s="1" t="s">
        <v>1988</v>
      </c>
      <c r="G594" s="1" t="s">
        <v>2173</v>
      </c>
      <c r="H594" s="1" t="s">
        <v>1371</v>
      </c>
      <c r="I594" s="1" t="s">
        <v>997</v>
      </c>
      <c r="J594" s="1" t="s">
        <v>1055</v>
      </c>
      <c r="K594" s="1">
        <v>-1.4093335188855201E-3</v>
      </c>
      <c r="L594" s="1">
        <v>-1.2283281707607899E-2</v>
      </c>
      <c r="M594" t="str">
        <f t="shared" si="14"/>
        <v>"Posterior_fornix.92"</v>
      </c>
      <c r="OX594" s="1" t="s">
        <v>2201</v>
      </c>
    </row>
    <row r="595" spans="1:414">
      <c r="A595" s="1">
        <v>586</v>
      </c>
      <c r="B595" s="1">
        <v>93</v>
      </c>
      <c r="C595" s="1">
        <v>4472435.3</v>
      </c>
      <c r="D595" s="1" t="s">
        <v>2174</v>
      </c>
      <c r="E595" s="1" t="s">
        <v>967</v>
      </c>
      <c r="F595" s="1" t="s">
        <v>1988</v>
      </c>
      <c r="G595" s="1" t="s">
        <v>2175</v>
      </c>
      <c r="H595" s="1" t="s">
        <v>1371</v>
      </c>
      <c r="I595" s="1" t="s">
        <v>997</v>
      </c>
      <c r="J595" s="1" t="s">
        <v>1055</v>
      </c>
      <c r="K595" s="1">
        <v>-1.13443759005282E-3</v>
      </c>
      <c r="L595" s="1">
        <v>-1.2317022277761699E-2</v>
      </c>
      <c r="M595" t="str">
        <f t="shared" si="14"/>
        <v>"Posterior_fornix.93"</v>
      </c>
      <c r="OX595" s="1" t="s">
        <v>2203</v>
      </c>
    </row>
    <row r="596" spans="1:414">
      <c r="A596" s="1">
        <v>587</v>
      </c>
      <c r="B596" s="1">
        <v>94</v>
      </c>
      <c r="C596" s="1">
        <v>4472388.3</v>
      </c>
      <c r="D596" s="1" t="s">
        <v>2176</v>
      </c>
      <c r="E596" s="1" t="s">
        <v>967</v>
      </c>
      <c r="F596" s="1" t="s">
        <v>1988</v>
      </c>
      <c r="G596" s="1" t="s">
        <v>2177</v>
      </c>
      <c r="H596" s="1" t="s">
        <v>1371</v>
      </c>
      <c r="I596" s="1" t="s">
        <v>997</v>
      </c>
      <c r="J596" s="1" t="s">
        <v>1055</v>
      </c>
      <c r="K596" s="1">
        <v>-1.3321996789667401E-3</v>
      </c>
      <c r="L596" s="1">
        <v>-1.23207214764744E-2</v>
      </c>
      <c r="M596" t="str">
        <f t="shared" si="14"/>
        <v>"Posterior_fornix.94"</v>
      </c>
      <c r="OX596" s="1" t="s">
        <v>2205</v>
      </c>
    </row>
    <row r="597" spans="1:414">
      <c r="A597" s="1">
        <v>588</v>
      </c>
      <c r="B597" s="1">
        <v>95</v>
      </c>
      <c r="C597" s="1">
        <v>4472712.3</v>
      </c>
      <c r="D597" s="1" t="s">
        <v>2178</v>
      </c>
      <c r="E597" s="1" t="s">
        <v>967</v>
      </c>
      <c r="F597" s="1" t="s">
        <v>1988</v>
      </c>
      <c r="G597" s="1" t="s">
        <v>2179</v>
      </c>
      <c r="H597" s="1" t="s">
        <v>1371</v>
      </c>
      <c r="I597" s="1" t="s">
        <v>997</v>
      </c>
      <c r="J597" s="1" t="s">
        <v>984</v>
      </c>
      <c r="K597" s="1">
        <v>-1.2917160762474999E-3</v>
      </c>
      <c r="L597" s="1">
        <v>-1.2337234450648099E-2</v>
      </c>
      <c r="M597" t="str">
        <f t="shared" si="14"/>
        <v>"Posterior_fornix.95"</v>
      </c>
      <c r="OX597" s="1" t="s">
        <v>2207</v>
      </c>
    </row>
    <row r="598" spans="1:414">
      <c r="A598" s="1">
        <v>589</v>
      </c>
      <c r="B598" s="1">
        <v>96</v>
      </c>
      <c r="C598" s="1">
        <v>4472706.3</v>
      </c>
      <c r="D598" s="1" t="s">
        <v>2180</v>
      </c>
      <c r="E598" s="1" t="s">
        <v>967</v>
      </c>
      <c r="F598" s="1" t="s">
        <v>1988</v>
      </c>
      <c r="G598" s="1" t="s">
        <v>2181</v>
      </c>
      <c r="H598" s="1" t="s">
        <v>1371</v>
      </c>
      <c r="I598" s="1" t="s">
        <v>997</v>
      </c>
      <c r="J598" s="1" t="s">
        <v>984</v>
      </c>
      <c r="K598" s="1">
        <v>-1.6025964377841301E-3</v>
      </c>
      <c r="L598" s="1">
        <v>-1.23569477611292E-2</v>
      </c>
      <c r="M598" t="str">
        <f t="shared" si="14"/>
        <v>"Posterior_fornix.96"</v>
      </c>
      <c r="OX598" s="1" t="s">
        <v>2209</v>
      </c>
    </row>
    <row r="599" spans="1:414">
      <c r="A599" s="1">
        <v>590</v>
      </c>
      <c r="B599" s="1">
        <v>97</v>
      </c>
      <c r="C599" s="1">
        <v>4472621.3</v>
      </c>
      <c r="D599" s="1" t="s">
        <v>2182</v>
      </c>
      <c r="E599" s="1" t="s">
        <v>967</v>
      </c>
      <c r="F599" s="1" t="s">
        <v>1988</v>
      </c>
      <c r="G599" s="1" t="s">
        <v>2183</v>
      </c>
      <c r="H599" s="1" t="s">
        <v>1371</v>
      </c>
      <c r="I599" s="1" t="s">
        <v>997</v>
      </c>
      <c r="J599" s="1" t="s">
        <v>984</v>
      </c>
      <c r="K599" s="1">
        <v>-1.3649284783620701E-3</v>
      </c>
      <c r="L599" s="1">
        <v>-1.24365793063213E-2</v>
      </c>
      <c r="M599" t="str">
        <f t="shared" si="14"/>
        <v>"Posterior_fornix.97"</v>
      </c>
      <c r="OX599" s="1" t="s">
        <v>2211</v>
      </c>
    </row>
    <row r="600" spans="1:414">
      <c r="A600" s="1">
        <v>591</v>
      </c>
      <c r="B600" s="1">
        <v>98</v>
      </c>
      <c r="C600" s="1">
        <v>4472261.3</v>
      </c>
      <c r="D600" s="1" t="s">
        <v>2184</v>
      </c>
      <c r="E600" s="1" t="s">
        <v>967</v>
      </c>
      <c r="F600" s="1" t="s">
        <v>1988</v>
      </c>
      <c r="G600" s="1" t="s">
        <v>2185</v>
      </c>
      <c r="H600" s="1" t="s">
        <v>1371</v>
      </c>
      <c r="I600" s="1" t="s">
        <v>997</v>
      </c>
      <c r="J600" s="1" t="s">
        <v>972</v>
      </c>
      <c r="K600" s="1">
        <v>-5.7834851519054096E-4</v>
      </c>
      <c r="L600" s="1">
        <v>-1.2481664268275299E-2</v>
      </c>
      <c r="M600" t="str">
        <f t="shared" si="14"/>
        <v>"Posterior_fornix.98"</v>
      </c>
      <c r="OX600" s="1" t="s">
        <v>2213</v>
      </c>
    </row>
    <row r="601" spans="1:414">
      <c r="A601" s="1">
        <v>592</v>
      </c>
      <c r="B601" s="1">
        <v>99</v>
      </c>
      <c r="C601" s="1">
        <v>4472652.3</v>
      </c>
      <c r="D601" s="1" t="s">
        <v>2186</v>
      </c>
      <c r="E601" s="1" t="s">
        <v>967</v>
      </c>
      <c r="F601" s="1" t="s">
        <v>1988</v>
      </c>
      <c r="G601" s="1" t="s">
        <v>2187</v>
      </c>
      <c r="H601" s="1" t="s">
        <v>1371</v>
      </c>
      <c r="I601" s="1" t="s">
        <v>997</v>
      </c>
      <c r="J601" s="1" t="s">
        <v>984</v>
      </c>
      <c r="K601" s="1">
        <v>-1.3261844571147E-3</v>
      </c>
      <c r="L601" s="1">
        <v>-1.25187850008142E-2</v>
      </c>
      <c r="M601" t="str">
        <f t="shared" si="14"/>
        <v>"Posterior_fornix.99"</v>
      </c>
      <c r="OX601" s="1" t="s">
        <v>2215</v>
      </c>
    </row>
    <row r="602" spans="1:414">
      <c r="A602" s="1">
        <v>593</v>
      </c>
      <c r="B602" s="1">
        <v>100</v>
      </c>
      <c r="C602" s="1">
        <v>4472694.3</v>
      </c>
      <c r="D602" s="1" t="s">
        <v>2188</v>
      </c>
      <c r="E602" s="1" t="s">
        <v>967</v>
      </c>
      <c r="F602" s="1" t="s">
        <v>1988</v>
      </c>
      <c r="G602" s="1" t="s">
        <v>2189</v>
      </c>
      <c r="H602" s="1" t="s">
        <v>1371</v>
      </c>
      <c r="I602" s="1" t="s">
        <v>997</v>
      </c>
      <c r="J602" s="1" t="s">
        <v>984</v>
      </c>
      <c r="K602" s="1">
        <v>-1.5984906791490501E-3</v>
      </c>
      <c r="L602" s="1">
        <v>-1.25649658504777E-2</v>
      </c>
      <c r="M602" t="str">
        <f t="shared" si="14"/>
        <v>"Posterior_fornix.100"</v>
      </c>
      <c r="OX602" s="1" t="s">
        <v>2217</v>
      </c>
    </row>
    <row r="603" spans="1:414">
      <c r="A603" s="1">
        <v>594</v>
      </c>
      <c r="B603" s="1">
        <v>101</v>
      </c>
      <c r="C603" s="1">
        <v>4472534.3</v>
      </c>
      <c r="D603" s="1" t="s">
        <v>2190</v>
      </c>
      <c r="E603" s="1" t="s">
        <v>967</v>
      </c>
      <c r="F603" s="1" t="s">
        <v>1988</v>
      </c>
      <c r="G603" s="1" t="s">
        <v>2191</v>
      </c>
      <c r="H603" s="1" t="s">
        <v>1371</v>
      </c>
      <c r="I603" s="1" t="s">
        <v>997</v>
      </c>
      <c r="J603" s="1" t="s">
        <v>972</v>
      </c>
      <c r="K603" s="1">
        <v>-1.24834424476565E-3</v>
      </c>
      <c r="L603" s="1">
        <v>-1.25669582413725E-2</v>
      </c>
      <c r="M603" t="str">
        <f t="shared" si="14"/>
        <v>"Posterior_fornix.101"</v>
      </c>
      <c r="OX603" s="1" t="s">
        <v>2219</v>
      </c>
    </row>
    <row r="604" spans="1:414">
      <c r="A604" s="1">
        <v>595</v>
      </c>
      <c r="B604" s="1">
        <v>102</v>
      </c>
      <c r="C604" s="1">
        <v>4472436.3</v>
      </c>
      <c r="D604" s="1" t="s">
        <v>2192</v>
      </c>
      <c r="E604" s="1" t="s">
        <v>967</v>
      </c>
      <c r="F604" s="1" t="s">
        <v>1988</v>
      </c>
      <c r="G604" s="1" t="s">
        <v>2193</v>
      </c>
      <c r="H604" s="1" t="s">
        <v>1371</v>
      </c>
      <c r="I604" s="1" t="s">
        <v>997</v>
      </c>
      <c r="J604" s="1" t="s">
        <v>1055</v>
      </c>
      <c r="K604" s="1">
        <v>-1.27383743431837E-3</v>
      </c>
      <c r="L604" s="1">
        <v>-1.2618621393172E-2</v>
      </c>
      <c r="M604" t="str">
        <f t="shared" si="14"/>
        <v>"Posterior_fornix.102"</v>
      </c>
      <c r="OX604" s="1" t="s">
        <v>2221</v>
      </c>
    </row>
    <row r="605" spans="1:414">
      <c r="A605" s="1">
        <v>596</v>
      </c>
      <c r="B605" s="1">
        <v>103</v>
      </c>
      <c r="C605" s="1">
        <v>4472382.3</v>
      </c>
      <c r="D605" s="1" t="s">
        <v>2194</v>
      </c>
      <c r="E605" s="1" t="s">
        <v>967</v>
      </c>
      <c r="F605" s="1" t="s">
        <v>1988</v>
      </c>
      <c r="G605" s="1" t="s">
        <v>2195</v>
      </c>
      <c r="H605" s="1" t="s">
        <v>1371</v>
      </c>
      <c r="I605" s="1" t="s">
        <v>997</v>
      </c>
      <c r="J605" s="1" t="s">
        <v>1055</v>
      </c>
      <c r="K605" s="1">
        <v>-1.4250405352108999E-3</v>
      </c>
      <c r="L605" s="1">
        <v>-1.2697623379225999E-2</v>
      </c>
      <c r="M605" t="str">
        <f t="shared" si="14"/>
        <v>"Posterior_fornix.103"</v>
      </c>
      <c r="OX605" s="1" t="s">
        <v>2223</v>
      </c>
    </row>
    <row r="606" spans="1:414">
      <c r="A606" s="1">
        <v>597</v>
      </c>
      <c r="B606" s="1">
        <v>104</v>
      </c>
      <c r="C606" s="1">
        <v>4472653.3</v>
      </c>
      <c r="D606" s="1" t="s">
        <v>2196</v>
      </c>
      <c r="E606" s="1" t="s">
        <v>967</v>
      </c>
      <c r="F606" s="1" t="s">
        <v>1988</v>
      </c>
      <c r="G606" s="1" t="s">
        <v>2197</v>
      </c>
      <c r="H606" s="1" t="s">
        <v>1371</v>
      </c>
      <c r="I606" s="1" t="s">
        <v>997</v>
      </c>
      <c r="J606" s="1" t="s">
        <v>984</v>
      </c>
      <c r="K606" s="1">
        <v>-1.51314166645744E-3</v>
      </c>
      <c r="L606" s="1">
        <v>-1.27623199111087E-2</v>
      </c>
      <c r="M606" t="str">
        <f t="shared" si="14"/>
        <v>"Posterior_fornix.104"</v>
      </c>
      <c r="OX606" s="1" t="s">
        <v>2225</v>
      </c>
    </row>
    <row r="607" spans="1:414">
      <c r="A607" s="1">
        <v>598</v>
      </c>
      <c r="B607" s="1">
        <v>105</v>
      </c>
      <c r="C607" s="1">
        <v>4472260.3</v>
      </c>
      <c r="D607" s="1" t="s">
        <v>2198</v>
      </c>
      <c r="E607" s="1" t="s">
        <v>967</v>
      </c>
      <c r="F607" s="1" t="s">
        <v>1988</v>
      </c>
      <c r="G607" s="1" t="s">
        <v>2199</v>
      </c>
      <c r="H607" s="1" t="s">
        <v>1371</v>
      </c>
      <c r="I607" s="1" t="s">
        <v>997</v>
      </c>
      <c r="J607" s="1" t="s">
        <v>972</v>
      </c>
      <c r="K607" s="1">
        <v>-7.2913264681330405E-4</v>
      </c>
      <c r="L607" s="1">
        <v>-1.27640928261957E-2</v>
      </c>
      <c r="M607" t="str">
        <f t="shared" si="14"/>
        <v>"Posterior_fornix.105"</v>
      </c>
      <c r="OX607" s="1" t="s">
        <v>2228</v>
      </c>
    </row>
    <row r="608" spans="1:414">
      <c r="A608" s="1">
        <v>599</v>
      </c>
      <c r="B608" s="1">
        <v>106</v>
      </c>
      <c r="C608" s="1">
        <v>4472535.3</v>
      </c>
      <c r="D608" s="1" t="s">
        <v>2200</v>
      </c>
      <c r="E608" s="1" t="s">
        <v>967</v>
      </c>
      <c r="F608" s="1" t="s">
        <v>1988</v>
      </c>
      <c r="G608" s="1" t="s">
        <v>2201</v>
      </c>
      <c r="H608" s="1" t="s">
        <v>1371</v>
      </c>
      <c r="I608" s="1" t="s">
        <v>997</v>
      </c>
      <c r="J608" s="1" t="s">
        <v>972</v>
      </c>
      <c r="K608" s="1">
        <v>-1.42531571202135E-3</v>
      </c>
      <c r="L608" s="1">
        <v>-1.29345916461743E-2</v>
      </c>
      <c r="M608" t="str">
        <f t="shared" si="14"/>
        <v>"Posterior_fornix.106"</v>
      </c>
      <c r="OX608" s="1" t="s">
        <v>2231</v>
      </c>
    </row>
    <row r="609" spans="1:414">
      <c r="A609" s="1">
        <v>600</v>
      </c>
      <c r="B609" s="1">
        <v>107</v>
      </c>
      <c r="C609" s="1">
        <v>4473202.3</v>
      </c>
      <c r="D609" s="1" t="s">
        <v>2202</v>
      </c>
      <c r="E609" s="1" t="s">
        <v>967</v>
      </c>
      <c r="F609" s="1" t="s">
        <v>1988</v>
      </c>
      <c r="G609" s="1" t="s">
        <v>2203</v>
      </c>
      <c r="H609" s="1" t="s">
        <v>1371</v>
      </c>
      <c r="I609" s="1" t="s">
        <v>997</v>
      </c>
      <c r="J609" s="1" t="s">
        <v>972</v>
      </c>
      <c r="K609" s="1">
        <v>-1.42882201352556E-3</v>
      </c>
      <c r="L609" s="1">
        <v>-1.29506201561966E-2</v>
      </c>
      <c r="M609" t="str">
        <f t="shared" si="14"/>
        <v>"Posterior_fornix.107"</v>
      </c>
      <c r="OX609" s="1" t="s">
        <v>2234</v>
      </c>
    </row>
    <row r="610" spans="1:414">
      <c r="A610" s="1">
        <v>601</v>
      </c>
      <c r="B610" s="1">
        <v>108</v>
      </c>
      <c r="C610" s="1">
        <v>4472552.3</v>
      </c>
      <c r="D610" s="1" t="s">
        <v>2204</v>
      </c>
      <c r="E610" s="1" t="s">
        <v>967</v>
      </c>
      <c r="F610" s="1" t="s">
        <v>1988</v>
      </c>
      <c r="G610" s="1" t="s">
        <v>2205</v>
      </c>
      <c r="H610" s="1" t="s">
        <v>1371</v>
      </c>
      <c r="I610" s="1" t="s">
        <v>997</v>
      </c>
      <c r="J610" s="1" t="s">
        <v>972</v>
      </c>
      <c r="K610" s="1">
        <v>-1.4697326622511899E-3</v>
      </c>
      <c r="L610" s="1">
        <v>-1.29686327340556E-2</v>
      </c>
      <c r="M610" t="str">
        <f t="shared" si="14"/>
        <v>"Posterior_fornix.108"</v>
      </c>
      <c r="OX610" s="1" t="s">
        <v>2237</v>
      </c>
    </row>
    <row r="611" spans="1:414">
      <c r="A611" s="1">
        <v>602</v>
      </c>
      <c r="B611" s="1">
        <v>109</v>
      </c>
      <c r="C611" s="1">
        <v>4472204.3</v>
      </c>
      <c r="D611" s="1" t="s">
        <v>2206</v>
      </c>
      <c r="E611" s="1" t="s">
        <v>967</v>
      </c>
      <c r="F611" s="1" t="s">
        <v>1988</v>
      </c>
      <c r="G611" s="1" t="s">
        <v>2207</v>
      </c>
      <c r="H611" s="1" t="s">
        <v>1371</v>
      </c>
      <c r="I611" s="1" t="s">
        <v>997</v>
      </c>
      <c r="J611" s="1" t="s">
        <v>972</v>
      </c>
      <c r="K611" s="1">
        <v>-1.5046896104937201E-3</v>
      </c>
      <c r="L611" s="1">
        <v>-1.29693178844867E-2</v>
      </c>
      <c r="M611" t="str">
        <f t="shared" si="14"/>
        <v>"Posterior_fornix.109"</v>
      </c>
      <c r="OX611" s="1" t="s">
        <v>2239</v>
      </c>
    </row>
    <row r="612" spans="1:414">
      <c r="A612" s="1">
        <v>603</v>
      </c>
      <c r="B612" s="1">
        <v>110</v>
      </c>
      <c r="C612" s="1">
        <v>4472205.3</v>
      </c>
      <c r="D612" s="1" t="s">
        <v>2208</v>
      </c>
      <c r="E612" s="1" t="s">
        <v>967</v>
      </c>
      <c r="F612" s="1" t="s">
        <v>1988</v>
      </c>
      <c r="G612" s="1" t="s">
        <v>2209</v>
      </c>
      <c r="H612" s="1" t="s">
        <v>1371</v>
      </c>
      <c r="I612" s="1" t="s">
        <v>997</v>
      </c>
      <c r="J612" s="1" t="s">
        <v>972</v>
      </c>
      <c r="K612" s="1">
        <v>-1.4933388973888901E-3</v>
      </c>
      <c r="L612" s="1">
        <v>-1.30553243910424E-2</v>
      </c>
      <c r="M612" t="str">
        <f t="shared" si="14"/>
        <v>"Posterior_fornix.110"</v>
      </c>
      <c r="OX612" s="1" t="s">
        <v>2241</v>
      </c>
    </row>
    <row r="613" spans="1:414">
      <c r="A613" s="1">
        <v>604</v>
      </c>
      <c r="B613" s="1">
        <v>111</v>
      </c>
      <c r="C613" s="1">
        <v>4472383.3</v>
      </c>
      <c r="D613" s="1" t="s">
        <v>2210</v>
      </c>
      <c r="E613" s="1" t="s">
        <v>967</v>
      </c>
      <c r="F613" s="1" t="s">
        <v>1988</v>
      </c>
      <c r="G613" s="1" t="s">
        <v>2211</v>
      </c>
      <c r="H613" s="1" t="s">
        <v>1371</v>
      </c>
      <c r="I613" s="1" t="s">
        <v>997</v>
      </c>
      <c r="J613" s="1" t="s">
        <v>1055</v>
      </c>
      <c r="K613" s="1">
        <v>-1.46351185728593E-3</v>
      </c>
      <c r="L613" s="1">
        <v>-1.3077695015314901E-2</v>
      </c>
      <c r="M613" t="str">
        <f t="shared" si="14"/>
        <v>"Posterior_fornix.111"</v>
      </c>
      <c r="OX613" s="1" t="s">
        <v>2243</v>
      </c>
    </row>
    <row r="614" spans="1:414">
      <c r="A614" s="1">
        <v>605</v>
      </c>
      <c r="B614" s="1">
        <v>112</v>
      </c>
      <c r="C614" s="1">
        <v>4472420.3</v>
      </c>
      <c r="D614" s="1" t="s">
        <v>2212</v>
      </c>
      <c r="E614" s="1" t="s">
        <v>967</v>
      </c>
      <c r="F614" s="1" t="s">
        <v>1988</v>
      </c>
      <c r="G614" s="1" t="s">
        <v>2213</v>
      </c>
      <c r="H614" s="1" t="s">
        <v>1371</v>
      </c>
      <c r="I614" s="1" t="s">
        <v>997</v>
      </c>
      <c r="J614" s="1" t="s">
        <v>1444</v>
      </c>
      <c r="K614" s="1">
        <v>-1.1337153656741799E-3</v>
      </c>
      <c r="L614" s="1">
        <v>-1.30982488976253E-2</v>
      </c>
      <c r="M614" t="str">
        <f t="shared" si="14"/>
        <v>"Posterior_fornix.112"</v>
      </c>
      <c r="OX614" s="1" t="s">
        <v>2246</v>
      </c>
    </row>
    <row r="615" spans="1:414">
      <c r="A615" s="1">
        <v>606</v>
      </c>
      <c r="B615" s="1">
        <v>113</v>
      </c>
      <c r="C615" s="1">
        <v>4472449.3</v>
      </c>
      <c r="D615" s="1" t="s">
        <v>2214</v>
      </c>
      <c r="E615" s="1" t="s">
        <v>967</v>
      </c>
      <c r="F615" s="1" t="s">
        <v>1988</v>
      </c>
      <c r="G615" s="1" t="s">
        <v>2215</v>
      </c>
      <c r="H615" s="1" t="s">
        <v>1371</v>
      </c>
      <c r="I615" s="1" t="s">
        <v>997</v>
      </c>
      <c r="J615" s="1" t="s">
        <v>1055</v>
      </c>
      <c r="K615" s="1">
        <v>-1.28621174208364E-3</v>
      </c>
      <c r="L615" s="1">
        <v>-1.318705056752E-2</v>
      </c>
      <c r="M615" t="str">
        <f t="shared" si="14"/>
        <v>"Posterior_fornix.113"</v>
      </c>
      <c r="OX615" s="1" t="s">
        <v>2248</v>
      </c>
    </row>
    <row r="616" spans="1:414">
      <c r="A616" s="1">
        <v>607</v>
      </c>
      <c r="B616" s="1">
        <v>114</v>
      </c>
      <c r="C616" s="1">
        <v>4472272.3</v>
      </c>
      <c r="D616" s="1" t="s">
        <v>2216</v>
      </c>
      <c r="E616" s="1" t="s">
        <v>967</v>
      </c>
      <c r="F616" s="1" t="s">
        <v>1988</v>
      </c>
      <c r="G616" s="1" t="s">
        <v>2217</v>
      </c>
      <c r="H616" s="1" t="s">
        <v>1371</v>
      </c>
      <c r="I616" s="1" t="s">
        <v>997</v>
      </c>
      <c r="J616" s="1" t="s">
        <v>1055</v>
      </c>
      <c r="K616" s="1">
        <v>-1.3116850900721001E-3</v>
      </c>
      <c r="L616" s="1">
        <v>-1.32720205034295E-2</v>
      </c>
      <c r="M616" t="str">
        <f t="shared" si="14"/>
        <v>"Posterior_fornix.114"</v>
      </c>
      <c r="OX616" s="1" t="s">
        <v>2250</v>
      </c>
    </row>
    <row r="617" spans="1:414">
      <c r="A617" s="1">
        <v>608</v>
      </c>
      <c r="B617" s="1">
        <v>115</v>
      </c>
      <c r="C617" s="1">
        <v>4472553.3</v>
      </c>
      <c r="D617" s="1" t="s">
        <v>2218</v>
      </c>
      <c r="E617" s="1" t="s">
        <v>967</v>
      </c>
      <c r="F617" s="1" t="s">
        <v>1988</v>
      </c>
      <c r="G617" s="1" t="s">
        <v>2219</v>
      </c>
      <c r="H617" s="1" t="s">
        <v>1371</v>
      </c>
      <c r="I617" s="1" t="s">
        <v>997</v>
      </c>
      <c r="J617" s="1" t="s">
        <v>972</v>
      </c>
      <c r="K617" s="1">
        <v>-1.3112692535756801E-3</v>
      </c>
      <c r="L617" s="1">
        <v>-1.32933231175773E-2</v>
      </c>
      <c r="M617" t="str">
        <f t="shared" si="14"/>
        <v>"Posterior_fornix.115"</v>
      </c>
      <c r="OX617" s="1" t="s">
        <v>2252</v>
      </c>
    </row>
    <row r="618" spans="1:414">
      <c r="A618" s="1">
        <v>609</v>
      </c>
      <c r="B618" s="1">
        <v>116</v>
      </c>
      <c r="C618" s="1">
        <v>4472450.3</v>
      </c>
      <c r="D618" s="1" t="s">
        <v>2220</v>
      </c>
      <c r="E618" s="1" t="s">
        <v>967</v>
      </c>
      <c r="F618" s="1" t="s">
        <v>1988</v>
      </c>
      <c r="G618" s="1" t="s">
        <v>2221</v>
      </c>
      <c r="H618" s="1" t="s">
        <v>1371</v>
      </c>
      <c r="I618" s="1" t="s">
        <v>997</v>
      </c>
      <c r="J618" s="1" t="s">
        <v>1055</v>
      </c>
      <c r="K618" s="1">
        <v>-1.3199444158029901E-3</v>
      </c>
      <c r="L618" s="1">
        <v>-1.3339932355655001E-2</v>
      </c>
      <c r="M618" t="str">
        <f t="shared" si="14"/>
        <v>"Posterior_fornix.116"</v>
      </c>
      <c r="OX618" s="1" t="s">
        <v>2254</v>
      </c>
    </row>
    <row r="619" spans="1:414">
      <c r="A619" s="1">
        <v>610</v>
      </c>
      <c r="B619" s="1">
        <v>117</v>
      </c>
      <c r="C619" s="1">
        <v>4472271.3</v>
      </c>
      <c r="D619" s="1" t="s">
        <v>2222</v>
      </c>
      <c r="E619" s="1" t="s">
        <v>967</v>
      </c>
      <c r="F619" s="1" t="s">
        <v>1988</v>
      </c>
      <c r="G619" s="1" t="s">
        <v>2223</v>
      </c>
      <c r="H619" s="1" t="s">
        <v>1371</v>
      </c>
      <c r="I619" s="1" t="s">
        <v>997</v>
      </c>
      <c r="J619" s="1" t="s">
        <v>1055</v>
      </c>
      <c r="K619" s="1">
        <v>-1.3870421968391799E-3</v>
      </c>
      <c r="L619" s="1">
        <v>-1.3362184160490599E-2</v>
      </c>
      <c r="M619" t="str">
        <f t="shared" si="14"/>
        <v>"Posterior_fornix.117"</v>
      </c>
      <c r="OX619" s="1" t="s">
        <v>2256</v>
      </c>
    </row>
    <row r="620" spans="1:414">
      <c r="A620" s="1">
        <v>611</v>
      </c>
      <c r="B620" s="1">
        <v>118</v>
      </c>
      <c r="C620" s="1">
        <v>4472601.3</v>
      </c>
      <c r="D620" s="1" t="s">
        <v>2224</v>
      </c>
      <c r="E620" s="1" t="s">
        <v>967</v>
      </c>
      <c r="F620" s="1" t="s">
        <v>1988</v>
      </c>
      <c r="G620" s="1" t="s">
        <v>2225</v>
      </c>
      <c r="H620" s="1" t="s">
        <v>1371</v>
      </c>
      <c r="I620" s="1" t="s">
        <v>997</v>
      </c>
      <c r="J620" s="1" t="s">
        <v>984</v>
      </c>
      <c r="K620" s="1">
        <v>-1.9568746175151102E-3</v>
      </c>
      <c r="L620" s="1">
        <v>-1.4387210054191701E-2</v>
      </c>
      <c r="M620" t="str">
        <f t="shared" si="14"/>
        <v>"Posterior_fornix.118"</v>
      </c>
      <c r="OX620" s="1" t="s">
        <v>2258</v>
      </c>
    </row>
    <row r="621" spans="1:414">
      <c r="A621" s="1">
        <v>612</v>
      </c>
      <c r="B621" s="1">
        <v>119</v>
      </c>
      <c r="C621" s="1">
        <v>4473708.3</v>
      </c>
      <c r="D621" s="1" t="s">
        <v>2226</v>
      </c>
      <c r="E621" s="1" t="s">
        <v>2227</v>
      </c>
      <c r="F621" s="1" t="s">
        <v>1988</v>
      </c>
      <c r="G621" s="1" t="s">
        <v>2228</v>
      </c>
      <c r="H621" s="1" t="s">
        <v>1964</v>
      </c>
      <c r="I621" s="1" t="s">
        <v>997</v>
      </c>
      <c r="J621" s="1" t="s">
        <v>1055</v>
      </c>
      <c r="K621" s="1">
        <v>2.0058585712793699E-3</v>
      </c>
      <c r="L621" s="1">
        <v>2.9409140748309398E-3</v>
      </c>
      <c r="M621" t="str">
        <f t="shared" si="14"/>
        <v>"Posterior_fornix.119"</v>
      </c>
      <c r="OX621" s="1" t="s">
        <v>2260</v>
      </c>
    </row>
    <row r="622" spans="1:414">
      <c r="A622" s="1">
        <v>613</v>
      </c>
      <c r="B622" s="1">
        <v>120</v>
      </c>
      <c r="C622" s="1">
        <v>4478642.3</v>
      </c>
      <c r="D622" s="1" t="s">
        <v>2229</v>
      </c>
      <c r="E622" s="1" t="s">
        <v>2230</v>
      </c>
      <c r="F622" s="1" t="s">
        <v>1988</v>
      </c>
      <c r="G622" s="1" t="s">
        <v>2231</v>
      </c>
      <c r="H622" s="1" t="s">
        <v>1371</v>
      </c>
      <c r="I622" s="1" t="s">
        <v>997</v>
      </c>
      <c r="J622" s="1" t="s">
        <v>1055</v>
      </c>
      <c r="K622" s="1">
        <v>-2.0087282420474999E-4</v>
      </c>
      <c r="L622" s="1">
        <v>-8.1553922816448594E-3</v>
      </c>
      <c r="M622" t="str">
        <f t="shared" si="14"/>
        <v>"Posterior_fornix.120"</v>
      </c>
      <c r="OX622" s="1" t="s">
        <v>2262</v>
      </c>
    </row>
    <row r="623" spans="1:414">
      <c r="A623" s="1">
        <v>614</v>
      </c>
      <c r="B623" s="1">
        <v>121</v>
      </c>
      <c r="C623" s="1">
        <v>4473709.3</v>
      </c>
      <c r="D623" s="1" t="s">
        <v>2232</v>
      </c>
      <c r="E623" s="1" t="s">
        <v>2233</v>
      </c>
      <c r="F623" s="1" t="s">
        <v>1988</v>
      </c>
      <c r="G623" s="1" t="s">
        <v>2234</v>
      </c>
      <c r="H623" s="1" t="s">
        <v>1371</v>
      </c>
      <c r="I623" s="1" t="s">
        <v>997</v>
      </c>
      <c r="J623" s="1" t="s">
        <v>1055</v>
      </c>
      <c r="K623" s="1">
        <v>-4.2518357661968601E-4</v>
      </c>
      <c r="L623" s="1">
        <v>-1.09613293937748E-2</v>
      </c>
      <c r="M623" t="str">
        <f t="shared" si="14"/>
        <v>"Posterior_fornix.121"</v>
      </c>
      <c r="OX623" s="1" t="s">
        <v>2264</v>
      </c>
    </row>
    <row r="624" spans="1:414">
      <c r="A624" s="1">
        <v>615</v>
      </c>
      <c r="B624" s="1">
        <v>122</v>
      </c>
      <c r="C624" s="1">
        <v>4473051.3</v>
      </c>
      <c r="D624" s="1" t="s">
        <v>2235</v>
      </c>
      <c r="E624" s="1" t="s">
        <v>2236</v>
      </c>
      <c r="F624" s="1" t="s">
        <v>1988</v>
      </c>
      <c r="G624" s="1" t="s">
        <v>2237</v>
      </c>
      <c r="H624" s="1" t="s">
        <v>1371</v>
      </c>
      <c r="I624" s="1" t="s">
        <v>997</v>
      </c>
      <c r="J624" s="1" t="s">
        <v>1055</v>
      </c>
      <c r="K624" s="1">
        <v>-1.6697341311177E-3</v>
      </c>
      <c r="L624" s="1">
        <v>-1.3602756178091001E-2</v>
      </c>
      <c r="M624" t="str">
        <f t="shared" si="14"/>
        <v>"Posterior_fornix.122"</v>
      </c>
      <c r="OX624" s="1" t="s">
        <v>2266</v>
      </c>
    </row>
    <row r="625" spans="1:414">
      <c r="A625" s="1">
        <v>616</v>
      </c>
      <c r="B625" s="1">
        <v>123</v>
      </c>
      <c r="C625" s="1">
        <v>4473050.3</v>
      </c>
      <c r="D625" s="1" t="s">
        <v>2238</v>
      </c>
      <c r="E625" s="1" t="s">
        <v>2236</v>
      </c>
      <c r="F625" s="1" t="s">
        <v>1988</v>
      </c>
      <c r="G625" s="1" t="s">
        <v>2239</v>
      </c>
      <c r="H625" s="1" t="s">
        <v>1371</v>
      </c>
      <c r="I625" s="1" t="s">
        <v>997</v>
      </c>
      <c r="J625" s="1" t="s">
        <v>1055</v>
      </c>
      <c r="K625" s="1">
        <v>-1.71869842220808E-3</v>
      </c>
      <c r="L625" s="1">
        <v>-1.38023785037593E-2</v>
      </c>
      <c r="M625" t="str">
        <f t="shared" si="14"/>
        <v>"Posterior_fornix.123"</v>
      </c>
      <c r="OX625" s="1" t="s">
        <v>2268</v>
      </c>
    </row>
    <row r="626" spans="1:414">
      <c r="A626" s="1">
        <v>617</v>
      </c>
      <c r="B626" s="1">
        <v>124</v>
      </c>
      <c r="C626" s="1">
        <v>4478431.3</v>
      </c>
      <c r="D626" s="1" t="s">
        <v>2240</v>
      </c>
      <c r="E626" s="1" t="s">
        <v>2236</v>
      </c>
      <c r="F626" s="1" t="s">
        <v>1988</v>
      </c>
      <c r="G626" s="1" t="s">
        <v>2241</v>
      </c>
      <c r="H626" s="1" t="s">
        <v>1371</v>
      </c>
      <c r="I626" s="1" t="s">
        <v>997</v>
      </c>
      <c r="J626" s="1" t="s">
        <v>1055</v>
      </c>
      <c r="K626" s="1">
        <v>-1.89469659415317E-3</v>
      </c>
      <c r="L626" s="1">
        <v>-1.49329265914242E-2</v>
      </c>
      <c r="M626" t="str">
        <f t="shared" si="14"/>
        <v>"Posterior_fornix.124"</v>
      </c>
      <c r="OX626" s="1" t="s">
        <v>2270</v>
      </c>
    </row>
    <row r="627" spans="1:414">
      <c r="A627" s="1">
        <v>618</v>
      </c>
      <c r="B627" s="1">
        <v>125</v>
      </c>
      <c r="C627" s="1">
        <v>4473054.3</v>
      </c>
      <c r="D627" s="1" t="s">
        <v>2242</v>
      </c>
      <c r="E627" s="1" t="s">
        <v>2236</v>
      </c>
      <c r="F627" s="1" t="s">
        <v>1988</v>
      </c>
      <c r="G627" s="1" t="s">
        <v>2243</v>
      </c>
      <c r="H627" s="1" t="s">
        <v>1371</v>
      </c>
      <c r="I627" s="1" t="s">
        <v>997</v>
      </c>
      <c r="J627" s="1" t="s">
        <v>1055</v>
      </c>
      <c r="K627" s="1">
        <v>-2.1193783574662301E-3</v>
      </c>
      <c r="L627" s="1">
        <v>-1.51546819594226E-2</v>
      </c>
      <c r="M627" t="str">
        <f t="shared" si="14"/>
        <v>"Posterior_fornix.125"</v>
      </c>
      <c r="OX627" s="1" t="s">
        <v>2273</v>
      </c>
    </row>
    <row r="628" spans="1:4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OX628" s="1" t="s">
        <v>2275</v>
      </c>
    </row>
    <row r="629" spans="1:414">
      <c r="A629" s="1">
        <v>619</v>
      </c>
      <c r="B629" s="1">
        <v>0</v>
      </c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t="s">
        <v>4461</v>
      </c>
      <c r="OX629" s="1" t="s">
        <v>2277</v>
      </c>
    </row>
    <row r="630" spans="1:414">
      <c r="A630" s="1">
        <v>620</v>
      </c>
      <c r="B630" s="1">
        <v>1</v>
      </c>
      <c r="C630" s="1">
        <v>4478466.3</v>
      </c>
      <c r="D630" s="1" t="s">
        <v>2244</v>
      </c>
      <c r="E630" s="1" t="s">
        <v>967</v>
      </c>
      <c r="F630" s="1" t="s">
        <v>2245</v>
      </c>
      <c r="G630" s="1" t="s">
        <v>2246</v>
      </c>
      <c r="H630" s="1" t="s">
        <v>1004</v>
      </c>
      <c r="I630" s="1" t="s">
        <v>971</v>
      </c>
      <c r="J630" s="1" t="s">
        <v>972</v>
      </c>
      <c r="K630" s="1">
        <v>-4.0299988127703401E-4</v>
      </c>
      <c r="L630" s="1">
        <v>-2.2267606386100602E-3</v>
      </c>
      <c r="M630" t="str">
        <f t="shared" ref="M630:M666" si="15">CONCATENATE("""",G630,"""")</f>
        <v>"R_Retroauricular_crease.1"</v>
      </c>
      <c r="OX630" s="1" t="s">
        <v>2279</v>
      </c>
    </row>
    <row r="631" spans="1:414">
      <c r="A631" s="1">
        <v>621</v>
      </c>
      <c r="B631" s="1">
        <v>2</v>
      </c>
      <c r="C631" s="1">
        <v>4472870.3</v>
      </c>
      <c r="D631" s="1" t="s">
        <v>2247</v>
      </c>
      <c r="E631" s="1" t="s">
        <v>967</v>
      </c>
      <c r="F631" s="1" t="s">
        <v>2245</v>
      </c>
      <c r="G631" s="1" t="s">
        <v>2248</v>
      </c>
      <c r="H631" s="1" t="s">
        <v>1004</v>
      </c>
      <c r="I631" s="1" t="s">
        <v>971</v>
      </c>
      <c r="J631" s="1" t="s">
        <v>984</v>
      </c>
      <c r="K631" s="1">
        <v>-2.74003788631898E-4</v>
      </c>
      <c r="L631" s="1">
        <v>-2.3114696160014998E-3</v>
      </c>
      <c r="M631" t="str">
        <f t="shared" si="15"/>
        <v>"R_Retroauricular_crease.2"</v>
      </c>
      <c r="P631" s="30"/>
      <c r="OX631" s="1" t="s">
        <v>2281</v>
      </c>
    </row>
    <row r="632" spans="1:414">
      <c r="A632" s="1">
        <v>622</v>
      </c>
      <c r="B632" s="1">
        <v>3</v>
      </c>
      <c r="C632" s="1">
        <v>4473160.3</v>
      </c>
      <c r="D632" s="1" t="s">
        <v>2249</v>
      </c>
      <c r="E632" s="1" t="s">
        <v>967</v>
      </c>
      <c r="F632" s="1" t="s">
        <v>2245</v>
      </c>
      <c r="G632" s="1" t="s">
        <v>2250</v>
      </c>
      <c r="H632" s="1" t="s">
        <v>1004</v>
      </c>
      <c r="I632" s="1" t="s">
        <v>971</v>
      </c>
      <c r="J632" s="1" t="s">
        <v>972</v>
      </c>
      <c r="K632" s="1">
        <v>-4.3597283947467702E-4</v>
      </c>
      <c r="L632" s="1">
        <v>-2.3267806005368001E-3</v>
      </c>
      <c r="M632" t="str">
        <f t="shared" si="15"/>
        <v>"R_Retroauricular_crease.3"</v>
      </c>
      <c r="OX632" s="1" t="s">
        <v>2283</v>
      </c>
    </row>
    <row r="633" spans="1:414">
      <c r="A633" s="1">
        <v>623</v>
      </c>
      <c r="B633" s="1">
        <v>4</v>
      </c>
      <c r="C633" s="1">
        <v>4472833.3</v>
      </c>
      <c r="D633" s="1" t="s">
        <v>2251</v>
      </c>
      <c r="E633" s="1" t="s">
        <v>967</v>
      </c>
      <c r="F633" s="1" t="s">
        <v>2245</v>
      </c>
      <c r="G633" s="1" t="s">
        <v>2252</v>
      </c>
      <c r="H633" s="1" t="s">
        <v>1004</v>
      </c>
      <c r="I633" s="1" t="s">
        <v>971</v>
      </c>
      <c r="J633" s="1" t="s">
        <v>984</v>
      </c>
      <c r="K633" s="1">
        <v>-3.42188300439683E-4</v>
      </c>
      <c r="L633" s="1">
        <v>-2.3618957121120201E-3</v>
      </c>
      <c r="M633" t="str">
        <f t="shared" si="15"/>
        <v>"R_Retroauricular_crease.4"</v>
      </c>
      <c r="OX633" s="1" t="s">
        <v>2285</v>
      </c>
    </row>
    <row r="634" spans="1:414">
      <c r="A634" s="1">
        <v>624</v>
      </c>
      <c r="B634" s="1">
        <v>5</v>
      </c>
      <c r="C634" s="1">
        <v>4473081.3</v>
      </c>
      <c r="D634" s="1" t="s">
        <v>2253</v>
      </c>
      <c r="E634" s="1" t="s">
        <v>967</v>
      </c>
      <c r="F634" s="1" t="s">
        <v>2245</v>
      </c>
      <c r="G634" s="1" t="s">
        <v>2254</v>
      </c>
      <c r="H634" s="1" t="s">
        <v>1004</v>
      </c>
      <c r="I634" s="1" t="s">
        <v>971</v>
      </c>
      <c r="J634" s="1" t="s">
        <v>972</v>
      </c>
      <c r="K634" s="1">
        <v>-7.9474626549972402E-4</v>
      </c>
      <c r="L634" s="1">
        <v>-2.62805268619181E-3</v>
      </c>
      <c r="M634" t="str">
        <f t="shared" si="15"/>
        <v>"R_Retroauricular_crease.5"</v>
      </c>
      <c r="OX634" s="1" t="s">
        <v>2287</v>
      </c>
    </row>
    <row r="635" spans="1:414">
      <c r="A635" s="1">
        <v>625</v>
      </c>
      <c r="B635" s="1">
        <v>6</v>
      </c>
      <c r="C635" s="1">
        <v>4472855.3</v>
      </c>
      <c r="D635" s="1" t="s">
        <v>2255</v>
      </c>
      <c r="E635" s="1" t="s">
        <v>967</v>
      </c>
      <c r="F635" s="1" t="s">
        <v>2245</v>
      </c>
      <c r="G635" s="1" t="s">
        <v>2256</v>
      </c>
      <c r="H635" s="1" t="s">
        <v>1004</v>
      </c>
      <c r="I635" s="1" t="s">
        <v>997</v>
      </c>
      <c r="J635" s="1" t="s">
        <v>984</v>
      </c>
      <c r="K635" s="1">
        <v>-8.2274081395880604E-4</v>
      </c>
      <c r="L635" s="1">
        <v>-2.6435167220115502E-3</v>
      </c>
      <c r="M635" t="str">
        <f t="shared" si="15"/>
        <v>"R_Retroauricular_crease.6"</v>
      </c>
      <c r="OX635" s="1" t="s">
        <v>2289</v>
      </c>
    </row>
    <row r="636" spans="1:414">
      <c r="A636" s="1">
        <v>626</v>
      </c>
      <c r="B636" s="1">
        <v>7</v>
      </c>
      <c r="C636" s="1">
        <v>4472801.3</v>
      </c>
      <c r="D636" s="1" t="s">
        <v>2257</v>
      </c>
      <c r="E636" s="1" t="s">
        <v>967</v>
      </c>
      <c r="F636" s="1" t="s">
        <v>2245</v>
      </c>
      <c r="G636" s="1" t="s">
        <v>2258</v>
      </c>
      <c r="H636" s="1" t="s">
        <v>1004</v>
      </c>
      <c r="I636" s="1" t="s">
        <v>997</v>
      </c>
      <c r="J636" s="1" t="s">
        <v>984</v>
      </c>
      <c r="K636" s="1">
        <v>-7.81483304622961E-4</v>
      </c>
      <c r="L636" s="1">
        <v>-2.71609199040915E-3</v>
      </c>
      <c r="M636" t="str">
        <f t="shared" si="15"/>
        <v>"R_Retroauricular_crease.7"</v>
      </c>
      <c r="OX636" s="1" t="s">
        <v>2291</v>
      </c>
    </row>
    <row r="637" spans="1:414">
      <c r="A637" s="1">
        <v>627</v>
      </c>
      <c r="B637" s="1">
        <v>8</v>
      </c>
      <c r="C637" s="1">
        <v>4473080.3</v>
      </c>
      <c r="D637" s="1" t="s">
        <v>2259</v>
      </c>
      <c r="E637" s="1" t="s">
        <v>967</v>
      </c>
      <c r="F637" s="1" t="s">
        <v>2245</v>
      </c>
      <c r="G637" s="1" t="s">
        <v>2260</v>
      </c>
      <c r="H637" s="1" t="s">
        <v>1004</v>
      </c>
      <c r="I637" s="1" t="s">
        <v>971</v>
      </c>
      <c r="J637" s="1" t="s">
        <v>972</v>
      </c>
      <c r="K637" s="1">
        <v>-8.7821065942096904E-4</v>
      </c>
      <c r="L637" s="1">
        <v>-2.7402229922213199E-3</v>
      </c>
      <c r="M637" t="str">
        <f t="shared" si="15"/>
        <v>"R_Retroauricular_crease.8"</v>
      </c>
      <c r="OX637" s="1" t="s">
        <v>2293</v>
      </c>
    </row>
    <row r="638" spans="1:414">
      <c r="A638" s="1">
        <v>628</v>
      </c>
      <c r="B638" s="1">
        <v>9</v>
      </c>
      <c r="C638" s="1">
        <v>4478440.3</v>
      </c>
      <c r="D638" s="1" t="s">
        <v>2261</v>
      </c>
      <c r="E638" s="1" t="s">
        <v>967</v>
      </c>
      <c r="F638" s="1" t="s">
        <v>2245</v>
      </c>
      <c r="G638" s="1" t="s">
        <v>2262</v>
      </c>
      <c r="H638" s="1" t="s">
        <v>1004</v>
      </c>
      <c r="I638" s="1" t="s">
        <v>971</v>
      </c>
      <c r="J638" s="1" t="s">
        <v>972</v>
      </c>
      <c r="K638" s="1">
        <v>-1.10919183001571E-4</v>
      </c>
      <c r="L638" s="1">
        <v>-2.7891037585276498E-3</v>
      </c>
      <c r="M638" t="str">
        <f t="shared" si="15"/>
        <v>"R_Retroauricular_crease.9"</v>
      </c>
      <c r="OX638" s="1" t="s">
        <v>2295</v>
      </c>
    </row>
    <row r="639" spans="1:414">
      <c r="A639" s="1">
        <v>629</v>
      </c>
      <c r="B639" s="1">
        <v>10</v>
      </c>
      <c r="C639" s="1">
        <v>4473083.3</v>
      </c>
      <c r="D639" s="1" t="s">
        <v>2263</v>
      </c>
      <c r="E639" s="1" t="s">
        <v>967</v>
      </c>
      <c r="F639" s="1" t="s">
        <v>2245</v>
      </c>
      <c r="G639" s="1" t="s">
        <v>2264</v>
      </c>
      <c r="H639" s="1" t="s">
        <v>1004</v>
      </c>
      <c r="I639" s="1" t="s">
        <v>971</v>
      </c>
      <c r="J639" s="1" t="s">
        <v>972</v>
      </c>
      <c r="K639" s="1">
        <v>-9.4516018114690996E-5</v>
      </c>
      <c r="L639" s="1">
        <v>-2.80831303468836E-3</v>
      </c>
      <c r="M639" t="str">
        <f t="shared" si="15"/>
        <v>"R_Retroauricular_crease.10"</v>
      </c>
      <c r="Q639" s="30"/>
      <c r="OX639" s="1" t="s">
        <v>2297</v>
      </c>
    </row>
    <row r="640" spans="1:414">
      <c r="A640" s="1">
        <v>630</v>
      </c>
      <c r="B640" s="1">
        <v>11</v>
      </c>
      <c r="C640" s="1">
        <v>4473487.3</v>
      </c>
      <c r="D640" s="1" t="s">
        <v>2265</v>
      </c>
      <c r="E640" s="1" t="s">
        <v>967</v>
      </c>
      <c r="F640" s="1" t="s">
        <v>2245</v>
      </c>
      <c r="G640" s="1" t="s">
        <v>2266</v>
      </c>
      <c r="H640" s="1" t="s">
        <v>1004</v>
      </c>
      <c r="I640" s="1" t="s">
        <v>971</v>
      </c>
      <c r="J640" s="1" t="s">
        <v>984</v>
      </c>
      <c r="K640" s="1">
        <v>9.5370312814541602E-4</v>
      </c>
      <c r="L640" s="1">
        <v>-2.8557315777860601E-3</v>
      </c>
      <c r="M640" t="str">
        <f t="shared" si="15"/>
        <v>"R_Retroauricular_crease.11"</v>
      </c>
      <c r="OX640" s="1" t="s">
        <v>2299</v>
      </c>
    </row>
    <row r="641" spans="1:414">
      <c r="A641" s="1">
        <v>631</v>
      </c>
      <c r="B641" s="1">
        <v>12</v>
      </c>
      <c r="C641" s="1">
        <v>4478574.3</v>
      </c>
      <c r="D641" s="1" t="s">
        <v>2267</v>
      </c>
      <c r="E641" s="1" t="s">
        <v>967</v>
      </c>
      <c r="F641" s="1" t="s">
        <v>2245</v>
      </c>
      <c r="G641" s="1" t="s">
        <v>2268</v>
      </c>
      <c r="H641" s="1" t="s">
        <v>1004</v>
      </c>
      <c r="I641" s="1" t="s">
        <v>971</v>
      </c>
      <c r="J641" s="1" t="s">
        <v>984</v>
      </c>
      <c r="K641" s="1">
        <v>9.3202393530155997E-4</v>
      </c>
      <c r="L641" s="1">
        <v>-2.9341191592273498E-3</v>
      </c>
      <c r="M641" t="str">
        <f t="shared" si="15"/>
        <v>"R_Retroauricular_crease.12"</v>
      </c>
      <c r="OX641" s="1" t="s">
        <v>2301</v>
      </c>
    </row>
    <row r="642" spans="1:414">
      <c r="A642" s="1">
        <v>632</v>
      </c>
      <c r="B642" s="1">
        <v>13</v>
      </c>
      <c r="C642" s="1">
        <v>4473414.3</v>
      </c>
      <c r="D642" s="1" t="s">
        <v>2269</v>
      </c>
      <c r="E642" s="1" t="s">
        <v>967</v>
      </c>
      <c r="F642" s="1" t="s">
        <v>2245</v>
      </c>
      <c r="G642" s="1" t="s">
        <v>2270</v>
      </c>
      <c r="H642" s="1" t="s">
        <v>2271</v>
      </c>
      <c r="I642" s="1" t="s">
        <v>971</v>
      </c>
      <c r="J642" s="1" t="s">
        <v>984</v>
      </c>
      <c r="K642" s="1">
        <v>-2.3883448312923399E-4</v>
      </c>
      <c r="L642" s="1">
        <v>-3.26216384736825E-3</v>
      </c>
      <c r="M642" t="str">
        <f t="shared" si="15"/>
        <v>"R_Retroauricular_crease.13"</v>
      </c>
      <c r="OX642" s="1" t="s">
        <v>2303</v>
      </c>
    </row>
    <row r="643" spans="1:414">
      <c r="A643" s="1">
        <v>633</v>
      </c>
      <c r="B643" s="1">
        <v>14</v>
      </c>
      <c r="C643" s="1">
        <v>4478549.3</v>
      </c>
      <c r="D643" s="1" t="s">
        <v>2272</v>
      </c>
      <c r="E643" s="1" t="s">
        <v>967</v>
      </c>
      <c r="F643" s="1" t="s">
        <v>2245</v>
      </c>
      <c r="G643" s="1" t="s">
        <v>2273</v>
      </c>
      <c r="H643" s="1" t="s">
        <v>2271</v>
      </c>
      <c r="I643" s="1" t="s">
        <v>971</v>
      </c>
      <c r="J643" s="1" t="s">
        <v>984</v>
      </c>
      <c r="K643" s="1">
        <v>-3.2719792926636898E-4</v>
      </c>
      <c r="L643" s="1">
        <v>-3.3056803965581202E-3</v>
      </c>
      <c r="M643" t="str">
        <f t="shared" si="15"/>
        <v>"R_Retroauricular_crease.14"</v>
      </c>
      <c r="OX643" s="1" t="s">
        <v>2305</v>
      </c>
    </row>
    <row r="644" spans="1:414">
      <c r="A644" s="1">
        <v>634</v>
      </c>
      <c r="B644" s="1">
        <v>15</v>
      </c>
      <c r="C644" s="1">
        <v>4472909.3</v>
      </c>
      <c r="D644" s="1" t="s">
        <v>2274</v>
      </c>
      <c r="E644" s="1" t="s">
        <v>967</v>
      </c>
      <c r="F644" s="1" t="s">
        <v>2245</v>
      </c>
      <c r="G644" s="1" t="s">
        <v>2275</v>
      </c>
      <c r="H644" s="1" t="s">
        <v>1004</v>
      </c>
      <c r="I644" s="1" t="s">
        <v>971</v>
      </c>
      <c r="J644" s="1" t="s">
        <v>984</v>
      </c>
      <c r="K644" s="1">
        <v>-1.1264314527231699E-3</v>
      </c>
      <c r="L644" s="1">
        <v>-3.4091753025926098E-3</v>
      </c>
      <c r="M644" t="str">
        <f t="shared" si="15"/>
        <v>"R_Retroauricular_crease.15"</v>
      </c>
      <c r="OX644" s="1" t="s">
        <v>2307</v>
      </c>
    </row>
    <row r="645" spans="1:414">
      <c r="A645" s="1">
        <v>635</v>
      </c>
      <c r="B645" s="1">
        <v>16</v>
      </c>
      <c r="C645" s="1">
        <v>4472845.3</v>
      </c>
      <c r="D645" s="1" t="s">
        <v>2276</v>
      </c>
      <c r="E645" s="1" t="s">
        <v>967</v>
      </c>
      <c r="F645" s="1" t="s">
        <v>2245</v>
      </c>
      <c r="G645" s="1" t="s">
        <v>2277</v>
      </c>
      <c r="H645" s="1" t="s">
        <v>983</v>
      </c>
      <c r="I645" s="1" t="s">
        <v>971</v>
      </c>
      <c r="J645" s="1" t="s">
        <v>984</v>
      </c>
      <c r="K645" s="1">
        <v>2.8649596398266702E-4</v>
      </c>
      <c r="L645" s="1">
        <v>-3.4301577844694899E-3</v>
      </c>
      <c r="M645" t="str">
        <f t="shared" si="15"/>
        <v>"R_Retroauricular_crease.16"</v>
      </c>
      <c r="OX645" s="1" t="s">
        <v>2309</v>
      </c>
    </row>
    <row r="646" spans="1:414">
      <c r="A646" s="1">
        <v>636</v>
      </c>
      <c r="B646" s="1">
        <v>17</v>
      </c>
      <c r="C646" s="1">
        <v>4472906.3</v>
      </c>
      <c r="D646" s="1" t="s">
        <v>2278</v>
      </c>
      <c r="E646" s="1" t="s">
        <v>967</v>
      </c>
      <c r="F646" s="1" t="s">
        <v>2245</v>
      </c>
      <c r="G646" s="1" t="s">
        <v>2279</v>
      </c>
      <c r="H646" s="1" t="s">
        <v>1004</v>
      </c>
      <c r="I646" s="1" t="s">
        <v>971</v>
      </c>
      <c r="J646" s="1" t="s">
        <v>984</v>
      </c>
      <c r="K646" s="1">
        <v>-1.24933851378972E-3</v>
      </c>
      <c r="L646" s="1">
        <v>-3.4568266814225699E-3</v>
      </c>
      <c r="M646" t="str">
        <f t="shared" si="15"/>
        <v>"R_Retroauricular_crease.17"</v>
      </c>
      <c r="OX646" s="1" t="s">
        <v>2311</v>
      </c>
    </row>
    <row r="647" spans="1:414">
      <c r="A647" s="1">
        <v>637</v>
      </c>
      <c r="B647" s="1">
        <v>18</v>
      </c>
      <c r="C647" s="1">
        <v>4478438.3</v>
      </c>
      <c r="D647" s="1" t="s">
        <v>2280</v>
      </c>
      <c r="E647" s="1" t="s">
        <v>967</v>
      </c>
      <c r="F647" s="1" t="s">
        <v>2245</v>
      </c>
      <c r="G647" s="1" t="s">
        <v>2281</v>
      </c>
      <c r="H647" s="1" t="s">
        <v>1004</v>
      </c>
      <c r="I647" s="1" t="s">
        <v>971</v>
      </c>
      <c r="J647" s="1" t="s">
        <v>972</v>
      </c>
      <c r="K647" s="1">
        <v>-9.1339922635180998E-4</v>
      </c>
      <c r="L647" s="1">
        <v>-3.4890263462778498E-3</v>
      </c>
      <c r="M647" t="str">
        <f t="shared" si="15"/>
        <v>"R_Retroauricular_crease.18"</v>
      </c>
      <c r="OX647" s="1" t="s">
        <v>2313</v>
      </c>
    </row>
    <row r="648" spans="1:414">
      <c r="A648" s="1">
        <v>638</v>
      </c>
      <c r="B648" s="1">
        <v>19</v>
      </c>
      <c r="C648" s="1">
        <v>4473236.3</v>
      </c>
      <c r="D648" s="1" t="s">
        <v>2282</v>
      </c>
      <c r="E648" s="1" t="s">
        <v>967</v>
      </c>
      <c r="F648" s="1" t="s">
        <v>2245</v>
      </c>
      <c r="G648" s="1" t="s">
        <v>2283</v>
      </c>
      <c r="H648" s="1" t="s">
        <v>1004</v>
      </c>
      <c r="I648" s="1" t="s">
        <v>971</v>
      </c>
      <c r="J648" s="1" t="s">
        <v>972</v>
      </c>
      <c r="K648" s="1">
        <v>-9.4763775861742103E-4</v>
      </c>
      <c r="L648" s="1">
        <v>-3.5645070318156501E-3</v>
      </c>
      <c r="M648" t="str">
        <f t="shared" si="15"/>
        <v>"R_Retroauricular_crease.19"</v>
      </c>
      <c r="OX648" s="1" t="s">
        <v>2315</v>
      </c>
    </row>
    <row r="649" spans="1:414">
      <c r="A649" s="1">
        <v>639</v>
      </c>
      <c r="B649" s="1">
        <v>20</v>
      </c>
      <c r="C649" s="1">
        <v>4472838.3</v>
      </c>
      <c r="D649" s="1" t="s">
        <v>2284</v>
      </c>
      <c r="E649" s="1" t="s">
        <v>967</v>
      </c>
      <c r="F649" s="1" t="s">
        <v>2245</v>
      </c>
      <c r="G649" s="1" t="s">
        <v>2285</v>
      </c>
      <c r="H649" s="1" t="s">
        <v>983</v>
      </c>
      <c r="I649" s="1" t="s">
        <v>971</v>
      </c>
      <c r="J649" s="1" t="s">
        <v>984</v>
      </c>
      <c r="K649" s="1">
        <v>2.8888764193582902E-4</v>
      </c>
      <c r="L649" s="1">
        <v>-3.5726517317274799E-3</v>
      </c>
      <c r="M649" t="str">
        <f t="shared" si="15"/>
        <v>"R_Retroauricular_crease.20"</v>
      </c>
      <c r="OX649" s="1" t="s">
        <v>2317</v>
      </c>
    </row>
    <row r="650" spans="1:414">
      <c r="A650" s="1">
        <v>640</v>
      </c>
      <c r="B650" s="1">
        <v>21</v>
      </c>
      <c r="C650" s="1">
        <v>4473077.3</v>
      </c>
      <c r="D650" s="1" t="s">
        <v>2286</v>
      </c>
      <c r="E650" s="1" t="s">
        <v>967</v>
      </c>
      <c r="F650" s="1" t="s">
        <v>2245</v>
      </c>
      <c r="G650" s="1" t="s">
        <v>2287</v>
      </c>
      <c r="H650" s="1" t="s">
        <v>1004</v>
      </c>
      <c r="I650" s="1" t="s">
        <v>971</v>
      </c>
      <c r="J650" s="1" t="s">
        <v>972</v>
      </c>
      <c r="K650" s="1">
        <v>-8.1701726610610402E-4</v>
      </c>
      <c r="L650" s="1">
        <v>-3.6240818077639702E-3</v>
      </c>
      <c r="M650" t="str">
        <f t="shared" si="15"/>
        <v>"R_Retroauricular_crease.21"</v>
      </c>
      <c r="OX650" s="1" t="s">
        <v>2319</v>
      </c>
    </row>
    <row r="651" spans="1:414">
      <c r="A651" s="1">
        <v>641</v>
      </c>
      <c r="B651" s="1">
        <v>22</v>
      </c>
      <c r="C651" s="1">
        <v>4473235.3</v>
      </c>
      <c r="D651" s="1" t="s">
        <v>2288</v>
      </c>
      <c r="E651" s="1" t="s">
        <v>967</v>
      </c>
      <c r="F651" s="1" t="s">
        <v>2245</v>
      </c>
      <c r="G651" s="1" t="s">
        <v>2289</v>
      </c>
      <c r="H651" s="1" t="s">
        <v>1004</v>
      </c>
      <c r="I651" s="1" t="s">
        <v>971</v>
      </c>
      <c r="J651" s="1" t="s">
        <v>972</v>
      </c>
      <c r="K651" s="1">
        <v>-1.0495738937763401E-3</v>
      </c>
      <c r="L651" s="1">
        <v>-3.6500197935562099E-3</v>
      </c>
      <c r="M651" t="str">
        <f t="shared" si="15"/>
        <v>"R_Retroauricular_crease.22"</v>
      </c>
      <c r="OX651" s="1" t="s">
        <v>2322</v>
      </c>
    </row>
    <row r="652" spans="1:414">
      <c r="A652" s="1">
        <v>642</v>
      </c>
      <c r="B652" s="1">
        <v>23</v>
      </c>
      <c r="C652" s="1">
        <v>4472776.3</v>
      </c>
      <c r="D652" s="1" t="s">
        <v>2290</v>
      </c>
      <c r="E652" s="1" t="s">
        <v>967</v>
      </c>
      <c r="F652" s="1" t="s">
        <v>2245</v>
      </c>
      <c r="G652" s="1" t="s">
        <v>2291</v>
      </c>
      <c r="H652" s="1" t="s">
        <v>1004</v>
      </c>
      <c r="I652" s="1" t="s">
        <v>971</v>
      </c>
      <c r="J652" s="1" t="s">
        <v>984</v>
      </c>
      <c r="K652" s="1">
        <v>-6.5319818192620101E-4</v>
      </c>
      <c r="L652" s="1">
        <v>-3.7093573647890101E-3</v>
      </c>
      <c r="M652" t="str">
        <f t="shared" si="15"/>
        <v>"R_Retroauricular_crease.23"</v>
      </c>
      <c r="OX652" s="1" t="s">
        <v>2324</v>
      </c>
    </row>
    <row r="653" spans="1:414">
      <c r="A653" s="1">
        <v>643</v>
      </c>
      <c r="B653" s="1">
        <v>24</v>
      </c>
      <c r="C653" s="1">
        <v>4472728.3</v>
      </c>
      <c r="D653" s="1" t="s">
        <v>2292</v>
      </c>
      <c r="E653" s="1" t="s">
        <v>967</v>
      </c>
      <c r="F653" s="1" t="s">
        <v>2245</v>
      </c>
      <c r="G653" s="1" t="s">
        <v>2293</v>
      </c>
      <c r="H653" s="1" t="s">
        <v>1004</v>
      </c>
      <c r="I653" s="1" t="s">
        <v>971</v>
      </c>
      <c r="J653" s="1" t="s">
        <v>984</v>
      </c>
      <c r="K653" s="1">
        <v>-5.3921203068339296E-4</v>
      </c>
      <c r="L653" s="1">
        <v>-3.71524483935242E-3</v>
      </c>
      <c r="M653" t="str">
        <f t="shared" si="15"/>
        <v>"R_Retroauricular_crease.24"</v>
      </c>
      <c r="OX653" s="1" t="s">
        <v>2326</v>
      </c>
    </row>
    <row r="654" spans="1:414">
      <c r="A654" s="1">
        <v>644</v>
      </c>
      <c r="B654" s="1">
        <v>25</v>
      </c>
      <c r="C654" s="1">
        <v>4478459.3</v>
      </c>
      <c r="D654" s="1" t="s">
        <v>2294</v>
      </c>
      <c r="E654" s="1" t="s">
        <v>967</v>
      </c>
      <c r="F654" s="1" t="s">
        <v>2245</v>
      </c>
      <c r="G654" s="1" t="s">
        <v>2295</v>
      </c>
      <c r="H654" s="1" t="s">
        <v>1004</v>
      </c>
      <c r="I654" s="1" t="s">
        <v>971</v>
      </c>
      <c r="J654" s="1" t="s">
        <v>972</v>
      </c>
      <c r="K654" s="1">
        <v>-8.6121711293900402E-4</v>
      </c>
      <c r="L654" s="1">
        <v>-3.71956780173723E-3</v>
      </c>
      <c r="M654" t="str">
        <f t="shared" si="15"/>
        <v>"R_Retroauricular_crease.25"</v>
      </c>
      <c r="OX654" s="1" t="s">
        <v>2328</v>
      </c>
    </row>
    <row r="655" spans="1:414">
      <c r="A655" s="1">
        <v>645</v>
      </c>
      <c r="B655" s="1">
        <v>26</v>
      </c>
      <c r="C655" s="1">
        <v>4472717.3</v>
      </c>
      <c r="D655" s="1" t="s">
        <v>2296</v>
      </c>
      <c r="E655" s="1" t="s">
        <v>967</v>
      </c>
      <c r="F655" s="1" t="s">
        <v>2245</v>
      </c>
      <c r="G655" s="1" t="s">
        <v>2297</v>
      </c>
      <c r="H655" s="1" t="s">
        <v>1004</v>
      </c>
      <c r="I655" s="1" t="s">
        <v>971</v>
      </c>
      <c r="J655" s="1" t="s">
        <v>984</v>
      </c>
      <c r="K655" s="1">
        <v>-6.3790627271801596E-4</v>
      </c>
      <c r="L655" s="1">
        <v>-3.7599178691544001E-3</v>
      </c>
      <c r="M655" t="str">
        <f t="shared" si="15"/>
        <v>"R_Retroauricular_crease.26"</v>
      </c>
      <c r="OX655" s="1" t="s">
        <v>2330</v>
      </c>
    </row>
    <row r="656" spans="1:414">
      <c r="A656" s="1">
        <v>646</v>
      </c>
      <c r="B656" s="1">
        <v>27</v>
      </c>
      <c r="C656" s="1">
        <v>4472791.3</v>
      </c>
      <c r="D656" s="1" t="s">
        <v>2298</v>
      </c>
      <c r="E656" s="1" t="s">
        <v>967</v>
      </c>
      <c r="F656" s="1" t="s">
        <v>2245</v>
      </c>
      <c r="G656" s="1" t="s">
        <v>2299</v>
      </c>
      <c r="H656" s="1" t="s">
        <v>1004</v>
      </c>
      <c r="I656" s="1" t="s">
        <v>971</v>
      </c>
      <c r="J656" s="1" t="s">
        <v>984</v>
      </c>
      <c r="K656" s="1">
        <v>-6.8802733215126896E-4</v>
      </c>
      <c r="L656" s="1">
        <v>-3.8258967183841999E-3</v>
      </c>
      <c r="M656" t="str">
        <f t="shared" si="15"/>
        <v>"R_Retroauricular_crease.27"</v>
      </c>
      <c r="OX656" s="1" t="s">
        <v>2332</v>
      </c>
    </row>
    <row r="657" spans="1:414">
      <c r="A657" s="1">
        <v>647</v>
      </c>
      <c r="B657" s="1">
        <v>28</v>
      </c>
      <c r="C657" s="1">
        <v>4473418.3</v>
      </c>
      <c r="D657" s="1" t="s">
        <v>2300</v>
      </c>
      <c r="E657" s="1" t="s">
        <v>967</v>
      </c>
      <c r="F657" s="1" t="s">
        <v>2245</v>
      </c>
      <c r="G657" s="1" t="s">
        <v>2301</v>
      </c>
      <c r="H657" s="1" t="s">
        <v>983</v>
      </c>
      <c r="I657" s="1" t="s">
        <v>971</v>
      </c>
      <c r="J657" s="1" t="s">
        <v>984</v>
      </c>
      <c r="K657" s="1">
        <v>2.8774413015979401E-4</v>
      </c>
      <c r="L657" s="1">
        <v>-3.9388898657612302E-3</v>
      </c>
      <c r="M657" t="str">
        <f t="shared" si="15"/>
        <v>"R_Retroauricular_crease.28"</v>
      </c>
      <c r="OX657" s="1" t="s">
        <v>2334</v>
      </c>
    </row>
    <row r="658" spans="1:414">
      <c r="A658" s="1">
        <v>648</v>
      </c>
      <c r="B658" s="1">
        <v>29</v>
      </c>
      <c r="C658" s="1">
        <v>4473466.3</v>
      </c>
      <c r="D658" s="1" t="s">
        <v>2302</v>
      </c>
      <c r="E658" s="1" t="s">
        <v>967</v>
      </c>
      <c r="F658" s="1" t="s">
        <v>2245</v>
      </c>
      <c r="G658" s="1" t="s">
        <v>2303</v>
      </c>
      <c r="H658" s="1" t="s">
        <v>983</v>
      </c>
      <c r="I658" s="1" t="s">
        <v>971</v>
      </c>
      <c r="J658" s="1" t="s">
        <v>984</v>
      </c>
      <c r="K658" s="1">
        <v>2.2284107360142299E-4</v>
      </c>
      <c r="L658" s="1">
        <v>-4.0273992895419998E-3</v>
      </c>
      <c r="M658" t="str">
        <f t="shared" si="15"/>
        <v>"R_Retroauricular_crease.29"</v>
      </c>
      <c r="OX658" s="1" t="s">
        <v>2336</v>
      </c>
    </row>
    <row r="659" spans="1:414">
      <c r="A659" s="1">
        <v>649</v>
      </c>
      <c r="B659" s="1">
        <v>30</v>
      </c>
      <c r="C659" s="1">
        <v>4472816.3</v>
      </c>
      <c r="D659" s="1" t="s">
        <v>2304</v>
      </c>
      <c r="E659" s="1" t="s">
        <v>967</v>
      </c>
      <c r="F659" s="1" t="s">
        <v>2245</v>
      </c>
      <c r="G659" s="1" t="s">
        <v>2305</v>
      </c>
      <c r="H659" s="1" t="s">
        <v>1070</v>
      </c>
      <c r="I659" s="1" t="s">
        <v>997</v>
      </c>
      <c r="J659" s="1" t="s">
        <v>984</v>
      </c>
      <c r="K659" s="1">
        <v>-3.3871126160248398E-4</v>
      </c>
      <c r="L659" s="1">
        <v>-4.4181652833981703E-3</v>
      </c>
      <c r="M659" t="str">
        <f t="shared" si="15"/>
        <v>"R_Retroauricular_crease.30"</v>
      </c>
      <c r="OX659" s="1" t="s">
        <v>2338</v>
      </c>
    </row>
    <row r="660" spans="1:414">
      <c r="A660" s="1">
        <v>650</v>
      </c>
      <c r="B660" s="1">
        <v>31</v>
      </c>
      <c r="C660" s="1">
        <v>4473151.3</v>
      </c>
      <c r="D660" s="1" t="s">
        <v>2306</v>
      </c>
      <c r="E660" s="1" t="s">
        <v>967</v>
      </c>
      <c r="F660" s="1" t="s">
        <v>2245</v>
      </c>
      <c r="G660" s="1" t="s">
        <v>2307</v>
      </c>
      <c r="H660" s="1" t="s">
        <v>1004</v>
      </c>
      <c r="I660" s="1" t="s">
        <v>971</v>
      </c>
      <c r="J660" s="1" t="s">
        <v>972</v>
      </c>
      <c r="K660" s="1">
        <v>-5.2340422571713898E-4</v>
      </c>
      <c r="L660" s="1">
        <v>-4.59157881175972E-3</v>
      </c>
      <c r="M660" t="str">
        <f t="shared" si="15"/>
        <v>"R_Retroauricular_crease.31"</v>
      </c>
      <c r="OX660" s="1" t="s">
        <v>2340</v>
      </c>
    </row>
    <row r="661" spans="1:414">
      <c r="A661" s="1">
        <v>651</v>
      </c>
      <c r="B661" s="1">
        <v>32</v>
      </c>
      <c r="C661" s="1">
        <v>4473150.3</v>
      </c>
      <c r="D661" s="1" t="s">
        <v>2308</v>
      </c>
      <c r="E661" s="1" t="s">
        <v>967</v>
      </c>
      <c r="F661" s="1" t="s">
        <v>2245</v>
      </c>
      <c r="G661" s="1" t="s">
        <v>2309</v>
      </c>
      <c r="H661" s="1" t="s">
        <v>1004</v>
      </c>
      <c r="I661" s="1" t="s">
        <v>971</v>
      </c>
      <c r="J661" s="1" t="s">
        <v>972</v>
      </c>
      <c r="K661" s="1">
        <v>-5.5171421648430804E-4</v>
      </c>
      <c r="L661" s="1">
        <v>-4.6232128329515504E-3</v>
      </c>
      <c r="M661" t="str">
        <f t="shared" si="15"/>
        <v>"R_Retroauricular_crease.32"</v>
      </c>
      <c r="OX661" s="1" t="s">
        <v>2343</v>
      </c>
    </row>
    <row r="662" spans="1:414">
      <c r="A662" s="1">
        <v>652</v>
      </c>
      <c r="B662" s="1">
        <v>33</v>
      </c>
      <c r="C662" s="1">
        <v>4472841.3</v>
      </c>
      <c r="D662" s="1" t="s">
        <v>2310</v>
      </c>
      <c r="E662" s="1" t="s">
        <v>967</v>
      </c>
      <c r="F662" s="1" t="s">
        <v>2245</v>
      </c>
      <c r="G662" s="1" t="s">
        <v>2311</v>
      </c>
      <c r="H662" s="1" t="s">
        <v>1004</v>
      </c>
      <c r="I662" s="1" t="s">
        <v>971</v>
      </c>
      <c r="J662" s="1" t="s">
        <v>984</v>
      </c>
      <c r="K662" s="1">
        <v>-9.8130887637486999E-4</v>
      </c>
      <c r="L662" s="1">
        <v>-4.6934280144940799E-3</v>
      </c>
      <c r="M662" t="str">
        <f t="shared" si="15"/>
        <v>"R_Retroauricular_crease.33"</v>
      </c>
      <c r="OX662" s="1" t="s">
        <v>2345</v>
      </c>
    </row>
    <row r="663" spans="1:414">
      <c r="A663" s="1">
        <v>653</v>
      </c>
      <c r="B663" s="1">
        <v>34</v>
      </c>
      <c r="C663" s="1">
        <v>4472863.3</v>
      </c>
      <c r="D663" s="1" t="s">
        <v>2312</v>
      </c>
      <c r="E663" s="1" t="s">
        <v>967</v>
      </c>
      <c r="F663" s="1" t="s">
        <v>2245</v>
      </c>
      <c r="G663" s="1" t="s">
        <v>2313</v>
      </c>
      <c r="H663" s="1" t="s">
        <v>1004</v>
      </c>
      <c r="I663" s="1" t="s">
        <v>971</v>
      </c>
      <c r="J663" s="1" t="s">
        <v>984</v>
      </c>
      <c r="K663" s="1">
        <v>-9.6540049574239499E-4</v>
      </c>
      <c r="L663" s="1">
        <v>-4.7551199797431602E-3</v>
      </c>
      <c r="M663" t="str">
        <f t="shared" si="15"/>
        <v>"R_Retroauricular_crease.34"</v>
      </c>
      <c r="OX663" s="1" t="s">
        <v>2347</v>
      </c>
    </row>
    <row r="664" spans="1:414">
      <c r="A664" s="1">
        <v>654</v>
      </c>
      <c r="B664" s="1">
        <v>35</v>
      </c>
      <c r="C664" s="1">
        <v>4472809.3</v>
      </c>
      <c r="D664" s="1" t="s">
        <v>2314</v>
      </c>
      <c r="E664" s="1" t="s">
        <v>967</v>
      </c>
      <c r="F664" s="1" t="s">
        <v>2245</v>
      </c>
      <c r="G664" s="1" t="s">
        <v>2315</v>
      </c>
      <c r="H664" s="1" t="s">
        <v>1070</v>
      </c>
      <c r="I664" s="1" t="s">
        <v>997</v>
      </c>
      <c r="J664" s="1" t="s">
        <v>984</v>
      </c>
      <c r="K664" s="1">
        <v>-5.35413745239128E-4</v>
      </c>
      <c r="L664" s="1">
        <v>-4.7760515230039404E-3</v>
      </c>
      <c r="M664" t="str">
        <f t="shared" si="15"/>
        <v>"R_Retroauricular_crease.35"</v>
      </c>
      <c r="OX664" s="1" t="s">
        <v>2349</v>
      </c>
    </row>
    <row r="665" spans="1:414">
      <c r="A665" s="1">
        <v>655</v>
      </c>
      <c r="B665" s="1">
        <v>36</v>
      </c>
      <c r="C665" s="1">
        <v>4472749.3</v>
      </c>
      <c r="D665" s="1" t="s">
        <v>2316</v>
      </c>
      <c r="E665" s="1" t="s">
        <v>967</v>
      </c>
      <c r="F665" s="1" t="s">
        <v>2245</v>
      </c>
      <c r="G665" s="1" t="s">
        <v>2317</v>
      </c>
      <c r="H665" s="1" t="s">
        <v>1004</v>
      </c>
      <c r="I665" s="1" t="s">
        <v>971</v>
      </c>
      <c r="J665" s="1" t="s">
        <v>984</v>
      </c>
      <c r="K665" s="1">
        <v>-9.2799495048432701E-4</v>
      </c>
      <c r="L665" s="1">
        <v>-4.8265404715718404E-3</v>
      </c>
      <c r="M665" t="str">
        <f t="shared" si="15"/>
        <v>"R_Retroauricular_crease.36"</v>
      </c>
      <c r="OX665" s="1" t="s">
        <v>2351</v>
      </c>
    </row>
    <row r="666" spans="1:414">
      <c r="A666" s="1">
        <v>656</v>
      </c>
      <c r="B666" s="1">
        <v>37</v>
      </c>
      <c r="C666" s="1">
        <v>4473141.3</v>
      </c>
      <c r="D666" s="1" t="s">
        <v>2318</v>
      </c>
      <c r="E666" s="1" t="s">
        <v>967</v>
      </c>
      <c r="F666" s="1" t="s">
        <v>2245</v>
      </c>
      <c r="G666" s="1" t="s">
        <v>2319</v>
      </c>
      <c r="H666" s="1" t="s">
        <v>1004</v>
      </c>
      <c r="I666" s="1" t="s">
        <v>971</v>
      </c>
      <c r="J666" s="1" t="s">
        <v>972</v>
      </c>
      <c r="K666" s="1">
        <v>-1.2962810011098399E-3</v>
      </c>
      <c r="L666" s="1">
        <v>-5.4891847872349598E-3</v>
      </c>
      <c r="M666" t="str">
        <f t="shared" si="15"/>
        <v>"R_Retroauricular_crease.37"</v>
      </c>
      <c r="OX666" s="1" t="s">
        <v>2353</v>
      </c>
    </row>
    <row r="667" spans="1:4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OX667" s="1" t="s">
        <v>2355</v>
      </c>
    </row>
    <row r="668" spans="1:414">
      <c r="A668" s="1">
        <v>657</v>
      </c>
      <c r="B668" s="1">
        <v>0</v>
      </c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t="s">
        <v>4462</v>
      </c>
      <c r="OX668" s="1" t="s">
        <v>2357</v>
      </c>
    </row>
    <row r="669" spans="1:414">
      <c r="A669" s="1">
        <v>658</v>
      </c>
      <c r="B669" s="1">
        <v>1</v>
      </c>
      <c r="C669" s="1">
        <v>4473372.3</v>
      </c>
      <c r="D669" s="1" t="s">
        <v>2320</v>
      </c>
      <c r="E669" s="1" t="s">
        <v>967</v>
      </c>
      <c r="F669" s="1" t="s">
        <v>2321</v>
      </c>
      <c r="G669" s="1" t="s">
        <v>2322</v>
      </c>
      <c r="H669" s="1" t="s">
        <v>1964</v>
      </c>
      <c r="I669" s="1" t="s">
        <v>971</v>
      </c>
      <c r="J669" s="1" t="s">
        <v>984</v>
      </c>
      <c r="K669" s="1">
        <v>2.0584322848188901E-3</v>
      </c>
      <c r="L669" s="1">
        <v>2.2714660082224802E-3</v>
      </c>
      <c r="M669" t="str">
        <f t="shared" ref="M669:M678" si="16">CONCATENATE("""",G669,"""")</f>
        <v>"Saliva.1"</v>
      </c>
      <c r="OX669" s="1" t="s">
        <v>2359</v>
      </c>
    </row>
    <row r="670" spans="1:414">
      <c r="A670" s="1">
        <v>659</v>
      </c>
      <c r="B670" s="1">
        <v>2</v>
      </c>
      <c r="C670" s="1">
        <v>4473378.3</v>
      </c>
      <c r="D670" s="1" t="s">
        <v>2323</v>
      </c>
      <c r="E670" s="1" t="s">
        <v>967</v>
      </c>
      <c r="F670" s="1" t="s">
        <v>2321</v>
      </c>
      <c r="G670" s="1" t="s">
        <v>2324</v>
      </c>
      <c r="H670" s="1" t="s">
        <v>1964</v>
      </c>
      <c r="I670" s="1" t="s">
        <v>971</v>
      </c>
      <c r="J670" s="1" t="s">
        <v>984</v>
      </c>
      <c r="K670" s="1">
        <v>2.0257785628260299E-3</v>
      </c>
      <c r="L670" s="1">
        <v>2.2494461683880201E-3</v>
      </c>
      <c r="M670" t="str">
        <f t="shared" si="16"/>
        <v>"Saliva.2"</v>
      </c>
      <c r="OX670" s="1" t="s">
        <v>2361</v>
      </c>
    </row>
    <row r="671" spans="1:414">
      <c r="A671" s="1">
        <v>660</v>
      </c>
      <c r="B671" s="1">
        <v>3</v>
      </c>
      <c r="C671" s="1">
        <v>4473438.3</v>
      </c>
      <c r="D671" s="1" t="s">
        <v>2325</v>
      </c>
      <c r="E671" s="1" t="s">
        <v>967</v>
      </c>
      <c r="F671" s="1" t="s">
        <v>2321</v>
      </c>
      <c r="G671" s="1" t="s">
        <v>2326</v>
      </c>
      <c r="H671" s="1" t="s">
        <v>970</v>
      </c>
      <c r="I671" s="1" t="s">
        <v>971</v>
      </c>
      <c r="J671" s="1" t="s">
        <v>984</v>
      </c>
      <c r="K671" s="1">
        <v>3.5061285216308499E-3</v>
      </c>
      <c r="L671" s="1">
        <v>2.1660440523017599E-3</v>
      </c>
      <c r="M671" t="str">
        <f t="shared" si="16"/>
        <v>"Saliva.3"</v>
      </c>
      <c r="OX671" s="1" t="s">
        <v>2363</v>
      </c>
    </row>
    <row r="672" spans="1:414">
      <c r="A672" s="1">
        <v>661</v>
      </c>
      <c r="B672" s="1">
        <v>4</v>
      </c>
      <c r="C672" s="1">
        <v>4478542.3</v>
      </c>
      <c r="D672" s="1" t="s">
        <v>2327</v>
      </c>
      <c r="E672" s="1" t="s">
        <v>967</v>
      </c>
      <c r="F672" s="1" t="s">
        <v>2321</v>
      </c>
      <c r="G672" s="1" t="s">
        <v>2328</v>
      </c>
      <c r="H672" s="1" t="s">
        <v>970</v>
      </c>
      <c r="I672" s="1" t="s">
        <v>971</v>
      </c>
      <c r="J672" s="1" t="s">
        <v>984</v>
      </c>
      <c r="K672" s="1">
        <v>3.47751492639462E-3</v>
      </c>
      <c r="L672" s="1">
        <v>2.1643554023393799E-3</v>
      </c>
      <c r="M672" t="str">
        <f t="shared" si="16"/>
        <v>"Saliva.4"</v>
      </c>
      <c r="OX672" s="1" t="s">
        <v>2365</v>
      </c>
    </row>
    <row r="673" spans="1:414">
      <c r="A673" s="1">
        <v>662</v>
      </c>
      <c r="B673" s="1">
        <v>5</v>
      </c>
      <c r="C673" s="1">
        <v>4473411.3</v>
      </c>
      <c r="D673" s="1" t="s">
        <v>2329</v>
      </c>
      <c r="E673" s="1" t="s">
        <v>967</v>
      </c>
      <c r="F673" s="1" t="s">
        <v>2321</v>
      </c>
      <c r="G673" s="1" t="s">
        <v>2330</v>
      </c>
      <c r="H673" s="1" t="s">
        <v>970</v>
      </c>
      <c r="I673" s="1" t="s">
        <v>971</v>
      </c>
      <c r="J673" s="1" t="s">
        <v>984</v>
      </c>
      <c r="K673" s="1">
        <v>3.9511997659010204E-3</v>
      </c>
      <c r="L673" s="1">
        <v>2.1349871944978502E-3</v>
      </c>
      <c r="M673" t="str">
        <f t="shared" si="16"/>
        <v>"Saliva.5"</v>
      </c>
      <c r="OX673" s="1" t="s">
        <v>2367</v>
      </c>
    </row>
    <row r="674" spans="1:414">
      <c r="A674" s="1">
        <v>663</v>
      </c>
      <c r="B674" s="1">
        <v>6</v>
      </c>
      <c r="C674" s="1">
        <v>4473417.3</v>
      </c>
      <c r="D674" s="1" t="s">
        <v>2331</v>
      </c>
      <c r="E674" s="1" t="s">
        <v>967</v>
      </c>
      <c r="F674" s="1" t="s">
        <v>2321</v>
      </c>
      <c r="G674" s="1" t="s">
        <v>2332</v>
      </c>
      <c r="H674" s="1" t="s">
        <v>970</v>
      </c>
      <c r="I674" s="1" t="s">
        <v>971</v>
      </c>
      <c r="J674" s="1" t="s">
        <v>984</v>
      </c>
      <c r="K674" s="1">
        <v>3.9530463435009698E-3</v>
      </c>
      <c r="L674" s="1">
        <v>2.09732593420497E-3</v>
      </c>
      <c r="M674" t="str">
        <f t="shared" si="16"/>
        <v>"Saliva.6"</v>
      </c>
      <c r="OX674" s="1" t="s">
        <v>2369</v>
      </c>
    </row>
    <row r="675" spans="1:414">
      <c r="A675" s="1">
        <v>664</v>
      </c>
      <c r="B675" s="1">
        <v>7</v>
      </c>
      <c r="C675" s="1">
        <v>4473348.3</v>
      </c>
      <c r="D675" s="1" t="s">
        <v>2333</v>
      </c>
      <c r="E675" s="1" t="s">
        <v>967</v>
      </c>
      <c r="F675" s="1" t="s">
        <v>2321</v>
      </c>
      <c r="G675" s="1" t="s">
        <v>2334</v>
      </c>
      <c r="H675" s="1" t="s">
        <v>970</v>
      </c>
      <c r="I675" s="1" t="s">
        <v>997</v>
      </c>
      <c r="J675" s="1" t="s">
        <v>984</v>
      </c>
      <c r="K675" s="1">
        <v>2.6137268548528199E-3</v>
      </c>
      <c r="L675" s="1">
        <v>1.7724851523518101E-3</v>
      </c>
      <c r="M675" t="str">
        <f t="shared" si="16"/>
        <v>"Saliva.7"</v>
      </c>
      <c r="OX675" s="1" t="s">
        <v>2371</v>
      </c>
    </row>
    <row r="676" spans="1:414">
      <c r="A676" s="1">
        <v>665</v>
      </c>
      <c r="B676" s="1">
        <v>8</v>
      </c>
      <c r="C676" s="1">
        <v>4473347.3</v>
      </c>
      <c r="D676" s="1" t="s">
        <v>2335</v>
      </c>
      <c r="E676" s="1" t="s">
        <v>967</v>
      </c>
      <c r="F676" s="1" t="s">
        <v>2321</v>
      </c>
      <c r="G676" s="1" t="s">
        <v>2336</v>
      </c>
      <c r="H676" s="1" t="s">
        <v>970</v>
      </c>
      <c r="I676" s="1" t="s">
        <v>997</v>
      </c>
      <c r="J676" s="1" t="s">
        <v>984</v>
      </c>
      <c r="K676" s="1">
        <v>2.6020380877004902E-3</v>
      </c>
      <c r="L676" s="1">
        <v>1.69619818106489E-3</v>
      </c>
      <c r="M676" t="str">
        <f t="shared" si="16"/>
        <v>"Saliva.8"</v>
      </c>
      <c r="OX676" s="1" t="s">
        <v>2373</v>
      </c>
    </row>
    <row r="677" spans="1:414">
      <c r="A677" s="1">
        <v>666</v>
      </c>
      <c r="B677" s="1">
        <v>9</v>
      </c>
      <c r="C677" s="1">
        <v>4473389.3</v>
      </c>
      <c r="D677" s="1" t="s">
        <v>2337</v>
      </c>
      <c r="E677" s="1" t="s">
        <v>967</v>
      </c>
      <c r="F677" s="1" t="s">
        <v>2321</v>
      </c>
      <c r="G677" s="1" t="s">
        <v>2338</v>
      </c>
      <c r="H677" s="1" t="s">
        <v>970</v>
      </c>
      <c r="I677" s="1" t="s">
        <v>997</v>
      </c>
      <c r="J677" s="1" t="s">
        <v>984</v>
      </c>
      <c r="K677" s="1">
        <v>3.4179394699166E-3</v>
      </c>
      <c r="L677" s="1">
        <v>1.25418525372795E-3</v>
      </c>
      <c r="M677" t="str">
        <f t="shared" si="16"/>
        <v>"Saliva.9"</v>
      </c>
      <c r="OX677" s="1" t="s">
        <v>2375</v>
      </c>
    </row>
    <row r="678" spans="1:414">
      <c r="A678" s="1">
        <v>667</v>
      </c>
      <c r="B678" s="1">
        <v>10</v>
      </c>
      <c r="C678" s="1">
        <v>4473365.3</v>
      </c>
      <c r="D678" s="1" t="s">
        <v>2339</v>
      </c>
      <c r="E678" s="1" t="s">
        <v>967</v>
      </c>
      <c r="F678" s="1" t="s">
        <v>2321</v>
      </c>
      <c r="G678" s="1" t="s">
        <v>2340</v>
      </c>
      <c r="H678" s="1" t="s">
        <v>970</v>
      </c>
      <c r="I678" s="1" t="s">
        <v>997</v>
      </c>
      <c r="J678" s="1" t="s">
        <v>984</v>
      </c>
      <c r="K678" s="1">
        <v>3.47327254799994E-3</v>
      </c>
      <c r="L678" s="1">
        <v>1.13261473893178E-3</v>
      </c>
      <c r="M678" t="str">
        <f t="shared" si="16"/>
        <v>"Saliva.10"</v>
      </c>
      <c r="OX678" s="1" t="s">
        <v>2377</v>
      </c>
    </row>
    <row r="679" spans="1:4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OX679" s="1" t="s">
        <v>2379</v>
      </c>
    </row>
    <row r="680" spans="1:414">
      <c r="A680" s="1">
        <v>668</v>
      </c>
      <c r="B680" s="1">
        <v>0</v>
      </c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t="s">
        <v>4463</v>
      </c>
      <c r="OX680" s="1" t="s">
        <v>2381</v>
      </c>
    </row>
    <row r="681" spans="1:414">
      <c r="A681" s="1">
        <v>669</v>
      </c>
      <c r="B681" s="1">
        <v>1</v>
      </c>
      <c r="C681" s="1">
        <v>4472361.3</v>
      </c>
      <c r="D681" s="1" t="s">
        <v>2341</v>
      </c>
      <c r="E681" s="1" t="s">
        <v>967</v>
      </c>
      <c r="F681" s="1" t="s">
        <v>2342</v>
      </c>
      <c r="G681" s="1" t="s">
        <v>2343</v>
      </c>
      <c r="H681" s="1" t="s">
        <v>1093</v>
      </c>
      <c r="I681" s="1" t="s">
        <v>971</v>
      </c>
      <c r="J681" s="1" t="s">
        <v>972</v>
      </c>
      <c r="K681" s="1">
        <v>-5.5787513488972E-3</v>
      </c>
      <c r="L681" s="1">
        <v>4.2887529594948896E-3</v>
      </c>
      <c r="M681" t="str">
        <f t="shared" ref="M681:M744" si="17">CONCATENATE("""",G681,"""")</f>
        <v>"Stool.1"</v>
      </c>
      <c r="OX681" s="1" t="s">
        <v>2383</v>
      </c>
    </row>
    <row r="682" spans="1:414">
      <c r="A682" s="1">
        <v>670</v>
      </c>
      <c r="B682" s="1">
        <v>2</v>
      </c>
      <c r="C682" s="1">
        <v>4472360.3</v>
      </c>
      <c r="D682" s="1" t="s">
        <v>2344</v>
      </c>
      <c r="E682" s="1" t="s">
        <v>967</v>
      </c>
      <c r="F682" s="1" t="s">
        <v>2342</v>
      </c>
      <c r="G682" s="1" t="s">
        <v>2345</v>
      </c>
      <c r="H682" s="1" t="s">
        <v>1093</v>
      </c>
      <c r="I682" s="1" t="s">
        <v>971</v>
      </c>
      <c r="J682" s="1" t="s">
        <v>972</v>
      </c>
      <c r="K682" s="1">
        <v>-5.6719754069084697E-3</v>
      </c>
      <c r="L682" s="1">
        <v>4.2832629527474898E-3</v>
      </c>
      <c r="M682" t="str">
        <f t="shared" si="17"/>
        <v>"Stool.2"</v>
      </c>
      <c r="OX682" s="1" t="s">
        <v>2385</v>
      </c>
    </row>
    <row r="683" spans="1:414">
      <c r="A683" s="1">
        <v>671</v>
      </c>
      <c r="B683" s="1">
        <v>3</v>
      </c>
      <c r="C683" s="1">
        <v>4472668.3</v>
      </c>
      <c r="D683" s="1" t="s">
        <v>2346</v>
      </c>
      <c r="E683" s="1" t="s">
        <v>967</v>
      </c>
      <c r="F683" s="1" t="s">
        <v>2342</v>
      </c>
      <c r="G683" s="1" t="s">
        <v>2347</v>
      </c>
      <c r="H683" s="1" t="s">
        <v>1093</v>
      </c>
      <c r="I683" s="1" t="s">
        <v>971</v>
      </c>
      <c r="J683" s="1" t="s">
        <v>984</v>
      </c>
      <c r="K683" s="1">
        <v>-4.9288544958029402E-3</v>
      </c>
      <c r="L683" s="1">
        <v>4.1630033765054902E-3</v>
      </c>
      <c r="M683" t="str">
        <f t="shared" si="17"/>
        <v>"Stool.3"</v>
      </c>
      <c r="OX683" s="1" t="s">
        <v>2387</v>
      </c>
    </row>
    <row r="684" spans="1:414">
      <c r="A684" s="1">
        <v>672</v>
      </c>
      <c r="B684" s="1">
        <v>4</v>
      </c>
      <c r="C684" s="1">
        <v>4472117.3</v>
      </c>
      <c r="D684" s="1" t="s">
        <v>2348</v>
      </c>
      <c r="E684" s="1" t="s">
        <v>967</v>
      </c>
      <c r="F684" s="1" t="s">
        <v>2342</v>
      </c>
      <c r="G684" s="1" t="s">
        <v>2349</v>
      </c>
      <c r="H684" s="1" t="s">
        <v>1093</v>
      </c>
      <c r="I684" s="1" t="s">
        <v>971</v>
      </c>
      <c r="J684" s="1" t="s">
        <v>972</v>
      </c>
      <c r="K684" s="1">
        <v>-6.13927305340203E-3</v>
      </c>
      <c r="L684" s="1">
        <v>4.1432258238689301E-3</v>
      </c>
      <c r="M684" t="str">
        <f t="shared" si="17"/>
        <v>"Stool.4"</v>
      </c>
      <c r="OX684" s="1" t="s">
        <v>2389</v>
      </c>
    </row>
    <row r="685" spans="1:414">
      <c r="A685" s="1">
        <v>673</v>
      </c>
      <c r="B685" s="1">
        <v>5</v>
      </c>
      <c r="C685" s="1">
        <v>4472899.3</v>
      </c>
      <c r="D685" s="1" t="s">
        <v>2350</v>
      </c>
      <c r="E685" s="1" t="s">
        <v>967</v>
      </c>
      <c r="F685" s="1" t="s">
        <v>2342</v>
      </c>
      <c r="G685" s="1" t="s">
        <v>2351</v>
      </c>
      <c r="H685" s="1" t="s">
        <v>1093</v>
      </c>
      <c r="I685" s="1" t="s">
        <v>971</v>
      </c>
      <c r="J685" s="1" t="s">
        <v>984</v>
      </c>
      <c r="K685" s="1">
        <v>-5.8683865454471004E-3</v>
      </c>
      <c r="L685" s="1">
        <v>4.1357087536910402E-3</v>
      </c>
      <c r="M685" t="str">
        <f t="shared" si="17"/>
        <v>"Stool.5"</v>
      </c>
      <c r="OX685" s="1" t="s">
        <v>2391</v>
      </c>
    </row>
    <row r="686" spans="1:414">
      <c r="A686" s="1">
        <v>674</v>
      </c>
      <c r="B686" s="1">
        <v>6</v>
      </c>
      <c r="C686" s="1">
        <v>4472116.3</v>
      </c>
      <c r="D686" s="1" t="s">
        <v>2352</v>
      </c>
      <c r="E686" s="1" t="s">
        <v>967</v>
      </c>
      <c r="F686" s="1" t="s">
        <v>2342</v>
      </c>
      <c r="G686" s="1" t="s">
        <v>2353</v>
      </c>
      <c r="H686" s="1" t="s">
        <v>1093</v>
      </c>
      <c r="I686" s="1" t="s">
        <v>971</v>
      </c>
      <c r="J686" s="1" t="s">
        <v>972</v>
      </c>
      <c r="K686" s="1">
        <v>-6.1634751560417297E-3</v>
      </c>
      <c r="L686" s="1">
        <v>4.0831327245102701E-3</v>
      </c>
      <c r="M686" t="str">
        <f t="shared" si="17"/>
        <v>"Stool.6"</v>
      </c>
      <c r="OX686" s="1" t="s">
        <v>2393</v>
      </c>
    </row>
    <row r="687" spans="1:414">
      <c r="A687" s="1">
        <v>675</v>
      </c>
      <c r="B687" s="1">
        <v>7</v>
      </c>
      <c r="C687" s="1">
        <v>4472408.3</v>
      </c>
      <c r="D687" s="1" t="s">
        <v>2354</v>
      </c>
      <c r="E687" s="1" t="s">
        <v>967</v>
      </c>
      <c r="F687" s="1" t="s">
        <v>2342</v>
      </c>
      <c r="G687" s="1" t="s">
        <v>2355</v>
      </c>
      <c r="H687" s="1" t="s">
        <v>1093</v>
      </c>
      <c r="I687" s="1" t="s">
        <v>997</v>
      </c>
      <c r="J687" s="1" t="s">
        <v>1444</v>
      </c>
      <c r="K687" s="1">
        <v>-6.6308233209915199E-3</v>
      </c>
      <c r="L687" s="1">
        <v>4.0717520807027697E-3</v>
      </c>
      <c r="M687" t="str">
        <f t="shared" si="17"/>
        <v>"Stool.7"</v>
      </c>
      <c r="OX687" s="1" t="s">
        <v>2395</v>
      </c>
    </row>
    <row r="688" spans="1:414">
      <c r="A688" s="1">
        <v>676</v>
      </c>
      <c r="B688" s="1">
        <v>8</v>
      </c>
      <c r="C688" s="1">
        <v>4472580.3</v>
      </c>
      <c r="D688" s="1" t="s">
        <v>2356</v>
      </c>
      <c r="E688" s="1" t="s">
        <v>967</v>
      </c>
      <c r="F688" s="1" t="s">
        <v>2342</v>
      </c>
      <c r="G688" s="1" t="s">
        <v>2357</v>
      </c>
      <c r="H688" s="1" t="s">
        <v>1093</v>
      </c>
      <c r="I688" s="1" t="s">
        <v>971</v>
      </c>
      <c r="J688" s="1" t="s">
        <v>984</v>
      </c>
      <c r="K688" s="1">
        <v>-6.9099925402050701E-3</v>
      </c>
      <c r="L688" s="1">
        <v>4.0544035219163797E-3</v>
      </c>
      <c r="M688" t="str">
        <f t="shared" si="17"/>
        <v>"Stool.8"</v>
      </c>
      <c r="OX688" s="1" t="s">
        <v>2397</v>
      </c>
    </row>
    <row r="689" spans="1:414">
      <c r="A689" s="1">
        <v>677</v>
      </c>
      <c r="B689" s="1">
        <v>9</v>
      </c>
      <c r="C689" s="1">
        <v>4472896.3</v>
      </c>
      <c r="D689" s="1" t="s">
        <v>2358</v>
      </c>
      <c r="E689" s="1" t="s">
        <v>967</v>
      </c>
      <c r="F689" s="1" t="s">
        <v>2342</v>
      </c>
      <c r="G689" s="1" t="s">
        <v>2359</v>
      </c>
      <c r="H689" s="1" t="s">
        <v>1093</v>
      </c>
      <c r="I689" s="1" t="s">
        <v>971</v>
      </c>
      <c r="J689" s="1" t="s">
        <v>984</v>
      </c>
      <c r="K689" s="1">
        <v>-5.9053461043914396E-3</v>
      </c>
      <c r="L689" s="1">
        <v>4.0539267699207801E-3</v>
      </c>
      <c r="M689" t="str">
        <f t="shared" si="17"/>
        <v>"Stool.9"</v>
      </c>
      <c r="OX689" s="1" t="s">
        <v>2399</v>
      </c>
    </row>
    <row r="690" spans="1:414">
      <c r="A690" s="1">
        <v>678</v>
      </c>
      <c r="B690" s="1">
        <v>10</v>
      </c>
      <c r="C690" s="1">
        <v>4472575.3</v>
      </c>
      <c r="D690" s="1" t="s">
        <v>2360</v>
      </c>
      <c r="E690" s="1" t="s">
        <v>967</v>
      </c>
      <c r="F690" s="1" t="s">
        <v>2342</v>
      </c>
      <c r="G690" s="1" t="s">
        <v>2361</v>
      </c>
      <c r="H690" s="1" t="s">
        <v>1093</v>
      </c>
      <c r="I690" s="1" t="s">
        <v>971</v>
      </c>
      <c r="J690" s="1" t="s">
        <v>984</v>
      </c>
      <c r="K690" s="1">
        <v>-6.9058341721094001E-3</v>
      </c>
      <c r="L690" s="1">
        <v>4.0279998382537104E-3</v>
      </c>
      <c r="M690" t="str">
        <f t="shared" si="17"/>
        <v>"Stool.10"</v>
      </c>
      <c r="OX690" s="1" t="s">
        <v>2401</v>
      </c>
    </row>
    <row r="691" spans="1:414">
      <c r="A691" s="1">
        <v>679</v>
      </c>
      <c r="B691" s="1">
        <v>11</v>
      </c>
      <c r="C691" s="1">
        <v>4472589.3</v>
      </c>
      <c r="D691" s="1" t="s">
        <v>2362</v>
      </c>
      <c r="E691" s="1" t="s">
        <v>967</v>
      </c>
      <c r="F691" s="1" t="s">
        <v>2342</v>
      </c>
      <c r="G691" s="1" t="s">
        <v>2363</v>
      </c>
      <c r="H691" s="1" t="s">
        <v>1093</v>
      </c>
      <c r="I691" s="1" t="s">
        <v>997</v>
      </c>
      <c r="J691" s="1" t="s">
        <v>984</v>
      </c>
      <c r="K691" s="1">
        <v>-6.7041986838664797E-3</v>
      </c>
      <c r="L691" s="1">
        <v>4.0129221527267101E-3</v>
      </c>
      <c r="M691" t="str">
        <f t="shared" si="17"/>
        <v>"Stool.11"</v>
      </c>
      <c r="OX691" s="1" t="s">
        <v>2403</v>
      </c>
    </row>
    <row r="692" spans="1:414">
      <c r="A692" s="1">
        <v>680</v>
      </c>
      <c r="B692" s="1">
        <v>12</v>
      </c>
      <c r="C692" s="1">
        <v>4472672.3</v>
      </c>
      <c r="D692" s="1" t="s">
        <v>2364</v>
      </c>
      <c r="E692" s="1" t="s">
        <v>967</v>
      </c>
      <c r="F692" s="1" t="s">
        <v>2342</v>
      </c>
      <c r="G692" s="1" t="s">
        <v>2365</v>
      </c>
      <c r="H692" s="1" t="s">
        <v>1093</v>
      </c>
      <c r="I692" s="1" t="s">
        <v>997</v>
      </c>
      <c r="J692" s="1" t="s">
        <v>984</v>
      </c>
      <c r="K692" s="1">
        <v>-6.2609665789066897E-3</v>
      </c>
      <c r="L692" s="1">
        <v>3.9984343445654304E-3</v>
      </c>
      <c r="M692" t="str">
        <f t="shared" si="17"/>
        <v>"Stool.12"</v>
      </c>
      <c r="OX692" s="1" t="s">
        <v>2405</v>
      </c>
    </row>
    <row r="693" spans="1:414">
      <c r="A693" s="1">
        <v>681</v>
      </c>
      <c r="B693" s="1">
        <v>13</v>
      </c>
      <c r="C693" s="1">
        <v>4472631.3</v>
      </c>
      <c r="D693" s="1" t="s">
        <v>2366</v>
      </c>
      <c r="E693" s="1" t="s">
        <v>967</v>
      </c>
      <c r="F693" s="1" t="s">
        <v>2342</v>
      </c>
      <c r="G693" s="1" t="s">
        <v>2367</v>
      </c>
      <c r="H693" s="1" t="s">
        <v>1093</v>
      </c>
      <c r="I693" s="1" t="s">
        <v>971</v>
      </c>
      <c r="J693" s="1" t="s">
        <v>984</v>
      </c>
      <c r="K693" s="1">
        <v>-6.3649625615938296E-3</v>
      </c>
      <c r="L693" s="1">
        <v>3.99766249325814E-3</v>
      </c>
      <c r="M693" t="str">
        <f t="shared" si="17"/>
        <v>"Stool.13"</v>
      </c>
      <c r="OX693" s="1" t="s">
        <v>2407</v>
      </c>
    </row>
    <row r="694" spans="1:414">
      <c r="A694" s="1">
        <v>682</v>
      </c>
      <c r="B694" s="1">
        <v>14</v>
      </c>
      <c r="C694" s="1">
        <v>4472576.3</v>
      </c>
      <c r="D694" s="1" t="s">
        <v>2368</v>
      </c>
      <c r="E694" s="1" t="s">
        <v>967</v>
      </c>
      <c r="F694" s="1" t="s">
        <v>2342</v>
      </c>
      <c r="G694" s="1" t="s">
        <v>2369</v>
      </c>
      <c r="H694" s="1" t="s">
        <v>1093</v>
      </c>
      <c r="I694" s="1" t="s">
        <v>971</v>
      </c>
      <c r="J694" s="1" t="s">
        <v>984</v>
      </c>
      <c r="K694" s="1">
        <v>-7.1353772356975596E-3</v>
      </c>
      <c r="L694" s="1">
        <v>3.99324900973759E-3</v>
      </c>
      <c r="M694" t="str">
        <f t="shared" si="17"/>
        <v>"Stool.14"</v>
      </c>
      <c r="OX694" s="1" t="s">
        <v>2409</v>
      </c>
    </row>
    <row r="695" spans="1:414">
      <c r="A695" s="1">
        <v>683</v>
      </c>
      <c r="B695" s="1">
        <v>15</v>
      </c>
      <c r="C695" s="1">
        <v>4472634.3</v>
      </c>
      <c r="D695" s="1" t="s">
        <v>2370</v>
      </c>
      <c r="E695" s="1" t="s">
        <v>967</v>
      </c>
      <c r="F695" s="1" t="s">
        <v>2342</v>
      </c>
      <c r="G695" s="1" t="s">
        <v>2371</v>
      </c>
      <c r="H695" s="1" t="s">
        <v>1093</v>
      </c>
      <c r="I695" s="1" t="s">
        <v>997</v>
      </c>
      <c r="J695" s="1" t="s">
        <v>984</v>
      </c>
      <c r="K695" s="1">
        <v>-6.5099030202510197E-3</v>
      </c>
      <c r="L695" s="1">
        <v>3.9884732836257897E-3</v>
      </c>
      <c r="M695" t="str">
        <f t="shared" si="17"/>
        <v>"Stool.15"</v>
      </c>
      <c r="OX695" s="1" t="s">
        <v>2411</v>
      </c>
    </row>
    <row r="696" spans="1:414">
      <c r="A696" s="1">
        <v>684</v>
      </c>
      <c r="B696" s="1">
        <v>16</v>
      </c>
      <c r="C696" s="1">
        <v>4472264.3</v>
      </c>
      <c r="D696" s="1" t="s">
        <v>2372</v>
      </c>
      <c r="E696" s="1" t="s">
        <v>967</v>
      </c>
      <c r="F696" s="1" t="s">
        <v>2342</v>
      </c>
      <c r="G696" s="1" t="s">
        <v>2373</v>
      </c>
      <c r="H696" s="1" t="s">
        <v>1093</v>
      </c>
      <c r="I696" s="1" t="s">
        <v>997</v>
      </c>
      <c r="J696" s="1" t="s">
        <v>1055</v>
      </c>
      <c r="K696" s="1">
        <v>-5.7401428600381997E-3</v>
      </c>
      <c r="L696" s="1">
        <v>3.9863414472061402E-3</v>
      </c>
      <c r="M696" t="str">
        <f t="shared" si="17"/>
        <v>"Stool.16"</v>
      </c>
      <c r="OX696" s="1" t="s">
        <v>2413</v>
      </c>
    </row>
    <row r="697" spans="1:414">
      <c r="A697" s="1">
        <v>685</v>
      </c>
      <c r="B697" s="1">
        <v>17</v>
      </c>
      <c r="C697" s="1">
        <v>4472270.3</v>
      </c>
      <c r="D697" s="1" t="s">
        <v>2374</v>
      </c>
      <c r="E697" s="1" t="s">
        <v>967</v>
      </c>
      <c r="F697" s="1" t="s">
        <v>2342</v>
      </c>
      <c r="G697" s="1" t="s">
        <v>2375</v>
      </c>
      <c r="H697" s="1" t="s">
        <v>1093</v>
      </c>
      <c r="I697" s="1" t="s">
        <v>997</v>
      </c>
      <c r="J697" s="1" t="s">
        <v>1444</v>
      </c>
      <c r="K697" s="1">
        <v>-6.4274489693753696E-3</v>
      </c>
      <c r="L697" s="1">
        <v>3.9861171071818198E-3</v>
      </c>
      <c r="M697" t="str">
        <f t="shared" si="17"/>
        <v>"Stool.17"</v>
      </c>
      <c r="OX697" s="1" t="s">
        <v>2415</v>
      </c>
    </row>
    <row r="698" spans="1:414">
      <c r="A698" s="1">
        <v>686</v>
      </c>
      <c r="B698" s="1">
        <v>18</v>
      </c>
      <c r="C698" s="1">
        <v>4472265.3</v>
      </c>
      <c r="D698" s="1" t="s">
        <v>2376</v>
      </c>
      <c r="E698" s="1" t="s">
        <v>967</v>
      </c>
      <c r="F698" s="1" t="s">
        <v>2342</v>
      </c>
      <c r="G698" s="1" t="s">
        <v>2377</v>
      </c>
      <c r="H698" s="1" t="s">
        <v>1093</v>
      </c>
      <c r="I698" s="1" t="s">
        <v>997</v>
      </c>
      <c r="J698" s="1" t="s">
        <v>1055</v>
      </c>
      <c r="K698" s="1">
        <v>-5.7144116565047698E-3</v>
      </c>
      <c r="L698" s="1">
        <v>3.9823064202318499E-3</v>
      </c>
      <c r="M698" t="str">
        <f t="shared" si="17"/>
        <v>"Stool.18"</v>
      </c>
      <c r="OX698" s="1" t="s">
        <v>2417</v>
      </c>
    </row>
    <row r="699" spans="1:414">
      <c r="A699" s="1">
        <v>687</v>
      </c>
      <c r="B699" s="1">
        <v>19</v>
      </c>
      <c r="C699" s="1">
        <v>4472593.3</v>
      </c>
      <c r="D699" s="1" t="s">
        <v>2378</v>
      </c>
      <c r="E699" s="1" t="s">
        <v>967</v>
      </c>
      <c r="F699" s="1" t="s">
        <v>2342</v>
      </c>
      <c r="G699" s="1" t="s">
        <v>2379</v>
      </c>
      <c r="H699" s="1" t="s">
        <v>1093</v>
      </c>
      <c r="I699" s="1" t="s">
        <v>997</v>
      </c>
      <c r="J699" s="1" t="s">
        <v>984</v>
      </c>
      <c r="K699" s="1">
        <v>-6.7757926104961399E-3</v>
      </c>
      <c r="L699" s="1">
        <v>3.97344103924156E-3</v>
      </c>
      <c r="M699" t="str">
        <f t="shared" si="17"/>
        <v>"Stool.19"</v>
      </c>
      <c r="OX699" s="1" t="s">
        <v>2419</v>
      </c>
    </row>
    <row r="700" spans="1:414">
      <c r="A700" s="1">
        <v>688</v>
      </c>
      <c r="B700" s="1">
        <v>20</v>
      </c>
      <c r="C700" s="1">
        <v>4472665.3</v>
      </c>
      <c r="D700" s="1" t="s">
        <v>2380</v>
      </c>
      <c r="E700" s="1" t="s">
        <v>967</v>
      </c>
      <c r="F700" s="1" t="s">
        <v>2342</v>
      </c>
      <c r="G700" s="1" t="s">
        <v>2381</v>
      </c>
      <c r="H700" s="1" t="s">
        <v>1093</v>
      </c>
      <c r="I700" s="1" t="s">
        <v>997</v>
      </c>
      <c r="J700" s="1" t="s">
        <v>984</v>
      </c>
      <c r="K700" s="1">
        <v>-6.1447670071137E-3</v>
      </c>
      <c r="L700" s="1">
        <v>3.9617927643105597E-3</v>
      </c>
      <c r="M700" t="str">
        <f t="shared" si="17"/>
        <v>"Stool.20"</v>
      </c>
      <c r="OX700" s="1" t="s">
        <v>2421</v>
      </c>
    </row>
    <row r="701" spans="1:414">
      <c r="A701" s="1">
        <v>689</v>
      </c>
      <c r="B701" s="1">
        <v>21</v>
      </c>
      <c r="C701" s="1">
        <v>4472636.3</v>
      </c>
      <c r="D701" s="1" t="s">
        <v>2382</v>
      </c>
      <c r="E701" s="1" t="s">
        <v>967</v>
      </c>
      <c r="F701" s="1" t="s">
        <v>2342</v>
      </c>
      <c r="G701" s="1" t="s">
        <v>2383</v>
      </c>
      <c r="H701" s="1" t="s">
        <v>1093</v>
      </c>
      <c r="I701" s="1" t="s">
        <v>997</v>
      </c>
      <c r="J701" s="1" t="s">
        <v>984</v>
      </c>
      <c r="K701" s="1">
        <v>-6.5081286206448404E-3</v>
      </c>
      <c r="L701" s="1">
        <v>3.9496113997485897E-3</v>
      </c>
      <c r="M701" t="str">
        <f t="shared" si="17"/>
        <v>"Stool.21"</v>
      </c>
      <c r="OX701" s="1" t="s">
        <v>2423</v>
      </c>
    </row>
    <row r="702" spans="1:414">
      <c r="A702" s="1">
        <v>690</v>
      </c>
      <c r="B702" s="1">
        <v>22</v>
      </c>
      <c r="C702" s="1">
        <v>4472430.3</v>
      </c>
      <c r="D702" s="1" t="s">
        <v>2384</v>
      </c>
      <c r="E702" s="1" t="s">
        <v>967</v>
      </c>
      <c r="F702" s="1" t="s">
        <v>2342</v>
      </c>
      <c r="G702" s="1" t="s">
        <v>2385</v>
      </c>
      <c r="H702" s="1" t="s">
        <v>1093</v>
      </c>
      <c r="I702" s="1" t="s">
        <v>971</v>
      </c>
      <c r="J702" s="1" t="s">
        <v>1444</v>
      </c>
      <c r="K702" s="1">
        <v>-6.1335632528767099E-3</v>
      </c>
      <c r="L702" s="1">
        <v>3.9460145004276501E-3</v>
      </c>
      <c r="M702" t="str">
        <f t="shared" si="17"/>
        <v>"Stool.22"</v>
      </c>
      <c r="OX702" s="1" t="s">
        <v>2425</v>
      </c>
    </row>
    <row r="703" spans="1:414">
      <c r="A703" s="1">
        <v>691</v>
      </c>
      <c r="B703" s="1">
        <v>23</v>
      </c>
      <c r="C703" s="1">
        <v>4472677.3</v>
      </c>
      <c r="D703" s="1" t="s">
        <v>2386</v>
      </c>
      <c r="E703" s="1" t="s">
        <v>967</v>
      </c>
      <c r="F703" s="1" t="s">
        <v>2342</v>
      </c>
      <c r="G703" s="1" t="s">
        <v>2387</v>
      </c>
      <c r="H703" s="1" t="s">
        <v>1093</v>
      </c>
      <c r="I703" s="1" t="s">
        <v>971</v>
      </c>
      <c r="J703" s="1" t="s">
        <v>984</v>
      </c>
      <c r="K703" s="1">
        <v>-4.97824229964573E-3</v>
      </c>
      <c r="L703" s="1">
        <v>3.9424391065442099E-3</v>
      </c>
      <c r="M703" t="str">
        <f t="shared" si="17"/>
        <v>"Stool.23"</v>
      </c>
      <c r="OX703" s="1" t="s">
        <v>2427</v>
      </c>
    </row>
    <row r="704" spans="1:414">
      <c r="A704" s="1">
        <v>692</v>
      </c>
      <c r="B704" s="1">
        <v>24</v>
      </c>
      <c r="C704" s="1">
        <v>4472574.3</v>
      </c>
      <c r="D704" s="1" t="s">
        <v>2388</v>
      </c>
      <c r="E704" s="1" t="s">
        <v>967</v>
      </c>
      <c r="F704" s="1" t="s">
        <v>2342</v>
      </c>
      <c r="G704" s="1" t="s">
        <v>2389</v>
      </c>
      <c r="H704" s="1" t="s">
        <v>1093</v>
      </c>
      <c r="I704" s="1" t="s">
        <v>971</v>
      </c>
      <c r="J704" s="1" t="s">
        <v>984</v>
      </c>
      <c r="K704" s="1">
        <v>-7.1793172538381998E-3</v>
      </c>
      <c r="L704" s="1">
        <v>3.9330754887844099E-3</v>
      </c>
      <c r="M704" t="str">
        <f t="shared" si="17"/>
        <v>"Stool.24"</v>
      </c>
      <c r="OX704" s="1" t="s">
        <v>2429</v>
      </c>
    </row>
    <row r="705" spans="1:414">
      <c r="A705" s="1">
        <v>693</v>
      </c>
      <c r="B705" s="1">
        <v>25</v>
      </c>
      <c r="C705" s="1">
        <v>4472278.3</v>
      </c>
      <c r="D705" s="1" t="s">
        <v>2390</v>
      </c>
      <c r="E705" s="1" t="s">
        <v>967</v>
      </c>
      <c r="F705" s="1" t="s">
        <v>2342</v>
      </c>
      <c r="G705" s="1" t="s">
        <v>2391</v>
      </c>
      <c r="H705" s="1" t="s">
        <v>1093</v>
      </c>
      <c r="I705" s="1" t="s">
        <v>971</v>
      </c>
      <c r="J705" s="1" t="s">
        <v>972</v>
      </c>
      <c r="K705" s="1">
        <v>-6.5796233240841004E-3</v>
      </c>
      <c r="L705" s="1">
        <v>3.9068414629996901E-3</v>
      </c>
      <c r="M705" t="str">
        <f t="shared" si="17"/>
        <v>"Stool.25"</v>
      </c>
      <c r="OX705" s="1" t="s">
        <v>2431</v>
      </c>
    </row>
    <row r="706" spans="1:414">
      <c r="A706" s="1">
        <v>694</v>
      </c>
      <c r="B706" s="1">
        <v>26</v>
      </c>
      <c r="C706" s="1">
        <v>4472092.3</v>
      </c>
      <c r="D706" s="1" t="s">
        <v>2392</v>
      </c>
      <c r="E706" s="1" t="s">
        <v>967</v>
      </c>
      <c r="F706" s="1" t="s">
        <v>2342</v>
      </c>
      <c r="G706" s="1" t="s">
        <v>2393</v>
      </c>
      <c r="H706" s="1" t="s">
        <v>1093</v>
      </c>
      <c r="I706" s="1" t="s">
        <v>971</v>
      </c>
      <c r="J706" s="1" t="s">
        <v>984</v>
      </c>
      <c r="K706" s="1">
        <v>-7.2071420445381802E-3</v>
      </c>
      <c r="L706" s="1">
        <v>3.9013338771544002E-3</v>
      </c>
      <c r="M706" t="str">
        <f t="shared" si="17"/>
        <v>"Stool.26"</v>
      </c>
      <c r="OX706" s="1" t="s">
        <v>2433</v>
      </c>
    </row>
    <row r="707" spans="1:414">
      <c r="A707" s="1">
        <v>695</v>
      </c>
      <c r="B707" s="1">
        <v>27</v>
      </c>
      <c r="C707" s="1">
        <v>4472675.3</v>
      </c>
      <c r="D707" s="1" t="s">
        <v>2394</v>
      </c>
      <c r="E707" s="1" t="s">
        <v>967</v>
      </c>
      <c r="F707" s="1" t="s">
        <v>2342</v>
      </c>
      <c r="G707" s="1" t="s">
        <v>2395</v>
      </c>
      <c r="H707" s="1" t="s">
        <v>1093</v>
      </c>
      <c r="I707" s="1" t="s">
        <v>997</v>
      </c>
      <c r="J707" s="1" t="s">
        <v>984</v>
      </c>
      <c r="K707" s="1">
        <v>-6.4143782306637599E-3</v>
      </c>
      <c r="L707" s="1">
        <v>3.9012877702176898E-3</v>
      </c>
      <c r="M707" t="str">
        <f t="shared" si="17"/>
        <v>"Stool.27"</v>
      </c>
      <c r="OX707" s="1" t="s">
        <v>2435</v>
      </c>
    </row>
    <row r="708" spans="1:414">
      <c r="A708" s="1">
        <v>696</v>
      </c>
      <c r="B708" s="1">
        <v>28</v>
      </c>
      <c r="C708" s="1">
        <v>4473574.3</v>
      </c>
      <c r="D708" s="1" t="s">
        <v>2396</v>
      </c>
      <c r="E708" s="1" t="s">
        <v>967</v>
      </c>
      <c r="F708" s="1" t="s">
        <v>2342</v>
      </c>
      <c r="G708" s="1" t="s">
        <v>2397</v>
      </c>
      <c r="H708" s="1" t="s">
        <v>1093</v>
      </c>
      <c r="I708" s="1" t="s">
        <v>971</v>
      </c>
      <c r="J708" s="1" t="s">
        <v>984</v>
      </c>
      <c r="K708" s="1">
        <v>-6.6483905304273198E-3</v>
      </c>
      <c r="L708" s="1">
        <v>3.8974083393243002E-3</v>
      </c>
      <c r="M708" t="str">
        <f t="shared" si="17"/>
        <v>"Stool.28"</v>
      </c>
      <c r="OX708" s="1" t="s">
        <v>2437</v>
      </c>
    </row>
    <row r="709" spans="1:414">
      <c r="A709" s="1">
        <v>697</v>
      </c>
      <c r="B709" s="1">
        <v>29</v>
      </c>
      <c r="C709" s="1">
        <v>4472467.3</v>
      </c>
      <c r="D709" s="1" t="s">
        <v>2398</v>
      </c>
      <c r="E709" s="1" t="s">
        <v>967</v>
      </c>
      <c r="F709" s="1" t="s">
        <v>2342</v>
      </c>
      <c r="G709" s="1" t="s">
        <v>2399</v>
      </c>
      <c r="H709" s="1" t="s">
        <v>1093</v>
      </c>
      <c r="I709" s="1" t="s">
        <v>971</v>
      </c>
      <c r="J709" s="1" t="s">
        <v>972</v>
      </c>
      <c r="K709" s="1">
        <v>-5.7462807202756302E-3</v>
      </c>
      <c r="L709" s="1">
        <v>3.8945703886775602E-3</v>
      </c>
      <c r="M709" t="str">
        <f t="shared" si="17"/>
        <v>"Stool.29"</v>
      </c>
      <c r="Q709" s="30"/>
      <c r="OX709" s="1" t="s">
        <v>2439</v>
      </c>
    </row>
    <row r="710" spans="1:414">
      <c r="A710" s="1">
        <v>698</v>
      </c>
      <c r="B710" s="1">
        <v>30</v>
      </c>
      <c r="C710" s="1">
        <v>4472277.3</v>
      </c>
      <c r="D710" s="1" t="s">
        <v>2400</v>
      </c>
      <c r="E710" s="1" t="s">
        <v>967</v>
      </c>
      <c r="F710" s="1" t="s">
        <v>2342</v>
      </c>
      <c r="G710" s="1" t="s">
        <v>2401</v>
      </c>
      <c r="H710" s="1" t="s">
        <v>1093</v>
      </c>
      <c r="I710" s="1" t="s">
        <v>971</v>
      </c>
      <c r="J710" s="1" t="s">
        <v>972</v>
      </c>
      <c r="K710" s="1">
        <v>-6.62396094262027E-3</v>
      </c>
      <c r="L710" s="1">
        <v>3.8942852377475499E-3</v>
      </c>
      <c r="M710" t="str">
        <f t="shared" si="17"/>
        <v>"Stool.30"</v>
      </c>
      <c r="OX710" s="1" t="s">
        <v>2441</v>
      </c>
    </row>
    <row r="711" spans="1:414">
      <c r="A711" s="1">
        <v>699</v>
      </c>
      <c r="B711" s="1">
        <v>31</v>
      </c>
      <c r="C711" s="1">
        <v>4473575.3</v>
      </c>
      <c r="D711" s="1" t="s">
        <v>2402</v>
      </c>
      <c r="E711" s="1" t="s">
        <v>967</v>
      </c>
      <c r="F711" s="1" t="s">
        <v>2342</v>
      </c>
      <c r="G711" s="1" t="s">
        <v>2403</v>
      </c>
      <c r="H711" s="1" t="s">
        <v>1093</v>
      </c>
      <c r="I711" s="1" t="s">
        <v>971</v>
      </c>
      <c r="J711" s="1" t="s">
        <v>984</v>
      </c>
      <c r="K711" s="1">
        <v>-6.6508642415459797E-3</v>
      </c>
      <c r="L711" s="1">
        <v>3.8894860678092701E-3</v>
      </c>
      <c r="M711" t="str">
        <f t="shared" si="17"/>
        <v>"Stool.31"</v>
      </c>
      <c r="OX711" s="1" t="s">
        <v>2443</v>
      </c>
    </row>
    <row r="712" spans="1:414">
      <c r="A712" s="1">
        <v>700</v>
      </c>
      <c r="B712" s="1">
        <v>32</v>
      </c>
      <c r="C712" s="1">
        <v>4472641.3</v>
      </c>
      <c r="D712" s="1" t="s">
        <v>2404</v>
      </c>
      <c r="E712" s="1" t="s">
        <v>967</v>
      </c>
      <c r="F712" s="1" t="s">
        <v>2342</v>
      </c>
      <c r="G712" s="1" t="s">
        <v>2405</v>
      </c>
      <c r="H712" s="1" t="s">
        <v>1093</v>
      </c>
      <c r="I712" s="1" t="s">
        <v>971</v>
      </c>
      <c r="J712" s="1" t="s">
        <v>984</v>
      </c>
      <c r="K712" s="1">
        <v>-6.4090450360719704E-3</v>
      </c>
      <c r="L712" s="1">
        <v>3.87642634599762E-3</v>
      </c>
      <c r="M712" t="str">
        <f t="shared" si="17"/>
        <v>"Stool.32"</v>
      </c>
      <c r="OX712" s="1" t="s">
        <v>2445</v>
      </c>
    </row>
    <row r="713" spans="1:414">
      <c r="A713" s="1">
        <v>701</v>
      </c>
      <c r="B713" s="1">
        <v>33</v>
      </c>
      <c r="C713" s="1">
        <v>4472701.3</v>
      </c>
      <c r="D713" s="1" t="s">
        <v>2406</v>
      </c>
      <c r="E713" s="1" t="s">
        <v>967</v>
      </c>
      <c r="F713" s="1" t="s">
        <v>2342</v>
      </c>
      <c r="G713" s="1" t="s">
        <v>2407</v>
      </c>
      <c r="H713" s="1" t="s">
        <v>1093</v>
      </c>
      <c r="I713" s="1" t="s">
        <v>971</v>
      </c>
      <c r="J713" s="1" t="s">
        <v>984</v>
      </c>
      <c r="K713" s="1">
        <v>-6.7370144659327797E-3</v>
      </c>
      <c r="L713" s="1">
        <v>3.8590353266139701E-3</v>
      </c>
      <c r="M713" t="str">
        <f t="shared" si="17"/>
        <v>"Stool.33"</v>
      </c>
      <c r="OX713" s="1" t="s">
        <v>2447</v>
      </c>
    </row>
    <row r="714" spans="1:414">
      <c r="A714" s="1">
        <v>702</v>
      </c>
      <c r="B714" s="1">
        <v>34</v>
      </c>
      <c r="C714" s="1">
        <v>4472464.3</v>
      </c>
      <c r="D714" s="1" t="s">
        <v>2408</v>
      </c>
      <c r="E714" s="1" t="s">
        <v>967</v>
      </c>
      <c r="F714" s="1" t="s">
        <v>2342</v>
      </c>
      <c r="G714" s="1" t="s">
        <v>2409</v>
      </c>
      <c r="H714" s="1" t="s">
        <v>1093</v>
      </c>
      <c r="I714" s="1" t="s">
        <v>971</v>
      </c>
      <c r="J714" s="1" t="s">
        <v>972</v>
      </c>
      <c r="K714" s="1">
        <v>-6.8289967097504402E-3</v>
      </c>
      <c r="L714" s="1">
        <v>3.8533851375510799E-3</v>
      </c>
      <c r="M714" t="str">
        <f t="shared" si="17"/>
        <v>"Stool.34"</v>
      </c>
      <c r="OX714" s="1" t="s">
        <v>2449</v>
      </c>
    </row>
    <row r="715" spans="1:414">
      <c r="A715" s="1">
        <v>703</v>
      </c>
      <c r="B715" s="1">
        <v>35</v>
      </c>
      <c r="C715" s="1">
        <v>4472564.3</v>
      </c>
      <c r="D715" s="1" t="s">
        <v>2410</v>
      </c>
      <c r="E715" s="1" t="s">
        <v>967</v>
      </c>
      <c r="F715" s="1" t="s">
        <v>2342</v>
      </c>
      <c r="G715" s="1" t="s">
        <v>2411</v>
      </c>
      <c r="H715" s="1" t="s">
        <v>1093</v>
      </c>
      <c r="I715" s="1" t="s">
        <v>971</v>
      </c>
      <c r="J715" s="1" t="s">
        <v>984</v>
      </c>
      <c r="K715" s="1">
        <v>-7.1976695128447496E-3</v>
      </c>
      <c r="L715" s="1">
        <v>3.84858934916303E-3</v>
      </c>
      <c r="M715" t="str">
        <f t="shared" si="17"/>
        <v>"Stool.35"</v>
      </c>
      <c r="OX715" s="1" t="s">
        <v>2451</v>
      </c>
    </row>
    <row r="716" spans="1:414">
      <c r="A716" s="1">
        <v>704</v>
      </c>
      <c r="B716" s="1">
        <v>36</v>
      </c>
      <c r="C716" s="1">
        <v>4472194.3</v>
      </c>
      <c r="D716" s="1" t="s">
        <v>2412</v>
      </c>
      <c r="E716" s="1" t="s">
        <v>967</v>
      </c>
      <c r="F716" s="1" t="s">
        <v>2342</v>
      </c>
      <c r="G716" s="1" t="s">
        <v>2413</v>
      </c>
      <c r="H716" s="1" t="s">
        <v>1093</v>
      </c>
      <c r="I716" s="1" t="s">
        <v>997</v>
      </c>
      <c r="J716" s="1" t="s">
        <v>972</v>
      </c>
      <c r="K716" s="1">
        <v>-6.2649566610585104E-3</v>
      </c>
      <c r="L716" s="1">
        <v>3.84509729530212E-3</v>
      </c>
      <c r="M716" t="str">
        <f t="shared" si="17"/>
        <v>"Stool.36"</v>
      </c>
      <c r="OX716" s="1" t="s">
        <v>2453</v>
      </c>
    </row>
    <row r="717" spans="1:414">
      <c r="A717" s="1">
        <v>705</v>
      </c>
      <c r="B717" s="1">
        <v>37</v>
      </c>
      <c r="C717" s="1">
        <v>4473023.3</v>
      </c>
      <c r="D717" s="1" t="s">
        <v>2414</v>
      </c>
      <c r="E717" s="1" t="s">
        <v>967</v>
      </c>
      <c r="F717" s="1" t="s">
        <v>2342</v>
      </c>
      <c r="G717" s="1" t="s">
        <v>2415</v>
      </c>
      <c r="H717" s="1" t="s">
        <v>1093</v>
      </c>
      <c r="I717" s="1" t="s">
        <v>971</v>
      </c>
      <c r="J717" s="1" t="s">
        <v>984</v>
      </c>
      <c r="K717" s="1">
        <v>-6.7519655493412196E-3</v>
      </c>
      <c r="L717" s="1">
        <v>3.8444557598340599E-3</v>
      </c>
      <c r="M717" t="str">
        <f t="shared" si="17"/>
        <v>"Stool.37"</v>
      </c>
      <c r="OX717" s="1" t="s">
        <v>2455</v>
      </c>
    </row>
    <row r="718" spans="1:414">
      <c r="A718" s="1">
        <v>706</v>
      </c>
      <c r="B718" s="1">
        <v>38</v>
      </c>
      <c r="C718" s="1">
        <v>4472566.3</v>
      </c>
      <c r="D718" s="1" t="s">
        <v>2416</v>
      </c>
      <c r="E718" s="1" t="s">
        <v>967</v>
      </c>
      <c r="F718" s="1" t="s">
        <v>2342</v>
      </c>
      <c r="G718" s="1" t="s">
        <v>2417</v>
      </c>
      <c r="H718" s="1" t="s">
        <v>1093</v>
      </c>
      <c r="I718" s="1" t="s">
        <v>971</v>
      </c>
      <c r="J718" s="1" t="s">
        <v>984</v>
      </c>
      <c r="K718" s="1">
        <v>-7.2414217746427896E-3</v>
      </c>
      <c r="L718" s="1">
        <v>3.8403460195094801E-3</v>
      </c>
      <c r="M718" t="str">
        <f t="shared" si="17"/>
        <v>"Stool.38"</v>
      </c>
      <c r="OX718" s="1" t="s">
        <v>2457</v>
      </c>
    </row>
    <row r="719" spans="1:414">
      <c r="A719" s="1">
        <v>707</v>
      </c>
      <c r="B719" s="1">
        <v>39</v>
      </c>
      <c r="C719" s="1">
        <v>4472337.3</v>
      </c>
      <c r="D719" s="1" t="s">
        <v>2418</v>
      </c>
      <c r="E719" s="1" t="s">
        <v>967</v>
      </c>
      <c r="F719" s="1" t="s">
        <v>2342</v>
      </c>
      <c r="G719" s="1" t="s">
        <v>2419</v>
      </c>
      <c r="H719" s="1" t="s">
        <v>1093</v>
      </c>
      <c r="I719" s="1" t="s">
        <v>971</v>
      </c>
      <c r="J719" s="1" t="s">
        <v>972</v>
      </c>
      <c r="K719" s="1">
        <v>-6.2114453317693797E-3</v>
      </c>
      <c r="L719" s="1">
        <v>3.8325692924907799E-3</v>
      </c>
      <c r="M719" t="str">
        <f t="shared" si="17"/>
        <v>"Stool.39"</v>
      </c>
      <c r="OX719" s="1" t="s">
        <v>2459</v>
      </c>
    </row>
    <row r="720" spans="1:414">
      <c r="A720" s="1">
        <v>708</v>
      </c>
      <c r="B720" s="1">
        <v>40</v>
      </c>
      <c r="C720" s="1">
        <v>4472473.3</v>
      </c>
      <c r="D720" s="1" t="s">
        <v>2420</v>
      </c>
      <c r="E720" s="1" t="s">
        <v>967</v>
      </c>
      <c r="F720" s="1" t="s">
        <v>2342</v>
      </c>
      <c r="G720" s="1" t="s">
        <v>2421</v>
      </c>
      <c r="H720" s="1" t="s">
        <v>1093</v>
      </c>
      <c r="I720" s="1" t="s">
        <v>971</v>
      </c>
      <c r="J720" s="1" t="s">
        <v>972</v>
      </c>
      <c r="K720" s="1">
        <v>-5.8574546944939101E-3</v>
      </c>
      <c r="L720" s="1">
        <v>3.83194951651307E-3</v>
      </c>
      <c r="M720" t="str">
        <f t="shared" si="17"/>
        <v>"Stool.40"</v>
      </c>
      <c r="OX720" s="1" t="s">
        <v>2461</v>
      </c>
    </row>
    <row r="721" spans="1:414">
      <c r="A721" s="1">
        <v>709</v>
      </c>
      <c r="B721" s="1">
        <v>41</v>
      </c>
      <c r="C721" s="1">
        <v>4472581.3</v>
      </c>
      <c r="D721" s="1" t="s">
        <v>2422</v>
      </c>
      <c r="E721" s="1" t="s">
        <v>967</v>
      </c>
      <c r="F721" s="1" t="s">
        <v>2342</v>
      </c>
      <c r="G721" s="1" t="s">
        <v>2423</v>
      </c>
      <c r="H721" s="1" t="s">
        <v>1093</v>
      </c>
      <c r="I721" s="1" t="s">
        <v>971</v>
      </c>
      <c r="J721" s="1" t="s">
        <v>984</v>
      </c>
      <c r="K721" s="1">
        <v>-6.3608625063148704E-3</v>
      </c>
      <c r="L721" s="1">
        <v>3.8258515900307E-3</v>
      </c>
      <c r="M721" t="str">
        <f t="shared" si="17"/>
        <v>"Stool.41"</v>
      </c>
      <c r="OX721" s="1" t="s">
        <v>2463</v>
      </c>
    </row>
    <row r="722" spans="1:414">
      <c r="A722" s="1">
        <v>710</v>
      </c>
      <c r="B722" s="1">
        <v>42</v>
      </c>
      <c r="C722" s="1">
        <v>4472094.3</v>
      </c>
      <c r="D722" s="1" t="s">
        <v>2424</v>
      </c>
      <c r="E722" s="1" t="s">
        <v>967</v>
      </c>
      <c r="F722" s="1" t="s">
        <v>2342</v>
      </c>
      <c r="G722" s="1" t="s">
        <v>2425</v>
      </c>
      <c r="H722" s="1" t="s">
        <v>1093</v>
      </c>
      <c r="I722" s="1" t="s">
        <v>971</v>
      </c>
      <c r="J722" s="1" t="s">
        <v>984</v>
      </c>
      <c r="K722" s="1">
        <v>-7.2577899681659603E-3</v>
      </c>
      <c r="L722" s="1">
        <v>3.8210891219313098E-3</v>
      </c>
      <c r="M722" t="str">
        <f t="shared" si="17"/>
        <v>"Stool.42"</v>
      </c>
      <c r="OX722" s="1" t="s">
        <v>2465</v>
      </c>
    </row>
    <row r="723" spans="1:414">
      <c r="A723" s="1">
        <v>711</v>
      </c>
      <c r="B723" s="1">
        <v>43</v>
      </c>
      <c r="C723" s="1">
        <v>4472100.3</v>
      </c>
      <c r="D723" s="1" t="s">
        <v>2426</v>
      </c>
      <c r="E723" s="1" t="s">
        <v>967</v>
      </c>
      <c r="F723" s="1" t="s">
        <v>2342</v>
      </c>
      <c r="G723" s="1" t="s">
        <v>2427</v>
      </c>
      <c r="H723" s="1" t="s">
        <v>1093</v>
      </c>
      <c r="I723" s="1" t="s">
        <v>971</v>
      </c>
      <c r="J723" s="1" t="s">
        <v>984</v>
      </c>
      <c r="K723" s="1">
        <v>-7.0586372742387797E-3</v>
      </c>
      <c r="L723" s="1">
        <v>3.8209794132531799E-3</v>
      </c>
      <c r="M723" t="str">
        <f t="shared" si="17"/>
        <v>"Stool.43"</v>
      </c>
      <c r="OX723" s="1" t="s">
        <v>2467</v>
      </c>
    </row>
    <row r="724" spans="1:414">
      <c r="A724" s="1">
        <v>712</v>
      </c>
      <c r="B724" s="1">
        <v>44</v>
      </c>
      <c r="C724" s="1">
        <v>4472093.3</v>
      </c>
      <c r="D724" s="1" t="s">
        <v>2428</v>
      </c>
      <c r="E724" s="1" t="s">
        <v>967</v>
      </c>
      <c r="F724" s="1" t="s">
        <v>2342</v>
      </c>
      <c r="G724" s="1" t="s">
        <v>2429</v>
      </c>
      <c r="H724" s="1" t="s">
        <v>1093</v>
      </c>
      <c r="I724" s="1" t="s">
        <v>971</v>
      </c>
      <c r="J724" s="1" t="s">
        <v>984</v>
      </c>
      <c r="K724" s="1">
        <v>-7.2247189944644298E-3</v>
      </c>
      <c r="L724" s="1">
        <v>3.8158765969507698E-3</v>
      </c>
      <c r="M724" t="str">
        <f t="shared" si="17"/>
        <v>"Stool.44"</v>
      </c>
      <c r="OX724" s="1" t="s">
        <v>2469</v>
      </c>
    </row>
    <row r="725" spans="1:414">
      <c r="A725" s="1">
        <v>713</v>
      </c>
      <c r="B725" s="1">
        <v>45</v>
      </c>
      <c r="C725" s="1">
        <v>4473326.3</v>
      </c>
      <c r="D725" s="1" t="s">
        <v>2430</v>
      </c>
      <c r="E725" s="1" t="s">
        <v>967</v>
      </c>
      <c r="F725" s="1" t="s">
        <v>2342</v>
      </c>
      <c r="G725" s="1" t="s">
        <v>2431</v>
      </c>
      <c r="H725" s="1" t="s">
        <v>1093</v>
      </c>
      <c r="I725" s="1" t="s">
        <v>971</v>
      </c>
      <c r="J725" s="1" t="s">
        <v>984</v>
      </c>
      <c r="K725" s="1">
        <v>-6.5597928980866702E-3</v>
      </c>
      <c r="L725" s="1">
        <v>3.8126800459599001E-3</v>
      </c>
      <c r="M725" t="str">
        <f t="shared" si="17"/>
        <v>"Stool.45"</v>
      </c>
      <c r="OX725" s="1" t="s">
        <v>2471</v>
      </c>
    </row>
    <row r="726" spans="1:414">
      <c r="A726" s="1">
        <v>714</v>
      </c>
      <c r="B726" s="1">
        <v>46</v>
      </c>
      <c r="C726" s="1">
        <v>4472934.3</v>
      </c>
      <c r="D726" s="1" t="s">
        <v>2432</v>
      </c>
      <c r="E726" s="1" t="s">
        <v>967</v>
      </c>
      <c r="F726" s="1" t="s">
        <v>2342</v>
      </c>
      <c r="G726" s="1" t="s">
        <v>2433</v>
      </c>
      <c r="H726" s="1" t="s">
        <v>1093</v>
      </c>
      <c r="I726" s="1" t="s">
        <v>971</v>
      </c>
      <c r="J726" s="1" t="s">
        <v>984</v>
      </c>
      <c r="K726" s="1">
        <v>-6.6796320970792704E-3</v>
      </c>
      <c r="L726" s="1">
        <v>3.80943118604071E-3</v>
      </c>
      <c r="M726" t="str">
        <f t="shared" si="17"/>
        <v>"Stool.46"</v>
      </c>
      <c r="OX726" s="1" t="s">
        <v>2473</v>
      </c>
    </row>
    <row r="727" spans="1:414">
      <c r="A727" s="1">
        <v>715</v>
      </c>
      <c r="B727" s="1">
        <v>47</v>
      </c>
      <c r="C727" s="1">
        <v>4472565.3</v>
      </c>
      <c r="D727" s="1" t="s">
        <v>2434</v>
      </c>
      <c r="E727" s="1" t="s">
        <v>967</v>
      </c>
      <c r="F727" s="1" t="s">
        <v>2342</v>
      </c>
      <c r="G727" s="1" t="s">
        <v>2435</v>
      </c>
      <c r="H727" s="1" t="s">
        <v>1093</v>
      </c>
      <c r="I727" s="1" t="s">
        <v>971</v>
      </c>
      <c r="J727" s="1" t="s">
        <v>984</v>
      </c>
      <c r="K727" s="1">
        <v>-7.2269592801062202E-3</v>
      </c>
      <c r="L727" s="1">
        <v>3.8082732988309899E-3</v>
      </c>
      <c r="M727" t="str">
        <f t="shared" si="17"/>
        <v>"Stool.47"</v>
      </c>
      <c r="OX727" s="1" t="s">
        <v>2475</v>
      </c>
    </row>
    <row r="728" spans="1:414">
      <c r="A728" s="1">
        <v>716</v>
      </c>
      <c r="B728" s="1">
        <v>48</v>
      </c>
      <c r="C728" s="1">
        <v>4472195.3</v>
      </c>
      <c r="D728" s="1" t="s">
        <v>2436</v>
      </c>
      <c r="E728" s="1" t="s">
        <v>967</v>
      </c>
      <c r="F728" s="1" t="s">
        <v>2342</v>
      </c>
      <c r="G728" s="1" t="s">
        <v>2437</v>
      </c>
      <c r="H728" s="1" t="s">
        <v>1093</v>
      </c>
      <c r="I728" s="1" t="s">
        <v>997</v>
      </c>
      <c r="J728" s="1" t="s">
        <v>972</v>
      </c>
      <c r="K728" s="1">
        <v>-6.3753281432456397E-3</v>
      </c>
      <c r="L728" s="1">
        <v>3.8069287446357899E-3</v>
      </c>
      <c r="M728" t="str">
        <f t="shared" si="17"/>
        <v>"Stool.48"</v>
      </c>
      <c r="OX728" s="1" t="s">
        <v>2477</v>
      </c>
    </row>
    <row r="729" spans="1:414">
      <c r="A729" s="1">
        <v>717</v>
      </c>
      <c r="B729" s="1">
        <v>49</v>
      </c>
      <c r="C729" s="1">
        <v>4472091.3</v>
      </c>
      <c r="D729" s="1" t="s">
        <v>2438</v>
      </c>
      <c r="E729" s="1" t="s">
        <v>967</v>
      </c>
      <c r="F729" s="1" t="s">
        <v>2342</v>
      </c>
      <c r="G729" s="1" t="s">
        <v>2439</v>
      </c>
      <c r="H729" s="1" t="s">
        <v>1093</v>
      </c>
      <c r="I729" s="1" t="s">
        <v>971</v>
      </c>
      <c r="J729" s="1" t="s">
        <v>984</v>
      </c>
      <c r="K729" s="1">
        <v>-7.2109417460843499E-3</v>
      </c>
      <c r="L729" s="1">
        <v>3.8059312600220402E-3</v>
      </c>
      <c r="M729" t="str">
        <f t="shared" si="17"/>
        <v>"Stool.49"</v>
      </c>
      <c r="OX729" s="1" t="s">
        <v>2479</v>
      </c>
    </row>
    <row r="730" spans="1:414">
      <c r="A730" s="1">
        <v>718</v>
      </c>
      <c r="B730" s="1">
        <v>50</v>
      </c>
      <c r="C730" s="1">
        <v>4473012.3</v>
      </c>
      <c r="D730" s="1" t="s">
        <v>2440</v>
      </c>
      <c r="E730" s="1" t="s">
        <v>967</v>
      </c>
      <c r="F730" s="1" t="s">
        <v>2342</v>
      </c>
      <c r="G730" s="1" t="s">
        <v>2441</v>
      </c>
      <c r="H730" s="1" t="s">
        <v>1093</v>
      </c>
      <c r="I730" s="1" t="s">
        <v>971</v>
      </c>
      <c r="J730" s="1" t="s">
        <v>984</v>
      </c>
      <c r="K730" s="1">
        <v>-6.7343507491878698E-3</v>
      </c>
      <c r="L730" s="1">
        <v>3.8049987123850602E-3</v>
      </c>
      <c r="M730" t="str">
        <f t="shared" si="17"/>
        <v>"Stool.50"</v>
      </c>
      <c r="OX730" s="1" t="s">
        <v>2481</v>
      </c>
    </row>
    <row r="731" spans="1:414">
      <c r="A731" s="1">
        <v>719</v>
      </c>
      <c r="B731" s="1">
        <v>51</v>
      </c>
      <c r="C731" s="1">
        <v>4472562.3</v>
      </c>
      <c r="D731" s="1" t="s">
        <v>2442</v>
      </c>
      <c r="E731" s="1" t="s">
        <v>967</v>
      </c>
      <c r="F731" s="1" t="s">
        <v>2342</v>
      </c>
      <c r="G731" s="1" t="s">
        <v>2443</v>
      </c>
      <c r="H731" s="1" t="s">
        <v>1093</v>
      </c>
      <c r="I731" s="1" t="s">
        <v>971</v>
      </c>
      <c r="J731" s="1" t="s">
        <v>984</v>
      </c>
      <c r="K731" s="1">
        <v>-7.0635738936050902E-3</v>
      </c>
      <c r="L731" s="1">
        <v>3.8045964663785598E-3</v>
      </c>
      <c r="M731" t="str">
        <f t="shared" si="17"/>
        <v>"Stool.51"</v>
      </c>
      <c r="OX731" s="1" t="s">
        <v>2483</v>
      </c>
    </row>
    <row r="732" spans="1:414">
      <c r="A732" s="1">
        <v>720</v>
      </c>
      <c r="B732" s="1">
        <v>52</v>
      </c>
      <c r="C732" s="1">
        <v>4472465.3</v>
      </c>
      <c r="D732" s="1" t="s">
        <v>2444</v>
      </c>
      <c r="E732" s="1" t="s">
        <v>967</v>
      </c>
      <c r="F732" s="1" t="s">
        <v>2342</v>
      </c>
      <c r="G732" s="1" t="s">
        <v>2445</v>
      </c>
      <c r="H732" s="1" t="s">
        <v>1093</v>
      </c>
      <c r="I732" s="1" t="s">
        <v>971</v>
      </c>
      <c r="J732" s="1" t="s">
        <v>972</v>
      </c>
      <c r="K732" s="1">
        <v>-6.84032075966131E-3</v>
      </c>
      <c r="L732" s="1">
        <v>3.8044598510841902E-3</v>
      </c>
      <c r="M732" t="str">
        <f t="shared" si="17"/>
        <v>"Stool.52"</v>
      </c>
      <c r="OX732" s="1" t="s">
        <v>2485</v>
      </c>
    </row>
    <row r="733" spans="1:414">
      <c r="A733" s="1">
        <v>721</v>
      </c>
      <c r="B733" s="1">
        <v>53</v>
      </c>
      <c r="C733" s="1">
        <v>4472563.3</v>
      </c>
      <c r="D733" s="1" t="s">
        <v>2446</v>
      </c>
      <c r="E733" s="1" t="s">
        <v>967</v>
      </c>
      <c r="F733" s="1" t="s">
        <v>2342</v>
      </c>
      <c r="G733" s="1" t="s">
        <v>2447</v>
      </c>
      <c r="H733" s="1" t="s">
        <v>1093</v>
      </c>
      <c r="I733" s="1" t="s">
        <v>971</v>
      </c>
      <c r="J733" s="1" t="s">
        <v>984</v>
      </c>
      <c r="K733" s="1">
        <v>-7.0912592300265299E-3</v>
      </c>
      <c r="L733" s="1">
        <v>3.79971836453787E-3</v>
      </c>
      <c r="M733" t="str">
        <f t="shared" si="17"/>
        <v>"Stool.53"</v>
      </c>
      <c r="OX733" s="1" t="s">
        <v>2487</v>
      </c>
    </row>
    <row r="734" spans="1:414">
      <c r="A734" s="1">
        <v>722</v>
      </c>
      <c r="B734" s="1">
        <v>54</v>
      </c>
      <c r="C734" s="1">
        <v>4472561.3</v>
      </c>
      <c r="D734" s="1" t="s">
        <v>2448</v>
      </c>
      <c r="E734" s="1" t="s">
        <v>967</v>
      </c>
      <c r="F734" s="1" t="s">
        <v>2342</v>
      </c>
      <c r="G734" s="1" t="s">
        <v>2449</v>
      </c>
      <c r="H734" s="1" t="s">
        <v>1093</v>
      </c>
      <c r="I734" s="1" t="s">
        <v>971</v>
      </c>
      <c r="J734" s="1" t="s">
        <v>984</v>
      </c>
      <c r="K734" s="1">
        <v>-7.1174856866685699E-3</v>
      </c>
      <c r="L734" s="1">
        <v>3.7991226514721898E-3</v>
      </c>
      <c r="M734" t="str">
        <f t="shared" si="17"/>
        <v>"Stool.54"</v>
      </c>
      <c r="OX734" s="1" t="s">
        <v>2489</v>
      </c>
    </row>
    <row r="735" spans="1:414">
      <c r="A735" s="1">
        <v>723</v>
      </c>
      <c r="B735" s="1">
        <v>55</v>
      </c>
      <c r="C735" s="1">
        <v>4472332.3</v>
      </c>
      <c r="D735" s="1" t="s">
        <v>2450</v>
      </c>
      <c r="E735" s="1" t="s">
        <v>967</v>
      </c>
      <c r="F735" s="1" t="s">
        <v>2342</v>
      </c>
      <c r="G735" s="1" t="s">
        <v>2451</v>
      </c>
      <c r="H735" s="1" t="s">
        <v>1093</v>
      </c>
      <c r="I735" s="1" t="s">
        <v>997</v>
      </c>
      <c r="J735" s="1" t="s">
        <v>972</v>
      </c>
      <c r="K735" s="1">
        <v>-5.6645879571932704E-3</v>
      </c>
      <c r="L735" s="1">
        <v>3.7948561355224098E-3</v>
      </c>
      <c r="M735" t="str">
        <f t="shared" si="17"/>
        <v>"Stool.55"</v>
      </c>
      <c r="OX735" s="1" t="s">
        <v>2491</v>
      </c>
    </row>
    <row r="736" spans="1:414">
      <c r="A736" s="1">
        <v>724</v>
      </c>
      <c r="B736" s="1">
        <v>56</v>
      </c>
      <c r="C736" s="1">
        <v>4472190.3</v>
      </c>
      <c r="D736" s="1" t="s">
        <v>2452</v>
      </c>
      <c r="E736" s="1" t="s">
        <v>967</v>
      </c>
      <c r="F736" s="1" t="s">
        <v>2342</v>
      </c>
      <c r="G736" s="1" t="s">
        <v>2453</v>
      </c>
      <c r="H736" s="1" t="s">
        <v>1093</v>
      </c>
      <c r="I736" s="1" t="s">
        <v>971</v>
      </c>
      <c r="J736" s="1" t="s">
        <v>972</v>
      </c>
      <c r="K736" s="1">
        <v>-5.5896514903938004E-3</v>
      </c>
      <c r="L736" s="1">
        <v>3.79468880167802E-3</v>
      </c>
      <c r="M736" t="str">
        <f t="shared" si="17"/>
        <v>"Stool.56"</v>
      </c>
      <c r="OX736" s="1" t="s">
        <v>2493</v>
      </c>
    </row>
    <row r="737" spans="1:414">
      <c r="A737" s="1">
        <v>725</v>
      </c>
      <c r="B737" s="1">
        <v>57</v>
      </c>
      <c r="C737" s="1">
        <v>4472101.3</v>
      </c>
      <c r="D737" s="1" t="s">
        <v>2454</v>
      </c>
      <c r="E737" s="1" t="s">
        <v>967</v>
      </c>
      <c r="F737" s="1" t="s">
        <v>2342</v>
      </c>
      <c r="G737" s="1" t="s">
        <v>2455</v>
      </c>
      <c r="H737" s="1" t="s">
        <v>1093</v>
      </c>
      <c r="I737" s="1" t="s">
        <v>971</v>
      </c>
      <c r="J737" s="1" t="s">
        <v>984</v>
      </c>
      <c r="K737" s="1">
        <v>-7.1134046043858801E-3</v>
      </c>
      <c r="L737" s="1">
        <v>3.79208547305031E-3</v>
      </c>
      <c r="M737" t="str">
        <f t="shared" si="17"/>
        <v>"Stool.57"</v>
      </c>
      <c r="OX737" s="1" t="s">
        <v>2495</v>
      </c>
    </row>
    <row r="738" spans="1:414">
      <c r="A738" s="1">
        <v>726</v>
      </c>
      <c r="B738" s="1">
        <v>58</v>
      </c>
      <c r="C738" s="1">
        <v>4472090.3</v>
      </c>
      <c r="D738" s="1" t="s">
        <v>2456</v>
      </c>
      <c r="E738" s="1" t="s">
        <v>967</v>
      </c>
      <c r="F738" s="1" t="s">
        <v>2342</v>
      </c>
      <c r="G738" s="1" t="s">
        <v>2457</v>
      </c>
      <c r="H738" s="1" t="s">
        <v>1093</v>
      </c>
      <c r="I738" s="1" t="s">
        <v>971</v>
      </c>
      <c r="J738" s="1" t="s">
        <v>984</v>
      </c>
      <c r="K738" s="1">
        <v>-7.1098049376482203E-3</v>
      </c>
      <c r="L738" s="1">
        <v>3.7920841115512802E-3</v>
      </c>
      <c r="M738" t="str">
        <f t="shared" si="17"/>
        <v>"Stool.58"</v>
      </c>
      <c r="OX738" s="1" t="s">
        <v>2497</v>
      </c>
    </row>
    <row r="739" spans="1:414">
      <c r="A739" s="1">
        <v>727</v>
      </c>
      <c r="B739" s="1">
        <v>59</v>
      </c>
      <c r="C739" s="1">
        <v>4473693.3</v>
      </c>
      <c r="D739" s="1" t="s">
        <v>2458</v>
      </c>
      <c r="E739" s="1" t="s">
        <v>967</v>
      </c>
      <c r="F739" s="1" t="s">
        <v>2342</v>
      </c>
      <c r="G739" s="1" t="s">
        <v>2459</v>
      </c>
      <c r="H739" s="1" t="s">
        <v>1093</v>
      </c>
      <c r="I739" s="1" t="s">
        <v>997</v>
      </c>
      <c r="J739" s="1" t="s">
        <v>972</v>
      </c>
      <c r="K739" s="1">
        <v>-6.4353091951413997E-3</v>
      </c>
      <c r="L739" s="1">
        <v>3.7920101971276902E-3</v>
      </c>
      <c r="M739" t="str">
        <f t="shared" si="17"/>
        <v>"Stool.59"</v>
      </c>
      <c r="OX739" s="1" t="s">
        <v>2499</v>
      </c>
    </row>
    <row r="740" spans="1:414">
      <c r="A740" s="1">
        <v>728</v>
      </c>
      <c r="B740" s="1">
        <v>60</v>
      </c>
      <c r="C740" s="1">
        <v>4472104.3</v>
      </c>
      <c r="D740" s="1" t="s">
        <v>2460</v>
      </c>
      <c r="E740" s="1" t="s">
        <v>967</v>
      </c>
      <c r="F740" s="1" t="s">
        <v>2342</v>
      </c>
      <c r="G740" s="1" t="s">
        <v>2461</v>
      </c>
      <c r="H740" s="1" t="s">
        <v>1093</v>
      </c>
      <c r="I740" s="1" t="s">
        <v>971</v>
      </c>
      <c r="J740" s="1" t="s">
        <v>984</v>
      </c>
      <c r="K740" s="1">
        <v>-7.0978149003786996E-3</v>
      </c>
      <c r="L740" s="1">
        <v>3.7900779751478099E-3</v>
      </c>
      <c r="M740" t="str">
        <f t="shared" si="17"/>
        <v>"Stool.60"</v>
      </c>
      <c r="OX740" s="1" t="s">
        <v>2501</v>
      </c>
    </row>
    <row r="741" spans="1:414">
      <c r="A741" s="1">
        <v>729</v>
      </c>
      <c r="B741" s="1">
        <v>61</v>
      </c>
      <c r="C741" s="1">
        <v>4472336.3</v>
      </c>
      <c r="D741" s="1" t="s">
        <v>2462</v>
      </c>
      <c r="E741" s="1" t="s">
        <v>967</v>
      </c>
      <c r="F741" s="1" t="s">
        <v>2342</v>
      </c>
      <c r="G741" s="1" t="s">
        <v>2463</v>
      </c>
      <c r="H741" s="1" t="s">
        <v>1093</v>
      </c>
      <c r="I741" s="1" t="s">
        <v>971</v>
      </c>
      <c r="J741" s="1" t="s">
        <v>972</v>
      </c>
      <c r="K741" s="1">
        <v>-6.2101906711977198E-3</v>
      </c>
      <c r="L741" s="1">
        <v>3.7895197033962998E-3</v>
      </c>
      <c r="M741" t="str">
        <f t="shared" si="17"/>
        <v>"Stool.61"</v>
      </c>
      <c r="OX741" s="1" t="s">
        <v>2503</v>
      </c>
    </row>
    <row r="742" spans="1:414">
      <c r="A742" s="1">
        <v>730</v>
      </c>
      <c r="B742" s="1">
        <v>62</v>
      </c>
      <c r="C742" s="1">
        <v>4472152.3</v>
      </c>
      <c r="D742" s="1" t="s">
        <v>2464</v>
      </c>
      <c r="E742" s="1" t="s">
        <v>967</v>
      </c>
      <c r="F742" s="1" t="s">
        <v>2342</v>
      </c>
      <c r="G742" s="1" t="s">
        <v>2465</v>
      </c>
      <c r="H742" s="1" t="s">
        <v>1093</v>
      </c>
      <c r="I742" s="1" t="s">
        <v>971</v>
      </c>
      <c r="J742" s="1" t="s">
        <v>972</v>
      </c>
      <c r="K742" s="1">
        <v>-6.6976509806093701E-3</v>
      </c>
      <c r="L742" s="1">
        <v>3.7876123315106901E-3</v>
      </c>
      <c r="M742" t="str">
        <f t="shared" si="17"/>
        <v>"Stool.62"</v>
      </c>
      <c r="OX742" s="1" t="s">
        <v>2505</v>
      </c>
    </row>
    <row r="743" spans="1:414">
      <c r="A743" s="1">
        <v>731</v>
      </c>
      <c r="B743" s="1">
        <v>63</v>
      </c>
      <c r="C743" s="1">
        <v>4473542.3</v>
      </c>
      <c r="D743" s="1" t="s">
        <v>2466</v>
      </c>
      <c r="E743" s="1" t="s">
        <v>967</v>
      </c>
      <c r="F743" s="1" t="s">
        <v>2342</v>
      </c>
      <c r="G743" s="1" t="s">
        <v>2467</v>
      </c>
      <c r="H743" s="1" t="s">
        <v>1093</v>
      </c>
      <c r="I743" s="1" t="s">
        <v>997</v>
      </c>
      <c r="J743" s="1" t="s">
        <v>984</v>
      </c>
      <c r="K743" s="1">
        <v>-6.1079021986484103E-3</v>
      </c>
      <c r="L743" s="1">
        <v>3.7872839983628102E-3</v>
      </c>
      <c r="M743" t="str">
        <f t="shared" si="17"/>
        <v>"Stool.63"</v>
      </c>
      <c r="OX743" s="1" t="s">
        <v>2507</v>
      </c>
    </row>
    <row r="744" spans="1:414">
      <c r="A744" s="1">
        <v>732</v>
      </c>
      <c r="B744" s="1">
        <v>64</v>
      </c>
      <c r="C744" s="1">
        <v>4472191.3</v>
      </c>
      <c r="D744" s="1" t="s">
        <v>2468</v>
      </c>
      <c r="E744" s="1" t="s">
        <v>967</v>
      </c>
      <c r="F744" s="1" t="s">
        <v>2342</v>
      </c>
      <c r="G744" s="1" t="s">
        <v>2469</v>
      </c>
      <c r="H744" s="1" t="s">
        <v>1093</v>
      </c>
      <c r="I744" s="1" t="s">
        <v>971</v>
      </c>
      <c r="J744" s="1" t="s">
        <v>972</v>
      </c>
      <c r="K744" s="1">
        <v>-5.5789949666501101E-3</v>
      </c>
      <c r="L744" s="1">
        <v>3.7815963702945302E-3</v>
      </c>
      <c r="M744" t="str">
        <f t="shared" si="17"/>
        <v>"Stool.64"</v>
      </c>
      <c r="OX744" s="1" t="s">
        <v>2509</v>
      </c>
    </row>
    <row r="745" spans="1:414">
      <c r="A745" s="1">
        <v>733</v>
      </c>
      <c r="B745" s="1">
        <v>65</v>
      </c>
      <c r="C745" s="1">
        <v>4472560.3</v>
      </c>
      <c r="D745" s="1" t="s">
        <v>2470</v>
      </c>
      <c r="E745" s="1" t="s">
        <v>967</v>
      </c>
      <c r="F745" s="1" t="s">
        <v>2342</v>
      </c>
      <c r="G745" s="1" t="s">
        <v>2471</v>
      </c>
      <c r="H745" s="1" t="s">
        <v>1093</v>
      </c>
      <c r="I745" s="1" t="s">
        <v>971</v>
      </c>
      <c r="J745" s="1" t="s">
        <v>984</v>
      </c>
      <c r="K745" s="1">
        <v>-7.1195174540708396E-3</v>
      </c>
      <c r="L745" s="1">
        <v>3.7728452024316599E-3</v>
      </c>
      <c r="M745" t="str">
        <f t="shared" ref="M745:M808" si="18">CONCATENATE("""",G745,"""")</f>
        <v>"Stool.65"</v>
      </c>
      <c r="OX745" s="1" t="s">
        <v>2511</v>
      </c>
    </row>
    <row r="746" spans="1:414">
      <c r="A746" s="1">
        <v>734</v>
      </c>
      <c r="B746" s="1">
        <v>66</v>
      </c>
      <c r="C746" s="1">
        <v>4472333.3</v>
      </c>
      <c r="D746" s="1" t="s">
        <v>2472</v>
      </c>
      <c r="E746" s="1" t="s">
        <v>967</v>
      </c>
      <c r="F746" s="1" t="s">
        <v>2342</v>
      </c>
      <c r="G746" s="1" t="s">
        <v>2473</v>
      </c>
      <c r="H746" s="1" t="s">
        <v>1093</v>
      </c>
      <c r="I746" s="1" t="s">
        <v>997</v>
      </c>
      <c r="J746" s="1" t="s">
        <v>972</v>
      </c>
      <c r="K746" s="1">
        <v>-5.6611983279915897E-3</v>
      </c>
      <c r="L746" s="1">
        <v>3.7723131822033698E-3</v>
      </c>
      <c r="M746" t="str">
        <f t="shared" si="18"/>
        <v>"Stool.66"</v>
      </c>
      <c r="OX746" s="1" t="s">
        <v>2513</v>
      </c>
    </row>
    <row r="747" spans="1:414">
      <c r="A747" s="1">
        <v>735</v>
      </c>
      <c r="B747" s="1">
        <v>67</v>
      </c>
      <c r="C747" s="1">
        <v>4472453.3</v>
      </c>
      <c r="D747" s="1" t="s">
        <v>2474</v>
      </c>
      <c r="E747" s="1" t="s">
        <v>967</v>
      </c>
      <c r="F747" s="1" t="s">
        <v>2342</v>
      </c>
      <c r="G747" s="1" t="s">
        <v>2475</v>
      </c>
      <c r="H747" s="1" t="s">
        <v>1093</v>
      </c>
      <c r="I747" s="1" t="s">
        <v>971</v>
      </c>
      <c r="J747" s="1" t="s">
        <v>1444</v>
      </c>
      <c r="K747" s="1">
        <v>-6.43915664985597E-3</v>
      </c>
      <c r="L747" s="1">
        <v>3.77022656106885E-3</v>
      </c>
      <c r="M747" t="str">
        <f t="shared" si="18"/>
        <v>"Stool.67"</v>
      </c>
      <c r="OX747" s="1" t="s">
        <v>2515</v>
      </c>
    </row>
    <row r="748" spans="1:414">
      <c r="A748" s="1">
        <v>736</v>
      </c>
      <c r="B748" s="1">
        <v>68</v>
      </c>
      <c r="C748" s="1">
        <v>4473699.3</v>
      </c>
      <c r="D748" s="1" t="s">
        <v>2476</v>
      </c>
      <c r="E748" s="1" t="s">
        <v>967</v>
      </c>
      <c r="F748" s="1" t="s">
        <v>2342</v>
      </c>
      <c r="G748" s="1" t="s">
        <v>2477</v>
      </c>
      <c r="H748" s="1" t="s">
        <v>1093</v>
      </c>
      <c r="I748" s="1" t="s">
        <v>997</v>
      </c>
      <c r="J748" s="1" t="s">
        <v>972</v>
      </c>
      <c r="K748" s="1">
        <v>-6.3840207557227698E-3</v>
      </c>
      <c r="L748" s="1">
        <v>3.7651691753574799E-3</v>
      </c>
      <c r="M748" t="str">
        <f t="shared" si="18"/>
        <v>"Stool.68"</v>
      </c>
      <c r="OX748" s="1" t="s">
        <v>2517</v>
      </c>
    </row>
    <row r="749" spans="1:414">
      <c r="A749" s="1">
        <v>737</v>
      </c>
      <c r="B749" s="1">
        <v>69</v>
      </c>
      <c r="C749" s="1">
        <v>4472141.3</v>
      </c>
      <c r="D749" s="1" t="s">
        <v>2478</v>
      </c>
      <c r="E749" s="1" t="s">
        <v>967</v>
      </c>
      <c r="F749" s="1" t="s">
        <v>2342</v>
      </c>
      <c r="G749" s="1" t="s">
        <v>2479</v>
      </c>
      <c r="H749" s="1" t="s">
        <v>1093</v>
      </c>
      <c r="I749" s="1" t="s">
        <v>971</v>
      </c>
      <c r="J749" s="1" t="s">
        <v>972</v>
      </c>
      <c r="K749" s="1">
        <v>-6.3683332738722299E-3</v>
      </c>
      <c r="L749" s="1">
        <v>3.7650170917130602E-3</v>
      </c>
      <c r="M749" t="str">
        <f t="shared" si="18"/>
        <v>"Stool.69"</v>
      </c>
      <c r="OX749" s="1" t="s">
        <v>2519</v>
      </c>
    </row>
    <row r="750" spans="1:414">
      <c r="A750" s="1">
        <v>738</v>
      </c>
      <c r="B750" s="1">
        <v>70</v>
      </c>
      <c r="C750" s="1">
        <v>4478590.3</v>
      </c>
      <c r="D750" s="1" t="s">
        <v>2480</v>
      </c>
      <c r="E750" s="1" t="s">
        <v>967</v>
      </c>
      <c r="F750" s="1" t="s">
        <v>2342</v>
      </c>
      <c r="G750" s="1" t="s">
        <v>2481</v>
      </c>
      <c r="H750" s="1" t="s">
        <v>1093</v>
      </c>
      <c r="I750" s="1" t="s">
        <v>971</v>
      </c>
      <c r="J750" s="1" t="s">
        <v>984</v>
      </c>
      <c r="K750" s="1">
        <v>-6.2497044012481198E-3</v>
      </c>
      <c r="L750" s="1">
        <v>3.7597260028023201E-3</v>
      </c>
      <c r="M750" t="str">
        <f t="shared" si="18"/>
        <v>"Stool.70"</v>
      </c>
      <c r="OX750" s="1" t="s">
        <v>2521</v>
      </c>
    </row>
    <row r="751" spans="1:414">
      <c r="A751" s="1">
        <v>739</v>
      </c>
      <c r="B751" s="1">
        <v>71</v>
      </c>
      <c r="C751" s="1">
        <v>4472153.3</v>
      </c>
      <c r="D751" s="1" t="s">
        <v>2482</v>
      </c>
      <c r="E751" s="1" t="s">
        <v>967</v>
      </c>
      <c r="F751" s="1" t="s">
        <v>2342</v>
      </c>
      <c r="G751" s="1" t="s">
        <v>2483</v>
      </c>
      <c r="H751" s="1" t="s">
        <v>1093</v>
      </c>
      <c r="I751" s="1" t="s">
        <v>971</v>
      </c>
      <c r="J751" s="1" t="s">
        <v>972</v>
      </c>
      <c r="K751" s="1">
        <v>-6.7345622503292603E-3</v>
      </c>
      <c r="L751" s="1">
        <v>3.7593416186768999E-3</v>
      </c>
      <c r="M751" t="str">
        <f t="shared" si="18"/>
        <v>"Stool.71"</v>
      </c>
      <c r="OX751" s="1" t="s">
        <v>2523</v>
      </c>
    </row>
    <row r="752" spans="1:414">
      <c r="A752" s="1">
        <v>740</v>
      </c>
      <c r="B752" s="1">
        <v>72</v>
      </c>
      <c r="C752" s="1">
        <v>4473087.3</v>
      </c>
      <c r="D752" s="1" t="s">
        <v>2484</v>
      </c>
      <c r="E752" s="1" t="s">
        <v>967</v>
      </c>
      <c r="F752" s="1" t="s">
        <v>2342</v>
      </c>
      <c r="G752" s="1" t="s">
        <v>2485</v>
      </c>
      <c r="H752" s="1" t="s">
        <v>1093</v>
      </c>
      <c r="I752" s="1" t="s">
        <v>997</v>
      </c>
      <c r="J752" s="1" t="s">
        <v>972</v>
      </c>
      <c r="K752" s="1">
        <v>-6.60792464784436E-3</v>
      </c>
      <c r="L752" s="1">
        <v>3.7564560316715699E-3</v>
      </c>
      <c r="M752" t="str">
        <f t="shared" si="18"/>
        <v>"Stool.72"</v>
      </c>
      <c r="OX752" s="1" t="s">
        <v>2525</v>
      </c>
    </row>
    <row r="753" spans="1:414">
      <c r="A753" s="1">
        <v>741</v>
      </c>
      <c r="B753" s="1">
        <v>73</v>
      </c>
      <c r="C753" s="1">
        <v>4472633.3</v>
      </c>
      <c r="D753" s="1" t="s">
        <v>2486</v>
      </c>
      <c r="E753" s="1" t="s">
        <v>967</v>
      </c>
      <c r="F753" s="1" t="s">
        <v>2342</v>
      </c>
      <c r="G753" s="1" t="s">
        <v>2487</v>
      </c>
      <c r="H753" s="1" t="s">
        <v>1093</v>
      </c>
      <c r="I753" s="1" t="s">
        <v>997</v>
      </c>
      <c r="J753" s="1" t="s">
        <v>984</v>
      </c>
      <c r="K753" s="1">
        <v>-6.33828286565881E-3</v>
      </c>
      <c r="L753" s="1">
        <v>3.75367107970128E-3</v>
      </c>
      <c r="M753" t="str">
        <f t="shared" si="18"/>
        <v>"Stool.73"</v>
      </c>
      <c r="OX753" s="1" t="s">
        <v>2527</v>
      </c>
    </row>
    <row r="754" spans="1:414">
      <c r="A754" s="1">
        <v>742</v>
      </c>
      <c r="B754" s="1">
        <v>74</v>
      </c>
      <c r="C754" s="1">
        <v>4478522.3</v>
      </c>
      <c r="D754" s="1" t="s">
        <v>2488</v>
      </c>
      <c r="E754" s="1" t="s">
        <v>967</v>
      </c>
      <c r="F754" s="1" t="s">
        <v>2342</v>
      </c>
      <c r="G754" s="1" t="s">
        <v>2489</v>
      </c>
      <c r="H754" s="1" t="s">
        <v>1093</v>
      </c>
      <c r="I754" s="1" t="s">
        <v>971</v>
      </c>
      <c r="J754" s="1" t="s">
        <v>984</v>
      </c>
      <c r="K754" s="1">
        <v>-6.6736327825061698E-3</v>
      </c>
      <c r="L754" s="1">
        <v>3.7528891974955799E-3</v>
      </c>
      <c r="M754" t="str">
        <f t="shared" si="18"/>
        <v>"Stool.74"</v>
      </c>
      <c r="OX754" s="1" t="s">
        <v>2529</v>
      </c>
    </row>
    <row r="755" spans="1:414">
      <c r="A755" s="1">
        <v>743</v>
      </c>
      <c r="B755" s="1">
        <v>75</v>
      </c>
      <c r="C755" s="1">
        <v>4473086.3</v>
      </c>
      <c r="D755" s="1" t="s">
        <v>2490</v>
      </c>
      <c r="E755" s="1" t="s">
        <v>967</v>
      </c>
      <c r="F755" s="1" t="s">
        <v>2342</v>
      </c>
      <c r="G755" s="1" t="s">
        <v>2491</v>
      </c>
      <c r="H755" s="1" t="s">
        <v>1093</v>
      </c>
      <c r="I755" s="1" t="s">
        <v>997</v>
      </c>
      <c r="J755" s="1" t="s">
        <v>972</v>
      </c>
      <c r="K755" s="1">
        <v>-6.6293399040331701E-3</v>
      </c>
      <c r="L755" s="1">
        <v>3.7480534499430502E-3</v>
      </c>
      <c r="M755" t="str">
        <f t="shared" si="18"/>
        <v>"Stool.75"</v>
      </c>
      <c r="OX755" s="1" t="s">
        <v>2531</v>
      </c>
    </row>
    <row r="756" spans="1:414">
      <c r="A756" s="1">
        <v>744</v>
      </c>
      <c r="B756" s="1">
        <v>76</v>
      </c>
      <c r="C756" s="1">
        <v>4473157.3</v>
      </c>
      <c r="D756" s="1" t="s">
        <v>2492</v>
      </c>
      <c r="E756" s="1" t="s">
        <v>967</v>
      </c>
      <c r="F756" s="1" t="s">
        <v>2342</v>
      </c>
      <c r="G756" s="1" t="s">
        <v>2493</v>
      </c>
      <c r="H756" s="1" t="s">
        <v>1093</v>
      </c>
      <c r="I756" s="1" t="s">
        <v>971</v>
      </c>
      <c r="J756" s="1" t="s">
        <v>972</v>
      </c>
      <c r="K756" s="1">
        <v>-5.8519937362468298E-3</v>
      </c>
      <c r="L756" s="1">
        <v>3.7454872365828801E-3</v>
      </c>
      <c r="M756" t="str">
        <f t="shared" si="18"/>
        <v>"Stool.76"</v>
      </c>
      <c r="OX756" s="1" t="s">
        <v>2533</v>
      </c>
    </row>
    <row r="757" spans="1:414">
      <c r="A757" s="1">
        <v>745</v>
      </c>
      <c r="B757" s="1">
        <v>77</v>
      </c>
      <c r="C757" s="1">
        <v>4473156.3</v>
      </c>
      <c r="D757" s="1" t="s">
        <v>2494</v>
      </c>
      <c r="E757" s="1" t="s">
        <v>967</v>
      </c>
      <c r="F757" s="1" t="s">
        <v>2342</v>
      </c>
      <c r="G757" s="1" t="s">
        <v>2495</v>
      </c>
      <c r="H757" s="1" t="s">
        <v>1093</v>
      </c>
      <c r="I757" s="1" t="s">
        <v>971</v>
      </c>
      <c r="J757" s="1" t="s">
        <v>972</v>
      </c>
      <c r="K757" s="1">
        <v>-5.8742573068426901E-3</v>
      </c>
      <c r="L757" s="1">
        <v>3.7409805774439898E-3</v>
      </c>
      <c r="M757" t="str">
        <f t="shared" si="18"/>
        <v>"Stool.77"</v>
      </c>
      <c r="OX757" s="1" t="s">
        <v>2535</v>
      </c>
    </row>
    <row r="758" spans="1:414">
      <c r="A758" s="1">
        <v>746</v>
      </c>
      <c r="B758" s="1">
        <v>78</v>
      </c>
      <c r="C758" s="1">
        <v>4478416.3</v>
      </c>
      <c r="D758" s="1" t="s">
        <v>2496</v>
      </c>
      <c r="E758" s="1" t="s">
        <v>967</v>
      </c>
      <c r="F758" s="1" t="s">
        <v>2342</v>
      </c>
      <c r="G758" s="1" t="s">
        <v>2497</v>
      </c>
      <c r="H758" s="1" t="s">
        <v>1093</v>
      </c>
      <c r="I758" s="1" t="s">
        <v>997</v>
      </c>
      <c r="J758" s="1" t="s">
        <v>984</v>
      </c>
      <c r="K758" s="1">
        <v>-4.7500152070147697E-3</v>
      </c>
      <c r="L758" s="1">
        <v>3.7356744552754602E-3</v>
      </c>
      <c r="M758" t="str">
        <f t="shared" si="18"/>
        <v>"Stool.78"</v>
      </c>
      <c r="OX758" s="1" t="s">
        <v>2537</v>
      </c>
    </row>
    <row r="759" spans="1:414">
      <c r="A759" s="1">
        <v>747</v>
      </c>
      <c r="B759" s="1">
        <v>79</v>
      </c>
      <c r="C759" s="1">
        <v>4473551.3</v>
      </c>
      <c r="D759" s="1" t="s">
        <v>2498</v>
      </c>
      <c r="E759" s="1" t="s">
        <v>967</v>
      </c>
      <c r="F759" s="1" t="s">
        <v>2342</v>
      </c>
      <c r="G759" s="1" t="s">
        <v>2499</v>
      </c>
      <c r="H759" s="1" t="s">
        <v>1093</v>
      </c>
      <c r="I759" s="1" t="s">
        <v>971</v>
      </c>
      <c r="J759" s="1" t="s">
        <v>984</v>
      </c>
      <c r="K759" s="1">
        <v>-6.2991220029210496E-3</v>
      </c>
      <c r="L759" s="1">
        <v>3.7295610625194902E-3</v>
      </c>
      <c r="M759" t="str">
        <f t="shared" si="18"/>
        <v>"Stool.79"</v>
      </c>
      <c r="OX759" s="1" t="s">
        <v>2539</v>
      </c>
    </row>
    <row r="760" spans="1:414">
      <c r="A760" s="1">
        <v>748</v>
      </c>
      <c r="B760" s="1">
        <v>80</v>
      </c>
      <c r="C760" s="1">
        <v>4472140.3</v>
      </c>
      <c r="D760" s="1" t="s">
        <v>2500</v>
      </c>
      <c r="E760" s="1" t="s">
        <v>967</v>
      </c>
      <c r="F760" s="1" t="s">
        <v>2342</v>
      </c>
      <c r="G760" s="1" t="s">
        <v>2501</v>
      </c>
      <c r="H760" s="1" t="s">
        <v>1093</v>
      </c>
      <c r="I760" s="1" t="s">
        <v>971</v>
      </c>
      <c r="J760" s="1" t="s">
        <v>972</v>
      </c>
      <c r="K760" s="1">
        <v>-6.3568412778289901E-3</v>
      </c>
      <c r="L760" s="1">
        <v>3.7273561753904802E-3</v>
      </c>
      <c r="M760" t="str">
        <f t="shared" si="18"/>
        <v>"Stool.80"</v>
      </c>
      <c r="OX760" s="1" t="s">
        <v>2541</v>
      </c>
    </row>
    <row r="761" spans="1:414">
      <c r="A761" s="1">
        <v>749</v>
      </c>
      <c r="B761" s="1">
        <v>81</v>
      </c>
      <c r="C761" s="1">
        <v>4472586.3</v>
      </c>
      <c r="D761" s="1" t="s">
        <v>2502</v>
      </c>
      <c r="E761" s="1" t="s">
        <v>967</v>
      </c>
      <c r="F761" s="1" t="s">
        <v>2342</v>
      </c>
      <c r="G761" s="1" t="s">
        <v>2503</v>
      </c>
      <c r="H761" s="1" t="s">
        <v>1093</v>
      </c>
      <c r="I761" s="1" t="s">
        <v>971</v>
      </c>
      <c r="J761" s="1" t="s">
        <v>984</v>
      </c>
      <c r="K761" s="1">
        <v>-6.6589539951391E-3</v>
      </c>
      <c r="L761" s="1">
        <v>3.72058846642863E-3</v>
      </c>
      <c r="M761" t="str">
        <f t="shared" si="18"/>
        <v>"Stool.81"</v>
      </c>
      <c r="OX761" s="1" t="s">
        <v>2543</v>
      </c>
    </row>
    <row r="762" spans="1:414">
      <c r="A762" s="1">
        <v>750</v>
      </c>
      <c r="B762" s="1">
        <v>82</v>
      </c>
      <c r="C762" s="1">
        <v>4478531.3</v>
      </c>
      <c r="D762" s="1" t="s">
        <v>2504</v>
      </c>
      <c r="E762" s="1" t="s">
        <v>967</v>
      </c>
      <c r="F762" s="1" t="s">
        <v>2342</v>
      </c>
      <c r="G762" s="1" t="s">
        <v>2505</v>
      </c>
      <c r="H762" s="1" t="s">
        <v>1093</v>
      </c>
      <c r="I762" s="1" t="s">
        <v>997</v>
      </c>
      <c r="J762" s="1" t="s">
        <v>984</v>
      </c>
      <c r="K762" s="1">
        <v>-6.8514631005234302E-3</v>
      </c>
      <c r="L762" s="1">
        <v>3.7186898439010899E-3</v>
      </c>
      <c r="M762" t="str">
        <f t="shared" si="18"/>
        <v>"Stool.82"</v>
      </c>
      <c r="OX762" s="1" t="s">
        <v>2545</v>
      </c>
    </row>
    <row r="763" spans="1:414">
      <c r="A763" s="1">
        <v>751</v>
      </c>
      <c r="B763" s="1">
        <v>83</v>
      </c>
      <c r="C763" s="1">
        <v>4473541.3</v>
      </c>
      <c r="D763" s="1" t="s">
        <v>2506</v>
      </c>
      <c r="E763" s="1" t="s">
        <v>967</v>
      </c>
      <c r="F763" s="1" t="s">
        <v>2342</v>
      </c>
      <c r="G763" s="1" t="s">
        <v>2507</v>
      </c>
      <c r="H763" s="1" t="s">
        <v>1093</v>
      </c>
      <c r="I763" s="1" t="s">
        <v>997</v>
      </c>
      <c r="J763" s="1" t="s">
        <v>984</v>
      </c>
      <c r="K763" s="1">
        <v>-6.1600707150994199E-3</v>
      </c>
      <c r="L763" s="1">
        <v>3.7172925099172999E-3</v>
      </c>
      <c r="M763" t="str">
        <f t="shared" si="18"/>
        <v>"Stool.83"</v>
      </c>
      <c r="OX763" s="1" t="s">
        <v>2547</v>
      </c>
    </row>
    <row r="764" spans="1:414">
      <c r="A764" s="1">
        <v>752</v>
      </c>
      <c r="B764" s="1">
        <v>84</v>
      </c>
      <c r="C764" s="1">
        <v>4472559.3</v>
      </c>
      <c r="D764" s="1" t="s">
        <v>2508</v>
      </c>
      <c r="E764" s="1" t="s">
        <v>967</v>
      </c>
      <c r="F764" s="1" t="s">
        <v>2342</v>
      </c>
      <c r="G764" s="1" t="s">
        <v>2509</v>
      </c>
      <c r="H764" s="1" t="s">
        <v>1093</v>
      </c>
      <c r="I764" s="1" t="s">
        <v>971</v>
      </c>
      <c r="J764" s="1" t="s">
        <v>984</v>
      </c>
      <c r="K764" s="1">
        <v>-6.3781733961557098E-3</v>
      </c>
      <c r="L764" s="1">
        <v>3.7156508338105501E-3</v>
      </c>
      <c r="M764" t="str">
        <f t="shared" si="18"/>
        <v>"Stool.84"</v>
      </c>
      <c r="OX764" s="1" t="s">
        <v>2549</v>
      </c>
    </row>
    <row r="765" spans="1:414">
      <c r="A765" s="1">
        <v>753</v>
      </c>
      <c r="B765" s="1">
        <v>85</v>
      </c>
      <c r="C765" s="1">
        <v>4478432.3</v>
      </c>
      <c r="D765" s="1" t="s">
        <v>2510</v>
      </c>
      <c r="E765" s="1" t="s">
        <v>967</v>
      </c>
      <c r="F765" s="1" t="s">
        <v>2342</v>
      </c>
      <c r="G765" s="1" t="s">
        <v>2511</v>
      </c>
      <c r="H765" s="1" t="s">
        <v>1093</v>
      </c>
      <c r="I765" s="1" t="s">
        <v>971</v>
      </c>
      <c r="J765" s="1" t="s">
        <v>972</v>
      </c>
      <c r="K765" s="1">
        <v>-6.0440498595054201E-3</v>
      </c>
      <c r="L765" s="1">
        <v>3.71047675723698E-3</v>
      </c>
      <c r="M765" t="str">
        <f t="shared" si="18"/>
        <v>"Stool.85"</v>
      </c>
      <c r="OX765" s="1" t="s">
        <v>2551</v>
      </c>
    </row>
    <row r="766" spans="1:414">
      <c r="A766" s="1">
        <v>754</v>
      </c>
      <c r="B766" s="1">
        <v>86</v>
      </c>
      <c r="C766" s="1">
        <v>4472466.3</v>
      </c>
      <c r="D766" s="1" t="s">
        <v>2512</v>
      </c>
      <c r="E766" s="1" t="s">
        <v>967</v>
      </c>
      <c r="F766" s="1" t="s">
        <v>2342</v>
      </c>
      <c r="G766" s="1" t="s">
        <v>2513</v>
      </c>
      <c r="H766" s="1" t="s">
        <v>1093</v>
      </c>
      <c r="I766" s="1" t="s">
        <v>971</v>
      </c>
      <c r="J766" s="1" t="s">
        <v>972</v>
      </c>
      <c r="K766" s="1">
        <v>-6.2893362302546803E-3</v>
      </c>
      <c r="L766" s="1">
        <v>3.7093868058122102E-3</v>
      </c>
      <c r="M766" t="str">
        <f t="shared" si="18"/>
        <v>"Stool.86"</v>
      </c>
      <c r="OX766" s="1" t="s">
        <v>2553</v>
      </c>
    </row>
    <row r="767" spans="1:414">
      <c r="A767" s="1">
        <v>755</v>
      </c>
      <c r="B767" s="1">
        <v>87</v>
      </c>
      <c r="C767" s="1">
        <v>4473498.3</v>
      </c>
      <c r="D767" s="1" t="s">
        <v>2514</v>
      </c>
      <c r="E767" s="1" t="s">
        <v>967</v>
      </c>
      <c r="F767" s="1" t="s">
        <v>2342</v>
      </c>
      <c r="G767" s="1" t="s">
        <v>2515</v>
      </c>
      <c r="H767" s="1" t="s">
        <v>1093</v>
      </c>
      <c r="I767" s="1" t="s">
        <v>971</v>
      </c>
      <c r="J767" s="1" t="s">
        <v>984</v>
      </c>
      <c r="K767" s="1">
        <v>-6.92288522565946E-3</v>
      </c>
      <c r="L767" s="1">
        <v>3.7061026940772199E-3</v>
      </c>
      <c r="M767" t="str">
        <f t="shared" si="18"/>
        <v>"Stool.87"</v>
      </c>
      <c r="OX767" s="1" t="s">
        <v>2555</v>
      </c>
    </row>
    <row r="768" spans="1:414">
      <c r="A768" s="1">
        <v>756</v>
      </c>
      <c r="B768" s="1">
        <v>88</v>
      </c>
      <c r="C768" s="1">
        <v>4472610.3</v>
      </c>
      <c r="D768" s="1" t="s">
        <v>2516</v>
      </c>
      <c r="E768" s="1" t="s">
        <v>967</v>
      </c>
      <c r="F768" s="1" t="s">
        <v>2342</v>
      </c>
      <c r="G768" s="1" t="s">
        <v>2517</v>
      </c>
      <c r="H768" s="1" t="s">
        <v>1093</v>
      </c>
      <c r="I768" s="1" t="s">
        <v>997</v>
      </c>
      <c r="J768" s="1" t="s">
        <v>984</v>
      </c>
      <c r="K768" s="1">
        <v>-6.7167494107646204E-3</v>
      </c>
      <c r="L768" s="1">
        <v>3.7012040971389098E-3</v>
      </c>
      <c r="M768" t="str">
        <f t="shared" si="18"/>
        <v>"Stool.88"</v>
      </c>
      <c r="OX768" s="1" t="s">
        <v>2557</v>
      </c>
    </row>
    <row r="769" spans="1:414">
      <c r="A769" s="1">
        <v>757</v>
      </c>
      <c r="B769" s="1">
        <v>89</v>
      </c>
      <c r="C769" s="1">
        <v>4472676.3</v>
      </c>
      <c r="D769" s="1" t="s">
        <v>2518</v>
      </c>
      <c r="E769" s="1" t="s">
        <v>967</v>
      </c>
      <c r="F769" s="1" t="s">
        <v>2342</v>
      </c>
      <c r="G769" s="1" t="s">
        <v>2519</v>
      </c>
      <c r="H769" s="1" t="s">
        <v>1093</v>
      </c>
      <c r="I769" s="1" t="s">
        <v>997</v>
      </c>
      <c r="J769" s="1" t="s">
        <v>984</v>
      </c>
      <c r="K769" s="1">
        <v>-6.66395708953961E-3</v>
      </c>
      <c r="L769" s="1">
        <v>3.6985206996993899E-3</v>
      </c>
      <c r="M769" t="str">
        <f t="shared" si="18"/>
        <v>"Stool.89"</v>
      </c>
      <c r="OX769" s="1" t="s">
        <v>2559</v>
      </c>
    </row>
    <row r="770" spans="1:414">
      <c r="A770" s="1">
        <v>758</v>
      </c>
      <c r="B770" s="1">
        <v>90</v>
      </c>
      <c r="C770" s="1">
        <v>4472124.3</v>
      </c>
      <c r="D770" s="1" t="s">
        <v>2520</v>
      </c>
      <c r="E770" s="1" t="s">
        <v>967</v>
      </c>
      <c r="F770" s="1" t="s">
        <v>2342</v>
      </c>
      <c r="G770" s="1" t="s">
        <v>2521</v>
      </c>
      <c r="H770" s="1" t="s">
        <v>1093</v>
      </c>
      <c r="I770" s="1" t="s">
        <v>971</v>
      </c>
      <c r="J770" s="1" t="s">
        <v>972</v>
      </c>
      <c r="K770" s="1">
        <v>-6.7288100479259696E-3</v>
      </c>
      <c r="L770" s="1">
        <v>3.6981887862288999E-3</v>
      </c>
      <c r="M770" t="str">
        <f t="shared" si="18"/>
        <v>"Stool.90"</v>
      </c>
      <c r="OX770" s="1" t="s">
        <v>2561</v>
      </c>
    </row>
    <row r="771" spans="1:414">
      <c r="A771" s="1">
        <v>759</v>
      </c>
      <c r="B771" s="1">
        <v>91</v>
      </c>
      <c r="C771" s="1">
        <v>4473008.3</v>
      </c>
      <c r="D771" s="1" t="s">
        <v>2522</v>
      </c>
      <c r="E771" s="1" t="s">
        <v>967</v>
      </c>
      <c r="F771" s="1" t="s">
        <v>2342</v>
      </c>
      <c r="G771" s="1" t="s">
        <v>2523</v>
      </c>
      <c r="H771" s="1" t="s">
        <v>1093</v>
      </c>
      <c r="I771" s="1" t="s">
        <v>971</v>
      </c>
      <c r="J771" s="1" t="s">
        <v>984</v>
      </c>
      <c r="K771" s="1">
        <v>-7.1373300203235197E-3</v>
      </c>
      <c r="L771" s="1">
        <v>3.6949492456739398E-3</v>
      </c>
      <c r="M771" t="str">
        <f t="shared" si="18"/>
        <v>"Stool.91"</v>
      </c>
      <c r="OX771" s="1" t="s">
        <v>2563</v>
      </c>
    </row>
    <row r="772" spans="1:414">
      <c r="A772" s="1">
        <v>760</v>
      </c>
      <c r="B772" s="1">
        <v>92</v>
      </c>
      <c r="C772" s="1">
        <v>4472165.3</v>
      </c>
      <c r="D772" s="1" t="s">
        <v>2524</v>
      </c>
      <c r="E772" s="1" t="s">
        <v>967</v>
      </c>
      <c r="F772" s="1" t="s">
        <v>2342</v>
      </c>
      <c r="G772" s="1" t="s">
        <v>2525</v>
      </c>
      <c r="H772" s="1" t="s">
        <v>1093</v>
      </c>
      <c r="I772" s="1" t="s">
        <v>997</v>
      </c>
      <c r="J772" s="1" t="s">
        <v>972</v>
      </c>
      <c r="K772" s="1">
        <v>-6.7661460940836998E-3</v>
      </c>
      <c r="L772" s="1">
        <v>3.6924169483446298E-3</v>
      </c>
      <c r="M772" t="str">
        <f t="shared" si="18"/>
        <v>"Stool.92"</v>
      </c>
      <c r="OX772" s="1" t="s">
        <v>2565</v>
      </c>
    </row>
    <row r="773" spans="1:414">
      <c r="A773" s="1">
        <v>761</v>
      </c>
      <c r="B773" s="1">
        <v>93</v>
      </c>
      <c r="C773" s="1">
        <v>4473383.3</v>
      </c>
      <c r="D773" s="1" t="s">
        <v>2526</v>
      </c>
      <c r="E773" s="1" t="s">
        <v>967</v>
      </c>
      <c r="F773" s="1" t="s">
        <v>2342</v>
      </c>
      <c r="G773" s="1" t="s">
        <v>2527</v>
      </c>
      <c r="H773" s="1" t="s">
        <v>1093</v>
      </c>
      <c r="I773" s="1" t="s">
        <v>971</v>
      </c>
      <c r="J773" s="1" t="s">
        <v>984</v>
      </c>
      <c r="K773" s="1">
        <v>-7.1121014872645404E-3</v>
      </c>
      <c r="L773" s="1">
        <v>3.6873128287766999E-3</v>
      </c>
      <c r="M773" t="str">
        <f t="shared" si="18"/>
        <v>"Stool.93"</v>
      </c>
      <c r="OX773" s="1" t="s">
        <v>2567</v>
      </c>
    </row>
    <row r="774" spans="1:414">
      <c r="A774" s="1">
        <v>762</v>
      </c>
      <c r="B774" s="1">
        <v>94</v>
      </c>
      <c r="C774" s="1">
        <v>4478543.3</v>
      </c>
      <c r="D774" s="1" t="s">
        <v>2528</v>
      </c>
      <c r="E774" s="1" t="s">
        <v>967</v>
      </c>
      <c r="F774" s="1" t="s">
        <v>2342</v>
      </c>
      <c r="G774" s="1" t="s">
        <v>2529</v>
      </c>
      <c r="H774" s="1" t="s">
        <v>1093</v>
      </c>
      <c r="I774" s="1" t="s">
        <v>997</v>
      </c>
      <c r="J774" s="1" t="s">
        <v>984</v>
      </c>
      <c r="K774" s="1">
        <v>-7.0743807650229199E-3</v>
      </c>
      <c r="L774" s="1">
        <v>3.68650387989551E-3</v>
      </c>
      <c r="M774" t="str">
        <f t="shared" si="18"/>
        <v>"Stool.94"</v>
      </c>
      <c r="OX774" s="1" t="s">
        <v>2569</v>
      </c>
    </row>
    <row r="775" spans="1:414">
      <c r="A775" s="1">
        <v>763</v>
      </c>
      <c r="B775" s="1">
        <v>95</v>
      </c>
      <c r="C775" s="1">
        <v>4473393.3</v>
      </c>
      <c r="D775" s="1" t="s">
        <v>2530</v>
      </c>
      <c r="E775" s="1" t="s">
        <v>967</v>
      </c>
      <c r="F775" s="1" t="s">
        <v>2342</v>
      </c>
      <c r="G775" s="1" t="s">
        <v>2531</v>
      </c>
      <c r="H775" s="1" t="s">
        <v>1093</v>
      </c>
      <c r="I775" s="1" t="s">
        <v>997</v>
      </c>
      <c r="J775" s="1" t="s">
        <v>984</v>
      </c>
      <c r="K775" s="1">
        <v>-7.0631363238319797E-3</v>
      </c>
      <c r="L775" s="1">
        <v>3.6851009048499699E-3</v>
      </c>
      <c r="M775" t="str">
        <f t="shared" si="18"/>
        <v>"Stool.95"</v>
      </c>
      <c r="OX775" s="1" t="s">
        <v>2571</v>
      </c>
    </row>
    <row r="776" spans="1:414">
      <c r="A776" s="1">
        <v>764</v>
      </c>
      <c r="B776" s="1">
        <v>96</v>
      </c>
      <c r="C776" s="1">
        <v>4478597.3</v>
      </c>
      <c r="D776" s="1" t="s">
        <v>2532</v>
      </c>
      <c r="E776" s="1" t="s">
        <v>967</v>
      </c>
      <c r="F776" s="1" t="s">
        <v>2342</v>
      </c>
      <c r="G776" s="1" t="s">
        <v>2533</v>
      </c>
      <c r="H776" s="1" t="s">
        <v>1093</v>
      </c>
      <c r="I776" s="1" t="s">
        <v>997</v>
      </c>
      <c r="J776" s="1" t="s">
        <v>984</v>
      </c>
      <c r="K776" s="1">
        <v>-6.0132455070688196E-3</v>
      </c>
      <c r="L776" s="1">
        <v>3.6823510469310501E-3</v>
      </c>
      <c r="M776" t="str">
        <f t="shared" si="18"/>
        <v>"Stool.96"</v>
      </c>
      <c r="OX776" s="1" t="s">
        <v>2573</v>
      </c>
    </row>
    <row r="777" spans="1:414">
      <c r="A777" s="1">
        <v>765</v>
      </c>
      <c r="B777" s="1">
        <v>97</v>
      </c>
      <c r="C777" s="1">
        <v>4473247.3</v>
      </c>
      <c r="D777" s="1" t="s">
        <v>2534</v>
      </c>
      <c r="E777" s="1" t="s">
        <v>967</v>
      </c>
      <c r="F777" s="1" t="s">
        <v>2342</v>
      </c>
      <c r="G777" s="1" t="s">
        <v>2535</v>
      </c>
      <c r="H777" s="1" t="s">
        <v>1093</v>
      </c>
      <c r="I777" s="1" t="s">
        <v>971</v>
      </c>
      <c r="J777" s="1" t="s">
        <v>972</v>
      </c>
      <c r="K777" s="1">
        <v>-6.0827126042218302E-3</v>
      </c>
      <c r="L777" s="1">
        <v>3.6793407886052199E-3</v>
      </c>
      <c r="M777" t="str">
        <f t="shared" si="18"/>
        <v>"Stool.97"</v>
      </c>
      <c r="OX777" s="1" t="s">
        <v>2575</v>
      </c>
    </row>
    <row r="778" spans="1:414">
      <c r="A778" s="1">
        <v>766</v>
      </c>
      <c r="B778" s="1">
        <v>98</v>
      </c>
      <c r="C778" s="1">
        <v>4478539.3</v>
      </c>
      <c r="D778" s="1" t="s">
        <v>2536</v>
      </c>
      <c r="E778" s="1" t="s">
        <v>967</v>
      </c>
      <c r="F778" s="1" t="s">
        <v>2342</v>
      </c>
      <c r="G778" s="1" t="s">
        <v>2537</v>
      </c>
      <c r="H778" s="1" t="s">
        <v>1093</v>
      </c>
      <c r="I778" s="1" t="s">
        <v>971</v>
      </c>
      <c r="J778" s="1" t="s">
        <v>984</v>
      </c>
      <c r="K778" s="1">
        <v>-7.1015256112100201E-3</v>
      </c>
      <c r="L778" s="1">
        <v>3.6764005491809501E-3</v>
      </c>
      <c r="M778" t="str">
        <f t="shared" si="18"/>
        <v>"Stool.98"</v>
      </c>
      <c r="OX778" s="1" t="s">
        <v>2577</v>
      </c>
    </row>
    <row r="779" spans="1:414">
      <c r="A779" s="1">
        <v>767</v>
      </c>
      <c r="B779" s="1">
        <v>99</v>
      </c>
      <c r="C779" s="1">
        <v>4472943.3</v>
      </c>
      <c r="D779" s="1" t="s">
        <v>2538</v>
      </c>
      <c r="E779" s="1" t="s">
        <v>967</v>
      </c>
      <c r="F779" s="1" t="s">
        <v>2342</v>
      </c>
      <c r="G779" s="1" t="s">
        <v>2539</v>
      </c>
      <c r="H779" s="1" t="s">
        <v>1093</v>
      </c>
      <c r="I779" s="1" t="s">
        <v>971</v>
      </c>
      <c r="J779" s="1" t="s">
        <v>984</v>
      </c>
      <c r="K779" s="1">
        <v>-6.7585297840651298E-3</v>
      </c>
      <c r="L779" s="1">
        <v>3.67341861235037E-3</v>
      </c>
      <c r="M779" t="str">
        <f t="shared" si="18"/>
        <v>"Stool.99"</v>
      </c>
      <c r="OX779" s="1" t="s">
        <v>2579</v>
      </c>
    </row>
    <row r="780" spans="1:414">
      <c r="A780" s="1">
        <v>768</v>
      </c>
      <c r="B780" s="1">
        <v>100</v>
      </c>
      <c r="C780" s="1">
        <v>4472393.3</v>
      </c>
      <c r="D780" s="1" t="s">
        <v>2540</v>
      </c>
      <c r="E780" s="1" t="s">
        <v>967</v>
      </c>
      <c r="F780" s="1" t="s">
        <v>2342</v>
      </c>
      <c r="G780" s="1" t="s">
        <v>2541</v>
      </c>
      <c r="H780" s="1" t="s">
        <v>1093</v>
      </c>
      <c r="I780" s="1" t="s">
        <v>997</v>
      </c>
      <c r="J780" s="1" t="s">
        <v>1055</v>
      </c>
      <c r="K780" s="1">
        <v>-6.6799718155322804E-3</v>
      </c>
      <c r="L780" s="1">
        <v>3.6705138757007301E-3</v>
      </c>
      <c r="M780" t="str">
        <f t="shared" si="18"/>
        <v>"Stool.100"</v>
      </c>
      <c r="OX780" s="1" t="s">
        <v>2581</v>
      </c>
    </row>
    <row r="781" spans="1:414">
      <c r="A781" s="1">
        <v>769</v>
      </c>
      <c r="B781" s="1">
        <v>101</v>
      </c>
      <c r="C781" s="1">
        <v>4473248.3</v>
      </c>
      <c r="D781" s="1" t="s">
        <v>2542</v>
      </c>
      <c r="E781" s="1" t="s">
        <v>967</v>
      </c>
      <c r="F781" s="1" t="s">
        <v>2342</v>
      </c>
      <c r="G781" s="1" t="s">
        <v>2543</v>
      </c>
      <c r="H781" s="1" t="s">
        <v>1093</v>
      </c>
      <c r="I781" s="1" t="s">
        <v>971</v>
      </c>
      <c r="J781" s="1" t="s">
        <v>972</v>
      </c>
      <c r="K781" s="1">
        <v>-5.9958277114551496E-3</v>
      </c>
      <c r="L781" s="1">
        <v>3.66548253270285E-3</v>
      </c>
      <c r="M781" t="str">
        <f t="shared" si="18"/>
        <v>"Stool.101"</v>
      </c>
      <c r="OX781" s="1" t="s">
        <v>2583</v>
      </c>
    </row>
    <row r="782" spans="1:414">
      <c r="A782" s="1">
        <v>770</v>
      </c>
      <c r="B782" s="1">
        <v>102</v>
      </c>
      <c r="C782" s="1">
        <v>4472937.3</v>
      </c>
      <c r="D782" s="1" t="s">
        <v>2544</v>
      </c>
      <c r="E782" s="1" t="s">
        <v>967</v>
      </c>
      <c r="F782" s="1" t="s">
        <v>2342</v>
      </c>
      <c r="G782" s="1" t="s">
        <v>2545</v>
      </c>
      <c r="H782" s="1" t="s">
        <v>1093</v>
      </c>
      <c r="I782" s="1" t="s">
        <v>971</v>
      </c>
      <c r="J782" s="1" t="s">
        <v>984</v>
      </c>
      <c r="K782" s="1">
        <v>-5.5871843736149604E-3</v>
      </c>
      <c r="L782" s="1">
        <v>3.6636513319040498E-3</v>
      </c>
      <c r="M782" t="str">
        <f t="shared" si="18"/>
        <v>"Stool.102"</v>
      </c>
      <c r="OX782" s="1" t="s">
        <v>2585</v>
      </c>
    </row>
    <row r="783" spans="1:414">
      <c r="A783" s="1">
        <v>771</v>
      </c>
      <c r="B783" s="1">
        <v>103</v>
      </c>
      <c r="C783" s="1">
        <v>4473014.3</v>
      </c>
      <c r="D783" s="1" t="s">
        <v>2546</v>
      </c>
      <c r="E783" s="1" t="s">
        <v>967</v>
      </c>
      <c r="F783" s="1" t="s">
        <v>2342</v>
      </c>
      <c r="G783" s="1" t="s">
        <v>2547</v>
      </c>
      <c r="H783" s="1" t="s">
        <v>1093</v>
      </c>
      <c r="I783" s="1" t="s">
        <v>997</v>
      </c>
      <c r="J783" s="1" t="s">
        <v>984</v>
      </c>
      <c r="K783" s="1">
        <v>-4.8012732424291696E-3</v>
      </c>
      <c r="L783" s="1">
        <v>3.6629839813492001E-3</v>
      </c>
      <c r="M783" t="str">
        <f t="shared" si="18"/>
        <v>"Stool.103"</v>
      </c>
      <c r="OX783" s="1" t="s">
        <v>2587</v>
      </c>
    </row>
    <row r="784" spans="1:414">
      <c r="A784" s="1">
        <v>772</v>
      </c>
      <c r="B784" s="1">
        <v>104</v>
      </c>
      <c r="C784" s="1">
        <v>4473324.3</v>
      </c>
      <c r="D784" s="1" t="s">
        <v>2548</v>
      </c>
      <c r="E784" s="1" t="s">
        <v>967</v>
      </c>
      <c r="F784" s="1" t="s">
        <v>2342</v>
      </c>
      <c r="G784" s="1" t="s">
        <v>2549</v>
      </c>
      <c r="H784" s="1" t="s">
        <v>1093</v>
      </c>
      <c r="I784" s="1" t="s">
        <v>997</v>
      </c>
      <c r="J784" s="1" t="s">
        <v>984</v>
      </c>
      <c r="K784" s="1">
        <v>-6.8137495626981702E-3</v>
      </c>
      <c r="L784" s="1">
        <v>3.6617764908445198E-3</v>
      </c>
      <c r="M784" t="str">
        <f t="shared" si="18"/>
        <v>"Stool.104"</v>
      </c>
      <c r="OX784" s="1" t="s">
        <v>2589</v>
      </c>
    </row>
    <row r="785" spans="1:414">
      <c r="A785" s="1">
        <v>773</v>
      </c>
      <c r="B785" s="1">
        <v>105</v>
      </c>
      <c r="C785" s="1">
        <v>4472479.3</v>
      </c>
      <c r="D785" s="1" t="s">
        <v>2550</v>
      </c>
      <c r="E785" s="1" t="s">
        <v>967</v>
      </c>
      <c r="F785" s="1" t="s">
        <v>2342</v>
      </c>
      <c r="G785" s="1" t="s">
        <v>2551</v>
      </c>
      <c r="H785" s="1" t="s">
        <v>1093</v>
      </c>
      <c r="I785" s="1" t="s">
        <v>997</v>
      </c>
      <c r="J785" s="1" t="s">
        <v>972</v>
      </c>
      <c r="K785" s="1">
        <v>-6.6173769853536202E-3</v>
      </c>
      <c r="L785" s="1">
        <v>3.6584071973052102E-3</v>
      </c>
      <c r="M785" t="str">
        <f t="shared" si="18"/>
        <v>"Stool.105"</v>
      </c>
      <c r="OX785" s="1" t="s">
        <v>2591</v>
      </c>
    </row>
    <row r="786" spans="1:414">
      <c r="A786" s="1">
        <v>774</v>
      </c>
      <c r="B786" s="1">
        <v>106</v>
      </c>
      <c r="C786" s="1">
        <v>4472682.3</v>
      </c>
      <c r="D786" s="1" t="s">
        <v>2552</v>
      </c>
      <c r="E786" s="1" t="s">
        <v>967</v>
      </c>
      <c r="F786" s="1" t="s">
        <v>2342</v>
      </c>
      <c r="G786" s="1" t="s">
        <v>2553</v>
      </c>
      <c r="H786" s="1" t="s">
        <v>1093</v>
      </c>
      <c r="I786" s="1" t="s">
        <v>971</v>
      </c>
      <c r="J786" s="1" t="s">
        <v>984</v>
      </c>
      <c r="K786" s="1">
        <v>-6.7444954306511602E-3</v>
      </c>
      <c r="L786" s="1">
        <v>3.6551246618455602E-3</v>
      </c>
      <c r="M786" t="str">
        <f t="shared" si="18"/>
        <v>"Stool.106"</v>
      </c>
      <c r="OX786" s="1" t="s">
        <v>2593</v>
      </c>
    </row>
    <row r="787" spans="1:414">
      <c r="A787" s="1">
        <v>775</v>
      </c>
      <c r="B787" s="1">
        <v>107</v>
      </c>
      <c r="C787" s="1">
        <v>4473129.3</v>
      </c>
      <c r="D787" s="1" t="s">
        <v>2554</v>
      </c>
      <c r="E787" s="1" t="s">
        <v>967</v>
      </c>
      <c r="F787" s="1" t="s">
        <v>2342</v>
      </c>
      <c r="G787" s="1" t="s">
        <v>2555</v>
      </c>
      <c r="H787" s="1" t="s">
        <v>1093</v>
      </c>
      <c r="I787" s="1" t="s">
        <v>971</v>
      </c>
      <c r="J787" s="1" t="s">
        <v>972</v>
      </c>
      <c r="K787" s="1">
        <v>-6.8910034140277302E-3</v>
      </c>
      <c r="L787" s="1">
        <v>3.6534637076323798E-3</v>
      </c>
      <c r="M787" t="str">
        <f t="shared" si="18"/>
        <v>"Stool.107"</v>
      </c>
      <c r="OX787" s="1" t="s">
        <v>2595</v>
      </c>
    </row>
    <row r="788" spans="1:414">
      <c r="A788" s="1">
        <v>776</v>
      </c>
      <c r="B788" s="1">
        <v>108</v>
      </c>
      <c r="C788" s="1">
        <v>4472472.3</v>
      </c>
      <c r="D788" s="1" t="s">
        <v>2556</v>
      </c>
      <c r="E788" s="1" t="s">
        <v>967</v>
      </c>
      <c r="F788" s="1" t="s">
        <v>2342</v>
      </c>
      <c r="G788" s="1" t="s">
        <v>2557</v>
      </c>
      <c r="H788" s="1" t="s">
        <v>1093</v>
      </c>
      <c r="I788" s="1" t="s">
        <v>971</v>
      </c>
      <c r="J788" s="1" t="s">
        <v>972</v>
      </c>
      <c r="K788" s="1">
        <v>-5.9411339348006097E-3</v>
      </c>
      <c r="L788" s="1">
        <v>3.6443154365159002E-3</v>
      </c>
      <c r="M788" t="str">
        <f t="shared" si="18"/>
        <v>"Stool.108"</v>
      </c>
      <c r="OX788" s="1" t="s">
        <v>2597</v>
      </c>
    </row>
    <row r="789" spans="1:414">
      <c r="A789" s="1">
        <v>777</v>
      </c>
      <c r="B789" s="1">
        <v>109</v>
      </c>
      <c r="C789" s="1">
        <v>4472164.3</v>
      </c>
      <c r="D789" s="1" t="s">
        <v>2558</v>
      </c>
      <c r="E789" s="1" t="s">
        <v>967</v>
      </c>
      <c r="F789" s="1" t="s">
        <v>2342</v>
      </c>
      <c r="G789" s="1" t="s">
        <v>2559</v>
      </c>
      <c r="H789" s="1" t="s">
        <v>1093</v>
      </c>
      <c r="I789" s="1" t="s">
        <v>997</v>
      </c>
      <c r="J789" s="1" t="s">
        <v>972</v>
      </c>
      <c r="K789" s="1">
        <v>-6.7595720343136103E-3</v>
      </c>
      <c r="L789" s="1">
        <v>3.6436548039594E-3</v>
      </c>
      <c r="M789" t="str">
        <f t="shared" si="18"/>
        <v>"Stool.109"</v>
      </c>
      <c r="OX789" s="1" t="s">
        <v>2599</v>
      </c>
    </row>
    <row r="790" spans="1:414">
      <c r="A790" s="1">
        <v>778</v>
      </c>
      <c r="B790" s="1">
        <v>110</v>
      </c>
      <c r="C790" s="1">
        <v>4473717.3</v>
      </c>
      <c r="D790" s="1" t="s">
        <v>2560</v>
      </c>
      <c r="E790" s="1" t="s">
        <v>967</v>
      </c>
      <c r="F790" s="1" t="s">
        <v>2342</v>
      </c>
      <c r="G790" s="1" t="s">
        <v>2561</v>
      </c>
      <c r="H790" s="1" t="s">
        <v>1093</v>
      </c>
      <c r="I790" s="1" t="s">
        <v>971</v>
      </c>
      <c r="J790" s="1" t="s">
        <v>1444</v>
      </c>
      <c r="K790" s="1">
        <v>-6.4957089532013297E-3</v>
      </c>
      <c r="L790" s="1">
        <v>3.64044978079237E-3</v>
      </c>
      <c r="M790" t="str">
        <f t="shared" si="18"/>
        <v>"Stool.110"</v>
      </c>
      <c r="OX790" s="1" t="s">
        <v>2601</v>
      </c>
    </row>
    <row r="791" spans="1:414">
      <c r="A791" s="1">
        <v>779</v>
      </c>
      <c r="B791" s="1">
        <v>111</v>
      </c>
      <c r="C791" s="1">
        <v>4478579.3</v>
      </c>
      <c r="D791" s="1" t="s">
        <v>2562</v>
      </c>
      <c r="E791" s="1" t="s">
        <v>967</v>
      </c>
      <c r="F791" s="1" t="s">
        <v>2342</v>
      </c>
      <c r="G791" s="1" t="s">
        <v>2563</v>
      </c>
      <c r="H791" s="1" t="s">
        <v>1093</v>
      </c>
      <c r="I791" s="1" t="s">
        <v>971</v>
      </c>
      <c r="J791" s="1" t="s">
        <v>984</v>
      </c>
      <c r="K791" s="1">
        <v>-6.7392304629325297E-3</v>
      </c>
      <c r="L791" s="1">
        <v>3.6394536201758E-3</v>
      </c>
      <c r="M791" t="str">
        <f t="shared" si="18"/>
        <v>"Stool.111"</v>
      </c>
      <c r="OX791" s="1" t="s">
        <v>2603</v>
      </c>
    </row>
    <row r="792" spans="1:414">
      <c r="A792" s="1">
        <v>780</v>
      </c>
      <c r="B792" s="1">
        <v>112</v>
      </c>
      <c r="C792" s="1">
        <v>4472643.3</v>
      </c>
      <c r="D792" s="1" t="s">
        <v>2564</v>
      </c>
      <c r="E792" s="1" t="s">
        <v>967</v>
      </c>
      <c r="F792" s="1" t="s">
        <v>2342</v>
      </c>
      <c r="G792" s="1" t="s">
        <v>2565</v>
      </c>
      <c r="H792" s="1" t="s">
        <v>1093</v>
      </c>
      <c r="I792" s="1" t="s">
        <v>971</v>
      </c>
      <c r="J792" s="1" t="s">
        <v>984</v>
      </c>
      <c r="K792" s="1">
        <v>-6.4390927333913897E-3</v>
      </c>
      <c r="L792" s="1">
        <v>3.63622916120065E-3</v>
      </c>
      <c r="M792" t="str">
        <f t="shared" si="18"/>
        <v>"Stool.112"</v>
      </c>
      <c r="OX792" s="1" t="s">
        <v>2605</v>
      </c>
    </row>
    <row r="793" spans="1:414">
      <c r="A793" s="1">
        <v>781</v>
      </c>
      <c r="B793" s="1">
        <v>113</v>
      </c>
      <c r="C793" s="1">
        <v>4472596.3</v>
      </c>
      <c r="D793" s="1" t="s">
        <v>2566</v>
      </c>
      <c r="E793" s="1" t="s">
        <v>967</v>
      </c>
      <c r="F793" s="1" t="s">
        <v>2342</v>
      </c>
      <c r="G793" s="1" t="s">
        <v>2567</v>
      </c>
      <c r="H793" s="1" t="s">
        <v>1093</v>
      </c>
      <c r="I793" s="1" t="s">
        <v>997</v>
      </c>
      <c r="J793" s="1" t="s">
        <v>984</v>
      </c>
      <c r="K793" s="1">
        <v>-6.8235012226041903E-3</v>
      </c>
      <c r="L793" s="1">
        <v>3.6361404043686002E-3</v>
      </c>
      <c r="M793" t="str">
        <f t="shared" si="18"/>
        <v>"Stool.113"</v>
      </c>
      <c r="OX793" s="1" t="s">
        <v>2607</v>
      </c>
    </row>
    <row r="794" spans="1:414">
      <c r="A794" s="1">
        <v>782</v>
      </c>
      <c r="B794" s="1">
        <v>114</v>
      </c>
      <c r="C794" s="1">
        <v>4472448.3</v>
      </c>
      <c r="D794" s="1" t="s">
        <v>2568</v>
      </c>
      <c r="E794" s="1" t="s">
        <v>967</v>
      </c>
      <c r="F794" s="1" t="s">
        <v>2342</v>
      </c>
      <c r="G794" s="1" t="s">
        <v>2569</v>
      </c>
      <c r="H794" s="1" t="s">
        <v>1093</v>
      </c>
      <c r="I794" s="1" t="s">
        <v>997</v>
      </c>
      <c r="J794" s="1" t="s">
        <v>1055</v>
      </c>
      <c r="K794" s="1">
        <v>-6.60049059624007E-3</v>
      </c>
      <c r="L794" s="1">
        <v>3.6353263115526798E-3</v>
      </c>
      <c r="M794" t="str">
        <f t="shared" si="18"/>
        <v>"Stool.114"</v>
      </c>
      <c r="OX794" s="1" t="s">
        <v>2609</v>
      </c>
    </row>
    <row r="795" spans="1:414">
      <c r="A795" s="1">
        <v>783</v>
      </c>
      <c r="B795" s="1">
        <v>115</v>
      </c>
      <c r="C795" s="1">
        <v>4472276.3</v>
      </c>
      <c r="D795" s="1" t="s">
        <v>2570</v>
      </c>
      <c r="E795" s="1" t="s">
        <v>967</v>
      </c>
      <c r="F795" s="1" t="s">
        <v>2342</v>
      </c>
      <c r="G795" s="1" t="s">
        <v>2571</v>
      </c>
      <c r="H795" s="1" t="s">
        <v>1093</v>
      </c>
      <c r="I795" s="1" t="s">
        <v>971</v>
      </c>
      <c r="J795" s="1" t="s">
        <v>1055</v>
      </c>
      <c r="K795" s="1">
        <v>-7.1536643586764398E-3</v>
      </c>
      <c r="L795" s="1">
        <v>3.6345778860539602E-3</v>
      </c>
      <c r="M795" t="str">
        <f t="shared" si="18"/>
        <v>"Stool.115"</v>
      </c>
      <c r="OX795" s="1" t="s">
        <v>2611</v>
      </c>
    </row>
    <row r="796" spans="1:414">
      <c r="A796" s="1">
        <v>784</v>
      </c>
      <c r="B796" s="1">
        <v>116</v>
      </c>
      <c r="C796" s="1">
        <v>4472159.3</v>
      </c>
      <c r="D796" s="1" t="s">
        <v>2572</v>
      </c>
      <c r="E796" s="1" t="s">
        <v>967</v>
      </c>
      <c r="F796" s="1" t="s">
        <v>2342</v>
      </c>
      <c r="G796" s="1" t="s">
        <v>2573</v>
      </c>
      <c r="H796" s="1" t="s">
        <v>1093</v>
      </c>
      <c r="I796" s="1" t="s">
        <v>971</v>
      </c>
      <c r="J796" s="1" t="s">
        <v>972</v>
      </c>
      <c r="K796" s="1">
        <v>-6.71213513690484E-3</v>
      </c>
      <c r="L796" s="1">
        <v>3.63362058651002E-3</v>
      </c>
      <c r="M796" t="str">
        <f t="shared" si="18"/>
        <v>"Stool.116"</v>
      </c>
      <c r="OX796" s="1" t="s">
        <v>2613</v>
      </c>
    </row>
    <row r="797" spans="1:414">
      <c r="A797" s="1">
        <v>785</v>
      </c>
      <c r="B797" s="1">
        <v>117</v>
      </c>
      <c r="C797" s="1">
        <v>4472612.3</v>
      </c>
      <c r="D797" s="1" t="s">
        <v>2574</v>
      </c>
      <c r="E797" s="1" t="s">
        <v>967</v>
      </c>
      <c r="F797" s="1" t="s">
        <v>2342</v>
      </c>
      <c r="G797" s="1" t="s">
        <v>2575</v>
      </c>
      <c r="H797" s="1" t="s">
        <v>1093</v>
      </c>
      <c r="I797" s="1" t="s">
        <v>997</v>
      </c>
      <c r="J797" s="1" t="s">
        <v>984</v>
      </c>
      <c r="K797" s="1">
        <v>-6.7861095226968496E-3</v>
      </c>
      <c r="L797" s="1">
        <v>3.63164167022714E-3</v>
      </c>
      <c r="M797" t="str">
        <f t="shared" si="18"/>
        <v>"Stool.117"</v>
      </c>
      <c r="OX797" s="1" t="s">
        <v>2615</v>
      </c>
    </row>
    <row r="798" spans="1:414">
      <c r="A798" s="1">
        <v>786</v>
      </c>
      <c r="B798" s="1">
        <v>118</v>
      </c>
      <c r="C798" s="1">
        <v>4478598.3</v>
      </c>
      <c r="D798" s="1" t="s">
        <v>2576</v>
      </c>
      <c r="E798" s="1" t="s">
        <v>967</v>
      </c>
      <c r="F798" s="1" t="s">
        <v>2342</v>
      </c>
      <c r="G798" s="1" t="s">
        <v>2577</v>
      </c>
      <c r="H798" s="1" t="s">
        <v>1093</v>
      </c>
      <c r="I798" s="1" t="s">
        <v>997</v>
      </c>
      <c r="J798" s="1" t="s">
        <v>984</v>
      </c>
      <c r="K798" s="1">
        <v>-6.0270857711772997E-3</v>
      </c>
      <c r="L798" s="1">
        <v>3.63044742013171E-3</v>
      </c>
      <c r="M798" t="str">
        <f t="shared" si="18"/>
        <v>"Stool.118"</v>
      </c>
      <c r="OX798" s="1" t="s">
        <v>2617</v>
      </c>
    </row>
    <row r="799" spans="1:414">
      <c r="A799" s="1">
        <v>787</v>
      </c>
      <c r="B799" s="1">
        <v>119</v>
      </c>
      <c r="C799" s="1">
        <v>4472377.3</v>
      </c>
      <c r="D799" s="1" t="s">
        <v>2578</v>
      </c>
      <c r="E799" s="1" t="s">
        <v>967</v>
      </c>
      <c r="F799" s="1" t="s">
        <v>2342</v>
      </c>
      <c r="G799" s="1" t="s">
        <v>2579</v>
      </c>
      <c r="H799" s="1" t="s">
        <v>1093</v>
      </c>
      <c r="I799" s="1" t="s">
        <v>997</v>
      </c>
      <c r="J799" s="1" t="s">
        <v>1055</v>
      </c>
      <c r="K799" s="1">
        <v>-6.6979624798548E-3</v>
      </c>
      <c r="L799" s="1">
        <v>3.6281257893160299E-3</v>
      </c>
      <c r="M799" t="str">
        <f t="shared" si="18"/>
        <v>"Stool.119"</v>
      </c>
      <c r="OX799" s="1" t="s">
        <v>2619</v>
      </c>
    </row>
    <row r="800" spans="1:414">
      <c r="A800" s="1">
        <v>788</v>
      </c>
      <c r="B800" s="1">
        <v>120</v>
      </c>
      <c r="C800" s="1">
        <v>4472600.3</v>
      </c>
      <c r="D800" s="1" t="s">
        <v>2580</v>
      </c>
      <c r="E800" s="1" t="s">
        <v>967</v>
      </c>
      <c r="F800" s="1" t="s">
        <v>2342</v>
      </c>
      <c r="G800" s="1" t="s">
        <v>2581</v>
      </c>
      <c r="H800" s="1" t="s">
        <v>1093</v>
      </c>
      <c r="I800" s="1" t="s">
        <v>997</v>
      </c>
      <c r="J800" s="1" t="s">
        <v>984</v>
      </c>
      <c r="K800" s="1">
        <v>-6.8056316861209399E-3</v>
      </c>
      <c r="L800" s="1">
        <v>3.6235816265190201E-3</v>
      </c>
      <c r="M800" t="str">
        <f t="shared" si="18"/>
        <v>"Stool.120"</v>
      </c>
      <c r="OX800" s="1" t="s">
        <v>2621</v>
      </c>
    </row>
    <row r="801" spans="1:414">
      <c r="A801" s="1">
        <v>789</v>
      </c>
      <c r="B801" s="1">
        <v>121</v>
      </c>
      <c r="C801" s="1">
        <v>4478512.3</v>
      </c>
      <c r="D801" s="1" t="s">
        <v>2582</v>
      </c>
      <c r="E801" s="1" t="s">
        <v>967</v>
      </c>
      <c r="F801" s="1" t="s">
        <v>2342</v>
      </c>
      <c r="G801" s="1" t="s">
        <v>2583</v>
      </c>
      <c r="H801" s="1" t="s">
        <v>1093</v>
      </c>
      <c r="I801" s="1" t="s">
        <v>971</v>
      </c>
      <c r="J801" s="1" t="s">
        <v>984</v>
      </c>
      <c r="K801" s="1">
        <v>-6.65637702254773E-3</v>
      </c>
      <c r="L801" s="1">
        <v>3.62320942253999E-3</v>
      </c>
      <c r="M801" t="str">
        <f t="shared" si="18"/>
        <v>"Stool.121"</v>
      </c>
      <c r="OX801" s="1" t="s">
        <v>2623</v>
      </c>
    </row>
    <row r="802" spans="1:414">
      <c r="A802" s="1">
        <v>790</v>
      </c>
      <c r="B802" s="1">
        <v>122</v>
      </c>
      <c r="C802" s="1">
        <v>4472936.3</v>
      </c>
      <c r="D802" s="1" t="s">
        <v>2584</v>
      </c>
      <c r="E802" s="1" t="s">
        <v>967</v>
      </c>
      <c r="F802" s="1" t="s">
        <v>2342</v>
      </c>
      <c r="G802" s="1" t="s">
        <v>2585</v>
      </c>
      <c r="H802" s="1" t="s">
        <v>1093</v>
      </c>
      <c r="I802" s="1" t="s">
        <v>971</v>
      </c>
      <c r="J802" s="1" t="s">
        <v>984</v>
      </c>
      <c r="K802" s="1">
        <v>-5.5458438978297497E-3</v>
      </c>
      <c r="L802" s="1">
        <v>3.6224493885095399E-3</v>
      </c>
      <c r="M802" t="str">
        <f t="shared" si="18"/>
        <v>"Stool.122"</v>
      </c>
      <c r="OX802" s="1" t="s">
        <v>2625</v>
      </c>
    </row>
    <row r="803" spans="1:414">
      <c r="A803" s="1">
        <v>791</v>
      </c>
      <c r="B803" s="1">
        <v>123</v>
      </c>
      <c r="C803" s="1">
        <v>4472199.3</v>
      </c>
      <c r="D803" s="1" t="s">
        <v>2586</v>
      </c>
      <c r="E803" s="1" t="s">
        <v>967</v>
      </c>
      <c r="F803" s="1" t="s">
        <v>2342</v>
      </c>
      <c r="G803" s="1" t="s">
        <v>2587</v>
      </c>
      <c r="H803" s="1" t="s">
        <v>1093</v>
      </c>
      <c r="I803" s="1" t="s">
        <v>997</v>
      </c>
      <c r="J803" s="1" t="s">
        <v>972</v>
      </c>
      <c r="K803" s="1">
        <v>-5.8712101747434497E-3</v>
      </c>
      <c r="L803" s="1">
        <v>3.61680273129327E-3</v>
      </c>
      <c r="M803" t="str">
        <f t="shared" si="18"/>
        <v>"Stool.123"</v>
      </c>
      <c r="OX803" s="1" t="s">
        <v>2627</v>
      </c>
    </row>
    <row r="804" spans="1:414">
      <c r="A804" s="1">
        <v>792</v>
      </c>
      <c r="B804" s="1">
        <v>124</v>
      </c>
      <c r="C804" s="1">
        <v>4472392.3</v>
      </c>
      <c r="D804" s="1" t="s">
        <v>2588</v>
      </c>
      <c r="E804" s="1" t="s">
        <v>967</v>
      </c>
      <c r="F804" s="1" t="s">
        <v>2342</v>
      </c>
      <c r="G804" s="1" t="s">
        <v>2589</v>
      </c>
      <c r="H804" s="1" t="s">
        <v>1093</v>
      </c>
      <c r="I804" s="1" t="s">
        <v>997</v>
      </c>
      <c r="J804" s="1" t="s">
        <v>1055</v>
      </c>
      <c r="K804" s="1">
        <v>-6.65129947237675E-3</v>
      </c>
      <c r="L804" s="1">
        <v>3.6157468561589098E-3</v>
      </c>
      <c r="M804" t="str">
        <f t="shared" si="18"/>
        <v>"Stool.124"</v>
      </c>
      <c r="OX804" s="1" t="s">
        <v>2629</v>
      </c>
    </row>
    <row r="805" spans="1:414">
      <c r="A805" s="1">
        <v>793</v>
      </c>
      <c r="B805" s="1">
        <v>125</v>
      </c>
      <c r="C805" s="1">
        <v>4472425.3</v>
      </c>
      <c r="D805" s="1" t="s">
        <v>2590</v>
      </c>
      <c r="E805" s="1" t="s">
        <v>967</v>
      </c>
      <c r="F805" s="1" t="s">
        <v>2342</v>
      </c>
      <c r="G805" s="1" t="s">
        <v>2591</v>
      </c>
      <c r="H805" s="1" t="s">
        <v>1093</v>
      </c>
      <c r="I805" s="1" t="s">
        <v>997</v>
      </c>
      <c r="J805" s="1" t="s">
        <v>1444</v>
      </c>
      <c r="K805" s="1">
        <v>-6.5626108467671E-3</v>
      </c>
      <c r="L805" s="1">
        <v>3.6144503042711E-3</v>
      </c>
      <c r="M805" t="str">
        <f t="shared" si="18"/>
        <v>"Stool.125"</v>
      </c>
      <c r="OX805" s="1" t="s">
        <v>2631</v>
      </c>
    </row>
    <row r="806" spans="1:414">
      <c r="A806" s="1">
        <v>794</v>
      </c>
      <c r="B806" s="1">
        <v>126</v>
      </c>
      <c r="C806" s="1">
        <v>4472125.3</v>
      </c>
      <c r="D806" s="1" t="s">
        <v>2592</v>
      </c>
      <c r="E806" s="1" t="s">
        <v>967</v>
      </c>
      <c r="F806" s="1" t="s">
        <v>2342</v>
      </c>
      <c r="G806" s="1" t="s">
        <v>2593</v>
      </c>
      <c r="H806" s="1" t="s">
        <v>1093</v>
      </c>
      <c r="I806" s="1" t="s">
        <v>971</v>
      </c>
      <c r="J806" s="1" t="s">
        <v>972</v>
      </c>
      <c r="K806" s="1">
        <v>-6.8058568908943599E-3</v>
      </c>
      <c r="L806" s="1">
        <v>3.61318552542364E-3</v>
      </c>
      <c r="M806" t="str">
        <f t="shared" si="18"/>
        <v>"Stool.126"</v>
      </c>
      <c r="OX806" s="1" t="s">
        <v>2633</v>
      </c>
    </row>
    <row r="807" spans="1:414">
      <c r="A807" s="1">
        <v>795</v>
      </c>
      <c r="B807" s="1">
        <v>127</v>
      </c>
      <c r="C807" s="1">
        <v>4473009.3</v>
      </c>
      <c r="D807" s="1" t="s">
        <v>2594</v>
      </c>
      <c r="E807" s="1" t="s">
        <v>967</v>
      </c>
      <c r="F807" s="1" t="s">
        <v>2342</v>
      </c>
      <c r="G807" s="1" t="s">
        <v>2595</v>
      </c>
      <c r="H807" s="1" t="s">
        <v>1093</v>
      </c>
      <c r="I807" s="1" t="s">
        <v>971</v>
      </c>
      <c r="J807" s="1" t="s">
        <v>984</v>
      </c>
      <c r="K807" s="1">
        <v>-7.1027026133515603E-3</v>
      </c>
      <c r="L807" s="1">
        <v>3.6111337976441902E-3</v>
      </c>
      <c r="M807" t="str">
        <f t="shared" si="18"/>
        <v>"Stool.127"</v>
      </c>
      <c r="OX807" s="1" t="s">
        <v>2635</v>
      </c>
    </row>
    <row r="808" spans="1:414">
      <c r="A808" s="1">
        <v>796</v>
      </c>
      <c r="B808" s="1">
        <v>128</v>
      </c>
      <c r="C808" s="1">
        <v>4472158.3</v>
      </c>
      <c r="D808" s="1" t="s">
        <v>2596</v>
      </c>
      <c r="E808" s="1" t="s">
        <v>967</v>
      </c>
      <c r="F808" s="1" t="s">
        <v>2342</v>
      </c>
      <c r="G808" s="1" t="s">
        <v>2597</v>
      </c>
      <c r="H808" s="1" t="s">
        <v>1093</v>
      </c>
      <c r="I808" s="1" t="s">
        <v>971</v>
      </c>
      <c r="J808" s="1" t="s">
        <v>972</v>
      </c>
      <c r="K808" s="1">
        <v>-6.7120739537133503E-3</v>
      </c>
      <c r="L808" s="1">
        <v>3.6063168963508599E-3</v>
      </c>
      <c r="M808" t="str">
        <f t="shared" si="18"/>
        <v>"Stool.128"</v>
      </c>
      <c r="OX808" s="1" t="s">
        <v>2637</v>
      </c>
    </row>
    <row r="809" spans="1:414">
      <c r="A809" s="1">
        <v>797</v>
      </c>
      <c r="B809" s="1">
        <v>129</v>
      </c>
      <c r="C809" s="1">
        <v>4478455.3</v>
      </c>
      <c r="D809" s="1" t="s">
        <v>2598</v>
      </c>
      <c r="E809" s="1" t="s">
        <v>967</v>
      </c>
      <c r="F809" s="1" t="s">
        <v>2342</v>
      </c>
      <c r="G809" s="1" t="s">
        <v>2599</v>
      </c>
      <c r="H809" s="1" t="s">
        <v>1093</v>
      </c>
      <c r="I809" s="1" t="s">
        <v>971</v>
      </c>
      <c r="J809" s="1" t="s">
        <v>972</v>
      </c>
      <c r="K809" s="1">
        <v>-7.0705822620597001E-3</v>
      </c>
      <c r="L809" s="1">
        <v>3.6021588108538201E-3</v>
      </c>
      <c r="M809" t="str">
        <f t="shared" ref="M809:M872" si="19">CONCATENATE("""",G809,"""")</f>
        <v>"Stool.129"</v>
      </c>
      <c r="OX809" s="1" t="s">
        <v>2639</v>
      </c>
    </row>
    <row r="810" spans="1:414">
      <c r="A810" s="1">
        <v>798</v>
      </c>
      <c r="B810" s="1">
        <v>130</v>
      </c>
      <c r="C810" s="1">
        <v>4472478.3</v>
      </c>
      <c r="D810" s="1" t="s">
        <v>2600</v>
      </c>
      <c r="E810" s="1" t="s">
        <v>967</v>
      </c>
      <c r="F810" s="1" t="s">
        <v>2342</v>
      </c>
      <c r="G810" s="1" t="s">
        <v>2601</v>
      </c>
      <c r="H810" s="1" t="s">
        <v>1093</v>
      </c>
      <c r="I810" s="1" t="s">
        <v>997</v>
      </c>
      <c r="J810" s="1" t="s">
        <v>972</v>
      </c>
      <c r="K810" s="1">
        <v>-6.6212949527764998E-3</v>
      </c>
      <c r="L810" s="1">
        <v>3.6012532372342101E-3</v>
      </c>
      <c r="M810" t="str">
        <f t="shared" si="19"/>
        <v>"Stool.130"</v>
      </c>
      <c r="OX810" s="1" t="s">
        <v>2641</v>
      </c>
    </row>
    <row r="811" spans="1:414">
      <c r="A811" s="1">
        <v>799</v>
      </c>
      <c r="B811" s="1">
        <v>131</v>
      </c>
      <c r="C811" s="1">
        <v>4472346.3</v>
      </c>
      <c r="D811" s="1" t="s">
        <v>2602</v>
      </c>
      <c r="E811" s="1" t="s">
        <v>967</v>
      </c>
      <c r="F811" s="1" t="s">
        <v>2342</v>
      </c>
      <c r="G811" s="1" t="s">
        <v>2603</v>
      </c>
      <c r="H811" s="1" t="s">
        <v>1093</v>
      </c>
      <c r="I811" s="1" t="s">
        <v>971</v>
      </c>
      <c r="J811" s="1" t="s">
        <v>972</v>
      </c>
      <c r="K811" s="1">
        <v>-7.0601386986522997E-3</v>
      </c>
      <c r="L811" s="1">
        <v>3.5985803614788999E-3</v>
      </c>
      <c r="M811" t="str">
        <f t="shared" si="19"/>
        <v>"Stool.131"</v>
      </c>
      <c r="OX811" s="1" t="s">
        <v>2643</v>
      </c>
    </row>
    <row r="812" spans="1:414">
      <c r="A812" s="1">
        <v>800</v>
      </c>
      <c r="B812" s="1">
        <v>132</v>
      </c>
      <c r="C812" s="1">
        <v>4473380.3</v>
      </c>
      <c r="D812" s="1" t="s">
        <v>2604</v>
      </c>
      <c r="E812" s="1" t="s">
        <v>967</v>
      </c>
      <c r="F812" s="1" t="s">
        <v>2342</v>
      </c>
      <c r="G812" s="1" t="s">
        <v>2605</v>
      </c>
      <c r="H812" s="1" t="s">
        <v>1093</v>
      </c>
      <c r="I812" s="1" t="s">
        <v>971</v>
      </c>
      <c r="J812" s="1" t="s">
        <v>984</v>
      </c>
      <c r="K812" s="1">
        <v>-6.4793637259778804E-3</v>
      </c>
      <c r="L812" s="1">
        <v>3.5972469236279299E-3</v>
      </c>
      <c r="M812" t="str">
        <f t="shared" si="19"/>
        <v>"Stool.132"</v>
      </c>
      <c r="OX812" s="1" t="s">
        <v>2645</v>
      </c>
    </row>
    <row r="813" spans="1:414">
      <c r="A813" s="1">
        <v>801</v>
      </c>
      <c r="B813" s="1">
        <v>133</v>
      </c>
      <c r="C813" s="1">
        <v>4478604.3</v>
      </c>
      <c r="D813" s="1" t="s">
        <v>2606</v>
      </c>
      <c r="E813" s="1" t="s">
        <v>967</v>
      </c>
      <c r="F813" s="1" t="s">
        <v>2342</v>
      </c>
      <c r="G813" s="1" t="s">
        <v>2607</v>
      </c>
      <c r="H813" s="1" t="s">
        <v>1093</v>
      </c>
      <c r="I813" s="1" t="s">
        <v>997</v>
      </c>
      <c r="J813" s="1" t="s">
        <v>984</v>
      </c>
      <c r="K813" s="1">
        <v>-6.3401810458523604E-3</v>
      </c>
      <c r="L813" s="1">
        <v>3.5942549717872699E-3</v>
      </c>
      <c r="M813" t="str">
        <f t="shared" si="19"/>
        <v>"Stool.133"</v>
      </c>
      <c r="OX813" s="1" t="s">
        <v>2647</v>
      </c>
    </row>
    <row r="814" spans="1:414">
      <c r="A814" s="1">
        <v>802</v>
      </c>
      <c r="B814" s="1">
        <v>134</v>
      </c>
      <c r="C814" s="1">
        <v>4472363.3</v>
      </c>
      <c r="D814" s="1" t="s">
        <v>2608</v>
      </c>
      <c r="E814" s="1" t="s">
        <v>967</v>
      </c>
      <c r="F814" s="1" t="s">
        <v>2342</v>
      </c>
      <c r="G814" s="1" t="s">
        <v>2609</v>
      </c>
      <c r="H814" s="1" t="s">
        <v>1093</v>
      </c>
      <c r="I814" s="1" t="s">
        <v>971</v>
      </c>
      <c r="J814" s="1" t="s">
        <v>972</v>
      </c>
      <c r="K814" s="1">
        <v>-6.2853476498180598E-3</v>
      </c>
      <c r="L814" s="1">
        <v>3.5942409335173501E-3</v>
      </c>
      <c r="M814" t="str">
        <f t="shared" si="19"/>
        <v>"Stool.134"</v>
      </c>
      <c r="OX814" s="1" t="s">
        <v>2649</v>
      </c>
    </row>
    <row r="815" spans="1:414">
      <c r="A815" s="1">
        <v>803</v>
      </c>
      <c r="B815" s="1">
        <v>135</v>
      </c>
      <c r="C815" s="1">
        <v>4472646.3</v>
      </c>
      <c r="D815" s="1" t="s">
        <v>2610</v>
      </c>
      <c r="E815" s="1" t="s">
        <v>967</v>
      </c>
      <c r="F815" s="1" t="s">
        <v>2342</v>
      </c>
      <c r="G815" s="1" t="s">
        <v>2611</v>
      </c>
      <c r="H815" s="1" t="s">
        <v>1093</v>
      </c>
      <c r="I815" s="1" t="s">
        <v>971</v>
      </c>
      <c r="J815" s="1" t="s">
        <v>984</v>
      </c>
      <c r="K815" s="1">
        <v>-6.9804818698336402E-3</v>
      </c>
      <c r="L815" s="1">
        <v>3.5917362511321601E-3</v>
      </c>
      <c r="M815" t="str">
        <f t="shared" si="19"/>
        <v>"Stool.135"</v>
      </c>
      <c r="OX815" s="1" t="s">
        <v>2651</v>
      </c>
    </row>
    <row r="816" spans="1:414">
      <c r="A816" s="1">
        <v>804</v>
      </c>
      <c r="B816" s="1">
        <v>136</v>
      </c>
      <c r="C816" s="1">
        <v>4472637.3</v>
      </c>
      <c r="D816" s="1" t="s">
        <v>2612</v>
      </c>
      <c r="E816" s="1" t="s">
        <v>967</v>
      </c>
      <c r="F816" s="1" t="s">
        <v>2342</v>
      </c>
      <c r="G816" s="1" t="s">
        <v>2613</v>
      </c>
      <c r="H816" s="1" t="s">
        <v>1093</v>
      </c>
      <c r="I816" s="1" t="s">
        <v>971</v>
      </c>
      <c r="J816" s="1" t="s">
        <v>984</v>
      </c>
      <c r="K816" s="1">
        <v>-6.5344024127013799E-3</v>
      </c>
      <c r="L816" s="1">
        <v>3.5871050136778199E-3</v>
      </c>
      <c r="M816" t="str">
        <f t="shared" si="19"/>
        <v>"Stool.136"</v>
      </c>
      <c r="OX816" s="1" t="s">
        <v>2653</v>
      </c>
    </row>
    <row r="817" spans="1:414">
      <c r="A817" s="1">
        <v>805</v>
      </c>
      <c r="B817" s="1">
        <v>137</v>
      </c>
      <c r="C817" s="1">
        <v>4472130.3</v>
      </c>
      <c r="D817" s="1" t="s">
        <v>2614</v>
      </c>
      <c r="E817" s="1" t="s">
        <v>967</v>
      </c>
      <c r="F817" s="1" t="s">
        <v>2342</v>
      </c>
      <c r="G817" s="1" t="s">
        <v>2615</v>
      </c>
      <c r="H817" s="1" t="s">
        <v>1093</v>
      </c>
      <c r="I817" s="1" t="s">
        <v>997</v>
      </c>
      <c r="J817" s="1" t="s">
        <v>972</v>
      </c>
      <c r="K817" s="1">
        <v>-7.0222415023422696E-3</v>
      </c>
      <c r="L817" s="1">
        <v>3.5803424633804098E-3</v>
      </c>
      <c r="M817" t="str">
        <f t="shared" si="19"/>
        <v>"Stool.137"</v>
      </c>
      <c r="OX817" s="1" t="s">
        <v>2655</v>
      </c>
    </row>
    <row r="818" spans="1:414">
      <c r="A818" s="1">
        <v>806</v>
      </c>
      <c r="B818" s="1">
        <v>138</v>
      </c>
      <c r="C818" s="1">
        <v>4472447.3</v>
      </c>
      <c r="D818" s="1" t="s">
        <v>2616</v>
      </c>
      <c r="E818" s="1" t="s">
        <v>967</v>
      </c>
      <c r="F818" s="1" t="s">
        <v>2342</v>
      </c>
      <c r="G818" s="1" t="s">
        <v>2617</v>
      </c>
      <c r="H818" s="1" t="s">
        <v>1093</v>
      </c>
      <c r="I818" s="1" t="s">
        <v>997</v>
      </c>
      <c r="J818" s="1" t="s">
        <v>1055</v>
      </c>
      <c r="K818" s="1">
        <v>-6.6122786244572403E-3</v>
      </c>
      <c r="L818" s="1">
        <v>3.5680163006480202E-3</v>
      </c>
      <c r="M818" t="str">
        <f t="shared" si="19"/>
        <v>"Stool.138"</v>
      </c>
      <c r="OX818" s="1" t="s">
        <v>2657</v>
      </c>
    </row>
    <row r="819" spans="1:414">
      <c r="A819" s="1">
        <v>807</v>
      </c>
      <c r="B819" s="1">
        <v>139</v>
      </c>
      <c r="C819" s="1">
        <v>4472935.3</v>
      </c>
      <c r="D819" s="1" t="s">
        <v>2618</v>
      </c>
      <c r="E819" s="1" t="s">
        <v>967</v>
      </c>
      <c r="F819" s="1" t="s">
        <v>2342</v>
      </c>
      <c r="G819" s="1" t="s">
        <v>2619</v>
      </c>
      <c r="H819" s="1" t="s">
        <v>1093</v>
      </c>
      <c r="I819" s="1" t="s">
        <v>971</v>
      </c>
      <c r="J819" s="1" t="s">
        <v>984</v>
      </c>
      <c r="K819" s="1">
        <v>-6.75570126273764E-3</v>
      </c>
      <c r="L819" s="1">
        <v>3.56548528180401E-3</v>
      </c>
      <c r="M819" t="str">
        <f t="shared" si="19"/>
        <v>"Stool.139"</v>
      </c>
      <c r="OX819" s="1" t="s">
        <v>2659</v>
      </c>
    </row>
    <row r="820" spans="1:414">
      <c r="A820" s="1">
        <v>808</v>
      </c>
      <c r="B820" s="1">
        <v>140</v>
      </c>
      <c r="C820" s="1">
        <v>4472394.3</v>
      </c>
      <c r="D820" s="1" t="s">
        <v>2620</v>
      </c>
      <c r="E820" s="1" t="s">
        <v>967</v>
      </c>
      <c r="F820" s="1" t="s">
        <v>2342</v>
      </c>
      <c r="G820" s="1" t="s">
        <v>2621</v>
      </c>
      <c r="H820" s="1" t="s">
        <v>1093</v>
      </c>
      <c r="I820" s="1" t="s">
        <v>997</v>
      </c>
      <c r="J820" s="1" t="s">
        <v>1055</v>
      </c>
      <c r="K820" s="1">
        <v>-6.8626324429036899E-3</v>
      </c>
      <c r="L820" s="1">
        <v>3.5634813202772499E-3</v>
      </c>
      <c r="M820" t="str">
        <f t="shared" si="19"/>
        <v>"Stool.140"</v>
      </c>
      <c r="OX820" s="1" t="s">
        <v>2661</v>
      </c>
    </row>
    <row r="821" spans="1:414">
      <c r="A821" s="1">
        <v>809</v>
      </c>
      <c r="B821" s="1">
        <v>141</v>
      </c>
      <c r="C821" s="1">
        <v>4472700.3</v>
      </c>
      <c r="D821" s="1" t="s">
        <v>2622</v>
      </c>
      <c r="E821" s="1" t="s">
        <v>967</v>
      </c>
      <c r="F821" s="1" t="s">
        <v>2342</v>
      </c>
      <c r="G821" s="1" t="s">
        <v>2623</v>
      </c>
      <c r="H821" s="1" t="s">
        <v>1093</v>
      </c>
      <c r="I821" s="1" t="s">
        <v>997</v>
      </c>
      <c r="J821" s="1" t="s">
        <v>984</v>
      </c>
      <c r="K821" s="1">
        <v>-7.33703558627155E-3</v>
      </c>
      <c r="L821" s="1">
        <v>3.5625185595534602E-3</v>
      </c>
      <c r="M821" t="str">
        <f t="shared" si="19"/>
        <v>"Stool.141"</v>
      </c>
      <c r="OX821" s="1" t="s">
        <v>2663</v>
      </c>
    </row>
    <row r="822" spans="1:414">
      <c r="A822" s="1">
        <v>810</v>
      </c>
      <c r="B822" s="1">
        <v>142</v>
      </c>
      <c r="C822" s="1">
        <v>4473026.3</v>
      </c>
      <c r="D822" s="1" t="s">
        <v>2624</v>
      </c>
      <c r="E822" s="1" t="s">
        <v>967</v>
      </c>
      <c r="F822" s="1" t="s">
        <v>2342</v>
      </c>
      <c r="G822" s="1" t="s">
        <v>2625</v>
      </c>
      <c r="H822" s="1" t="s">
        <v>1093</v>
      </c>
      <c r="I822" s="1" t="s">
        <v>997</v>
      </c>
      <c r="J822" s="1" t="s">
        <v>984</v>
      </c>
      <c r="K822" s="1">
        <v>-6.2324965178121401E-3</v>
      </c>
      <c r="L822" s="1">
        <v>3.56095011094137E-3</v>
      </c>
      <c r="M822" t="str">
        <f t="shared" si="19"/>
        <v>"Stool.142"</v>
      </c>
      <c r="OX822" s="1" t="s">
        <v>2665</v>
      </c>
    </row>
    <row r="823" spans="1:414">
      <c r="A823" s="1">
        <v>811</v>
      </c>
      <c r="B823" s="1">
        <v>143</v>
      </c>
      <c r="C823" s="1">
        <v>4472300.3</v>
      </c>
      <c r="D823" s="1" t="s">
        <v>2626</v>
      </c>
      <c r="E823" s="1" t="s">
        <v>967</v>
      </c>
      <c r="F823" s="1" t="s">
        <v>2342</v>
      </c>
      <c r="G823" s="1" t="s">
        <v>2627</v>
      </c>
      <c r="H823" s="1" t="s">
        <v>1093</v>
      </c>
      <c r="I823" s="1" t="s">
        <v>971</v>
      </c>
      <c r="J823" s="1" t="s">
        <v>972</v>
      </c>
      <c r="K823" s="1">
        <v>-6.4370982616026402E-3</v>
      </c>
      <c r="L823" s="1">
        <v>3.55430827814415E-3</v>
      </c>
      <c r="M823" t="str">
        <f t="shared" si="19"/>
        <v>"Stool.143"</v>
      </c>
      <c r="OX823" s="1" t="s">
        <v>2667</v>
      </c>
    </row>
    <row r="824" spans="1:414">
      <c r="A824" s="1">
        <v>812</v>
      </c>
      <c r="B824" s="1">
        <v>144</v>
      </c>
      <c r="C824" s="1">
        <v>4472770.3</v>
      </c>
      <c r="D824" s="1" t="s">
        <v>2628</v>
      </c>
      <c r="E824" s="1" t="s">
        <v>967</v>
      </c>
      <c r="F824" s="1" t="s">
        <v>2342</v>
      </c>
      <c r="G824" s="1" t="s">
        <v>2629</v>
      </c>
      <c r="H824" s="1" t="s">
        <v>1093</v>
      </c>
      <c r="I824" s="1" t="s">
        <v>971</v>
      </c>
      <c r="J824" s="1" t="s">
        <v>984</v>
      </c>
      <c r="K824" s="1">
        <v>-6.2421782585286101E-3</v>
      </c>
      <c r="L824" s="1">
        <v>3.5469217699749798E-3</v>
      </c>
      <c r="M824" t="str">
        <f t="shared" si="19"/>
        <v>"Stool.144"</v>
      </c>
      <c r="OX824" s="1" t="s">
        <v>2669</v>
      </c>
    </row>
    <row r="825" spans="1:414">
      <c r="A825" s="1">
        <v>813</v>
      </c>
      <c r="B825" s="1">
        <v>145</v>
      </c>
      <c r="C825" s="1">
        <v>4472301.3</v>
      </c>
      <c r="D825" s="1" t="s">
        <v>2630</v>
      </c>
      <c r="E825" s="1" t="s">
        <v>967</v>
      </c>
      <c r="F825" s="1" t="s">
        <v>2342</v>
      </c>
      <c r="G825" s="1" t="s">
        <v>2631</v>
      </c>
      <c r="H825" s="1" t="s">
        <v>1093</v>
      </c>
      <c r="I825" s="1" t="s">
        <v>971</v>
      </c>
      <c r="J825" s="1" t="s">
        <v>972</v>
      </c>
      <c r="K825" s="1">
        <v>-6.5442881961090896E-3</v>
      </c>
      <c r="L825" s="1">
        <v>3.5445166327644799E-3</v>
      </c>
      <c r="M825" t="str">
        <f t="shared" si="19"/>
        <v>"Stool.145"</v>
      </c>
      <c r="OX825" s="1" t="s">
        <v>2671</v>
      </c>
    </row>
    <row r="826" spans="1:414">
      <c r="A826" s="1">
        <v>814</v>
      </c>
      <c r="B826" s="1">
        <v>146</v>
      </c>
      <c r="C826" s="1">
        <v>4472939.3</v>
      </c>
      <c r="D826" s="1" t="s">
        <v>2632</v>
      </c>
      <c r="E826" s="1" t="s">
        <v>967</v>
      </c>
      <c r="F826" s="1" t="s">
        <v>2342</v>
      </c>
      <c r="G826" s="1" t="s">
        <v>2633</v>
      </c>
      <c r="H826" s="1" t="s">
        <v>1093</v>
      </c>
      <c r="I826" s="1" t="s">
        <v>971</v>
      </c>
      <c r="J826" s="1" t="s">
        <v>984</v>
      </c>
      <c r="K826" s="1">
        <v>-6.32515005971506E-3</v>
      </c>
      <c r="L826" s="1">
        <v>3.5437967872161899E-3</v>
      </c>
      <c r="M826" t="str">
        <f t="shared" si="19"/>
        <v>"Stool.146"</v>
      </c>
      <c r="OX826" s="1" t="s">
        <v>2673</v>
      </c>
    </row>
    <row r="827" spans="1:414">
      <c r="A827" s="1">
        <v>815</v>
      </c>
      <c r="B827" s="1">
        <v>147</v>
      </c>
      <c r="C827" s="1">
        <v>4472223.3</v>
      </c>
      <c r="D827" s="1" t="s">
        <v>2634</v>
      </c>
      <c r="E827" s="1" t="s">
        <v>967</v>
      </c>
      <c r="F827" s="1" t="s">
        <v>2342</v>
      </c>
      <c r="G827" s="1" t="s">
        <v>2635</v>
      </c>
      <c r="H827" s="1" t="s">
        <v>1093</v>
      </c>
      <c r="I827" s="1" t="s">
        <v>997</v>
      </c>
      <c r="J827" s="1" t="s">
        <v>972</v>
      </c>
      <c r="K827" s="1">
        <v>-6.8350110011859101E-3</v>
      </c>
      <c r="L827" s="1">
        <v>3.5436424317294101E-3</v>
      </c>
      <c r="M827" t="str">
        <f t="shared" si="19"/>
        <v>"Stool.147"</v>
      </c>
      <c r="OX827" s="1" t="s">
        <v>2675</v>
      </c>
    </row>
    <row r="828" spans="1:414">
      <c r="A828" s="1">
        <v>816</v>
      </c>
      <c r="B828" s="1">
        <v>148</v>
      </c>
      <c r="C828" s="1">
        <v>4478426.3</v>
      </c>
      <c r="D828" s="1" t="s">
        <v>2636</v>
      </c>
      <c r="E828" s="1" t="s">
        <v>967</v>
      </c>
      <c r="F828" s="1" t="s">
        <v>2342</v>
      </c>
      <c r="G828" s="1" t="s">
        <v>2637</v>
      </c>
      <c r="H828" s="1" t="s">
        <v>1093</v>
      </c>
      <c r="I828" s="1" t="s">
        <v>971</v>
      </c>
      <c r="J828" s="1" t="s">
        <v>1055</v>
      </c>
      <c r="K828" s="1">
        <v>-6.7896205251793103E-3</v>
      </c>
      <c r="L828" s="1">
        <v>3.5425155008695802E-3</v>
      </c>
      <c r="M828" t="str">
        <f t="shared" si="19"/>
        <v>"Stool.148"</v>
      </c>
      <c r="OX828" s="1" t="s">
        <v>2677</v>
      </c>
    </row>
    <row r="829" spans="1:414">
      <c r="A829" s="1">
        <v>817</v>
      </c>
      <c r="B829" s="1">
        <v>149</v>
      </c>
      <c r="C829" s="1">
        <v>4472604.3</v>
      </c>
      <c r="D829" s="1" t="s">
        <v>2638</v>
      </c>
      <c r="E829" s="1" t="s">
        <v>967</v>
      </c>
      <c r="F829" s="1" t="s">
        <v>2342</v>
      </c>
      <c r="G829" s="1" t="s">
        <v>2639</v>
      </c>
      <c r="H829" s="1" t="s">
        <v>1093</v>
      </c>
      <c r="I829" s="1" t="s">
        <v>997</v>
      </c>
      <c r="J829" s="1" t="s">
        <v>984</v>
      </c>
      <c r="K829" s="1">
        <v>-6.2535106404287E-3</v>
      </c>
      <c r="L829" s="1">
        <v>3.5420262864332601E-3</v>
      </c>
      <c r="M829" t="str">
        <f t="shared" si="19"/>
        <v>"Stool.149"</v>
      </c>
      <c r="OX829" s="1" t="s">
        <v>2679</v>
      </c>
    </row>
    <row r="830" spans="1:414">
      <c r="A830" s="1">
        <v>818</v>
      </c>
      <c r="B830" s="1">
        <v>150</v>
      </c>
      <c r="C830" s="1">
        <v>4472618.3</v>
      </c>
      <c r="D830" s="1" t="s">
        <v>2640</v>
      </c>
      <c r="E830" s="1" t="s">
        <v>967</v>
      </c>
      <c r="F830" s="1" t="s">
        <v>2342</v>
      </c>
      <c r="G830" s="1" t="s">
        <v>2641</v>
      </c>
      <c r="H830" s="1" t="s">
        <v>1093</v>
      </c>
      <c r="I830" s="1" t="s">
        <v>997</v>
      </c>
      <c r="J830" s="1" t="s">
        <v>984</v>
      </c>
      <c r="K830" s="1">
        <v>-5.9278179144185202E-3</v>
      </c>
      <c r="L830" s="1">
        <v>3.5374381072280701E-3</v>
      </c>
      <c r="M830" t="str">
        <f t="shared" si="19"/>
        <v>"Stool.150"</v>
      </c>
      <c r="OX830" s="1" t="s">
        <v>2681</v>
      </c>
    </row>
    <row r="831" spans="1:414">
      <c r="A831" s="1">
        <v>819</v>
      </c>
      <c r="B831" s="1">
        <v>151</v>
      </c>
      <c r="C831" s="1">
        <v>4473021.3</v>
      </c>
      <c r="D831" s="1" t="s">
        <v>2642</v>
      </c>
      <c r="E831" s="1" t="s">
        <v>967</v>
      </c>
      <c r="F831" s="1" t="s">
        <v>2342</v>
      </c>
      <c r="G831" s="1" t="s">
        <v>2643</v>
      </c>
      <c r="H831" s="1" t="s">
        <v>1093</v>
      </c>
      <c r="I831" s="1" t="s">
        <v>997</v>
      </c>
      <c r="J831" s="1" t="s">
        <v>984</v>
      </c>
      <c r="K831" s="1">
        <v>-6.2063488946255798E-3</v>
      </c>
      <c r="L831" s="1">
        <v>3.5338679661209402E-3</v>
      </c>
      <c r="M831" t="str">
        <f t="shared" si="19"/>
        <v>"Stool.151"</v>
      </c>
      <c r="OX831" s="1" t="s">
        <v>2683</v>
      </c>
    </row>
    <row r="832" spans="1:414">
      <c r="A832" s="1">
        <v>820</v>
      </c>
      <c r="B832" s="1">
        <v>152</v>
      </c>
      <c r="C832" s="1">
        <v>4472275.3</v>
      </c>
      <c r="D832" s="1" t="s">
        <v>2644</v>
      </c>
      <c r="E832" s="1" t="s">
        <v>967</v>
      </c>
      <c r="F832" s="1" t="s">
        <v>2342</v>
      </c>
      <c r="G832" s="1" t="s">
        <v>2645</v>
      </c>
      <c r="H832" s="1" t="s">
        <v>1093</v>
      </c>
      <c r="I832" s="1" t="s">
        <v>971</v>
      </c>
      <c r="J832" s="1" t="s">
        <v>1055</v>
      </c>
      <c r="K832" s="1">
        <v>-7.2149031510669098E-3</v>
      </c>
      <c r="L832" s="1">
        <v>3.5319249410268498E-3</v>
      </c>
      <c r="M832" t="str">
        <f t="shared" si="19"/>
        <v>"Stool.152"</v>
      </c>
      <c r="OX832" s="1" t="s">
        <v>2685</v>
      </c>
    </row>
    <row r="833" spans="1:414">
      <c r="A833" s="1">
        <v>821</v>
      </c>
      <c r="B833" s="1">
        <v>153</v>
      </c>
      <c r="C833" s="1">
        <v>4472131.3</v>
      </c>
      <c r="D833" s="1" t="s">
        <v>2646</v>
      </c>
      <c r="E833" s="1" t="s">
        <v>967</v>
      </c>
      <c r="F833" s="1" t="s">
        <v>2342</v>
      </c>
      <c r="G833" s="1" t="s">
        <v>2647</v>
      </c>
      <c r="H833" s="1" t="s">
        <v>1093</v>
      </c>
      <c r="I833" s="1" t="s">
        <v>997</v>
      </c>
      <c r="J833" s="1" t="s">
        <v>972</v>
      </c>
      <c r="K833" s="1">
        <v>-7.0674761796424004E-3</v>
      </c>
      <c r="L833" s="1">
        <v>3.5263636549041702E-3</v>
      </c>
      <c r="M833" t="str">
        <f t="shared" si="19"/>
        <v>"Stool.153"</v>
      </c>
      <c r="OX833" s="1" t="s">
        <v>2687</v>
      </c>
    </row>
    <row r="834" spans="1:414">
      <c r="A834" s="1">
        <v>822</v>
      </c>
      <c r="B834" s="1">
        <v>154</v>
      </c>
      <c r="C834" s="1">
        <v>4472947.3</v>
      </c>
      <c r="D834" s="1" t="s">
        <v>2648</v>
      </c>
      <c r="E834" s="1" t="s">
        <v>967</v>
      </c>
      <c r="F834" s="1" t="s">
        <v>2342</v>
      </c>
      <c r="G834" s="1" t="s">
        <v>2649</v>
      </c>
      <c r="H834" s="1" t="s">
        <v>1093</v>
      </c>
      <c r="I834" s="1" t="s">
        <v>971</v>
      </c>
      <c r="J834" s="1" t="s">
        <v>984</v>
      </c>
      <c r="K834" s="1">
        <v>-6.2874577872476401E-3</v>
      </c>
      <c r="L834" s="1">
        <v>3.5248594966536101E-3</v>
      </c>
      <c r="M834" t="str">
        <f t="shared" si="19"/>
        <v>"Stool.154"</v>
      </c>
      <c r="OX834" s="1" t="s">
        <v>2689</v>
      </c>
    </row>
    <row r="835" spans="1:414">
      <c r="A835" s="1">
        <v>823</v>
      </c>
      <c r="B835" s="1">
        <v>155</v>
      </c>
      <c r="C835" s="1">
        <v>4472198.3</v>
      </c>
      <c r="D835" s="1" t="s">
        <v>2650</v>
      </c>
      <c r="E835" s="1" t="s">
        <v>967</v>
      </c>
      <c r="F835" s="1" t="s">
        <v>2342</v>
      </c>
      <c r="G835" s="1" t="s">
        <v>2651</v>
      </c>
      <c r="H835" s="1" t="s">
        <v>1093</v>
      </c>
      <c r="I835" s="1" t="s">
        <v>997</v>
      </c>
      <c r="J835" s="1" t="s">
        <v>972</v>
      </c>
      <c r="K835" s="1">
        <v>-5.9358001593548598E-3</v>
      </c>
      <c r="L835" s="1">
        <v>3.5234586401639901E-3</v>
      </c>
      <c r="M835" t="str">
        <f t="shared" si="19"/>
        <v>"Stool.155"</v>
      </c>
      <c r="OX835" s="1" t="s">
        <v>2691</v>
      </c>
    </row>
    <row r="836" spans="1:414">
      <c r="A836" s="1">
        <v>824</v>
      </c>
      <c r="B836" s="1">
        <v>156</v>
      </c>
      <c r="C836" s="1">
        <v>4472619.3</v>
      </c>
      <c r="D836" s="1" t="s">
        <v>2652</v>
      </c>
      <c r="E836" s="1" t="s">
        <v>967</v>
      </c>
      <c r="F836" s="1" t="s">
        <v>2342</v>
      </c>
      <c r="G836" s="1" t="s">
        <v>2653</v>
      </c>
      <c r="H836" s="1" t="s">
        <v>1093</v>
      </c>
      <c r="I836" s="1" t="s">
        <v>971</v>
      </c>
      <c r="J836" s="1" t="s">
        <v>984</v>
      </c>
      <c r="K836" s="1">
        <v>-5.8341004127494701E-3</v>
      </c>
      <c r="L836" s="1">
        <v>3.5212276181459099E-3</v>
      </c>
      <c r="M836" t="str">
        <f t="shared" si="19"/>
        <v>"Stool.156"</v>
      </c>
      <c r="OX836" s="1" t="s">
        <v>2693</v>
      </c>
    </row>
    <row r="837" spans="1:414">
      <c r="A837" s="1">
        <v>825</v>
      </c>
      <c r="B837" s="1">
        <v>157</v>
      </c>
      <c r="C837" s="1">
        <v>4472362.3</v>
      </c>
      <c r="D837" s="1" t="s">
        <v>2654</v>
      </c>
      <c r="E837" s="1" t="s">
        <v>967</v>
      </c>
      <c r="F837" s="1" t="s">
        <v>2342</v>
      </c>
      <c r="G837" s="1" t="s">
        <v>2655</v>
      </c>
      <c r="H837" s="1" t="s">
        <v>1093</v>
      </c>
      <c r="I837" s="1" t="s">
        <v>971</v>
      </c>
      <c r="J837" s="1" t="s">
        <v>972</v>
      </c>
      <c r="K837" s="1">
        <v>-6.0338630857004402E-3</v>
      </c>
      <c r="L837" s="1">
        <v>3.5210359315726702E-3</v>
      </c>
      <c r="M837" t="str">
        <f t="shared" si="19"/>
        <v>"Stool.157"</v>
      </c>
      <c r="OX837" s="1" t="s">
        <v>2695</v>
      </c>
    </row>
    <row r="838" spans="1:414">
      <c r="A838" s="1">
        <v>826</v>
      </c>
      <c r="B838" s="1">
        <v>158</v>
      </c>
      <c r="C838" s="1">
        <v>4472347.3</v>
      </c>
      <c r="D838" s="1" t="s">
        <v>2656</v>
      </c>
      <c r="E838" s="1" t="s">
        <v>967</v>
      </c>
      <c r="F838" s="1" t="s">
        <v>2342</v>
      </c>
      <c r="G838" s="1" t="s">
        <v>2657</v>
      </c>
      <c r="H838" s="1" t="s">
        <v>1093</v>
      </c>
      <c r="I838" s="1" t="s">
        <v>971</v>
      </c>
      <c r="J838" s="1" t="s">
        <v>972</v>
      </c>
      <c r="K838" s="1">
        <v>-7.0490497655558201E-3</v>
      </c>
      <c r="L838" s="1">
        <v>3.5197600932847101E-3</v>
      </c>
      <c r="M838" t="str">
        <f t="shared" si="19"/>
        <v>"Stool.158"</v>
      </c>
      <c r="OX838" s="1" t="s">
        <v>2697</v>
      </c>
    </row>
    <row r="839" spans="1:414">
      <c r="A839" s="1">
        <v>827</v>
      </c>
      <c r="B839" s="1">
        <v>159</v>
      </c>
      <c r="C839" s="1">
        <v>4473059.3</v>
      </c>
      <c r="D839" s="1" t="s">
        <v>2658</v>
      </c>
      <c r="E839" s="1" t="s">
        <v>967</v>
      </c>
      <c r="F839" s="1" t="s">
        <v>2342</v>
      </c>
      <c r="G839" s="1" t="s">
        <v>2659</v>
      </c>
      <c r="H839" s="1" t="s">
        <v>1093</v>
      </c>
      <c r="I839" s="1" t="s">
        <v>971</v>
      </c>
      <c r="J839" s="1" t="s">
        <v>972</v>
      </c>
      <c r="K839" s="1">
        <v>-6.2072899718780897E-3</v>
      </c>
      <c r="L839" s="1">
        <v>3.5185721142101901E-3</v>
      </c>
      <c r="M839" t="str">
        <f t="shared" si="19"/>
        <v>"Stool.159"</v>
      </c>
      <c r="OX839" s="1" t="s">
        <v>2699</v>
      </c>
    </row>
    <row r="840" spans="1:414">
      <c r="A840" s="1">
        <v>828</v>
      </c>
      <c r="B840" s="1">
        <v>160</v>
      </c>
      <c r="C840" s="1">
        <v>4473584.3</v>
      </c>
      <c r="D840" s="1" t="s">
        <v>2660</v>
      </c>
      <c r="E840" s="1" t="s">
        <v>967</v>
      </c>
      <c r="F840" s="1" t="s">
        <v>2342</v>
      </c>
      <c r="G840" s="1" t="s">
        <v>2661</v>
      </c>
      <c r="H840" s="1" t="s">
        <v>1093</v>
      </c>
      <c r="I840" s="1" t="s">
        <v>997</v>
      </c>
      <c r="J840" s="1" t="s">
        <v>984</v>
      </c>
      <c r="K840" s="1">
        <v>-6.3521965152261699E-3</v>
      </c>
      <c r="L840" s="1">
        <v>3.5148898713751099E-3</v>
      </c>
      <c r="M840" t="str">
        <f t="shared" si="19"/>
        <v>"Stool.160"</v>
      </c>
      <c r="OX840" s="1" t="s">
        <v>2701</v>
      </c>
    </row>
    <row r="841" spans="1:414">
      <c r="A841" s="1">
        <v>829</v>
      </c>
      <c r="B841" s="1">
        <v>161</v>
      </c>
      <c r="C841" s="1">
        <v>4472597.3</v>
      </c>
      <c r="D841" s="1" t="s">
        <v>2662</v>
      </c>
      <c r="E841" s="1" t="s">
        <v>967</v>
      </c>
      <c r="F841" s="1" t="s">
        <v>2342</v>
      </c>
      <c r="G841" s="1" t="s">
        <v>2663</v>
      </c>
      <c r="H841" s="1" t="s">
        <v>1093</v>
      </c>
      <c r="I841" s="1" t="s">
        <v>997</v>
      </c>
      <c r="J841" s="1" t="s">
        <v>984</v>
      </c>
      <c r="K841" s="1">
        <v>-6.20731920085875E-3</v>
      </c>
      <c r="L841" s="1">
        <v>3.5148184515973999E-3</v>
      </c>
      <c r="M841" t="str">
        <f t="shared" si="19"/>
        <v>"Stool.161"</v>
      </c>
      <c r="OX841" s="1" t="s">
        <v>2703</v>
      </c>
    </row>
    <row r="842" spans="1:414">
      <c r="A842" s="1">
        <v>830</v>
      </c>
      <c r="B842" s="1">
        <v>162</v>
      </c>
      <c r="C842" s="1">
        <v>4472783.3</v>
      </c>
      <c r="D842" s="1" t="s">
        <v>2664</v>
      </c>
      <c r="E842" s="1" t="s">
        <v>967</v>
      </c>
      <c r="F842" s="1" t="s">
        <v>2342</v>
      </c>
      <c r="G842" s="1" t="s">
        <v>2665</v>
      </c>
      <c r="H842" s="1" t="s">
        <v>1093</v>
      </c>
      <c r="I842" s="1" t="s">
        <v>971</v>
      </c>
      <c r="J842" s="1" t="s">
        <v>984</v>
      </c>
      <c r="K842" s="1">
        <v>-6.2670060157978703E-3</v>
      </c>
      <c r="L842" s="1">
        <v>3.50517263822765E-3</v>
      </c>
      <c r="M842" t="str">
        <f t="shared" si="19"/>
        <v>"Stool.162"</v>
      </c>
      <c r="OX842" s="1" t="s">
        <v>2705</v>
      </c>
    </row>
    <row r="843" spans="1:414">
      <c r="A843" s="1">
        <v>831</v>
      </c>
      <c r="B843" s="1">
        <v>163</v>
      </c>
      <c r="C843" s="1">
        <v>4473042.3</v>
      </c>
      <c r="D843" s="1" t="s">
        <v>2666</v>
      </c>
      <c r="E843" s="1" t="s">
        <v>967</v>
      </c>
      <c r="F843" s="1" t="s">
        <v>2342</v>
      </c>
      <c r="G843" s="1" t="s">
        <v>2667</v>
      </c>
      <c r="H843" s="1" t="s">
        <v>1093</v>
      </c>
      <c r="I843" s="1" t="s">
        <v>971</v>
      </c>
      <c r="J843" s="1" t="s">
        <v>1055</v>
      </c>
      <c r="K843" s="1">
        <v>-6.9216295447572197E-3</v>
      </c>
      <c r="L843" s="1">
        <v>3.50231284570808E-3</v>
      </c>
      <c r="M843" t="str">
        <f t="shared" si="19"/>
        <v>"Stool.163"</v>
      </c>
      <c r="OX843" s="1" t="s">
        <v>2707</v>
      </c>
    </row>
    <row r="844" spans="1:414">
      <c r="A844" s="1">
        <v>832</v>
      </c>
      <c r="B844" s="1">
        <v>164</v>
      </c>
      <c r="C844" s="1">
        <v>4473436.3</v>
      </c>
      <c r="D844" s="1" t="s">
        <v>2668</v>
      </c>
      <c r="E844" s="1" t="s">
        <v>967</v>
      </c>
      <c r="F844" s="1" t="s">
        <v>2342</v>
      </c>
      <c r="G844" s="1" t="s">
        <v>2669</v>
      </c>
      <c r="H844" s="1" t="s">
        <v>1093</v>
      </c>
      <c r="I844" s="1" t="s">
        <v>971</v>
      </c>
      <c r="J844" s="1" t="s">
        <v>984</v>
      </c>
      <c r="K844" s="1">
        <v>-6.6117300418385696E-3</v>
      </c>
      <c r="L844" s="1">
        <v>3.5018048057990701E-3</v>
      </c>
      <c r="M844" t="str">
        <f t="shared" si="19"/>
        <v>"Stool.164"</v>
      </c>
      <c r="OX844" s="1" t="s">
        <v>2709</v>
      </c>
    </row>
    <row r="845" spans="1:414">
      <c r="A845" s="1">
        <v>833</v>
      </c>
      <c r="B845" s="1">
        <v>165</v>
      </c>
      <c r="C845" s="1">
        <v>4472376.3</v>
      </c>
      <c r="D845" s="1" t="s">
        <v>2670</v>
      </c>
      <c r="E845" s="1" t="s">
        <v>967</v>
      </c>
      <c r="F845" s="1" t="s">
        <v>2342</v>
      </c>
      <c r="G845" s="1" t="s">
        <v>2671</v>
      </c>
      <c r="H845" s="1" t="s">
        <v>1093</v>
      </c>
      <c r="I845" s="1" t="s">
        <v>997</v>
      </c>
      <c r="J845" s="1" t="s">
        <v>1055</v>
      </c>
      <c r="K845" s="1">
        <v>-6.8118672870272597E-3</v>
      </c>
      <c r="L845" s="1">
        <v>3.5011085973235502E-3</v>
      </c>
      <c r="M845" t="str">
        <f t="shared" si="19"/>
        <v>"Stool.165"</v>
      </c>
      <c r="OX845" s="1" t="s">
        <v>2711</v>
      </c>
    </row>
    <row r="846" spans="1:414">
      <c r="A846" s="1">
        <v>834</v>
      </c>
      <c r="B846" s="1">
        <v>166</v>
      </c>
      <c r="C846" s="1">
        <v>4472395.3</v>
      </c>
      <c r="D846" s="1" t="s">
        <v>2672</v>
      </c>
      <c r="E846" s="1" t="s">
        <v>967</v>
      </c>
      <c r="F846" s="1" t="s">
        <v>2342</v>
      </c>
      <c r="G846" s="1" t="s">
        <v>2673</v>
      </c>
      <c r="H846" s="1" t="s">
        <v>1093</v>
      </c>
      <c r="I846" s="1" t="s">
        <v>997</v>
      </c>
      <c r="J846" s="1" t="s">
        <v>1055</v>
      </c>
      <c r="K846" s="1">
        <v>-6.8749640541727001E-3</v>
      </c>
      <c r="L846" s="1">
        <v>3.4958380478609199E-3</v>
      </c>
      <c r="M846" t="str">
        <f t="shared" si="19"/>
        <v>"Stool.166"</v>
      </c>
      <c r="OX846" s="1" t="s">
        <v>2713</v>
      </c>
    </row>
    <row r="847" spans="1:414">
      <c r="A847" s="1">
        <v>835</v>
      </c>
      <c r="B847" s="1">
        <v>167</v>
      </c>
      <c r="C847" s="1">
        <v>4472882.3</v>
      </c>
      <c r="D847" s="1" t="s">
        <v>2674</v>
      </c>
      <c r="E847" s="1" t="s">
        <v>967</v>
      </c>
      <c r="F847" s="1" t="s">
        <v>2342</v>
      </c>
      <c r="G847" s="1" t="s">
        <v>2675</v>
      </c>
      <c r="H847" s="1" t="s">
        <v>1093</v>
      </c>
      <c r="I847" s="1" t="s">
        <v>971</v>
      </c>
      <c r="J847" s="1" t="s">
        <v>984</v>
      </c>
      <c r="K847" s="1">
        <v>-6.3382090597059E-3</v>
      </c>
      <c r="L847" s="1">
        <v>3.4886769063198399E-3</v>
      </c>
      <c r="M847" t="str">
        <f t="shared" si="19"/>
        <v>"Stool.167"</v>
      </c>
      <c r="OX847" s="1" t="s">
        <v>2715</v>
      </c>
    </row>
    <row r="848" spans="1:414">
      <c r="A848" s="1">
        <v>836</v>
      </c>
      <c r="B848" s="1">
        <v>168</v>
      </c>
      <c r="C848" s="1">
        <v>4478441.3</v>
      </c>
      <c r="D848" s="1" t="s">
        <v>2676</v>
      </c>
      <c r="E848" s="1" t="s">
        <v>967</v>
      </c>
      <c r="F848" s="1" t="s">
        <v>2342</v>
      </c>
      <c r="G848" s="1" t="s">
        <v>2677</v>
      </c>
      <c r="H848" s="1" t="s">
        <v>1093</v>
      </c>
      <c r="I848" s="1" t="s">
        <v>971</v>
      </c>
      <c r="J848" s="1" t="s">
        <v>972</v>
      </c>
      <c r="K848" s="1">
        <v>-7.2634832863681699E-3</v>
      </c>
      <c r="L848" s="1">
        <v>3.4809413581451901E-3</v>
      </c>
      <c r="M848" t="str">
        <f t="shared" si="19"/>
        <v>"Stool.168"</v>
      </c>
      <c r="OX848" s="1" t="s">
        <v>2717</v>
      </c>
    </row>
    <row r="849" spans="1:414">
      <c r="A849" s="1">
        <v>837</v>
      </c>
      <c r="B849" s="1">
        <v>169</v>
      </c>
      <c r="C849" s="1">
        <v>4472644.3</v>
      </c>
      <c r="D849" s="1" t="s">
        <v>2678</v>
      </c>
      <c r="E849" s="1" t="s">
        <v>967</v>
      </c>
      <c r="F849" s="1" t="s">
        <v>2342</v>
      </c>
      <c r="G849" s="1" t="s">
        <v>2679</v>
      </c>
      <c r="H849" s="1" t="s">
        <v>1093</v>
      </c>
      <c r="I849" s="1" t="s">
        <v>971</v>
      </c>
      <c r="J849" s="1" t="s">
        <v>984</v>
      </c>
      <c r="K849" s="1">
        <v>-7.0663685884635999E-3</v>
      </c>
      <c r="L849" s="1">
        <v>3.4795196799306699E-3</v>
      </c>
      <c r="M849" t="str">
        <f t="shared" si="19"/>
        <v>"Stool.169"</v>
      </c>
      <c r="OX849" s="1" t="s">
        <v>2719</v>
      </c>
    </row>
    <row r="850" spans="1:414">
      <c r="A850" s="1">
        <v>838</v>
      </c>
      <c r="B850" s="1">
        <v>170</v>
      </c>
      <c r="C850" s="1">
        <v>4472421.3</v>
      </c>
      <c r="D850" s="1" t="s">
        <v>2680</v>
      </c>
      <c r="E850" s="1" t="s">
        <v>967</v>
      </c>
      <c r="F850" s="1" t="s">
        <v>2342</v>
      </c>
      <c r="G850" s="1" t="s">
        <v>2681</v>
      </c>
      <c r="H850" s="1" t="s">
        <v>1093</v>
      </c>
      <c r="I850" s="1" t="s">
        <v>997</v>
      </c>
      <c r="J850" s="1" t="s">
        <v>1444</v>
      </c>
      <c r="K850" s="1">
        <v>-6.7521750329981398E-3</v>
      </c>
      <c r="L850" s="1">
        <v>3.4792619544689999E-3</v>
      </c>
      <c r="M850" t="str">
        <f t="shared" si="19"/>
        <v>"Stool.170"</v>
      </c>
      <c r="OX850" s="1" t="s">
        <v>2721</v>
      </c>
    </row>
    <row r="851" spans="1:414">
      <c r="A851" s="1">
        <v>839</v>
      </c>
      <c r="B851" s="1">
        <v>171</v>
      </c>
      <c r="C851" s="1">
        <v>4478546.3</v>
      </c>
      <c r="D851" s="1" t="s">
        <v>2682</v>
      </c>
      <c r="E851" s="1" t="s">
        <v>967</v>
      </c>
      <c r="F851" s="1" t="s">
        <v>2342</v>
      </c>
      <c r="G851" s="1" t="s">
        <v>2683</v>
      </c>
      <c r="H851" s="1" t="s">
        <v>1093</v>
      </c>
      <c r="I851" s="1" t="s">
        <v>971</v>
      </c>
      <c r="J851" s="1" t="s">
        <v>984</v>
      </c>
      <c r="K851" s="1">
        <v>-7.1709402438901301E-3</v>
      </c>
      <c r="L851" s="1">
        <v>3.4763458923505802E-3</v>
      </c>
      <c r="M851" t="str">
        <f t="shared" si="19"/>
        <v>"Stool.171"</v>
      </c>
      <c r="OX851" s="1" t="s">
        <v>2723</v>
      </c>
    </row>
    <row r="852" spans="1:414">
      <c r="A852" s="1">
        <v>840</v>
      </c>
      <c r="B852" s="1">
        <v>172</v>
      </c>
      <c r="C852" s="1">
        <v>4472139.3</v>
      </c>
      <c r="D852" s="1" t="s">
        <v>2684</v>
      </c>
      <c r="E852" s="1" t="s">
        <v>967</v>
      </c>
      <c r="F852" s="1" t="s">
        <v>2342</v>
      </c>
      <c r="G852" s="1" t="s">
        <v>2685</v>
      </c>
      <c r="H852" s="1" t="s">
        <v>1093</v>
      </c>
      <c r="I852" s="1" t="s">
        <v>997</v>
      </c>
      <c r="J852" s="1" t="s">
        <v>972</v>
      </c>
      <c r="K852" s="1">
        <v>-6.9189714626224303E-3</v>
      </c>
      <c r="L852" s="1">
        <v>3.4741660946694701E-3</v>
      </c>
      <c r="M852" t="str">
        <f t="shared" si="19"/>
        <v>"Stool.172"</v>
      </c>
      <c r="OX852" s="1" t="s">
        <v>2725</v>
      </c>
    </row>
    <row r="853" spans="1:414">
      <c r="A853" s="1">
        <v>841</v>
      </c>
      <c r="B853" s="1">
        <v>173</v>
      </c>
      <c r="C853" s="1">
        <v>4472138.3</v>
      </c>
      <c r="D853" s="1" t="s">
        <v>2686</v>
      </c>
      <c r="E853" s="1" t="s">
        <v>967</v>
      </c>
      <c r="F853" s="1" t="s">
        <v>2342</v>
      </c>
      <c r="G853" s="1" t="s">
        <v>2687</v>
      </c>
      <c r="H853" s="1" t="s">
        <v>1093</v>
      </c>
      <c r="I853" s="1" t="s">
        <v>997</v>
      </c>
      <c r="J853" s="1" t="s">
        <v>972</v>
      </c>
      <c r="K853" s="1">
        <v>-6.9059509120783001E-3</v>
      </c>
      <c r="L853" s="1">
        <v>3.4715834065110899E-3</v>
      </c>
      <c r="M853" t="str">
        <f t="shared" si="19"/>
        <v>"Stool.173"</v>
      </c>
      <c r="OX853" s="1" t="s">
        <v>2727</v>
      </c>
    </row>
    <row r="854" spans="1:414">
      <c r="A854" s="1">
        <v>842</v>
      </c>
      <c r="B854" s="1">
        <v>174</v>
      </c>
      <c r="C854" s="1">
        <v>4472724.3</v>
      </c>
      <c r="D854" s="1" t="s">
        <v>2688</v>
      </c>
      <c r="E854" s="1" t="s">
        <v>967</v>
      </c>
      <c r="F854" s="1" t="s">
        <v>2342</v>
      </c>
      <c r="G854" s="1" t="s">
        <v>2689</v>
      </c>
      <c r="H854" s="1" t="s">
        <v>1093</v>
      </c>
      <c r="I854" s="1" t="s">
        <v>997</v>
      </c>
      <c r="J854" s="1" t="s">
        <v>984</v>
      </c>
      <c r="K854" s="1">
        <v>-5.8558080933215203E-3</v>
      </c>
      <c r="L854" s="1">
        <v>3.4658151242812898E-3</v>
      </c>
      <c r="M854" t="str">
        <f t="shared" si="19"/>
        <v>"Stool.174"</v>
      </c>
      <c r="OX854" s="1" t="s">
        <v>2729</v>
      </c>
    </row>
    <row r="855" spans="1:414">
      <c r="A855" s="1">
        <v>843</v>
      </c>
      <c r="B855" s="1">
        <v>175</v>
      </c>
      <c r="C855" s="1">
        <v>4473041.3</v>
      </c>
      <c r="D855" s="1" t="s">
        <v>2690</v>
      </c>
      <c r="E855" s="1" t="s">
        <v>967</v>
      </c>
      <c r="F855" s="1" t="s">
        <v>2342</v>
      </c>
      <c r="G855" s="1" t="s">
        <v>2691</v>
      </c>
      <c r="H855" s="1" t="s">
        <v>1093</v>
      </c>
      <c r="I855" s="1" t="s">
        <v>971</v>
      </c>
      <c r="J855" s="1" t="s">
        <v>1055</v>
      </c>
      <c r="K855" s="1">
        <v>-6.8658579363025003E-3</v>
      </c>
      <c r="L855" s="1">
        <v>3.4626612441041602E-3</v>
      </c>
      <c r="M855" t="str">
        <f t="shared" si="19"/>
        <v>"Stool.175"</v>
      </c>
      <c r="OX855" s="1" t="s">
        <v>2731</v>
      </c>
    </row>
    <row r="856" spans="1:414">
      <c r="A856" s="1">
        <v>844</v>
      </c>
      <c r="B856" s="1">
        <v>176</v>
      </c>
      <c r="C856" s="1">
        <v>4472177.3</v>
      </c>
      <c r="D856" s="1" t="s">
        <v>2692</v>
      </c>
      <c r="E856" s="1" t="s">
        <v>967</v>
      </c>
      <c r="F856" s="1" t="s">
        <v>2342</v>
      </c>
      <c r="G856" s="1" t="s">
        <v>2693</v>
      </c>
      <c r="H856" s="1" t="s">
        <v>1093</v>
      </c>
      <c r="I856" s="1" t="s">
        <v>997</v>
      </c>
      <c r="J856" s="1" t="s">
        <v>972</v>
      </c>
      <c r="K856" s="1">
        <v>-6.45159019482432E-3</v>
      </c>
      <c r="L856" s="1">
        <v>3.4579616003987401E-3</v>
      </c>
      <c r="M856" t="str">
        <f t="shared" si="19"/>
        <v>"Stool.176"</v>
      </c>
      <c r="OX856" s="1" t="s">
        <v>2733</v>
      </c>
    </row>
    <row r="857" spans="1:414">
      <c r="A857" s="1">
        <v>845</v>
      </c>
      <c r="B857" s="1">
        <v>177</v>
      </c>
      <c r="C857" s="1">
        <v>4472996.3</v>
      </c>
      <c r="D857" s="1" t="s">
        <v>2694</v>
      </c>
      <c r="E857" s="1" t="s">
        <v>967</v>
      </c>
      <c r="F857" s="1" t="s">
        <v>2342</v>
      </c>
      <c r="G857" s="1" t="s">
        <v>2695</v>
      </c>
      <c r="H857" s="1" t="s">
        <v>1093</v>
      </c>
      <c r="I857" s="1" t="s">
        <v>997</v>
      </c>
      <c r="J857" s="1" t="s">
        <v>984</v>
      </c>
      <c r="K857" s="1">
        <v>-7.0055506857754999E-3</v>
      </c>
      <c r="L857" s="1">
        <v>3.4568314427992899E-3</v>
      </c>
      <c r="M857" t="str">
        <f t="shared" si="19"/>
        <v>"Stool.177"</v>
      </c>
      <c r="OX857" s="1" t="s">
        <v>2735</v>
      </c>
    </row>
    <row r="858" spans="1:414">
      <c r="A858" s="1">
        <v>846</v>
      </c>
      <c r="B858" s="1">
        <v>178</v>
      </c>
      <c r="C858" s="1">
        <v>4472945.3</v>
      </c>
      <c r="D858" s="1" t="s">
        <v>2696</v>
      </c>
      <c r="E858" s="1" t="s">
        <v>967</v>
      </c>
      <c r="F858" s="1" t="s">
        <v>2342</v>
      </c>
      <c r="G858" s="1" t="s">
        <v>2697</v>
      </c>
      <c r="H858" s="1" t="s">
        <v>1093</v>
      </c>
      <c r="I858" s="1" t="s">
        <v>971</v>
      </c>
      <c r="J858" s="1" t="s">
        <v>984</v>
      </c>
      <c r="K858" s="1">
        <v>-6.82792058154311E-3</v>
      </c>
      <c r="L858" s="1">
        <v>3.4528497994408798E-3</v>
      </c>
      <c r="M858" t="str">
        <f t="shared" si="19"/>
        <v>"Stool.178"</v>
      </c>
      <c r="OX858" s="1" t="s">
        <v>2737</v>
      </c>
    </row>
    <row r="859" spans="1:414">
      <c r="A859" s="1">
        <v>847</v>
      </c>
      <c r="B859" s="1">
        <v>179</v>
      </c>
      <c r="C859" s="1">
        <v>4472599.3</v>
      </c>
      <c r="D859" s="1" t="s">
        <v>2698</v>
      </c>
      <c r="E859" s="1" t="s">
        <v>967</v>
      </c>
      <c r="F859" s="1" t="s">
        <v>2342</v>
      </c>
      <c r="G859" s="1" t="s">
        <v>2699</v>
      </c>
      <c r="H859" s="1" t="s">
        <v>1093</v>
      </c>
      <c r="I859" s="1" t="s">
        <v>971</v>
      </c>
      <c r="J859" s="1" t="s">
        <v>984</v>
      </c>
      <c r="K859" s="1">
        <v>-5.9009525842085003E-3</v>
      </c>
      <c r="L859" s="1">
        <v>3.44993840509469E-3</v>
      </c>
      <c r="M859" t="str">
        <f t="shared" si="19"/>
        <v>"Stool.179"</v>
      </c>
      <c r="OX859" s="1" t="s">
        <v>2739</v>
      </c>
    </row>
    <row r="860" spans="1:414">
      <c r="A860" s="1">
        <v>848</v>
      </c>
      <c r="B860" s="1">
        <v>180</v>
      </c>
      <c r="C860" s="1">
        <v>4472627.3</v>
      </c>
      <c r="D860" s="1" t="s">
        <v>2700</v>
      </c>
      <c r="E860" s="1" t="s">
        <v>967</v>
      </c>
      <c r="F860" s="1" t="s">
        <v>2342</v>
      </c>
      <c r="G860" s="1" t="s">
        <v>2701</v>
      </c>
      <c r="H860" s="1" t="s">
        <v>1093</v>
      </c>
      <c r="I860" s="1" t="s">
        <v>997</v>
      </c>
      <c r="J860" s="1" t="s">
        <v>984</v>
      </c>
      <c r="K860" s="1">
        <v>-5.4862419723441498E-3</v>
      </c>
      <c r="L860" s="1">
        <v>3.44963108089234E-3</v>
      </c>
      <c r="M860" t="str">
        <f t="shared" si="19"/>
        <v>"Stool.180"</v>
      </c>
      <c r="OX860" s="1" t="s">
        <v>2741</v>
      </c>
    </row>
    <row r="861" spans="1:414">
      <c r="A861" s="1">
        <v>849</v>
      </c>
      <c r="B861" s="1">
        <v>181</v>
      </c>
      <c r="C861" s="1">
        <v>4472342.3</v>
      </c>
      <c r="D861" s="1" t="s">
        <v>2702</v>
      </c>
      <c r="E861" s="1" t="s">
        <v>967</v>
      </c>
      <c r="F861" s="1" t="s">
        <v>2342</v>
      </c>
      <c r="G861" s="1" t="s">
        <v>2703</v>
      </c>
      <c r="H861" s="1" t="s">
        <v>1093</v>
      </c>
      <c r="I861" s="1" t="s">
        <v>971</v>
      </c>
      <c r="J861" s="1" t="s">
        <v>972</v>
      </c>
      <c r="K861" s="1">
        <v>-6.2936221200355002E-3</v>
      </c>
      <c r="L861" s="1">
        <v>3.44859095141426E-3</v>
      </c>
      <c r="M861" t="str">
        <f t="shared" si="19"/>
        <v>"Stool.181"</v>
      </c>
      <c r="OX861" s="1" t="s">
        <v>2743</v>
      </c>
    </row>
    <row r="862" spans="1:414">
      <c r="A862" s="1">
        <v>850</v>
      </c>
      <c r="B862" s="1">
        <v>182</v>
      </c>
      <c r="C862" s="1">
        <v>4472995.3</v>
      </c>
      <c r="D862" s="1" t="s">
        <v>2704</v>
      </c>
      <c r="E862" s="1" t="s">
        <v>967</v>
      </c>
      <c r="F862" s="1" t="s">
        <v>2342</v>
      </c>
      <c r="G862" s="1" t="s">
        <v>2705</v>
      </c>
      <c r="H862" s="1" t="s">
        <v>1093</v>
      </c>
      <c r="I862" s="1" t="s">
        <v>997</v>
      </c>
      <c r="J862" s="1" t="s">
        <v>984</v>
      </c>
      <c r="K862" s="1">
        <v>-7.0420541351571197E-3</v>
      </c>
      <c r="L862" s="1">
        <v>3.4438671686620199E-3</v>
      </c>
      <c r="M862" t="str">
        <f t="shared" si="19"/>
        <v>"Stool.182"</v>
      </c>
      <c r="OX862" s="1" t="s">
        <v>2745</v>
      </c>
    </row>
    <row r="863" spans="1:414">
      <c r="A863" s="1">
        <v>851</v>
      </c>
      <c r="B863" s="1">
        <v>183</v>
      </c>
      <c r="C863" s="1">
        <v>4473074.3</v>
      </c>
      <c r="D863" s="1" t="s">
        <v>2706</v>
      </c>
      <c r="E863" s="1" t="s">
        <v>967</v>
      </c>
      <c r="F863" s="1" t="s">
        <v>2342</v>
      </c>
      <c r="G863" s="1" t="s">
        <v>2707</v>
      </c>
      <c r="H863" s="1" t="s">
        <v>1093</v>
      </c>
      <c r="I863" s="1" t="s">
        <v>971</v>
      </c>
      <c r="J863" s="1" t="s">
        <v>972</v>
      </c>
      <c r="K863" s="1">
        <v>-6.8812653064483798E-3</v>
      </c>
      <c r="L863" s="1">
        <v>3.4428317431268998E-3</v>
      </c>
      <c r="M863" t="str">
        <f t="shared" si="19"/>
        <v>"Stool.183"</v>
      </c>
      <c r="OX863" s="1" t="s">
        <v>2747</v>
      </c>
    </row>
    <row r="864" spans="1:414">
      <c r="A864" s="1">
        <v>852</v>
      </c>
      <c r="B864" s="1">
        <v>184</v>
      </c>
      <c r="C864" s="1">
        <v>4472582.3</v>
      </c>
      <c r="D864" s="1" t="s">
        <v>2708</v>
      </c>
      <c r="E864" s="1" t="s">
        <v>967</v>
      </c>
      <c r="F864" s="1" t="s">
        <v>2342</v>
      </c>
      <c r="G864" s="1" t="s">
        <v>2709</v>
      </c>
      <c r="H864" s="1" t="s">
        <v>1093</v>
      </c>
      <c r="I864" s="1" t="s">
        <v>997</v>
      </c>
      <c r="J864" s="1" t="s">
        <v>984</v>
      </c>
      <c r="K864" s="1">
        <v>-5.68719722527594E-3</v>
      </c>
      <c r="L864" s="1">
        <v>3.44049271044311E-3</v>
      </c>
      <c r="M864" t="str">
        <f t="shared" si="19"/>
        <v>"Stool.184"</v>
      </c>
      <c r="OX864" s="1" t="s">
        <v>2749</v>
      </c>
    </row>
    <row r="865" spans="1:414">
      <c r="A865" s="1">
        <v>853</v>
      </c>
      <c r="B865" s="1">
        <v>185</v>
      </c>
      <c r="C865" s="1">
        <v>4473075.3</v>
      </c>
      <c r="D865" s="1" t="s">
        <v>2710</v>
      </c>
      <c r="E865" s="1" t="s">
        <v>967</v>
      </c>
      <c r="F865" s="1" t="s">
        <v>2342</v>
      </c>
      <c r="G865" s="1" t="s">
        <v>2711</v>
      </c>
      <c r="H865" s="1" t="s">
        <v>1093</v>
      </c>
      <c r="I865" s="1" t="s">
        <v>971</v>
      </c>
      <c r="J865" s="1" t="s">
        <v>972</v>
      </c>
      <c r="K865" s="1">
        <v>-6.91091273130536E-3</v>
      </c>
      <c r="L865" s="1">
        <v>3.4348506857915799E-3</v>
      </c>
      <c r="M865" t="str">
        <f t="shared" si="19"/>
        <v>"Stool.185"</v>
      </c>
      <c r="OX865" s="1" t="s">
        <v>2751</v>
      </c>
    </row>
    <row r="866" spans="1:414">
      <c r="A866" s="1">
        <v>854</v>
      </c>
      <c r="B866" s="1">
        <v>186</v>
      </c>
      <c r="C866" s="1">
        <v>4473402.3</v>
      </c>
      <c r="D866" s="1" t="s">
        <v>2712</v>
      </c>
      <c r="E866" s="1" t="s">
        <v>967</v>
      </c>
      <c r="F866" s="1" t="s">
        <v>2342</v>
      </c>
      <c r="G866" s="1" t="s">
        <v>2713</v>
      </c>
      <c r="H866" s="1" t="s">
        <v>1093</v>
      </c>
      <c r="I866" s="1" t="s">
        <v>971</v>
      </c>
      <c r="J866" s="1" t="s">
        <v>984</v>
      </c>
      <c r="K866" s="1">
        <v>-7.1541530563835496E-3</v>
      </c>
      <c r="L866" s="1">
        <v>3.4198941637717199E-3</v>
      </c>
      <c r="M866" t="str">
        <f t="shared" si="19"/>
        <v>"Stool.186"</v>
      </c>
      <c r="OX866" s="1" t="s">
        <v>2753</v>
      </c>
    </row>
    <row r="867" spans="1:414">
      <c r="A867" s="1">
        <v>855</v>
      </c>
      <c r="B867" s="1">
        <v>187</v>
      </c>
      <c r="C867" s="1">
        <v>4472645.3</v>
      </c>
      <c r="D867" s="1" t="s">
        <v>2714</v>
      </c>
      <c r="E867" s="1" t="s">
        <v>967</v>
      </c>
      <c r="F867" s="1" t="s">
        <v>2342</v>
      </c>
      <c r="G867" s="1" t="s">
        <v>2715</v>
      </c>
      <c r="H867" s="1" t="s">
        <v>1093</v>
      </c>
      <c r="I867" s="1" t="s">
        <v>997</v>
      </c>
      <c r="J867" s="1" t="s">
        <v>984</v>
      </c>
      <c r="K867" s="1">
        <v>-5.4482343979600197E-3</v>
      </c>
      <c r="L867" s="1">
        <v>3.4133388283324601E-3</v>
      </c>
      <c r="M867" t="str">
        <f t="shared" si="19"/>
        <v>"Stool.187"</v>
      </c>
      <c r="OX867" s="1" t="s">
        <v>2755</v>
      </c>
    </row>
    <row r="868" spans="1:414">
      <c r="A868" s="1">
        <v>856</v>
      </c>
      <c r="B868" s="1">
        <v>188</v>
      </c>
      <c r="C868" s="1">
        <v>4472681.3</v>
      </c>
      <c r="D868" s="1" t="s">
        <v>2716</v>
      </c>
      <c r="E868" s="1" t="s">
        <v>967</v>
      </c>
      <c r="F868" s="1" t="s">
        <v>2342</v>
      </c>
      <c r="G868" s="1" t="s">
        <v>2717</v>
      </c>
      <c r="H868" s="1" t="s">
        <v>1093</v>
      </c>
      <c r="I868" s="1" t="s">
        <v>997</v>
      </c>
      <c r="J868" s="1" t="s">
        <v>984</v>
      </c>
      <c r="K868" s="1">
        <v>-7.443159050838E-3</v>
      </c>
      <c r="L868" s="1">
        <v>3.4126112236867899E-3</v>
      </c>
      <c r="M868" t="str">
        <f t="shared" si="19"/>
        <v>"Stool.188"</v>
      </c>
      <c r="OX868" s="1" t="s">
        <v>2757</v>
      </c>
    </row>
    <row r="869" spans="1:414">
      <c r="A869" s="1">
        <v>857</v>
      </c>
      <c r="B869" s="1">
        <v>189</v>
      </c>
      <c r="C869" s="1">
        <v>4472720.3</v>
      </c>
      <c r="D869" s="1" t="s">
        <v>2718</v>
      </c>
      <c r="E869" s="1" t="s">
        <v>967</v>
      </c>
      <c r="F869" s="1" t="s">
        <v>2342</v>
      </c>
      <c r="G869" s="1" t="s">
        <v>2719</v>
      </c>
      <c r="H869" s="1" t="s">
        <v>1093</v>
      </c>
      <c r="I869" s="1" t="s">
        <v>997</v>
      </c>
      <c r="J869" s="1" t="s">
        <v>984</v>
      </c>
      <c r="K869" s="1">
        <v>-5.8451708999657896E-3</v>
      </c>
      <c r="L869" s="1">
        <v>3.4115312827238402E-3</v>
      </c>
      <c r="M869" t="str">
        <f t="shared" si="19"/>
        <v>"Stool.189"</v>
      </c>
      <c r="OX869" s="1" t="s">
        <v>2759</v>
      </c>
    </row>
    <row r="870" spans="1:414">
      <c r="A870" s="1">
        <v>858</v>
      </c>
      <c r="B870" s="1">
        <v>190</v>
      </c>
      <c r="C870" s="1">
        <v>4472176.3</v>
      </c>
      <c r="D870" s="1" t="s">
        <v>2720</v>
      </c>
      <c r="E870" s="1" t="s">
        <v>967</v>
      </c>
      <c r="F870" s="1" t="s">
        <v>2342</v>
      </c>
      <c r="G870" s="1" t="s">
        <v>2721</v>
      </c>
      <c r="H870" s="1" t="s">
        <v>1093</v>
      </c>
      <c r="I870" s="1" t="s">
        <v>997</v>
      </c>
      <c r="J870" s="1" t="s">
        <v>972</v>
      </c>
      <c r="K870" s="1">
        <v>-6.4874982166643301E-3</v>
      </c>
      <c r="L870" s="1">
        <v>3.4089711523871001E-3</v>
      </c>
      <c r="M870" t="str">
        <f t="shared" si="19"/>
        <v>"Stool.190"</v>
      </c>
      <c r="OX870" s="1" t="s">
        <v>2761</v>
      </c>
    </row>
    <row r="871" spans="1:414">
      <c r="A871" s="1">
        <v>859</v>
      </c>
      <c r="B871" s="1">
        <v>191</v>
      </c>
      <c r="C871" s="1">
        <v>4472357.3</v>
      </c>
      <c r="D871" s="1" t="s">
        <v>2722</v>
      </c>
      <c r="E871" s="1" t="s">
        <v>967</v>
      </c>
      <c r="F871" s="1" t="s">
        <v>2342</v>
      </c>
      <c r="G871" s="1" t="s">
        <v>2723</v>
      </c>
      <c r="H871" s="1" t="s">
        <v>1093</v>
      </c>
      <c r="I871" s="1" t="s">
        <v>971</v>
      </c>
      <c r="J871" s="1" t="s">
        <v>972</v>
      </c>
      <c r="K871" s="1">
        <v>-6.8148134854448296E-3</v>
      </c>
      <c r="L871" s="1">
        <v>3.40727320033295E-3</v>
      </c>
      <c r="M871" t="str">
        <f t="shared" si="19"/>
        <v>"Stool.191"</v>
      </c>
      <c r="OX871" s="1" t="s">
        <v>2763</v>
      </c>
    </row>
    <row r="872" spans="1:414">
      <c r="A872" s="1">
        <v>860</v>
      </c>
      <c r="B872" s="1">
        <v>192</v>
      </c>
      <c r="C872" s="1">
        <v>4472614.3</v>
      </c>
      <c r="D872" s="1" t="s">
        <v>2724</v>
      </c>
      <c r="E872" s="1" t="s">
        <v>967</v>
      </c>
      <c r="F872" s="1" t="s">
        <v>2342</v>
      </c>
      <c r="G872" s="1" t="s">
        <v>2725</v>
      </c>
      <c r="H872" s="1" t="s">
        <v>1093</v>
      </c>
      <c r="I872" s="1" t="s">
        <v>971</v>
      </c>
      <c r="J872" s="1" t="s">
        <v>984</v>
      </c>
      <c r="K872" s="1">
        <v>-5.5647104086532602E-3</v>
      </c>
      <c r="L872" s="1">
        <v>3.3879382011895399E-3</v>
      </c>
      <c r="M872" t="str">
        <f t="shared" si="19"/>
        <v>"Stool.192"</v>
      </c>
      <c r="OX872" s="1" t="s">
        <v>2765</v>
      </c>
    </row>
    <row r="873" spans="1:414">
      <c r="A873" s="1">
        <v>861</v>
      </c>
      <c r="B873" s="1">
        <v>193</v>
      </c>
      <c r="C873" s="1">
        <v>4472615.3</v>
      </c>
      <c r="D873" s="1" t="s">
        <v>2726</v>
      </c>
      <c r="E873" s="1" t="s">
        <v>967</v>
      </c>
      <c r="F873" s="1" t="s">
        <v>2342</v>
      </c>
      <c r="G873" s="1" t="s">
        <v>2727</v>
      </c>
      <c r="H873" s="1" t="s">
        <v>1093</v>
      </c>
      <c r="I873" s="1" t="s">
        <v>997</v>
      </c>
      <c r="J873" s="1" t="s">
        <v>984</v>
      </c>
      <c r="K873" s="1">
        <v>-5.99739582605926E-3</v>
      </c>
      <c r="L873" s="1">
        <v>3.3859072052033101E-3</v>
      </c>
      <c r="M873" t="str">
        <f t="shared" ref="M873:M936" si="20">CONCATENATE("""",G873,"""")</f>
        <v>"Stool.193"</v>
      </c>
      <c r="OX873" s="1" t="s">
        <v>2767</v>
      </c>
    </row>
    <row r="874" spans="1:414">
      <c r="A874" s="1">
        <v>862</v>
      </c>
      <c r="B874" s="1">
        <v>194</v>
      </c>
      <c r="C874" s="1">
        <v>4472142.3</v>
      </c>
      <c r="D874" s="1" t="s">
        <v>2728</v>
      </c>
      <c r="E874" s="1" t="s">
        <v>967</v>
      </c>
      <c r="F874" s="1" t="s">
        <v>2342</v>
      </c>
      <c r="G874" s="1" t="s">
        <v>2729</v>
      </c>
      <c r="H874" s="1" t="s">
        <v>1093</v>
      </c>
      <c r="I874" s="1" t="s">
        <v>971</v>
      </c>
      <c r="J874" s="1" t="s">
        <v>972</v>
      </c>
      <c r="K874" s="1">
        <v>-5.7312346152734199E-3</v>
      </c>
      <c r="L874" s="1">
        <v>3.3851539490084501E-3</v>
      </c>
      <c r="M874" t="str">
        <f t="shared" si="20"/>
        <v>"Stool.194"</v>
      </c>
      <c r="OX874" s="1" t="s">
        <v>2769</v>
      </c>
    </row>
    <row r="875" spans="1:414">
      <c r="A875" s="1">
        <v>863</v>
      </c>
      <c r="B875" s="1">
        <v>195</v>
      </c>
      <c r="C875" s="1">
        <v>4472926.3</v>
      </c>
      <c r="D875" s="1" t="s">
        <v>2730</v>
      </c>
      <c r="E875" s="1" t="s">
        <v>967</v>
      </c>
      <c r="F875" s="1" t="s">
        <v>2342</v>
      </c>
      <c r="G875" s="1" t="s">
        <v>2731</v>
      </c>
      <c r="H875" s="1" t="s">
        <v>1093</v>
      </c>
      <c r="I875" s="1" t="s">
        <v>971</v>
      </c>
      <c r="J875" s="1" t="s">
        <v>984</v>
      </c>
      <c r="K875" s="1">
        <v>-5.0139112580645196E-3</v>
      </c>
      <c r="L875" s="1">
        <v>3.3811194885662601E-3</v>
      </c>
      <c r="M875" t="str">
        <f t="shared" si="20"/>
        <v>"Stool.195"</v>
      </c>
      <c r="OX875" s="1" t="s">
        <v>2771</v>
      </c>
    </row>
    <row r="876" spans="1:414">
      <c r="A876" s="1">
        <v>864</v>
      </c>
      <c r="B876" s="1">
        <v>196</v>
      </c>
      <c r="C876" s="1">
        <v>4473298.3</v>
      </c>
      <c r="D876" s="1" t="s">
        <v>2732</v>
      </c>
      <c r="E876" s="1" t="s">
        <v>967</v>
      </c>
      <c r="F876" s="1" t="s">
        <v>2342</v>
      </c>
      <c r="G876" s="1" t="s">
        <v>2733</v>
      </c>
      <c r="H876" s="1" t="s">
        <v>1093</v>
      </c>
      <c r="I876" s="1" t="s">
        <v>997</v>
      </c>
      <c r="J876" s="1" t="s">
        <v>984</v>
      </c>
      <c r="K876" s="1">
        <v>-5.7113307604253804E-3</v>
      </c>
      <c r="L876" s="1">
        <v>3.37699953903845E-3</v>
      </c>
      <c r="M876" t="str">
        <f t="shared" si="20"/>
        <v>"Stool.196"</v>
      </c>
      <c r="OX876" s="1" t="s">
        <v>2773</v>
      </c>
    </row>
    <row r="877" spans="1:414">
      <c r="A877" s="1">
        <v>865</v>
      </c>
      <c r="B877" s="1">
        <v>197</v>
      </c>
      <c r="C877" s="1">
        <v>4472620.3</v>
      </c>
      <c r="D877" s="1" t="s">
        <v>2734</v>
      </c>
      <c r="E877" s="1" t="s">
        <v>967</v>
      </c>
      <c r="F877" s="1" t="s">
        <v>2342</v>
      </c>
      <c r="G877" s="1" t="s">
        <v>2735</v>
      </c>
      <c r="H877" s="1" t="s">
        <v>1093</v>
      </c>
      <c r="I877" s="1" t="s">
        <v>971</v>
      </c>
      <c r="J877" s="1" t="s">
        <v>984</v>
      </c>
      <c r="K877" s="1">
        <v>-5.4635818904784899E-3</v>
      </c>
      <c r="L877" s="1">
        <v>3.3769433860779E-3</v>
      </c>
      <c r="M877" t="str">
        <f t="shared" si="20"/>
        <v>"Stool.197"</v>
      </c>
      <c r="OX877" s="1" t="s">
        <v>2775</v>
      </c>
    </row>
    <row r="878" spans="1:414">
      <c r="A878" s="1">
        <v>866</v>
      </c>
      <c r="B878" s="1">
        <v>198</v>
      </c>
      <c r="C878" s="1">
        <v>4473399.3</v>
      </c>
      <c r="D878" s="1" t="s">
        <v>2736</v>
      </c>
      <c r="E878" s="1" t="s">
        <v>967</v>
      </c>
      <c r="F878" s="1" t="s">
        <v>2342</v>
      </c>
      <c r="G878" s="1" t="s">
        <v>2737</v>
      </c>
      <c r="H878" s="1" t="s">
        <v>1093</v>
      </c>
      <c r="I878" s="1" t="s">
        <v>971</v>
      </c>
      <c r="J878" s="1" t="s">
        <v>984</v>
      </c>
      <c r="K878" s="1">
        <v>-7.0887489321965896E-3</v>
      </c>
      <c r="L878" s="1">
        <v>3.3765930938425E-3</v>
      </c>
      <c r="M878" t="str">
        <f t="shared" si="20"/>
        <v>"Stool.198"</v>
      </c>
      <c r="OX878" s="1" t="s">
        <v>2777</v>
      </c>
    </row>
    <row r="879" spans="1:414">
      <c r="A879" s="1">
        <v>867</v>
      </c>
      <c r="B879" s="1">
        <v>199</v>
      </c>
      <c r="C879" s="1">
        <v>4473084.3</v>
      </c>
      <c r="D879" s="1" t="s">
        <v>2738</v>
      </c>
      <c r="E879" s="1" t="s">
        <v>967</v>
      </c>
      <c r="F879" s="1" t="s">
        <v>2342</v>
      </c>
      <c r="G879" s="1" t="s">
        <v>2739</v>
      </c>
      <c r="H879" s="1" t="s">
        <v>1093</v>
      </c>
      <c r="I879" s="1" t="s">
        <v>971</v>
      </c>
      <c r="J879" s="1" t="s">
        <v>972</v>
      </c>
      <c r="K879" s="1">
        <v>-7.2629396560988197E-3</v>
      </c>
      <c r="L879" s="1">
        <v>3.3761113057247201E-3</v>
      </c>
      <c r="M879" t="str">
        <f t="shared" si="20"/>
        <v>"Stool.199"</v>
      </c>
      <c r="OX879" s="1" t="s">
        <v>2779</v>
      </c>
    </row>
    <row r="880" spans="1:414">
      <c r="A880" s="1">
        <v>868</v>
      </c>
      <c r="B880" s="1">
        <v>200</v>
      </c>
      <c r="C880" s="1">
        <v>4472343.3</v>
      </c>
      <c r="D880" s="1" t="s">
        <v>2740</v>
      </c>
      <c r="E880" s="1" t="s">
        <v>967</v>
      </c>
      <c r="F880" s="1" t="s">
        <v>2342</v>
      </c>
      <c r="G880" s="1" t="s">
        <v>2741</v>
      </c>
      <c r="H880" s="1" t="s">
        <v>1093</v>
      </c>
      <c r="I880" s="1" t="s">
        <v>971</v>
      </c>
      <c r="J880" s="1" t="s">
        <v>972</v>
      </c>
      <c r="K880" s="1">
        <v>-6.3985183539373098E-3</v>
      </c>
      <c r="L880" s="1">
        <v>3.37161626349866E-3</v>
      </c>
      <c r="M880" t="str">
        <f t="shared" si="20"/>
        <v>"Stool.200"</v>
      </c>
      <c r="OX880" s="1" t="s">
        <v>2781</v>
      </c>
    </row>
    <row r="881" spans="1:414">
      <c r="A881" s="1">
        <v>869</v>
      </c>
      <c r="B881" s="1">
        <v>201</v>
      </c>
      <c r="C881" s="1">
        <v>4472196.3</v>
      </c>
      <c r="D881" s="1" t="s">
        <v>2742</v>
      </c>
      <c r="E881" s="1" t="s">
        <v>967</v>
      </c>
      <c r="F881" s="1" t="s">
        <v>2342</v>
      </c>
      <c r="G881" s="1" t="s">
        <v>2743</v>
      </c>
      <c r="H881" s="1" t="s">
        <v>1093</v>
      </c>
      <c r="I881" s="1" t="s">
        <v>997</v>
      </c>
      <c r="J881" s="1" t="s">
        <v>972</v>
      </c>
      <c r="K881" s="1">
        <v>-7.1267983796732002E-3</v>
      </c>
      <c r="L881" s="1">
        <v>3.3686005272767698E-3</v>
      </c>
      <c r="M881" t="str">
        <f t="shared" si="20"/>
        <v>"Stool.201"</v>
      </c>
      <c r="OX881" s="1" t="s">
        <v>2783</v>
      </c>
    </row>
    <row r="882" spans="1:414">
      <c r="A882" s="1">
        <v>870</v>
      </c>
      <c r="B882" s="1">
        <v>202</v>
      </c>
      <c r="C882" s="1">
        <v>4472616.3</v>
      </c>
      <c r="D882" s="1" t="s">
        <v>2744</v>
      </c>
      <c r="E882" s="1" t="s">
        <v>967</v>
      </c>
      <c r="F882" s="1" t="s">
        <v>2342</v>
      </c>
      <c r="G882" s="1" t="s">
        <v>2745</v>
      </c>
      <c r="H882" s="1" t="s">
        <v>1093</v>
      </c>
      <c r="I882" s="1" t="s">
        <v>971</v>
      </c>
      <c r="J882" s="1" t="s">
        <v>984</v>
      </c>
      <c r="K882" s="1">
        <v>-5.57126939581481E-3</v>
      </c>
      <c r="L882" s="1">
        <v>3.3668056173512002E-3</v>
      </c>
      <c r="M882" t="str">
        <f t="shared" si="20"/>
        <v>"Stool.202"</v>
      </c>
      <c r="OX882" s="1" t="s">
        <v>2785</v>
      </c>
    </row>
    <row r="883" spans="1:414">
      <c r="A883" s="1">
        <v>871</v>
      </c>
      <c r="B883" s="1">
        <v>203</v>
      </c>
      <c r="C883" s="1">
        <v>4472197.3</v>
      </c>
      <c r="D883" s="1" t="s">
        <v>2746</v>
      </c>
      <c r="E883" s="1" t="s">
        <v>967</v>
      </c>
      <c r="F883" s="1" t="s">
        <v>2342</v>
      </c>
      <c r="G883" s="1" t="s">
        <v>2747</v>
      </c>
      <c r="H883" s="1" t="s">
        <v>1093</v>
      </c>
      <c r="I883" s="1" t="s">
        <v>997</v>
      </c>
      <c r="J883" s="1" t="s">
        <v>972</v>
      </c>
      <c r="K883" s="1">
        <v>-7.2298638177713797E-3</v>
      </c>
      <c r="L883" s="1">
        <v>3.36443902200572E-3</v>
      </c>
      <c r="M883" t="str">
        <f t="shared" si="20"/>
        <v>"Stool.203"</v>
      </c>
      <c r="OX883" s="1" t="s">
        <v>2787</v>
      </c>
    </row>
    <row r="884" spans="1:414">
      <c r="A884" s="1">
        <v>872</v>
      </c>
      <c r="B884" s="1">
        <v>204</v>
      </c>
      <c r="C884" s="1">
        <v>4472924.3</v>
      </c>
      <c r="D884" s="1" t="s">
        <v>2748</v>
      </c>
      <c r="E884" s="1" t="s">
        <v>967</v>
      </c>
      <c r="F884" s="1" t="s">
        <v>2342</v>
      </c>
      <c r="G884" s="1" t="s">
        <v>2749</v>
      </c>
      <c r="H884" s="1" t="s">
        <v>1093</v>
      </c>
      <c r="I884" s="1" t="s">
        <v>971</v>
      </c>
      <c r="J884" s="1" t="s">
        <v>984</v>
      </c>
      <c r="K884" s="1">
        <v>-4.9996332751698104E-3</v>
      </c>
      <c r="L884" s="1">
        <v>3.3641424474584801E-3</v>
      </c>
      <c r="M884" t="str">
        <f t="shared" si="20"/>
        <v>"Stool.204"</v>
      </c>
      <c r="OX884" s="1" t="s">
        <v>2789</v>
      </c>
    </row>
    <row r="885" spans="1:414">
      <c r="A885" s="1">
        <v>873</v>
      </c>
      <c r="B885" s="1">
        <v>205</v>
      </c>
      <c r="C885" s="1">
        <v>4473403.3</v>
      </c>
      <c r="D885" s="1" t="s">
        <v>2750</v>
      </c>
      <c r="E885" s="1" t="s">
        <v>967</v>
      </c>
      <c r="F885" s="1" t="s">
        <v>2342</v>
      </c>
      <c r="G885" s="1" t="s">
        <v>2751</v>
      </c>
      <c r="H885" s="1" t="s">
        <v>1093</v>
      </c>
      <c r="I885" s="1" t="s">
        <v>997</v>
      </c>
      <c r="J885" s="1" t="s">
        <v>984</v>
      </c>
      <c r="K885" s="1">
        <v>-6.2731314337341904E-3</v>
      </c>
      <c r="L885" s="1">
        <v>3.3641121572743501E-3</v>
      </c>
      <c r="M885" t="str">
        <f t="shared" si="20"/>
        <v>"Stool.205"</v>
      </c>
      <c r="OX885" s="1" t="s">
        <v>2791</v>
      </c>
    </row>
    <row r="886" spans="1:414">
      <c r="A886" s="1">
        <v>874</v>
      </c>
      <c r="B886" s="1">
        <v>206</v>
      </c>
      <c r="C886" s="1">
        <v>4472613.3</v>
      </c>
      <c r="D886" s="1" t="s">
        <v>2752</v>
      </c>
      <c r="E886" s="1" t="s">
        <v>967</v>
      </c>
      <c r="F886" s="1" t="s">
        <v>2342</v>
      </c>
      <c r="G886" s="1" t="s">
        <v>2753</v>
      </c>
      <c r="H886" s="1" t="s">
        <v>1093</v>
      </c>
      <c r="I886" s="1" t="s">
        <v>997</v>
      </c>
      <c r="J886" s="1" t="s">
        <v>984</v>
      </c>
      <c r="K886" s="1">
        <v>-6.3515768682260903E-3</v>
      </c>
      <c r="L886" s="1">
        <v>3.3560799156480301E-3</v>
      </c>
      <c r="M886" t="str">
        <f t="shared" si="20"/>
        <v>"Stool.206"</v>
      </c>
      <c r="OX886" s="1" t="s">
        <v>2793</v>
      </c>
    </row>
    <row r="887" spans="1:414">
      <c r="A887" s="1">
        <v>875</v>
      </c>
      <c r="B887" s="1">
        <v>207</v>
      </c>
      <c r="C887" s="1">
        <v>4478552.3</v>
      </c>
      <c r="D887" s="1" t="s">
        <v>2754</v>
      </c>
      <c r="E887" s="1" t="s">
        <v>967</v>
      </c>
      <c r="F887" s="1" t="s">
        <v>2342</v>
      </c>
      <c r="G887" s="1" t="s">
        <v>2755</v>
      </c>
      <c r="H887" s="1" t="s">
        <v>1093</v>
      </c>
      <c r="I887" s="1" t="s">
        <v>997</v>
      </c>
      <c r="J887" s="1" t="s">
        <v>984</v>
      </c>
      <c r="K887" s="1">
        <v>-5.7931019053919898E-3</v>
      </c>
      <c r="L887" s="1">
        <v>3.35454303004916E-3</v>
      </c>
      <c r="M887" t="str">
        <f t="shared" si="20"/>
        <v>"Stool.207"</v>
      </c>
      <c r="OX887" s="1" t="s">
        <v>2795</v>
      </c>
    </row>
    <row r="888" spans="1:414">
      <c r="A888" s="1">
        <v>876</v>
      </c>
      <c r="B888" s="1">
        <v>208</v>
      </c>
      <c r="C888" s="1">
        <v>4472128.3</v>
      </c>
      <c r="D888" s="1" t="s">
        <v>2756</v>
      </c>
      <c r="E888" s="1" t="s">
        <v>967</v>
      </c>
      <c r="F888" s="1" t="s">
        <v>2342</v>
      </c>
      <c r="G888" s="1" t="s">
        <v>2757</v>
      </c>
      <c r="H888" s="1" t="s">
        <v>1093</v>
      </c>
      <c r="I888" s="1" t="s">
        <v>971</v>
      </c>
      <c r="J888" s="1" t="s">
        <v>972</v>
      </c>
      <c r="K888" s="1">
        <v>-5.9727395006441003E-3</v>
      </c>
      <c r="L888" s="1">
        <v>3.3416417858897298E-3</v>
      </c>
      <c r="M888" t="str">
        <f t="shared" si="20"/>
        <v>"Stool.208"</v>
      </c>
      <c r="OX888" s="1" t="s">
        <v>2797</v>
      </c>
    </row>
    <row r="889" spans="1:414">
      <c r="A889" s="1">
        <v>877</v>
      </c>
      <c r="B889" s="1">
        <v>209</v>
      </c>
      <c r="C889" s="1">
        <v>4472584.3</v>
      </c>
      <c r="D889" s="1" t="s">
        <v>2758</v>
      </c>
      <c r="E889" s="1" t="s">
        <v>967</v>
      </c>
      <c r="F889" s="1" t="s">
        <v>2342</v>
      </c>
      <c r="G889" s="1" t="s">
        <v>2759</v>
      </c>
      <c r="H889" s="1" t="s">
        <v>1093</v>
      </c>
      <c r="I889" s="1" t="s">
        <v>997</v>
      </c>
      <c r="J889" s="1" t="s">
        <v>984</v>
      </c>
      <c r="K889" s="1">
        <v>-5.9617845268110101E-3</v>
      </c>
      <c r="L889" s="1">
        <v>3.3398620361961401E-3</v>
      </c>
      <c r="M889" t="str">
        <f t="shared" si="20"/>
        <v>"Stool.209"</v>
      </c>
      <c r="OX889" s="1" t="s">
        <v>2799</v>
      </c>
    </row>
    <row r="890" spans="1:414">
      <c r="A890" s="1">
        <v>878</v>
      </c>
      <c r="B890" s="1">
        <v>210</v>
      </c>
      <c r="C890" s="1">
        <v>4472611.3</v>
      </c>
      <c r="D890" s="1" t="s">
        <v>2760</v>
      </c>
      <c r="E890" s="1" t="s">
        <v>967</v>
      </c>
      <c r="F890" s="1" t="s">
        <v>2342</v>
      </c>
      <c r="G890" s="1" t="s">
        <v>2761</v>
      </c>
      <c r="H890" s="1" t="s">
        <v>1093</v>
      </c>
      <c r="I890" s="1" t="s">
        <v>971</v>
      </c>
      <c r="J890" s="1" t="s">
        <v>984</v>
      </c>
      <c r="K890" s="1">
        <v>-5.4298671625902699E-3</v>
      </c>
      <c r="L890" s="1">
        <v>3.33745209741122E-3</v>
      </c>
      <c r="M890" t="str">
        <f t="shared" si="20"/>
        <v>"Stool.210"</v>
      </c>
      <c r="OX890" s="1" t="s">
        <v>2801</v>
      </c>
    </row>
    <row r="891" spans="1:414">
      <c r="A891" s="1">
        <v>879</v>
      </c>
      <c r="B891" s="1">
        <v>211</v>
      </c>
      <c r="C891" s="1">
        <v>4472143.3</v>
      </c>
      <c r="D891" s="1" t="s">
        <v>2762</v>
      </c>
      <c r="E891" s="1" t="s">
        <v>967</v>
      </c>
      <c r="F891" s="1" t="s">
        <v>2342</v>
      </c>
      <c r="G891" s="1" t="s">
        <v>2763</v>
      </c>
      <c r="H891" s="1" t="s">
        <v>1093</v>
      </c>
      <c r="I891" s="1" t="s">
        <v>971</v>
      </c>
      <c r="J891" s="1" t="s">
        <v>972</v>
      </c>
      <c r="K891" s="1">
        <v>-5.7568337876910897E-3</v>
      </c>
      <c r="L891" s="1">
        <v>3.3275128664702301E-3</v>
      </c>
      <c r="M891" t="str">
        <f t="shared" si="20"/>
        <v>"Stool.211"</v>
      </c>
      <c r="OX891" s="1" t="s">
        <v>2803</v>
      </c>
    </row>
    <row r="892" spans="1:414">
      <c r="A892" s="1">
        <v>880</v>
      </c>
      <c r="B892" s="1">
        <v>212</v>
      </c>
      <c r="C892" s="1">
        <v>4472585.3</v>
      </c>
      <c r="D892" s="1" t="s">
        <v>2764</v>
      </c>
      <c r="E892" s="1" t="s">
        <v>967</v>
      </c>
      <c r="F892" s="1" t="s">
        <v>2342</v>
      </c>
      <c r="G892" s="1" t="s">
        <v>2765</v>
      </c>
      <c r="H892" s="1" t="s">
        <v>1093</v>
      </c>
      <c r="I892" s="1" t="s">
        <v>971</v>
      </c>
      <c r="J892" s="1" t="s">
        <v>984</v>
      </c>
      <c r="K892" s="1">
        <v>-6.4320396233451997E-3</v>
      </c>
      <c r="L892" s="1">
        <v>3.3260887660731E-3</v>
      </c>
      <c r="M892" t="str">
        <f t="shared" si="20"/>
        <v>"Stool.212"</v>
      </c>
      <c r="OX892" s="1" t="s">
        <v>2805</v>
      </c>
    </row>
    <row r="893" spans="1:414">
      <c r="A893" s="1">
        <v>881</v>
      </c>
      <c r="B893" s="1">
        <v>213</v>
      </c>
      <c r="C893" s="1">
        <v>4472356.3</v>
      </c>
      <c r="D893" s="1" t="s">
        <v>2766</v>
      </c>
      <c r="E893" s="1" t="s">
        <v>967</v>
      </c>
      <c r="F893" s="1" t="s">
        <v>2342</v>
      </c>
      <c r="G893" s="1" t="s">
        <v>2767</v>
      </c>
      <c r="H893" s="1" t="s">
        <v>1093</v>
      </c>
      <c r="I893" s="1" t="s">
        <v>971</v>
      </c>
      <c r="J893" s="1" t="s">
        <v>972</v>
      </c>
      <c r="K893" s="1">
        <v>-6.8812060921086297E-3</v>
      </c>
      <c r="L893" s="1">
        <v>3.3194469112211001E-3</v>
      </c>
      <c r="M893" t="str">
        <f t="shared" si="20"/>
        <v>"Stool.213"</v>
      </c>
      <c r="OX893" s="1" t="s">
        <v>2807</v>
      </c>
    </row>
    <row r="894" spans="1:414">
      <c r="A894" s="1">
        <v>882</v>
      </c>
      <c r="B894" s="1">
        <v>214</v>
      </c>
      <c r="C894" s="1">
        <v>4478529.3</v>
      </c>
      <c r="D894" s="1" t="s">
        <v>2768</v>
      </c>
      <c r="E894" s="1" t="s">
        <v>967</v>
      </c>
      <c r="F894" s="1" t="s">
        <v>2342</v>
      </c>
      <c r="G894" s="1" t="s">
        <v>2769</v>
      </c>
      <c r="H894" s="1" t="s">
        <v>1093</v>
      </c>
      <c r="I894" s="1" t="s">
        <v>997</v>
      </c>
      <c r="J894" s="1" t="s">
        <v>984</v>
      </c>
      <c r="K894" s="1">
        <v>-6.32312725544337E-3</v>
      </c>
      <c r="L894" s="1">
        <v>3.3186048967453999E-3</v>
      </c>
      <c r="M894" t="str">
        <f t="shared" si="20"/>
        <v>"Stool.214"</v>
      </c>
      <c r="OX894" s="1" t="s">
        <v>2809</v>
      </c>
    </row>
    <row r="895" spans="1:414">
      <c r="A895" s="1">
        <v>883</v>
      </c>
      <c r="B895" s="1">
        <v>215</v>
      </c>
      <c r="C895" s="1">
        <v>4473371.3</v>
      </c>
      <c r="D895" s="1" t="s">
        <v>2770</v>
      </c>
      <c r="E895" s="1" t="s">
        <v>967</v>
      </c>
      <c r="F895" s="1" t="s">
        <v>2342</v>
      </c>
      <c r="G895" s="1" t="s">
        <v>2771</v>
      </c>
      <c r="H895" s="1" t="s">
        <v>1093</v>
      </c>
      <c r="I895" s="1" t="s">
        <v>971</v>
      </c>
      <c r="J895" s="1" t="s">
        <v>984</v>
      </c>
      <c r="K895" s="1">
        <v>-7.0182120948773597E-3</v>
      </c>
      <c r="L895" s="1">
        <v>3.3114047016608601E-3</v>
      </c>
      <c r="M895" t="str">
        <f t="shared" si="20"/>
        <v>"Stool.215"</v>
      </c>
      <c r="OX895" s="1" t="s">
        <v>2811</v>
      </c>
    </row>
    <row r="896" spans="1:414">
      <c r="A896" s="1">
        <v>884</v>
      </c>
      <c r="B896" s="1">
        <v>216</v>
      </c>
      <c r="C896" s="1">
        <v>4472405.3</v>
      </c>
      <c r="D896" s="1" t="s">
        <v>2772</v>
      </c>
      <c r="E896" s="1" t="s">
        <v>967</v>
      </c>
      <c r="F896" s="1" t="s">
        <v>2342</v>
      </c>
      <c r="G896" s="1" t="s">
        <v>2773</v>
      </c>
      <c r="H896" s="1" t="s">
        <v>1093</v>
      </c>
      <c r="I896" s="1" t="s">
        <v>997</v>
      </c>
      <c r="J896" s="1" t="s">
        <v>1444</v>
      </c>
      <c r="K896" s="1">
        <v>-6.2859282638676297E-3</v>
      </c>
      <c r="L896" s="1">
        <v>3.3023848837091599E-3</v>
      </c>
      <c r="M896" t="str">
        <f t="shared" si="20"/>
        <v>"Stool.216"</v>
      </c>
      <c r="OX896" s="1" t="s">
        <v>2813</v>
      </c>
    </row>
    <row r="897" spans="1:414">
      <c r="A897" s="1">
        <v>885</v>
      </c>
      <c r="B897" s="1">
        <v>217</v>
      </c>
      <c r="C897" s="1">
        <v>4472598.3</v>
      </c>
      <c r="D897" s="1" t="s">
        <v>2774</v>
      </c>
      <c r="E897" s="1" t="s">
        <v>967</v>
      </c>
      <c r="F897" s="1" t="s">
        <v>2342</v>
      </c>
      <c r="G897" s="1" t="s">
        <v>2775</v>
      </c>
      <c r="H897" s="1" t="s">
        <v>1093</v>
      </c>
      <c r="I897" s="1" t="s">
        <v>997</v>
      </c>
      <c r="J897" s="1" t="s">
        <v>984</v>
      </c>
      <c r="K897" s="1">
        <v>-6.3537545340802302E-3</v>
      </c>
      <c r="L897" s="1">
        <v>3.2914033465919201E-3</v>
      </c>
      <c r="M897" t="str">
        <f t="shared" si="20"/>
        <v>"Stool.217"</v>
      </c>
      <c r="OX897" s="1" t="s">
        <v>2815</v>
      </c>
    </row>
    <row r="898" spans="1:414">
      <c r="A898" s="1">
        <v>886</v>
      </c>
      <c r="B898" s="1">
        <v>218</v>
      </c>
      <c r="C898" s="1">
        <v>4472461.3</v>
      </c>
      <c r="D898" s="1" t="s">
        <v>2776</v>
      </c>
      <c r="E898" s="1" t="s">
        <v>967</v>
      </c>
      <c r="F898" s="1" t="s">
        <v>2342</v>
      </c>
      <c r="G898" s="1" t="s">
        <v>2777</v>
      </c>
      <c r="H898" s="1" t="s">
        <v>1093</v>
      </c>
      <c r="I898" s="1" t="s">
        <v>971</v>
      </c>
      <c r="J898" s="1" t="s">
        <v>972</v>
      </c>
      <c r="K898" s="1">
        <v>-5.8111233199125596E-3</v>
      </c>
      <c r="L898" s="1">
        <v>3.2775434118689898E-3</v>
      </c>
      <c r="M898" t="str">
        <f t="shared" si="20"/>
        <v>"Stool.218"</v>
      </c>
      <c r="OX898" s="1" t="s">
        <v>2817</v>
      </c>
    </row>
    <row r="899" spans="1:414">
      <c r="A899" s="1">
        <v>887</v>
      </c>
      <c r="B899" s="1">
        <v>219</v>
      </c>
      <c r="C899" s="1">
        <v>4473302.3</v>
      </c>
      <c r="D899" s="1" t="s">
        <v>2778</v>
      </c>
      <c r="E899" s="1" t="s">
        <v>967</v>
      </c>
      <c r="F899" s="1" t="s">
        <v>2342</v>
      </c>
      <c r="G899" s="1" t="s">
        <v>2779</v>
      </c>
      <c r="H899" s="1" t="s">
        <v>1093</v>
      </c>
      <c r="I899" s="1" t="s">
        <v>971</v>
      </c>
      <c r="J899" s="1" t="s">
        <v>984</v>
      </c>
      <c r="K899" s="1">
        <v>-6.4610873344515003E-3</v>
      </c>
      <c r="L899" s="1">
        <v>3.2775320767900601E-3</v>
      </c>
      <c r="M899" t="str">
        <f t="shared" si="20"/>
        <v>"Stool.219"</v>
      </c>
      <c r="OX899" s="1" t="s">
        <v>2819</v>
      </c>
    </row>
    <row r="900" spans="1:414">
      <c r="A900" s="1">
        <v>888</v>
      </c>
      <c r="B900" s="1">
        <v>220</v>
      </c>
      <c r="C900" s="1">
        <v>4472330.3</v>
      </c>
      <c r="D900" s="1" t="s">
        <v>2780</v>
      </c>
      <c r="E900" s="1" t="s">
        <v>967</v>
      </c>
      <c r="F900" s="1" t="s">
        <v>2342</v>
      </c>
      <c r="G900" s="1" t="s">
        <v>2781</v>
      </c>
      <c r="H900" s="1" t="s">
        <v>1093</v>
      </c>
      <c r="I900" s="1" t="s">
        <v>971</v>
      </c>
      <c r="J900" s="1" t="s">
        <v>972</v>
      </c>
      <c r="K900" s="1">
        <v>-5.8597829556921799E-3</v>
      </c>
      <c r="L900" s="1">
        <v>3.2775061627629801E-3</v>
      </c>
      <c r="M900" t="str">
        <f t="shared" si="20"/>
        <v>"Stool.220"</v>
      </c>
      <c r="OX900" s="1" t="s">
        <v>2821</v>
      </c>
    </row>
    <row r="901" spans="1:414">
      <c r="A901" s="1">
        <v>889</v>
      </c>
      <c r="B901" s="1">
        <v>221</v>
      </c>
      <c r="C901" s="1">
        <v>4472997.3</v>
      </c>
      <c r="D901" s="1" t="s">
        <v>2782</v>
      </c>
      <c r="E901" s="1" t="s">
        <v>967</v>
      </c>
      <c r="F901" s="1" t="s">
        <v>2342</v>
      </c>
      <c r="G901" s="1" t="s">
        <v>2783</v>
      </c>
      <c r="H901" s="1" t="s">
        <v>1093</v>
      </c>
      <c r="I901" s="1" t="s">
        <v>971</v>
      </c>
      <c r="J901" s="1" t="s">
        <v>984</v>
      </c>
      <c r="K901" s="1">
        <v>-5.9663810571383303E-3</v>
      </c>
      <c r="L901" s="1">
        <v>3.2621309716835199E-3</v>
      </c>
      <c r="M901" t="str">
        <f t="shared" si="20"/>
        <v>"Stool.221"</v>
      </c>
      <c r="OX901" s="1" t="s">
        <v>2823</v>
      </c>
    </row>
    <row r="902" spans="1:414">
      <c r="A902" s="1">
        <v>890</v>
      </c>
      <c r="B902" s="1">
        <v>222</v>
      </c>
      <c r="C902" s="1">
        <v>4472129.3</v>
      </c>
      <c r="D902" s="1" t="s">
        <v>2784</v>
      </c>
      <c r="E902" s="1" t="s">
        <v>967</v>
      </c>
      <c r="F902" s="1" t="s">
        <v>2342</v>
      </c>
      <c r="G902" s="1" t="s">
        <v>2785</v>
      </c>
      <c r="H902" s="1" t="s">
        <v>1093</v>
      </c>
      <c r="I902" s="1" t="s">
        <v>971</v>
      </c>
      <c r="J902" s="1" t="s">
        <v>972</v>
      </c>
      <c r="K902" s="1">
        <v>-6.0457167091220601E-3</v>
      </c>
      <c r="L902" s="1">
        <v>3.2610390279770802E-3</v>
      </c>
      <c r="M902" t="str">
        <f t="shared" si="20"/>
        <v>"Stool.222"</v>
      </c>
      <c r="OX902" s="1" t="s">
        <v>2825</v>
      </c>
    </row>
    <row r="903" spans="1:414">
      <c r="A903" s="1">
        <v>891</v>
      </c>
      <c r="B903" s="1">
        <v>223</v>
      </c>
      <c r="C903" s="1">
        <v>4472387.3</v>
      </c>
      <c r="D903" s="1" t="s">
        <v>2786</v>
      </c>
      <c r="E903" s="1" t="s">
        <v>967</v>
      </c>
      <c r="F903" s="1" t="s">
        <v>2342</v>
      </c>
      <c r="G903" s="1" t="s">
        <v>2787</v>
      </c>
      <c r="H903" s="1" t="s">
        <v>1093</v>
      </c>
      <c r="I903" s="1" t="s">
        <v>997</v>
      </c>
      <c r="J903" s="1" t="s">
        <v>1055</v>
      </c>
      <c r="K903" s="1">
        <v>-6.4167033075195803E-3</v>
      </c>
      <c r="L903" s="1">
        <v>3.2530663567037002E-3</v>
      </c>
      <c r="M903" t="str">
        <f t="shared" si="20"/>
        <v>"Stool.223"</v>
      </c>
      <c r="OX903" s="1" t="s">
        <v>2827</v>
      </c>
    </row>
    <row r="904" spans="1:414">
      <c r="A904" s="1">
        <v>892</v>
      </c>
      <c r="B904" s="1">
        <v>224</v>
      </c>
      <c r="C904" s="1">
        <v>4472998.3</v>
      </c>
      <c r="D904" s="1" t="s">
        <v>2788</v>
      </c>
      <c r="E904" s="1" t="s">
        <v>967</v>
      </c>
      <c r="F904" s="1" t="s">
        <v>2342</v>
      </c>
      <c r="G904" s="1" t="s">
        <v>2789</v>
      </c>
      <c r="H904" s="1" t="s">
        <v>1093</v>
      </c>
      <c r="I904" s="1" t="s">
        <v>971</v>
      </c>
      <c r="J904" s="1" t="s">
        <v>984</v>
      </c>
      <c r="K904" s="1">
        <v>-5.9686229502125604E-3</v>
      </c>
      <c r="L904" s="1">
        <v>3.25266209787538E-3</v>
      </c>
      <c r="M904" t="str">
        <f t="shared" si="20"/>
        <v>"Stool.224"</v>
      </c>
      <c r="OX904" s="1" t="s">
        <v>2829</v>
      </c>
    </row>
    <row r="905" spans="1:414">
      <c r="A905" s="1">
        <v>893</v>
      </c>
      <c r="B905" s="1">
        <v>225</v>
      </c>
      <c r="C905" s="1">
        <v>4473423.3</v>
      </c>
      <c r="D905" s="1" t="s">
        <v>2790</v>
      </c>
      <c r="E905" s="1" t="s">
        <v>967</v>
      </c>
      <c r="F905" s="1" t="s">
        <v>2342</v>
      </c>
      <c r="G905" s="1" t="s">
        <v>2791</v>
      </c>
      <c r="H905" s="1" t="s">
        <v>1093</v>
      </c>
      <c r="I905" s="1" t="s">
        <v>997</v>
      </c>
      <c r="J905" s="1" t="s">
        <v>984</v>
      </c>
      <c r="K905" s="1">
        <v>-5.8603318522428898E-3</v>
      </c>
      <c r="L905" s="1">
        <v>3.24935935634251E-3</v>
      </c>
      <c r="M905" t="str">
        <f t="shared" si="20"/>
        <v>"Stool.225"</v>
      </c>
      <c r="OX905" s="1" t="s">
        <v>2831</v>
      </c>
    </row>
    <row r="906" spans="1:414">
      <c r="A906" s="1">
        <v>894</v>
      </c>
      <c r="B906" s="1">
        <v>226</v>
      </c>
      <c r="C906" s="1">
        <v>4472579.3</v>
      </c>
      <c r="D906" s="1" t="s">
        <v>2792</v>
      </c>
      <c r="E906" s="1" t="s">
        <v>967</v>
      </c>
      <c r="F906" s="1" t="s">
        <v>2342</v>
      </c>
      <c r="G906" s="1" t="s">
        <v>2793</v>
      </c>
      <c r="H906" s="1" t="s">
        <v>1093</v>
      </c>
      <c r="I906" s="1" t="s">
        <v>971</v>
      </c>
      <c r="J906" s="1" t="s">
        <v>984</v>
      </c>
      <c r="K906" s="1">
        <v>-5.6123460307535697E-3</v>
      </c>
      <c r="L906" s="1">
        <v>3.24902328838126E-3</v>
      </c>
      <c r="M906" t="str">
        <f t="shared" si="20"/>
        <v>"Stool.226"</v>
      </c>
      <c r="OX906" s="1" t="s">
        <v>2833</v>
      </c>
    </row>
    <row r="907" spans="1:414">
      <c r="A907" s="1">
        <v>895</v>
      </c>
      <c r="B907" s="1">
        <v>227</v>
      </c>
      <c r="C907" s="1">
        <v>4472331.3</v>
      </c>
      <c r="D907" s="1" t="s">
        <v>2794</v>
      </c>
      <c r="E907" s="1" t="s">
        <v>967</v>
      </c>
      <c r="F907" s="1" t="s">
        <v>2342</v>
      </c>
      <c r="G907" s="1" t="s">
        <v>2795</v>
      </c>
      <c r="H907" s="1" t="s">
        <v>1093</v>
      </c>
      <c r="I907" s="1" t="s">
        <v>971</v>
      </c>
      <c r="J907" s="1" t="s">
        <v>972</v>
      </c>
      <c r="K907" s="1">
        <v>-5.9583422291115302E-3</v>
      </c>
      <c r="L907" s="1">
        <v>3.2472321576731502E-3</v>
      </c>
      <c r="M907" t="str">
        <f t="shared" si="20"/>
        <v>"Stool.227"</v>
      </c>
      <c r="OX907" s="1" t="s">
        <v>2835</v>
      </c>
    </row>
    <row r="908" spans="1:414">
      <c r="A908" s="1">
        <v>896</v>
      </c>
      <c r="B908" s="1">
        <v>228</v>
      </c>
      <c r="C908" s="1">
        <v>4472883.3</v>
      </c>
      <c r="D908" s="1" t="s">
        <v>2796</v>
      </c>
      <c r="E908" s="1" t="s">
        <v>967</v>
      </c>
      <c r="F908" s="1" t="s">
        <v>2342</v>
      </c>
      <c r="G908" s="1" t="s">
        <v>2797</v>
      </c>
      <c r="H908" s="1" t="s">
        <v>1093</v>
      </c>
      <c r="I908" s="1" t="s">
        <v>971</v>
      </c>
      <c r="J908" s="1" t="s">
        <v>984</v>
      </c>
      <c r="K908" s="1">
        <v>-6.4495027965289099E-3</v>
      </c>
      <c r="L908" s="1">
        <v>3.24330287297586E-3</v>
      </c>
      <c r="M908" t="str">
        <f t="shared" si="20"/>
        <v>"Stool.228"</v>
      </c>
      <c r="OX908" s="1" t="s">
        <v>2837</v>
      </c>
    </row>
    <row r="909" spans="1:414">
      <c r="A909" s="1">
        <v>897</v>
      </c>
      <c r="B909" s="1">
        <v>229</v>
      </c>
      <c r="C909" s="1">
        <v>4472386.3</v>
      </c>
      <c r="D909" s="1" t="s">
        <v>2798</v>
      </c>
      <c r="E909" s="1" t="s">
        <v>967</v>
      </c>
      <c r="F909" s="1" t="s">
        <v>2342</v>
      </c>
      <c r="G909" s="1" t="s">
        <v>2799</v>
      </c>
      <c r="H909" s="1" t="s">
        <v>1093</v>
      </c>
      <c r="I909" s="1" t="s">
        <v>997</v>
      </c>
      <c r="J909" s="1" t="s">
        <v>1055</v>
      </c>
      <c r="K909" s="1">
        <v>-6.4233402919421497E-3</v>
      </c>
      <c r="L909" s="1">
        <v>3.2355880717954799E-3</v>
      </c>
      <c r="M909" t="str">
        <f t="shared" si="20"/>
        <v>"Stool.229"</v>
      </c>
      <c r="OX909" s="1" t="s">
        <v>2839</v>
      </c>
    </row>
    <row r="910" spans="1:414">
      <c r="A910" s="1">
        <v>898</v>
      </c>
      <c r="B910" s="1">
        <v>230</v>
      </c>
      <c r="C910" s="1">
        <v>4473714.3</v>
      </c>
      <c r="D910" s="1" t="s">
        <v>2800</v>
      </c>
      <c r="E910" s="1" t="s">
        <v>967</v>
      </c>
      <c r="F910" s="1" t="s">
        <v>2342</v>
      </c>
      <c r="G910" s="1" t="s">
        <v>2801</v>
      </c>
      <c r="H910" s="1" t="s">
        <v>1093</v>
      </c>
      <c r="I910" s="1" t="s">
        <v>971</v>
      </c>
      <c r="J910" s="1" t="s">
        <v>1444</v>
      </c>
      <c r="K910" s="1">
        <v>-6.9829294172081002E-3</v>
      </c>
      <c r="L910" s="1">
        <v>3.2226249276460701E-3</v>
      </c>
      <c r="M910" t="str">
        <f t="shared" si="20"/>
        <v>"Stool.230"</v>
      </c>
      <c r="OX910" s="1" t="s">
        <v>2841</v>
      </c>
    </row>
    <row r="911" spans="1:414">
      <c r="A911" s="1">
        <v>899</v>
      </c>
      <c r="B911" s="1">
        <v>231</v>
      </c>
      <c r="C911" s="1">
        <v>4478591.3</v>
      </c>
      <c r="D911" s="1" t="s">
        <v>2802</v>
      </c>
      <c r="E911" s="1" t="s">
        <v>967</v>
      </c>
      <c r="F911" s="1" t="s">
        <v>2342</v>
      </c>
      <c r="G911" s="1" t="s">
        <v>2803</v>
      </c>
      <c r="H911" s="1" t="s">
        <v>1093</v>
      </c>
      <c r="I911" s="1" t="s">
        <v>971</v>
      </c>
      <c r="J911" s="1" t="s">
        <v>984</v>
      </c>
      <c r="K911" s="1">
        <v>-6.1815729782635602E-3</v>
      </c>
      <c r="L911" s="1">
        <v>3.2215299794212098E-3</v>
      </c>
      <c r="M911" t="str">
        <f t="shared" si="20"/>
        <v>"Stool.231"</v>
      </c>
      <c r="OX911" s="1" t="s">
        <v>2843</v>
      </c>
    </row>
    <row r="912" spans="1:414">
      <c r="A912" s="1">
        <v>900</v>
      </c>
      <c r="B912" s="1">
        <v>232</v>
      </c>
      <c r="C912" s="1">
        <v>4472573.3</v>
      </c>
      <c r="D912" s="1" t="s">
        <v>2804</v>
      </c>
      <c r="E912" s="1" t="s">
        <v>967</v>
      </c>
      <c r="F912" s="1" t="s">
        <v>2342</v>
      </c>
      <c r="G912" s="1" t="s">
        <v>2805</v>
      </c>
      <c r="H912" s="1" t="s">
        <v>1093</v>
      </c>
      <c r="I912" s="1" t="s">
        <v>971</v>
      </c>
      <c r="J912" s="1" t="s">
        <v>984</v>
      </c>
      <c r="K912" s="1">
        <v>-5.8869872852461303E-3</v>
      </c>
      <c r="L912" s="1">
        <v>3.22095543941508E-3</v>
      </c>
      <c r="M912" t="str">
        <f t="shared" si="20"/>
        <v>"Stool.232"</v>
      </c>
      <c r="OX912" s="1" t="s">
        <v>2845</v>
      </c>
    </row>
    <row r="913" spans="1:414">
      <c r="A913" s="1">
        <v>901</v>
      </c>
      <c r="B913" s="1">
        <v>233</v>
      </c>
      <c r="C913" s="1">
        <v>4472403.3</v>
      </c>
      <c r="D913" s="1" t="s">
        <v>2806</v>
      </c>
      <c r="E913" s="1" t="s">
        <v>967</v>
      </c>
      <c r="F913" s="1" t="s">
        <v>2342</v>
      </c>
      <c r="G913" s="1" t="s">
        <v>2807</v>
      </c>
      <c r="H913" s="1" t="s">
        <v>1093</v>
      </c>
      <c r="I913" s="1" t="s">
        <v>997</v>
      </c>
      <c r="J913" s="1" t="s">
        <v>1055</v>
      </c>
      <c r="K913" s="1">
        <v>-5.7750129961655298E-3</v>
      </c>
      <c r="L913" s="1">
        <v>3.2146303232804601E-3</v>
      </c>
      <c r="M913" t="str">
        <f t="shared" si="20"/>
        <v>"Stool.233"</v>
      </c>
      <c r="OX913" s="1" t="s">
        <v>2847</v>
      </c>
    </row>
    <row r="914" spans="1:414">
      <c r="A914" s="1">
        <v>902</v>
      </c>
      <c r="B914" s="1">
        <v>234</v>
      </c>
      <c r="C914" s="1">
        <v>4478586.3</v>
      </c>
      <c r="D914" s="1" t="s">
        <v>2808</v>
      </c>
      <c r="E914" s="1" t="s">
        <v>967</v>
      </c>
      <c r="F914" s="1" t="s">
        <v>2342</v>
      </c>
      <c r="G914" s="1" t="s">
        <v>2809</v>
      </c>
      <c r="H914" s="1" t="s">
        <v>1093</v>
      </c>
      <c r="I914" s="1" t="s">
        <v>997</v>
      </c>
      <c r="J914" s="1" t="s">
        <v>984</v>
      </c>
      <c r="K914" s="1">
        <v>-6.6449093022466401E-3</v>
      </c>
      <c r="L914" s="1">
        <v>3.2130157418433E-3</v>
      </c>
      <c r="M914" t="str">
        <f t="shared" si="20"/>
        <v>"Stool.234"</v>
      </c>
      <c r="OX914" s="1" t="s">
        <v>2849</v>
      </c>
    </row>
    <row r="915" spans="1:414">
      <c r="A915" s="1">
        <v>903</v>
      </c>
      <c r="B915" s="1">
        <v>235</v>
      </c>
      <c r="C915" s="1">
        <v>4472878.3</v>
      </c>
      <c r="D915" s="1" t="s">
        <v>2810</v>
      </c>
      <c r="E915" s="1" t="s">
        <v>967</v>
      </c>
      <c r="F915" s="1" t="s">
        <v>2342</v>
      </c>
      <c r="G915" s="1" t="s">
        <v>2811</v>
      </c>
      <c r="H915" s="1" t="s">
        <v>1093</v>
      </c>
      <c r="I915" s="1" t="s">
        <v>971</v>
      </c>
      <c r="J915" s="1" t="s">
        <v>984</v>
      </c>
      <c r="K915" s="1">
        <v>-6.3144696791715502E-3</v>
      </c>
      <c r="L915" s="1">
        <v>3.2095316122917501E-3</v>
      </c>
      <c r="M915" t="str">
        <f t="shared" si="20"/>
        <v>"Stool.235"</v>
      </c>
      <c r="OX915" s="1" t="s">
        <v>2851</v>
      </c>
    </row>
    <row r="916" spans="1:414">
      <c r="A916" s="1">
        <v>904</v>
      </c>
      <c r="B916" s="1">
        <v>236</v>
      </c>
      <c r="C916" s="1">
        <v>4472567.3</v>
      </c>
      <c r="D916" s="1" t="s">
        <v>2812</v>
      </c>
      <c r="E916" s="1" t="s">
        <v>967</v>
      </c>
      <c r="F916" s="1" t="s">
        <v>2342</v>
      </c>
      <c r="G916" s="1" t="s">
        <v>2813</v>
      </c>
      <c r="H916" s="1" t="s">
        <v>1093</v>
      </c>
      <c r="I916" s="1" t="s">
        <v>971</v>
      </c>
      <c r="J916" s="1" t="s">
        <v>984</v>
      </c>
      <c r="K916" s="1">
        <v>-5.9509477318303097E-3</v>
      </c>
      <c r="L916" s="1">
        <v>3.20915132290961E-3</v>
      </c>
      <c r="M916" t="str">
        <f t="shared" si="20"/>
        <v>"Stool.236"</v>
      </c>
      <c r="OX916" s="1" t="s">
        <v>2853</v>
      </c>
    </row>
    <row r="917" spans="1:414">
      <c r="A917" s="1">
        <v>905</v>
      </c>
      <c r="B917" s="1">
        <v>237</v>
      </c>
      <c r="C917" s="1">
        <v>4472095.3</v>
      </c>
      <c r="D917" s="1" t="s">
        <v>2814</v>
      </c>
      <c r="E917" s="1" t="s">
        <v>967</v>
      </c>
      <c r="F917" s="1" t="s">
        <v>2342</v>
      </c>
      <c r="G917" s="1" t="s">
        <v>2815</v>
      </c>
      <c r="H917" s="1" t="s">
        <v>1093</v>
      </c>
      <c r="I917" s="1" t="s">
        <v>971</v>
      </c>
      <c r="J917" s="1" t="s">
        <v>984</v>
      </c>
      <c r="K917" s="1">
        <v>-5.94852194080891E-3</v>
      </c>
      <c r="L917" s="1">
        <v>3.2082839657598399E-3</v>
      </c>
      <c r="M917" t="str">
        <f t="shared" si="20"/>
        <v>"Stool.237"</v>
      </c>
      <c r="OX917" s="1" t="s">
        <v>2855</v>
      </c>
    </row>
    <row r="918" spans="1:414">
      <c r="A918" s="1">
        <v>906</v>
      </c>
      <c r="B918" s="1">
        <v>238</v>
      </c>
      <c r="C918" s="1">
        <v>4473299.3</v>
      </c>
      <c r="D918" s="1" t="s">
        <v>2816</v>
      </c>
      <c r="E918" s="1" t="s">
        <v>967</v>
      </c>
      <c r="F918" s="1" t="s">
        <v>2342</v>
      </c>
      <c r="G918" s="1" t="s">
        <v>2817</v>
      </c>
      <c r="H918" s="1" t="s">
        <v>1093</v>
      </c>
      <c r="I918" s="1" t="s">
        <v>997</v>
      </c>
      <c r="J918" s="1" t="s">
        <v>984</v>
      </c>
      <c r="K918" s="1">
        <v>-5.9170828464151599E-3</v>
      </c>
      <c r="L918" s="1">
        <v>3.2023952596852601E-3</v>
      </c>
      <c r="M918" t="str">
        <f t="shared" si="20"/>
        <v>"Stool.238"</v>
      </c>
      <c r="OX918" s="1" t="s">
        <v>2857</v>
      </c>
    </row>
    <row r="919" spans="1:414">
      <c r="A919" s="1">
        <v>907</v>
      </c>
      <c r="B919" s="1">
        <v>239</v>
      </c>
      <c r="C919" s="1">
        <v>4472460.3</v>
      </c>
      <c r="D919" s="1" t="s">
        <v>2818</v>
      </c>
      <c r="E919" s="1" t="s">
        <v>967</v>
      </c>
      <c r="F919" s="1" t="s">
        <v>2342</v>
      </c>
      <c r="G919" s="1" t="s">
        <v>2819</v>
      </c>
      <c r="H919" s="1" t="s">
        <v>1093</v>
      </c>
      <c r="I919" s="1" t="s">
        <v>971</v>
      </c>
      <c r="J919" s="1" t="s">
        <v>972</v>
      </c>
      <c r="K919" s="1">
        <v>-5.8012828383912397E-3</v>
      </c>
      <c r="L919" s="1">
        <v>3.1896537245144799E-3</v>
      </c>
      <c r="M919" t="str">
        <f t="shared" si="20"/>
        <v>"Stool.239"</v>
      </c>
      <c r="OX919" s="1" t="s">
        <v>2859</v>
      </c>
    </row>
    <row r="920" spans="1:414">
      <c r="A920" s="1">
        <v>908</v>
      </c>
      <c r="B920" s="1">
        <v>240</v>
      </c>
      <c r="C920" s="1">
        <v>4473512.3</v>
      </c>
      <c r="D920" s="1" t="s">
        <v>2820</v>
      </c>
      <c r="E920" s="1" t="s">
        <v>967</v>
      </c>
      <c r="F920" s="1" t="s">
        <v>2342</v>
      </c>
      <c r="G920" s="1" t="s">
        <v>2821</v>
      </c>
      <c r="H920" s="1" t="s">
        <v>1093</v>
      </c>
      <c r="I920" s="1" t="s">
        <v>997</v>
      </c>
      <c r="J920" s="1" t="s">
        <v>984</v>
      </c>
      <c r="K920" s="1">
        <v>-6.4801506432755202E-3</v>
      </c>
      <c r="L920" s="1">
        <v>3.1891539299971302E-3</v>
      </c>
      <c r="M920" t="str">
        <f t="shared" si="20"/>
        <v>"Stool.240"</v>
      </c>
      <c r="OX920" s="1" t="s">
        <v>2861</v>
      </c>
    </row>
    <row r="921" spans="1:414">
      <c r="A921" s="1">
        <v>909</v>
      </c>
      <c r="B921" s="1">
        <v>241</v>
      </c>
      <c r="C921" s="1">
        <v>4472249.3</v>
      </c>
      <c r="D921" s="1" t="s">
        <v>2822</v>
      </c>
      <c r="E921" s="1" t="s">
        <v>967</v>
      </c>
      <c r="F921" s="1" t="s">
        <v>2342</v>
      </c>
      <c r="G921" s="1" t="s">
        <v>2823</v>
      </c>
      <c r="H921" s="1" t="s">
        <v>1093</v>
      </c>
      <c r="I921" s="1" t="s">
        <v>971</v>
      </c>
      <c r="J921" s="1" t="s">
        <v>972</v>
      </c>
      <c r="K921" s="1">
        <v>-6.0075004423746897E-3</v>
      </c>
      <c r="L921" s="1">
        <v>3.1853906932093798E-3</v>
      </c>
      <c r="M921" t="str">
        <f t="shared" si="20"/>
        <v>"Stool.241"</v>
      </c>
      <c r="OX921" s="1" t="s">
        <v>2863</v>
      </c>
    </row>
    <row r="922" spans="1:414">
      <c r="A922" s="1">
        <v>910</v>
      </c>
      <c r="B922" s="1">
        <v>242</v>
      </c>
      <c r="C922" s="1">
        <v>4473366.3</v>
      </c>
      <c r="D922" s="1" t="s">
        <v>2824</v>
      </c>
      <c r="E922" s="1" t="s">
        <v>967</v>
      </c>
      <c r="F922" s="1" t="s">
        <v>2342</v>
      </c>
      <c r="G922" s="1" t="s">
        <v>2825</v>
      </c>
      <c r="H922" s="1" t="s">
        <v>1093</v>
      </c>
      <c r="I922" s="1" t="s">
        <v>971</v>
      </c>
      <c r="J922" s="1" t="s">
        <v>984</v>
      </c>
      <c r="K922" s="1">
        <v>-6.2335536260502101E-3</v>
      </c>
      <c r="L922" s="1">
        <v>3.18447796267238E-3</v>
      </c>
      <c r="M922" t="str">
        <f t="shared" si="20"/>
        <v>"Stool.242"</v>
      </c>
      <c r="OX922" s="1" t="s">
        <v>2865</v>
      </c>
    </row>
    <row r="923" spans="1:414">
      <c r="A923" s="1">
        <v>911</v>
      </c>
      <c r="B923" s="1">
        <v>243</v>
      </c>
      <c r="C923" s="1">
        <v>4472591.3</v>
      </c>
      <c r="D923" s="1" t="s">
        <v>2826</v>
      </c>
      <c r="E923" s="1" t="s">
        <v>967</v>
      </c>
      <c r="F923" s="1" t="s">
        <v>2342</v>
      </c>
      <c r="G923" s="1" t="s">
        <v>2827</v>
      </c>
      <c r="H923" s="1" t="s">
        <v>1093</v>
      </c>
      <c r="I923" s="1" t="s">
        <v>997</v>
      </c>
      <c r="J923" s="1" t="s">
        <v>984</v>
      </c>
      <c r="K923" s="1">
        <v>-5.8247234092640397E-3</v>
      </c>
      <c r="L923" s="1">
        <v>3.1841938397820201E-3</v>
      </c>
      <c r="M923" t="str">
        <f t="shared" si="20"/>
        <v>"Stool.243"</v>
      </c>
      <c r="OX923" s="1" t="s">
        <v>2867</v>
      </c>
    </row>
    <row r="924" spans="1:414">
      <c r="A924" s="1">
        <v>912</v>
      </c>
      <c r="B924" s="1">
        <v>244</v>
      </c>
      <c r="C924" s="1">
        <v>4472578.3</v>
      </c>
      <c r="D924" s="1" t="s">
        <v>2828</v>
      </c>
      <c r="E924" s="1" t="s">
        <v>967</v>
      </c>
      <c r="F924" s="1" t="s">
        <v>2342</v>
      </c>
      <c r="G924" s="1" t="s">
        <v>2829</v>
      </c>
      <c r="H924" s="1" t="s">
        <v>1093</v>
      </c>
      <c r="I924" s="1" t="s">
        <v>971</v>
      </c>
      <c r="J924" s="1" t="s">
        <v>984</v>
      </c>
      <c r="K924" s="1">
        <v>-5.8599258224492504E-3</v>
      </c>
      <c r="L924" s="1">
        <v>3.1814285216577999E-3</v>
      </c>
      <c r="M924" t="str">
        <f t="shared" si="20"/>
        <v>"Stool.244"</v>
      </c>
      <c r="OX924" s="1" t="s">
        <v>2869</v>
      </c>
    </row>
    <row r="925" spans="1:414">
      <c r="A925" s="1">
        <v>913</v>
      </c>
      <c r="B925" s="1">
        <v>245</v>
      </c>
      <c r="C925" s="1">
        <v>4473554.3</v>
      </c>
      <c r="D925" s="1" t="s">
        <v>2830</v>
      </c>
      <c r="E925" s="1" t="s">
        <v>967</v>
      </c>
      <c r="F925" s="1" t="s">
        <v>2342</v>
      </c>
      <c r="G925" s="1" t="s">
        <v>2831</v>
      </c>
      <c r="H925" s="1" t="s">
        <v>1093</v>
      </c>
      <c r="I925" s="1" t="s">
        <v>971</v>
      </c>
      <c r="J925" s="1" t="s">
        <v>984</v>
      </c>
      <c r="K925" s="1">
        <v>-6.2194500580024003E-3</v>
      </c>
      <c r="L925" s="1">
        <v>3.1801900544303902E-3</v>
      </c>
      <c r="M925" t="str">
        <f t="shared" si="20"/>
        <v>"Stool.245"</v>
      </c>
      <c r="OX925" s="1" t="s">
        <v>2871</v>
      </c>
    </row>
    <row r="926" spans="1:414">
      <c r="A926" s="1">
        <v>914</v>
      </c>
      <c r="B926" s="1">
        <v>246</v>
      </c>
      <c r="C926" s="1">
        <v>4472136.3</v>
      </c>
      <c r="D926" s="1" t="s">
        <v>2832</v>
      </c>
      <c r="E926" s="1" t="s">
        <v>967</v>
      </c>
      <c r="F926" s="1" t="s">
        <v>2342</v>
      </c>
      <c r="G926" s="1" t="s">
        <v>2833</v>
      </c>
      <c r="H926" s="1" t="s">
        <v>1093</v>
      </c>
      <c r="I926" s="1" t="s">
        <v>971</v>
      </c>
      <c r="J926" s="1" t="s">
        <v>972</v>
      </c>
      <c r="K926" s="1">
        <v>-6.1579812132108698E-3</v>
      </c>
      <c r="L926" s="1">
        <v>3.1721229581441902E-3</v>
      </c>
      <c r="M926" t="str">
        <f t="shared" si="20"/>
        <v>"Stool.246"</v>
      </c>
      <c r="OX926" s="1" t="s">
        <v>2873</v>
      </c>
    </row>
    <row r="927" spans="1:414">
      <c r="A927" s="1">
        <v>915</v>
      </c>
      <c r="B927" s="1">
        <v>247</v>
      </c>
      <c r="C927" s="1">
        <v>4472572.3</v>
      </c>
      <c r="D927" s="1" t="s">
        <v>2834</v>
      </c>
      <c r="E927" s="1" t="s">
        <v>967</v>
      </c>
      <c r="F927" s="1" t="s">
        <v>2342</v>
      </c>
      <c r="G927" s="1" t="s">
        <v>2835</v>
      </c>
      <c r="H927" s="1" t="s">
        <v>1093</v>
      </c>
      <c r="I927" s="1" t="s">
        <v>971</v>
      </c>
      <c r="J927" s="1" t="s">
        <v>984</v>
      </c>
      <c r="K927" s="1">
        <v>-5.649539317339E-3</v>
      </c>
      <c r="L927" s="1">
        <v>3.1669099142842298E-3</v>
      </c>
      <c r="M927" t="str">
        <f t="shared" si="20"/>
        <v>"Stool.247"</v>
      </c>
      <c r="OX927" s="1" t="s">
        <v>2875</v>
      </c>
    </row>
    <row r="928" spans="1:414">
      <c r="A928" s="1">
        <v>916</v>
      </c>
      <c r="B928" s="1">
        <v>248</v>
      </c>
      <c r="C928" s="1">
        <v>4472137.3</v>
      </c>
      <c r="D928" s="1" t="s">
        <v>2836</v>
      </c>
      <c r="E928" s="1" t="s">
        <v>967</v>
      </c>
      <c r="F928" s="1" t="s">
        <v>2342</v>
      </c>
      <c r="G928" s="1" t="s">
        <v>2837</v>
      </c>
      <c r="H928" s="1" t="s">
        <v>1093</v>
      </c>
      <c r="I928" s="1" t="s">
        <v>971</v>
      </c>
      <c r="J928" s="1" t="s">
        <v>972</v>
      </c>
      <c r="K928" s="1">
        <v>-6.1486698754187703E-3</v>
      </c>
      <c r="L928" s="1">
        <v>3.1667496351950402E-3</v>
      </c>
      <c r="M928" t="str">
        <f t="shared" si="20"/>
        <v>"Stool.248"</v>
      </c>
      <c r="OX928" s="1" t="s">
        <v>2877</v>
      </c>
    </row>
    <row r="929" spans="1:414">
      <c r="A929" s="1">
        <v>917</v>
      </c>
      <c r="B929" s="1">
        <v>249</v>
      </c>
      <c r="C929" s="1">
        <v>4472103.3</v>
      </c>
      <c r="D929" s="1" t="s">
        <v>2838</v>
      </c>
      <c r="E929" s="1" t="s">
        <v>967</v>
      </c>
      <c r="F929" s="1" t="s">
        <v>2342</v>
      </c>
      <c r="G929" s="1" t="s">
        <v>2839</v>
      </c>
      <c r="H929" s="1" t="s">
        <v>1093</v>
      </c>
      <c r="I929" s="1" t="s">
        <v>971</v>
      </c>
      <c r="J929" s="1" t="s">
        <v>984</v>
      </c>
      <c r="K929" s="1">
        <v>-5.6665766893534497E-3</v>
      </c>
      <c r="L929" s="1">
        <v>3.1652335387723301E-3</v>
      </c>
      <c r="M929" t="str">
        <f t="shared" si="20"/>
        <v>"Stool.249"</v>
      </c>
      <c r="OX929" s="1" t="s">
        <v>2879</v>
      </c>
    </row>
    <row r="930" spans="1:414">
      <c r="A930" s="1">
        <v>918</v>
      </c>
      <c r="B930" s="1">
        <v>250</v>
      </c>
      <c r="C930" s="1">
        <v>4473526.3</v>
      </c>
      <c r="D930" s="1" t="s">
        <v>2840</v>
      </c>
      <c r="E930" s="1" t="s">
        <v>967</v>
      </c>
      <c r="F930" s="1" t="s">
        <v>2342</v>
      </c>
      <c r="G930" s="1" t="s">
        <v>2841</v>
      </c>
      <c r="H930" s="1" t="s">
        <v>1093</v>
      </c>
      <c r="I930" s="1" t="s">
        <v>997</v>
      </c>
      <c r="J930" s="1" t="s">
        <v>984</v>
      </c>
      <c r="K930" s="1">
        <v>-6.70201749925295E-3</v>
      </c>
      <c r="L930" s="1">
        <v>3.1593762995176999E-3</v>
      </c>
      <c r="M930" t="str">
        <f t="shared" si="20"/>
        <v>"Stool.250"</v>
      </c>
      <c r="OX930" s="1" t="s">
        <v>2881</v>
      </c>
    </row>
    <row r="931" spans="1:414">
      <c r="A931" s="1">
        <v>919</v>
      </c>
      <c r="B931" s="1">
        <v>251</v>
      </c>
      <c r="C931" s="1">
        <v>4472577.3</v>
      </c>
      <c r="D931" s="1" t="s">
        <v>2842</v>
      </c>
      <c r="E931" s="1" t="s">
        <v>967</v>
      </c>
      <c r="F931" s="1" t="s">
        <v>2342</v>
      </c>
      <c r="G931" s="1" t="s">
        <v>2843</v>
      </c>
      <c r="H931" s="1" t="s">
        <v>1093</v>
      </c>
      <c r="I931" s="1" t="s">
        <v>971</v>
      </c>
      <c r="J931" s="1" t="s">
        <v>984</v>
      </c>
      <c r="K931" s="1">
        <v>-5.6548615033876898E-3</v>
      </c>
      <c r="L931" s="1">
        <v>3.1577799592806001E-3</v>
      </c>
      <c r="M931" t="str">
        <f t="shared" si="20"/>
        <v>"Stool.251"</v>
      </c>
      <c r="OX931" s="1" t="s">
        <v>2883</v>
      </c>
    </row>
    <row r="932" spans="1:414">
      <c r="A932" s="1">
        <v>920</v>
      </c>
      <c r="B932" s="1">
        <v>252</v>
      </c>
      <c r="C932" s="1">
        <v>4472096.3</v>
      </c>
      <c r="D932" s="1" t="s">
        <v>2844</v>
      </c>
      <c r="E932" s="1" t="s">
        <v>967</v>
      </c>
      <c r="F932" s="1" t="s">
        <v>2342</v>
      </c>
      <c r="G932" s="1" t="s">
        <v>2845</v>
      </c>
      <c r="H932" s="1" t="s">
        <v>1093</v>
      </c>
      <c r="I932" s="1" t="s">
        <v>971</v>
      </c>
      <c r="J932" s="1" t="s">
        <v>984</v>
      </c>
      <c r="K932" s="1">
        <v>-5.9425620584462602E-3</v>
      </c>
      <c r="L932" s="1">
        <v>3.1487103689906001E-3</v>
      </c>
      <c r="M932" t="str">
        <f t="shared" si="20"/>
        <v>"Stool.252"</v>
      </c>
      <c r="OX932" s="1" t="s">
        <v>2885</v>
      </c>
    </row>
    <row r="933" spans="1:414">
      <c r="A933" s="1">
        <v>921</v>
      </c>
      <c r="B933" s="1">
        <v>253</v>
      </c>
      <c r="C933" s="1">
        <v>4473317.3</v>
      </c>
      <c r="D933" s="1" t="s">
        <v>2846</v>
      </c>
      <c r="E933" s="1" t="s">
        <v>967</v>
      </c>
      <c r="F933" s="1" t="s">
        <v>2342</v>
      </c>
      <c r="G933" s="1" t="s">
        <v>2847</v>
      </c>
      <c r="H933" s="1" t="s">
        <v>1093</v>
      </c>
      <c r="I933" s="1" t="s">
        <v>971</v>
      </c>
      <c r="J933" s="1" t="s">
        <v>984</v>
      </c>
      <c r="K933" s="1">
        <v>-6.1857427575444197E-3</v>
      </c>
      <c r="L933" s="1">
        <v>3.1480745429540999E-3</v>
      </c>
      <c r="M933" t="str">
        <f t="shared" si="20"/>
        <v>"Stool.253"</v>
      </c>
      <c r="OX933" s="1" t="s">
        <v>2887</v>
      </c>
    </row>
    <row r="934" spans="1:414">
      <c r="A934" s="1">
        <v>922</v>
      </c>
      <c r="B934" s="1">
        <v>254</v>
      </c>
      <c r="C934" s="1">
        <v>4472568.3</v>
      </c>
      <c r="D934" s="1" t="s">
        <v>2848</v>
      </c>
      <c r="E934" s="1" t="s">
        <v>967</v>
      </c>
      <c r="F934" s="1" t="s">
        <v>2342</v>
      </c>
      <c r="G934" s="1" t="s">
        <v>2849</v>
      </c>
      <c r="H934" s="1" t="s">
        <v>1093</v>
      </c>
      <c r="I934" s="1" t="s">
        <v>971</v>
      </c>
      <c r="J934" s="1" t="s">
        <v>984</v>
      </c>
      <c r="K934" s="1">
        <v>-5.9284474360114404E-3</v>
      </c>
      <c r="L934" s="1">
        <v>3.1420022248872599E-3</v>
      </c>
      <c r="M934" t="str">
        <f t="shared" si="20"/>
        <v>"Stool.254"</v>
      </c>
      <c r="OX934" s="1" t="s">
        <v>2889</v>
      </c>
    </row>
    <row r="935" spans="1:414">
      <c r="A935" s="1">
        <v>923</v>
      </c>
      <c r="B935" s="1">
        <v>255</v>
      </c>
      <c r="C935" s="1">
        <v>4472570.3</v>
      </c>
      <c r="D935" s="1" t="s">
        <v>2850</v>
      </c>
      <c r="E935" s="1" t="s">
        <v>967</v>
      </c>
      <c r="F935" s="1" t="s">
        <v>2342</v>
      </c>
      <c r="G935" s="1" t="s">
        <v>2851</v>
      </c>
      <c r="H935" s="1" t="s">
        <v>1093</v>
      </c>
      <c r="I935" s="1" t="s">
        <v>971</v>
      </c>
      <c r="J935" s="1" t="s">
        <v>984</v>
      </c>
      <c r="K935" s="1">
        <v>-5.7124500985150997E-3</v>
      </c>
      <c r="L935" s="1">
        <v>3.1397725348791799E-3</v>
      </c>
      <c r="M935" t="str">
        <f t="shared" si="20"/>
        <v>"Stool.255"</v>
      </c>
      <c r="OX935" s="1" t="s">
        <v>2891</v>
      </c>
    </row>
    <row r="936" spans="1:414">
      <c r="A936" s="1">
        <v>924</v>
      </c>
      <c r="B936" s="1">
        <v>256</v>
      </c>
      <c r="C936" s="1">
        <v>4472098.3</v>
      </c>
      <c r="D936" s="1" t="s">
        <v>2852</v>
      </c>
      <c r="E936" s="1" t="s">
        <v>967</v>
      </c>
      <c r="F936" s="1" t="s">
        <v>2342</v>
      </c>
      <c r="G936" s="1" t="s">
        <v>2853</v>
      </c>
      <c r="H936" s="1" t="s">
        <v>1093</v>
      </c>
      <c r="I936" s="1" t="s">
        <v>971</v>
      </c>
      <c r="J936" s="1" t="s">
        <v>984</v>
      </c>
      <c r="K936" s="1">
        <v>-5.9534107042889597E-3</v>
      </c>
      <c r="L936" s="1">
        <v>3.1325442207292701E-3</v>
      </c>
      <c r="M936" t="str">
        <f t="shared" si="20"/>
        <v>"Stool.256"</v>
      </c>
      <c r="OX936" s="1" t="s">
        <v>2893</v>
      </c>
    </row>
    <row r="937" spans="1:414">
      <c r="A937" s="1">
        <v>925</v>
      </c>
      <c r="B937" s="1">
        <v>257</v>
      </c>
      <c r="C937" s="1">
        <v>4478582.3</v>
      </c>
      <c r="D937" s="1" t="s">
        <v>2854</v>
      </c>
      <c r="E937" s="1" t="s">
        <v>967</v>
      </c>
      <c r="F937" s="1" t="s">
        <v>2342</v>
      </c>
      <c r="G937" s="1" t="s">
        <v>2855</v>
      </c>
      <c r="H937" s="1" t="s">
        <v>1093</v>
      </c>
      <c r="I937" s="1" t="s">
        <v>997</v>
      </c>
      <c r="J937" s="1" t="s">
        <v>984</v>
      </c>
      <c r="K937" s="1">
        <v>-6.4343278926928598E-3</v>
      </c>
      <c r="L937" s="1">
        <v>3.1304084463757501E-3</v>
      </c>
      <c r="M937" t="str">
        <f t="shared" ref="M937:M1000" si="21">CONCATENATE("""",G937,"""")</f>
        <v>"Stool.257"</v>
      </c>
      <c r="OX937" s="1" t="s">
        <v>2895</v>
      </c>
    </row>
    <row r="938" spans="1:414">
      <c r="A938" s="1">
        <v>926</v>
      </c>
      <c r="B938" s="1">
        <v>258</v>
      </c>
      <c r="C938" s="1">
        <v>4472099.3</v>
      </c>
      <c r="D938" s="1" t="s">
        <v>2856</v>
      </c>
      <c r="E938" s="1" t="s">
        <v>967</v>
      </c>
      <c r="F938" s="1" t="s">
        <v>2342</v>
      </c>
      <c r="G938" s="1" t="s">
        <v>2857</v>
      </c>
      <c r="H938" s="1" t="s">
        <v>1093</v>
      </c>
      <c r="I938" s="1" t="s">
        <v>971</v>
      </c>
      <c r="J938" s="1" t="s">
        <v>984</v>
      </c>
      <c r="K938" s="1">
        <v>-5.7305423881992001E-3</v>
      </c>
      <c r="L938" s="1">
        <v>3.1276200887378901E-3</v>
      </c>
      <c r="M938" t="str">
        <f t="shared" si="21"/>
        <v>"Stool.258"</v>
      </c>
      <c r="OX938" s="1" t="s">
        <v>2897</v>
      </c>
    </row>
    <row r="939" spans="1:414">
      <c r="A939" s="1">
        <v>927</v>
      </c>
      <c r="B939" s="1">
        <v>259</v>
      </c>
      <c r="C939" s="1">
        <v>4473362.3</v>
      </c>
      <c r="D939" s="1" t="s">
        <v>2858</v>
      </c>
      <c r="E939" s="1" t="s">
        <v>967</v>
      </c>
      <c r="F939" s="1" t="s">
        <v>2342</v>
      </c>
      <c r="G939" s="1" t="s">
        <v>2859</v>
      </c>
      <c r="H939" s="1" t="s">
        <v>1093</v>
      </c>
      <c r="I939" s="1" t="s">
        <v>971</v>
      </c>
      <c r="J939" s="1" t="s">
        <v>984</v>
      </c>
      <c r="K939" s="1">
        <v>-6.1538655342287703E-3</v>
      </c>
      <c r="L939" s="1">
        <v>3.1267021689437499E-3</v>
      </c>
      <c r="M939" t="str">
        <f t="shared" si="21"/>
        <v>"Stool.259"</v>
      </c>
      <c r="OX939" s="1" t="s">
        <v>2899</v>
      </c>
    </row>
    <row r="940" spans="1:414">
      <c r="A940" s="1">
        <v>928</v>
      </c>
      <c r="B940" s="1">
        <v>260</v>
      </c>
      <c r="C940" s="1">
        <v>4472477.3</v>
      </c>
      <c r="D940" s="1" t="s">
        <v>2860</v>
      </c>
      <c r="E940" s="1" t="s">
        <v>967</v>
      </c>
      <c r="F940" s="1" t="s">
        <v>2342</v>
      </c>
      <c r="G940" s="1" t="s">
        <v>2861</v>
      </c>
      <c r="H940" s="1" t="s">
        <v>1093</v>
      </c>
      <c r="I940" s="1" t="s">
        <v>997</v>
      </c>
      <c r="J940" s="1" t="s">
        <v>972</v>
      </c>
      <c r="K940" s="1">
        <v>-6.2610569070713903E-3</v>
      </c>
      <c r="L940" s="1">
        <v>3.1186256150005E-3</v>
      </c>
      <c r="M940" t="str">
        <f t="shared" si="21"/>
        <v>"Stool.260"</v>
      </c>
      <c r="OX940" s="1" t="s">
        <v>2901</v>
      </c>
    </row>
    <row r="941" spans="1:414">
      <c r="A941" s="1">
        <v>929</v>
      </c>
      <c r="B941" s="1">
        <v>261</v>
      </c>
      <c r="C941" s="1">
        <v>4472248.3</v>
      </c>
      <c r="D941" s="1" t="s">
        <v>2862</v>
      </c>
      <c r="E941" s="1" t="s">
        <v>967</v>
      </c>
      <c r="F941" s="1" t="s">
        <v>2342</v>
      </c>
      <c r="G941" s="1" t="s">
        <v>2863</v>
      </c>
      <c r="H941" s="1" t="s">
        <v>1093</v>
      </c>
      <c r="I941" s="1" t="s">
        <v>971</v>
      </c>
      <c r="J941" s="1" t="s">
        <v>972</v>
      </c>
      <c r="K941" s="1">
        <v>-6.05306256197931E-3</v>
      </c>
      <c r="L941" s="1">
        <v>3.1147566272710001E-3</v>
      </c>
      <c r="M941" t="str">
        <f t="shared" si="21"/>
        <v>"Stool.261"</v>
      </c>
      <c r="OX941" s="1" t="s">
        <v>2903</v>
      </c>
    </row>
    <row r="942" spans="1:414">
      <c r="A942" s="1">
        <v>930</v>
      </c>
      <c r="B942" s="1">
        <v>262</v>
      </c>
      <c r="C942" s="1">
        <v>4472402.3</v>
      </c>
      <c r="D942" s="1" t="s">
        <v>2864</v>
      </c>
      <c r="E942" s="1" t="s">
        <v>967</v>
      </c>
      <c r="F942" s="1" t="s">
        <v>2342</v>
      </c>
      <c r="G942" s="1" t="s">
        <v>2865</v>
      </c>
      <c r="H942" s="1" t="s">
        <v>1093</v>
      </c>
      <c r="I942" s="1" t="s">
        <v>997</v>
      </c>
      <c r="J942" s="1" t="s">
        <v>1055</v>
      </c>
      <c r="K942" s="1">
        <v>-5.8321098186423399E-3</v>
      </c>
      <c r="L942" s="1">
        <v>3.1068540260524601E-3</v>
      </c>
      <c r="M942" t="str">
        <f t="shared" si="21"/>
        <v>"Stool.262"</v>
      </c>
      <c r="OX942" s="1" t="s">
        <v>2905</v>
      </c>
    </row>
    <row r="943" spans="1:414">
      <c r="A943" s="1">
        <v>931</v>
      </c>
      <c r="B943" s="1">
        <v>263</v>
      </c>
      <c r="C943" s="1">
        <v>4478533.3</v>
      </c>
      <c r="D943" s="1" t="s">
        <v>2866</v>
      </c>
      <c r="E943" s="1" t="s">
        <v>967</v>
      </c>
      <c r="F943" s="1" t="s">
        <v>2342</v>
      </c>
      <c r="G943" s="1" t="s">
        <v>2867</v>
      </c>
      <c r="H943" s="1" t="s">
        <v>1093</v>
      </c>
      <c r="I943" s="1" t="s">
        <v>971</v>
      </c>
      <c r="J943" s="1" t="s">
        <v>984</v>
      </c>
      <c r="K943" s="1">
        <v>-6.1517196216739501E-3</v>
      </c>
      <c r="L943" s="1">
        <v>3.1058842374673701E-3</v>
      </c>
      <c r="M943" t="str">
        <f t="shared" si="21"/>
        <v>"Stool.263"</v>
      </c>
      <c r="OX943" s="1" t="s">
        <v>2907</v>
      </c>
    </row>
    <row r="944" spans="1:414">
      <c r="A944" s="1">
        <v>932</v>
      </c>
      <c r="B944" s="1">
        <v>264</v>
      </c>
      <c r="C944" s="1">
        <v>4472569.3</v>
      </c>
      <c r="D944" s="1" t="s">
        <v>2868</v>
      </c>
      <c r="E944" s="1" t="s">
        <v>967</v>
      </c>
      <c r="F944" s="1" t="s">
        <v>2342</v>
      </c>
      <c r="G944" s="1" t="s">
        <v>2869</v>
      </c>
      <c r="H944" s="1" t="s">
        <v>1093</v>
      </c>
      <c r="I944" s="1" t="s">
        <v>971</v>
      </c>
      <c r="J944" s="1" t="s">
        <v>984</v>
      </c>
      <c r="K944" s="1">
        <v>-5.9910206294902799E-3</v>
      </c>
      <c r="L944" s="1">
        <v>3.1049651536883601E-3</v>
      </c>
      <c r="M944" t="str">
        <f t="shared" si="21"/>
        <v>"Stool.264"</v>
      </c>
      <c r="P944" s="30"/>
      <c r="OX944" s="1" t="s">
        <v>2909</v>
      </c>
    </row>
    <row r="945" spans="1:414">
      <c r="A945" s="1">
        <v>933</v>
      </c>
      <c r="B945" s="1">
        <v>265</v>
      </c>
      <c r="C945" s="1">
        <v>4472097.3</v>
      </c>
      <c r="D945" s="1" t="s">
        <v>2870</v>
      </c>
      <c r="E945" s="1" t="s">
        <v>967</v>
      </c>
      <c r="F945" s="1" t="s">
        <v>2342</v>
      </c>
      <c r="G945" s="1" t="s">
        <v>2871</v>
      </c>
      <c r="H945" s="1" t="s">
        <v>1093</v>
      </c>
      <c r="I945" s="1" t="s">
        <v>971</v>
      </c>
      <c r="J945" s="1" t="s">
        <v>984</v>
      </c>
      <c r="K945" s="1">
        <v>-5.9888825215624096E-3</v>
      </c>
      <c r="L945" s="1">
        <v>3.1045801570917702E-3</v>
      </c>
      <c r="M945" t="str">
        <f t="shared" si="21"/>
        <v>"Stool.265"</v>
      </c>
      <c r="OX945" s="1" t="s">
        <v>2911</v>
      </c>
    </row>
    <row r="946" spans="1:414">
      <c r="A946" s="1">
        <v>934</v>
      </c>
      <c r="B946" s="1">
        <v>266</v>
      </c>
      <c r="C946" s="1">
        <v>4472590.3</v>
      </c>
      <c r="D946" s="1" t="s">
        <v>2872</v>
      </c>
      <c r="E946" s="1" t="s">
        <v>967</v>
      </c>
      <c r="F946" s="1" t="s">
        <v>2342</v>
      </c>
      <c r="G946" s="1" t="s">
        <v>2873</v>
      </c>
      <c r="H946" s="1" t="s">
        <v>1093</v>
      </c>
      <c r="I946" s="1" t="s">
        <v>997</v>
      </c>
      <c r="J946" s="1" t="s">
        <v>984</v>
      </c>
      <c r="K946" s="1">
        <v>-5.8172657685105897E-3</v>
      </c>
      <c r="L946" s="1">
        <v>3.0931966357957601E-3</v>
      </c>
      <c r="M946" t="str">
        <f t="shared" si="21"/>
        <v>"Stool.266"</v>
      </c>
      <c r="OX946" s="1" t="s">
        <v>2913</v>
      </c>
    </row>
    <row r="947" spans="1:414">
      <c r="A947" s="1">
        <v>935</v>
      </c>
      <c r="B947" s="1">
        <v>267</v>
      </c>
      <c r="C947" s="1">
        <v>4472251.3</v>
      </c>
      <c r="D947" s="1" t="s">
        <v>2874</v>
      </c>
      <c r="E947" s="1" t="s">
        <v>967</v>
      </c>
      <c r="F947" s="1" t="s">
        <v>2342</v>
      </c>
      <c r="G947" s="1" t="s">
        <v>2875</v>
      </c>
      <c r="H947" s="1" t="s">
        <v>1093</v>
      </c>
      <c r="I947" s="1" t="s">
        <v>971</v>
      </c>
      <c r="J947" s="1" t="s">
        <v>972</v>
      </c>
      <c r="K947" s="1">
        <v>-5.67443773426329E-3</v>
      </c>
      <c r="L947" s="1">
        <v>3.0849600245071002E-3</v>
      </c>
      <c r="M947" t="str">
        <f t="shared" si="21"/>
        <v>"Stool.267"</v>
      </c>
      <c r="OX947" s="1" t="s">
        <v>2915</v>
      </c>
    </row>
    <row r="948" spans="1:414">
      <c r="A948" s="1">
        <v>936</v>
      </c>
      <c r="B948" s="1">
        <v>268</v>
      </c>
      <c r="C948" s="1">
        <v>4472105.3</v>
      </c>
      <c r="D948" s="1" t="s">
        <v>2876</v>
      </c>
      <c r="E948" s="1" t="s">
        <v>967</v>
      </c>
      <c r="F948" s="1" t="s">
        <v>2342</v>
      </c>
      <c r="G948" s="1" t="s">
        <v>2877</v>
      </c>
      <c r="H948" s="1" t="s">
        <v>1093</v>
      </c>
      <c r="I948" s="1" t="s">
        <v>971</v>
      </c>
      <c r="J948" s="1" t="s">
        <v>984</v>
      </c>
      <c r="K948" s="1">
        <v>-5.8109744483671004E-3</v>
      </c>
      <c r="L948" s="1">
        <v>3.0804148705478301E-3</v>
      </c>
      <c r="M948" t="str">
        <f t="shared" si="21"/>
        <v>"Stool.268"</v>
      </c>
      <c r="OX948" s="1" t="s">
        <v>2917</v>
      </c>
    </row>
    <row r="949" spans="1:414">
      <c r="A949" s="1">
        <v>937</v>
      </c>
      <c r="B949" s="1">
        <v>269</v>
      </c>
      <c r="C949" s="1">
        <v>4472571.3</v>
      </c>
      <c r="D949" s="1" t="s">
        <v>2878</v>
      </c>
      <c r="E949" s="1" t="s">
        <v>967</v>
      </c>
      <c r="F949" s="1" t="s">
        <v>2342</v>
      </c>
      <c r="G949" s="1" t="s">
        <v>2879</v>
      </c>
      <c r="H949" s="1" t="s">
        <v>1093</v>
      </c>
      <c r="I949" s="1" t="s">
        <v>971</v>
      </c>
      <c r="J949" s="1" t="s">
        <v>984</v>
      </c>
      <c r="K949" s="1">
        <v>-5.7650163544190197E-3</v>
      </c>
      <c r="L949" s="1">
        <v>3.0754636124696198E-3</v>
      </c>
      <c r="M949" t="str">
        <f t="shared" si="21"/>
        <v>"Stool.269"</v>
      </c>
      <c r="OX949" s="1" t="s">
        <v>2919</v>
      </c>
    </row>
    <row r="950" spans="1:414">
      <c r="A950" s="1">
        <v>938</v>
      </c>
      <c r="B950" s="1">
        <v>270</v>
      </c>
      <c r="C950" s="1">
        <v>4472102.3</v>
      </c>
      <c r="D950" s="1" t="s">
        <v>2880</v>
      </c>
      <c r="E950" s="1" t="s">
        <v>967</v>
      </c>
      <c r="F950" s="1" t="s">
        <v>2342</v>
      </c>
      <c r="G950" s="1" t="s">
        <v>2881</v>
      </c>
      <c r="H950" s="1" t="s">
        <v>1093</v>
      </c>
      <c r="I950" s="1" t="s">
        <v>971</v>
      </c>
      <c r="J950" s="1" t="s">
        <v>984</v>
      </c>
      <c r="K950" s="1">
        <v>-5.7571798198738401E-3</v>
      </c>
      <c r="L950" s="1">
        <v>3.0697984223574701E-3</v>
      </c>
      <c r="M950" t="str">
        <f t="shared" si="21"/>
        <v>"Stool.270"</v>
      </c>
      <c r="OX950" s="1" t="s">
        <v>2921</v>
      </c>
    </row>
    <row r="951" spans="1:414">
      <c r="A951" s="1">
        <v>939</v>
      </c>
      <c r="B951" s="1">
        <v>271</v>
      </c>
      <c r="C951" s="1">
        <v>4472607.3</v>
      </c>
      <c r="D951" s="1" t="s">
        <v>2882</v>
      </c>
      <c r="E951" s="1" t="s">
        <v>967</v>
      </c>
      <c r="F951" s="1" t="s">
        <v>2342</v>
      </c>
      <c r="G951" s="1" t="s">
        <v>2883</v>
      </c>
      <c r="H951" s="1" t="s">
        <v>1093</v>
      </c>
      <c r="I951" s="1" t="s">
        <v>971</v>
      </c>
      <c r="J951" s="1" t="s">
        <v>984</v>
      </c>
      <c r="K951" s="1">
        <v>-5.6915878607147396E-3</v>
      </c>
      <c r="L951" s="1">
        <v>3.06711396598145E-3</v>
      </c>
      <c r="M951" t="str">
        <f t="shared" si="21"/>
        <v>"Stool.271"</v>
      </c>
      <c r="OX951" s="1" t="s">
        <v>2923</v>
      </c>
    </row>
    <row r="952" spans="1:414">
      <c r="A952" s="1">
        <v>940</v>
      </c>
      <c r="B952" s="1">
        <v>272</v>
      </c>
      <c r="C952" s="1">
        <v>4472250.3</v>
      </c>
      <c r="D952" s="1" t="s">
        <v>2884</v>
      </c>
      <c r="E952" s="1" t="s">
        <v>967</v>
      </c>
      <c r="F952" s="1" t="s">
        <v>2342</v>
      </c>
      <c r="G952" s="1" t="s">
        <v>2885</v>
      </c>
      <c r="H952" s="1" t="s">
        <v>1093</v>
      </c>
      <c r="I952" s="1" t="s">
        <v>971</v>
      </c>
      <c r="J952" s="1" t="s">
        <v>972</v>
      </c>
      <c r="K952" s="1">
        <v>-5.6864086761795798E-3</v>
      </c>
      <c r="L952" s="1">
        <v>3.0640701041498102E-3</v>
      </c>
      <c r="M952" t="str">
        <f t="shared" si="21"/>
        <v>"Stool.272"</v>
      </c>
      <c r="OX952" s="1" t="s">
        <v>2925</v>
      </c>
    </row>
    <row r="953" spans="1:414">
      <c r="A953" s="1">
        <v>941</v>
      </c>
      <c r="B953" s="1">
        <v>273</v>
      </c>
      <c r="C953" s="1">
        <v>4472476.3</v>
      </c>
      <c r="D953" s="1" t="s">
        <v>2886</v>
      </c>
      <c r="E953" s="1" t="s">
        <v>967</v>
      </c>
      <c r="F953" s="1" t="s">
        <v>2342</v>
      </c>
      <c r="G953" s="1" t="s">
        <v>2887</v>
      </c>
      <c r="H953" s="1" t="s">
        <v>1093</v>
      </c>
      <c r="I953" s="1" t="s">
        <v>997</v>
      </c>
      <c r="J953" s="1" t="s">
        <v>972</v>
      </c>
      <c r="K953" s="1">
        <v>-6.2447961749277098E-3</v>
      </c>
      <c r="L953" s="1">
        <v>3.0608833374698901E-3</v>
      </c>
      <c r="M953" t="str">
        <f t="shared" si="21"/>
        <v>"Stool.273"</v>
      </c>
      <c r="OX953" s="1" t="s">
        <v>2927</v>
      </c>
    </row>
    <row r="954" spans="1:414">
      <c r="A954" s="1">
        <v>942</v>
      </c>
      <c r="B954" s="1">
        <v>274</v>
      </c>
      <c r="C954" s="1">
        <v>4472411.3</v>
      </c>
      <c r="D954" s="1" t="s">
        <v>2888</v>
      </c>
      <c r="E954" s="1" t="s">
        <v>967</v>
      </c>
      <c r="F954" s="1" t="s">
        <v>2342</v>
      </c>
      <c r="G954" s="1" t="s">
        <v>2889</v>
      </c>
      <c r="H954" s="1" t="s">
        <v>1093</v>
      </c>
      <c r="I954" s="1" t="s">
        <v>997</v>
      </c>
      <c r="J954" s="1" t="s">
        <v>1444</v>
      </c>
      <c r="K954" s="1">
        <v>-6.2867567794836002E-3</v>
      </c>
      <c r="L954" s="1">
        <v>3.0530521687311702E-3</v>
      </c>
      <c r="M954" t="str">
        <f t="shared" si="21"/>
        <v>"Stool.274"</v>
      </c>
      <c r="OX954" s="1" t="s">
        <v>2929</v>
      </c>
    </row>
    <row r="955" spans="1:414">
      <c r="A955" s="1">
        <v>943</v>
      </c>
      <c r="B955" s="1">
        <v>275</v>
      </c>
      <c r="C955" s="1">
        <v>4472872.3</v>
      </c>
      <c r="D955" s="1" t="s">
        <v>2890</v>
      </c>
      <c r="E955" s="1" t="s">
        <v>967</v>
      </c>
      <c r="F955" s="1" t="s">
        <v>2342</v>
      </c>
      <c r="G955" s="1" t="s">
        <v>2891</v>
      </c>
      <c r="H955" s="1" t="s">
        <v>1093</v>
      </c>
      <c r="I955" s="1" t="s">
        <v>971</v>
      </c>
      <c r="J955" s="1" t="s">
        <v>984</v>
      </c>
      <c r="K955" s="1">
        <v>-6.4505152529765698E-3</v>
      </c>
      <c r="L955" s="1">
        <v>3.0361100163124898E-3</v>
      </c>
      <c r="M955" t="str">
        <f t="shared" si="21"/>
        <v>"Stool.275"</v>
      </c>
      <c r="OX955" s="1" t="s">
        <v>2931</v>
      </c>
    </row>
    <row r="956" spans="1:414">
      <c r="A956" s="1">
        <v>944</v>
      </c>
      <c r="B956" s="1">
        <v>276</v>
      </c>
      <c r="C956" s="1">
        <v>4472185.3</v>
      </c>
      <c r="D956" s="1" t="s">
        <v>2892</v>
      </c>
      <c r="E956" s="1" t="s">
        <v>967</v>
      </c>
      <c r="F956" s="1" t="s">
        <v>2342</v>
      </c>
      <c r="G956" s="1" t="s">
        <v>2893</v>
      </c>
      <c r="H956" s="1" t="s">
        <v>1093</v>
      </c>
      <c r="I956" s="1" t="s">
        <v>997</v>
      </c>
      <c r="J956" s="1" t="s">
        <v>972</v>
      </c>
      <c r="K956" s="1">
        <v>-5.1876645882186897E-3</v>
      </c>
      <c r="L956" s="1">
        <v>3.03408419132925E-3</v>
      </c>
      <c r="M956" t="str">
        <f t="shared" si="21"/>
        <v>"Stool.276"</v>
      </c>
      <c r="OX956" s="1" t="s">
        <v>2933</v>
      </c>
    </row>
    <row r="957" spans="1:414">
      <c r="A957" s="1">
        <v>945</v>
      </c>
      <c r="B957" s="1">
        <v>277</v>
      </c>
      <c r="C957" s="1">
        <v>4472302.3</v>
      </c>
      <c r="D957" s="1" t="s">
        <v>2894</v>
      </c>
      <c r="E957" s="1" t="s">
        <v>967</v>
      </c>
      <c r="F957" s="1" t="s">
        <v>2342</v>
      </c>
      <c r="G957" s="1" t="s">
        <v>2895</v>
      </c>
      <c r="H957" s="1" t="s">
        <v>1093</v>
      </c>
      <c r="I957" s="1" t="s">
        <v>997</v>
      </c>
      <c r="J957" s="1" t="s">
        <v>972</v>
      </c>
      <c r="K957" s="1">
        <v>-6.3899925731515797E-3</v>
      </c>
      <c r="L957" s="1">
        <v>3.0237323259443599E-3</v>
      </c>
      <c r="M957" t="str">
        <f t="shared" si="21"/>
        <v>"Stool.277"</v>
      </c>
      <c r="OX957" s="1" t="s">
        <v>2935</v>
      </c>
    </row>
    <row r="958" spans="1:414">
      <c r="A958" s="1">
        <v>946</v>
      </c>
      <c r="B958" s="1">
        <v>278</v>
      </c>
      <c r="C958" s="1">
        <v>4472603.3</v>
      </c>
      <c r="D958" s="1" t="s">
        <v>2896</v>
      </c>
      <c r="E958" s="1" t="s">
        <v>967</v>
      </c>
      <c r="F958" s="1" t="s">
        <v>2342</v>
      </c>
      <c r="G958" s="1" t="s">
        <v>2897</v>
      </c>
      <c r="H958" s="1" t="s">
        <v>1093</v>
      </c>
      <c r="I958" s="1" t="s">
        <v>971</v>
      </c>
      <c r="J958" s="1" t="s">
        <v>984</v>
      </c>
      <c r="K958" s="1">
        <v>-5.6455847649850002E-3</v>
      </c>
      <c r="L958" s="1">
        <v>3.0122371176508102E-3</v>
      </c>
      <c r="M958" t="str">
        <f t="shared" si="21"/>
        <v>"Stool.278"</v>
      </c>
      <c r="OX958" s="1" t="s">
        <v>2937</v>
      </c>
    </row>
    <row r="959" spans="1:414">
      <c r="A959" s="1">
        <v>947</v>
      </c>
      <c r="B959" s="1">
        <v>279</v>
      </c>
      <c r="C959" s="1">
        <v>4472628.3</v>
      </c>
      <c r="D959" s="1" t="s">
        <v>2898</v>
      </c>
      <c r="E959" s="1" t="s">
        <v>967</v>
      </c>
      <c r="F959" s="1" t="s">
        <v>2342</v>
      </c>
      <c r="G959" s="1" t="s">
        <v>2899</v>
      </c>
      <c r="H959" s="1" t="s">
        <v>1093</v>
      </c>
      <c r="I959" s="1" t="s">
        <v>997</v>
      </c>
      <c r="J959" s="1" t="s">
        <v>984</v>
      </c>
      <c r="K959" s="1">
        <v>-5.3344197666945698E-3</v>
      </c>
      <c r="L959" s="1">
        <v>3.0113139399384598E-3</v>
      </c>
      <c r="M959" t="str">
        <f t="shared" si="21"/>
        <v>"Stool.279"</v>
      </c>
      <c r="OX959" s="1" t="s">
        <v>2939</v>
      </c>
    </row>
    <row r="960" spans="1:414">
      <c r="A960" s="1">
        <v>948</v>
      </c>
      <c r="B960" s="1">
        <v>280</v>
      </c>
      <c r="C960" s="1">
        <v>4472651.3</v>
      </c>
      <c r="D960" s="1" t="s">
        <v>2900</v>
      </c>
      <c r="E960" s="1" t="s">
        <v>967</v>
      </c>
      <c r="F960" s="1" t="s">
        <v>2342</v>
      </c>
      <c r="G960" s="1" t="s">
        <v>2901</v>
      </c>
      <c r="H960" s="1" t="s">
        <v>1093</v>
      </c>
      <c r="I960" s="1" t="s">
        <v>971</v>
      </c>
      <c r="J960" s="1" t="s">
        <v>984</v>
      </c>
      <c r="K960" s="1">
        <v>-5.7251112742965002E-3</v>
      </c>
      <c r="L960" s="1">
        <v>3.0042666588720201E-3</v>
      </c>
      <c r="M960" t="str">
        <f t="shared" si="21"/>
        <v>"Stool.280"</v>
      </c>
      <c r="OX960" s="1" t="s">
        <v>2941</v>
      </c>
    </row>
    <row r="961" spans="1:414">
      <c r="A961" s="1">
        <v>949</v>
      </c>
      <c r="B961" s="1">
        <v>281</v>
      </c>
      <c r="C961" s="1">
        <v>4472655.3</v>
      </c>
      <c r="D961" s="1" t="s">
        <v>2902</v>
      </c>
      <c r="E961" s="1" t="s">
        <v>967</v>
      </c>
      <c r="F961" s="1" t="s">
        <v>2342</v>
      </c>
      <c r="G961" s="1" t="s">
        <v>2903</v>
      </c>
      <c r="H961" s="1" t="s">
        <v>1093</v>
      </c>
      <c r="I961" s="1" t="s">
        <v>971</v>
      </c>
      <c r="J961" s="1" t="s">
        <v>984</v>
      </c>
      <c r="K961" s="1">
        <v>-5.7807417649401796E-3</v>
      </c>
      <c r="L961" s="1">
        <v>3.00397107391834E-3</v>
      </c>
      <c r="M961" t="str">
        <f t="shared" si="21"/>
        <v>"Stool.281"</v>
      </c>
      <c r="OX961" s="1" t="s">
        <v>2943</v>
      </c>
    </row>
    <row r="962" spans="1:414">
      <c r="A962" s="1">
        <v>950</v>
      </c>
      <c r="B962" s="1">
        <v>282</v>
      </c>
      <c r="C962" s="1">
        <v>4472654.3</v>
      </c>
      <c r="D962" s="1" t="s">
        <v>2904</v>
      </c>
      <c r="E962" s="1" t="s">
        <v>967</v>
      </c>
      <c r="F962" s="1" t="s">
        <v>2342</v>
      </c>
      <c r="G962" s="1" t="s">
        <v>2905</v>
      </c>
      <c r="H962" s="1" t="s">
        <v>1093</v>
      </c>
      <c r="I962" s="1" t="s">
        <v>971</v>
      </c>
      <c r="J962" s="1" t="s">
        <v>984</v>
      </c>
      <c r="K962" s="1">
        <v>-5.4941663670226301E-3</v>
      </c>
      <c r="L962" s="1">
        <v>3.0000938863565399E-3</v>
      </c>
      <c r="M962" t="str">
        <f t="shared" si="21"/>
        <v>"Stool.282"</v>
      </c>
      <c r="OX962" s="1" t="s">
        <v>2946</v>
      </c>
    </row>
    <row r="963" spans="1:414">
      <c r="A963" s="1">
        <v>951</v>
      </c>
      <c r="B963" s="1">
        <v>283</v>
      </c>
      <c r="C963" s="1">
        <v>4472650.3</v>
      </c>
      <c r="D963" s="1" t="s">
        <v>2906</v>
      </c>
      <c r="E963" s="1" t="s">
        <v>967</v>
      </c>
      <c r="F963" s="1" t="s">
        <v>2342</v>
      </c>
      <c r="G963" s="1" t="s">
        <v>2907</v>
      </c>
      <c r="H963" s="1" t="s">
        <v>1093</v>
      </c>
      <c r="I963" s="1" t="s">
        <v>997</v>
      </c>
      <c r="J963" s="1" t="s">
        <v>984</v>
      </c>
      <c r="K963" s="1">
        <v>-5.3328577923941996E-3</v>
      </c>
      <c r="L963" s="1">
        <v>2.9920000250403598E-3</v>
      </c>
      <c r="M963" t="str">
        <f t="shared" si="21"/>
        <v>"Stool.283"</v>
      </c>
      <c r="OX963" s="1" t="s">
        <v>2948</v>
      </c>
    </row>
    <row r="964" spans="1:414">
      <c r="A964" s="1">
        <v>952</v>
      </c>
      <c r="B964" s="1">
        <v>284</v>
      </c>
      <c r="C964" s="1">
        <v>4472303.3</v>
      </c>
      <c r="D964" s="1" t="s">
        <v>2908</v>
      </c>
      <c r="E964" s="1" t="s">
        <v>967</v>
      </c>
      <c r="F964" s="1" t="s">
        <v>2342</v>
      </c>
      <c r="G964" s="1" t="s">
        <v>2909</v>
      </c>
      <c r="H964" s="1" t="s">
        <v>1093</v>
      </c>
      <c r="I964" s="1" t="s">
        <v>997</v>
      </c>
      <c r="J964" s="1" t="s">
        <v>972</v>
      </c>
      <c r="K964" s="1">
        <v>-6.4130500483484901E-3</v>
      </c>
      <c r="L964" s="1">
        <v>2.9919902031745999E-3</v>
      </c>
      <c r="M964" t="str">
        <f t="shared" si="21"/>
        <v>"Stool.284"</v>
      </c>
      <c r="OX964" s="1" t="s">
        <v>2950</v>
      </c>
    </row>
    <row r="965" spans="1:414">
      <c r="A965" s="1">
        <v>953</v>
      </c>
      <c r="B965" s="1">
        <v>285</v>
      </c>
      <c r="C965" s="1">
        <v>4472215.3</v>
      </c>
      <c r="D965" s="1" t="s">
        <v>2910</v>
      </c>
      <c r="E965" s="1" t="s">
        <v>967</v>
      </c>
      <c r="F965" s="1" t="s">
        <v>2342</v>
      </c>
      <c r="G965" s="1" t="s">
        <v>2911</v>
      </c>
      <c r="H965" s="1" t="s">
        <v>1093</v>
      </c>
      <c r="I965" s="1" t="s">
        <v>997</v>
      </c>
      <c r="J965" s="1" t="s">
        <v>972</v>
      </c>
      <c r="K965" s="1">
        <v>-5.4526579605984902E-3</v>
      </c>
      <c r="L965" s="1">
        <v>2.9917671605540499E-3</v>
      </c>
      <c r="M965" t="str">
        <f t="shared" si="21"/>
        <v>"Stool.285"</v>
      </c>
      <c r="OX965" s="1" t="s">
        <v>2952</v>
      </c>
    </row>
    <row r="966" spans="1:414">
      <c r="A966" s="1">
        <v>954</v>
      </c>
      <c r="B966" s="1">
        <v>286</v>
      </c>
      <c r="C966" s="1">
        <v>4472214.3</v>
      </c>
      <c r="D966" s="1" t="s">
        <v>2912</v>
      </c>
      <c r="E966" s="1" t="s">
        <v>967</v>
      </c>
      <c r="F966" s="1" t="s">
        <v>2342</v>
      </c>
      <c r="G966" s="1" t="s">
        <v>2913</v>
      </c>
      <c r="H966" s="1" t="s">
        <v>1093</v>
      </c>
      <c r="I966" s="1" t="s">
        <v>997</v>
      </c>
      <c r="J966" s="1" t="s">
        <v>972</v>
      </c>
      <c r="K966" s="1">
        <v>-5.3921332127024602E-3</v>
      </c>
      <c r="L966" s="1">
        <v>2.9876807902588301E-3</v>
      </c>
      <c r="M966" t="str">
        <f t="shared" si="21"/>
        <v>"Stool.286"</v>
      </c>
      <c r="OX966" s="1" t="s">
        <v>2954</v>
      </c>
    </row>
    <row r="967" spans="1:414">
      <c r="A967" s="1">
        <v>955</v>
      </c>
      <c r="B967" s="1">
        <v>287</v>
      </c>
      <c r="C967" s="1">
        <v>4472184.3</v>
      </c>
      <c r="D967" s="1" t="s">
        <v>2914</v>
      </c>
      <c r="E967" s="1" t="s">
        <v>967</v>
      </c>
      <c r="F967" s="1" t="s">
        <v>2342</v>
      </c>
      <c r="G967" s="1" t="s">
        <v>2915</v>
      </c>
      <c r="H967" s="1" t="s">
        <v>1093</v>
      </c>
      <c r="I967" s="1" t="s">
        <v>997</v>
      </c>
      <c r="J967" s="1" t="s">
        <v>972</v>
      </c>
      <c r="K967" s="1">
        <v>-5.1325916252172102E-3</v>
      </c>
      <c r="L967" s="1">
        <v>2.9724805097459902E-3</v>
      </c>
      <c r="M967" t="str">
        <f t="shared" si="21"/>
        <v>"Stool.287"</v>
      </c>
      <c r="OX967" s="1" t="s">
        <v>2956</v>
      </c>
    </row>
    <row r="968" spans="1:414">
      <c r="A968" s="1">
        <v>956</v>
      </c>
      <c r="B968" s="1">
        <v>288</v>
      </c>
      <c r="C968" s="1">
        <v>4473351.3</v>
      </c>
      <c r="D968" s="1" t="s">
        <v>2916</v>
      </c>
      <c r="E968" s="1" t="s">
        <v>967</v>
      </c>
      <c r="F968" s="1" t="s">
        <v>2342</v>
      </c>
      <c r="G968" s="1" t="s">
        <v>2917</v>
      </c>
      <c r="H968" s="1" t="s">
        <v>1093</v>
      </c>
      <c r="I968" s="1" t="s">
        <v>971</v>
      </c>
      <c r="J968" s="1" t="s">
        <v>984</v>
      </c>
      <c r="K968" s="1">
        <v>-5.5883087129054597E-3</v>
      </c>
      <c r="L968" s="1">
        <v>2.9685416273682202E-3</v>
      </c>
      <c r="M968" t="str">
        <f t="shared" si="21"/>
        <v>"Stool.288"</v>
      </c>
      <c r="OX968" s="1" t="s">
        <v>2958</v>
      </c>
    </row>
    <row r="969" spans="1:414">
      <c r="A969" s="1">
        <v>957</v>
      </c>
      <c r="B969" s="1">
        <v>289</v>
      </c>
      <c r="C969" s="1">
        <v>4472680.3</v>
      </c>
      <c r="D969" s="1" t="s">
        <v>2918</v>
      </c>
      <c r="E969" s="1" t="s">
        <v>967</v>
      </c>
      <c r="F969" s="1" t="s">
        <v>2342</v>
      </c>
      <c r="G969" s="1" t="s">
        <v>2919</v>
      </c>
      <c r="H969" s="1" t="s">
        <v>1093</v>
      </c>
      <c r="I969" s="1" t="s">
        <v>971</v>
      </c>
      <c r="J969" s="1" t="s">
        <v>984</v>
      </c>
      <c r="K969" s="1">
        <v>-5.8700019194698697E-3</v>
      </c>
      <c r="L969" s="1">
        <v>2.95774835672187E-3</v>
      </c>
      <c r="M969" t="str">
        <f t="shared" si="21"/>
        <v>"Stool.289"</v>
      </c>
      <c r="OX969" s="1" t="s">
        <v>2960</v>
      </c>
    </row>
    <row r="970" spans="1:414">
      <c r="A970" s="1">
        <v>958</v>
      </c>
      <c r="B970" s="1">
        <v>290</v>
      </c>
      <c r="C970" s="1">
        <v>4472483.3</v>
      </c>
      <c r="D970" s="1" t="s">
        <v>2920</v>
      </c>
      <c r="E970" s="1" t="s">
        <v>967</v>
      </c>
      <c r="F970" s="1" t="s">
        <v>2342</v>
      </c>
      <c r="G970" s="1" t="s">
        <v>2921</v>
      </c>
      <c r="H970" s="1" t="s">
        <v>1093</v>
      </c>
      <c r="I970" s="1" t="s">
        <v>971</v>
      </c>
      <c r="J970" s="1" t="s">
        <v>972</v>
      </c>
      <c r="K970" s="1">
        <v>-5.9785623946895204E-3</v>
      </c>
      <c r="L970" s="1">
        <v>2.9493714285147E-3</v>
      </c>
      <c r="M970" t="str">
        <f t="shared" si="21"/>
        <v>"Stool.290"</v>
      </c>
      <c r="P970" s="30"/>
      <c r="OX970" s="1" t="s">
        <v>2962</v>
      </c>
    </row>
    <row r="971" spans="1:414">
      <c r="A971" s="1">
        <v>959</v>
      </c>
      <c r="B971" s="1">
        <v>291</v>
      </c>
      <c r="C971" s="1">
        <v>4472629.3</v>
      </c>
      <c r="D971" s="1" t="s">
        <v>2922</v>
      </c>
      <c r="E971" s="1" t="s">
        <v>967</v>
      </c>
      <c r="F971" s="1" t="s">
        <v>2342</v>
      </c>
      <c r="G971" s="1" t="s">
        <v>2923</v>
      </c>
      <c r="H971" s="1" t="s">
        <v>1093</v>
      </c>
      <c r="I971" s="1" t="s">
        <v>971</v>
      </c>
      <c r="J971" s="1" t="s">
        <v>984</v>
      </c>
      <c r="K971" s="1">
        <v>-5.5504831461106697E-3</v>
      </c>
      <c r="L971" s="1">
        <v>2.9284750842872801E-3</v>
      </c>
      <c r="M971" t="str">
        <f t="shared" si="21"/>
        <v>"Stool.291"</v>
      </c>
      <c r="OX971" s="1" t="s">
        <v>2964</v>
      </c>
    </row>
    <row r="972" spans="1:414">
      <c r="A972" s="1">
        <v>960</v>
      </c>
      <c r="B972" s="1">
        <v>292</v>
      </c>
      <c r="C972" s="1">
        <v>4472664.3</v>
      </c>
      <c r="D972" s="1" t="s">
        <v>2924</v>
      </c>
      <c r="E972" s="1" t="s">
        <v>967</v>
      </c>
      <c r="F972" s="1" t="s">
        <v>2342</v>
      </c>
      <c r="G972" s="1" t="s">
        <v>2925</v>
      </c>
      <c r="H972" s="1" t="s">
        <v>1093</v>
      </c>
      <c r="I972" s="1" t="s">
        <v>971</v>
      </c>
      <c r="J972" s="1" t="s">
        <v>984</v>
      </c>
      <c r="K972" s="1">
        <v>-5.9365646595210802E-3</v>
      </c>
      <c r="L972" s="1">
        <v>2.9185550887126299E-3</v>
      </c>
      <c r="M972" t="str">
        <f t="shared" si="21"/>
        <v>"Stool.292"</v>
      </c>
      <c r="OX972" s="1" t="s">
        <v>2966</v>
      </c>
    </row>
    <row r="973" spans="1:414">
      <c r="A973" s="1">
        <v>961</v>
      </c>
      <c r="B973" s="1">
        <v>293</v>
      </c>
      <c r="C973" s="1">
        <v>4478559.3</v>
      </c>
      <c r="D973" s="1" t="s">
        <v>2926</v>
      </c>
      <c r="E973" s="1" t="s">
        <v>967</v>
      </c>
      <c r="F973" s="1" t="s">
        <v>2342</v>
      </c>
      <c r="G973" s="1" t="s">
        <v>2927</v>
      </c>
      <c r="H973" s="1" t="s">
        <v>1093</v>
      </c>
      <c r="I973" s="1" t="s">
        <v>997</v>
      </c>
      <c r="J973" s="1" t="s">
        <v>984</v>
      </c>
      <c r="K973" s="1">
        <v>-5.8434633262949296E-3</v>
      </c>
      <c r="L973" s="1">
        <v>2.9016477598682701E-3</v>
      </c>
      <c r="M973" t="str">
        <f t="shared" si="21"/>
        <v>"Stool.293"</v>
      </c>
      <c r="OX973" s="1" t="s">
        <v>2968</v>
      </c>
    </row>
    <row r="974" spans="1:414">
      <c r="A974" s="1">
        <v>962</v>
      </c>
      <c r="B974" s="1">
        <v>294</v>
      </c>
      <c r="C974" s="1">
        <v>4472482.3</v>
      </c>
      <c r="D974" s="1" t="s">
        <v>2928</v>
      </c>
      <c r="E974" s="1" t="s">
        <v>967</v>
      </c>
      <c r="F974" s="1" t="s">
        <v>2342</v>
      </c>
      <c r="G974" s="1" t="s">
        <v>2929</v>
      </c>
      <c r="H974" s="1" t="s">
        <v>1093</v>
      </c>
      <c r="I974" s="1" t="s">
        <v>971</v>
      </c>
      <c r="J974" s="1" t="s">
        <v>972</v>
      </c>
      <c r="K974" s="1">
        <v>-5.9794689132621802E-3</v>
      </c>
      <c r="L974" s="1">
        <v>2.8863874349336302E-3</v>
      </c>
      <c r="M974" t="str">
        <f t="shared" si="21"/>
        <v>"Stool.294"</v>
      </c>
      <c r="OX974" s="1" t="s">
        <v>2970</v>
      </c>
    </row>
    <row r="975" spans="1:414">
      <c r="A975" s="1">
        <v>963</v>
      </c>
      <c r="B975" s="1">
        <v>295</v>
      </c>
      <c r="C975" s="1">
        <v>4473442.3</v>
      </c>
      <c r="D975" s="1" t="s">
        <v>2930</v>
      </c>
      <c r="E975" s="1" t="s">
        <v>967</v>
      </c>
      <c r="F975" s="1" t="s">
        <v>2342</v>
      </c>
      <c r="G975" s="1" t="s">
        <v>2931</v>
      </c>
      <c r="H975" s="1" t="s">
        <v>1093</v>
      </c>
      <c r="I975" s="1" t="s">
        <v>997</v>
      </c>
      <c r="J975" s="1" t="s">
        <v>984</v>
      </c>
      <c r="K975" s="1">
        <v>-5.8837644806107002E-3</v>
      </c>
      <c r="L975" s="1">
        <v>2.8714780138373299E-3</v>
      </c>
      <c r="M975" t="str">
        <f t="shared" si="21"/>
        <v>"Stool.295"</v>
      </c>
      <c r="OX975" s="1" t="s">
        <v>2972</v>
      </c>
    </row>
    <row r="976" spans="1:414">
      <c r="A976" s="1">
        <v>964</v>
      </c>
      <c r="B976" s="1">
        <v>296</v>
      </c>
      <c r="C976" s="1">
        <v>4472774.3</v>
      </c>
      <c r="D976" s="1" t="s">
        <v>2932</v>
      </c>
      <c r="E976" s="1" t="s">
        <v>967</v>
      </c>
      <c r="F976" s="1" t="s">
        <v>2342</v>
      </c>
      <c r="G976" s="1" t="s">
        <v>2933</v>
      </c>
      <c r="H976" s="1" t="s">
        <v>1093</v>
      </c>
      <c r="I976" s="1" t="s">
        <v>997</v>
      </c>
      <c r="J976" s="1" t="s">
        <v>984</v>
      </c>
      <c r="K976" s="1">
        <v>-4.7552626922014798E-3</v>
      </c>
      <c r="L976" s="1">
        <v>2.8322208924082899E-3</v>
      </c>
      <c r="M976" t="str">
        <f t="shared" si="21"/>
        <v>"Stool.296"</v>
      </c>
      <c r="OX976" s="1" t="s">
        <v>2974</v>
      </c>
    </row>
    <row r="977" spans="1:414">
      <c r="A977" s="1">
        <v>965</v>
      </c>
      <c r="B977" s="1">
        <v>297</v>
      </c>
      <c r="C977" s="1">
        <v>4472661.3</v>
      </c>
      <c r="D977" s="1" t="s">
        <v>2934</v>
      </c>
      <c r="E977" s="1" t="s">
        <v>967</v>
      </c>
      <c r="F977" s="1" t="s">
        <v>2342</v>
      </c>
      <c r="G977" s="1" t="s">
        <v>2935</v>
      </c>
      <c r="H977" s="1" t="s">
        <v>1093</v>
      </c>
      <c r="I977" s="1" t="s">
        <v>971</v>
      </c>
      <c r="J977" s="1" t="s">
        <v>984</v>
      </c>
      <c r="K977" s="1">
        <v>-5.0889382619018599E-3</v>
      </c>
      <c r="L977" s="1">
        <v>2.7518763615975699E-3</v>
      </c>
      <c r="M977" t="str">
        <f t="shared" si="21"/>
        <v>"Stool.297"</v>
      </c>
      <c r="OX977" s="1" t="s">
        <v>2976</v>
      </c>
    </row>
    <row r="978" spans="1:414">
      <c r="A978" s="1">
        <v>966</v>
      </c>
      <c r="B978" s="1">
        <v>298</v>
      </c>
      <c r="C978" s="1">
        <v>4473433.3</v>
      </c>
      <c r="D978" s="1" t="s">
        <v>2936</v>
      </c>
      <c r="E978" s="1" t="s">
        <v>967</v>
      </c>
      <c r="F978" s="1" t="s">
        <v>2342</v>
      </c>
      <c r="G978" s="1" t="s">
        <v>2937</v>
      </c>
      <c r="H978" s="1" t="s">
        <v>1093</v>
      </c>
      <c r="I978" s="1" t="s">
        <v>971</v>
      </c>
      <c r="J978" s="1" t="s">
        <v>984</v>
      </c>
      <c r="K978" s="1">
        <v>-5.60908377795443E-3</v>
      </c>
      <c r="L978" s="1">
        <v>2.7471967016105599E-3</v>
      </c>
      <c r="M978" t="str">
        <f t="shared" si="21"/>
        <v>"Stool.298"</v>
      </c>
      <c r="P978" s="30"/>
      <c r="OX978" s="1" t="s">
        <v>2978</v>
      </c>
    </row>
    <row r="979" spans="1:414">
      <c r="A979" s="1">
        <v>967</v>
      </c>
      <c r="B979" s="1">
        <v>299</v>
      </c>
      <c r="C979" s="1">
        <v>4472550.3</v>
      </c>
      <c r="D979" s="1" t="s">
        <v>2938</v>
      </c>
      <c r="E979" s="1" t="s">
        <v>967</v>
      </c>
      <c r="F979" s="1" t="s">
        <v>2342</v>
      </c>
      <c r="G979" s="1" t="s">
        <v>2939</v>
      </c>
      <c r="H979" s="1" t="s">
        <v>1093</v>
      </c>
      <c r="I979" s="1" t="s">
        <v>971</v>
      </c>
      <c r="J979" s="1" t="s">
        <v>972</v>
      </c>
      <c r="K979" s="1">
        <v>-5.3611694436731102E-3</v>
      </c>
      <c r="L979" s="1">
        <v>2.7350015408357398E-3</v>
      </c>
      <c r="M979" t="str">
        <f t="shared" si="21"/>
        <v>"Stool.299"</v>
      </c>
      <c r="OX979" s="1" t="s">
        <v>2980</v>
      </c>
    </row>
    <row r="980" spans="1:414">
      <c r="A980" s="1">
        <v>968</v>
      </c>
      <c r="B980" s="1">
        <v>300</v>
      </c>
      <c r="C980" s="1">
        <v>4472666.3</v>
      </c>
      <c r="D980" s="1" t="s">
        <v>2940</v>
      </c>
      <c r="E980" s="1" t="s">
        <v>967</v>
      </c>
      <c r="F980" s="1" t="s">
        <v>2342</v>
      </c>
      <c r="G980" s="1" t="s">
        <v>2941</v>
      </c>
      <c r="H980" s="1" t="s">
        <v>1093</v>
      </c>
      <c r="I980" s="1" t="s">
        <v>971</v>
      </c>
      <c r="J980" s="1" t="s">
        <v>984</v>
      </c>
      <c r="K980" s="1">
        <v>-5.06826085575263E-3</v>
      </c>
      <c r="L980" s="1">
        <v>2.7265149155766802E-3</v>
      </c>
      <c r="M980" t="str">
        <f t="shared" si="21"/>
        <v>"Stool.300"</v>
      </c>
      <c r="OX980" s="1" t="s">
        <v>2982</v>
      </c>
    </row>
    <row r="981" spans="1:414">
      <c r="A981" s="1">
        <v>969</v>
      </c>
      <c r="B981" s="1">
        <v>301</v>
      </c>
      <c r="C981" s="1">
        <v>4472132.3</v>
      </c>
      <c r="D981" s="1" t="s">
        <v>2942</v>
      </c>
      <c r="E981" s="1" t="s">
        <v>967</v>
      </c>
      <c r="F981" s="1" t="s">
        <v>2342</v>
      </c>
      <c r="G981" s="1" t="s">
        <v>2943</v>
      </c>
      <c r="H981" s="1" t="s">
        <v>2944</v>
      </c>
      <c r="I981" s="1" t="s">
        <v>997</v>
      </c>
      <c r="J981" s="1" t="s">
        <v>972</v>
      </c>
      <c r="K981" s="1">
        <v>-1.6902698349156699E-3</v>
      </c>
      <c r="L981" s="1">
        <v>2.7095969731830301E-3</v>
      </c>
      <c r="M981" t="str">
        <f t="shared" si="21"/>
        <v>"Stool.301"</v>
      </c>
      <c r="OX981" s="1" t="s">
        <v>2984</v>
      </c>
    </row>
    <row r="982" spans="1:414">
      <c r="A982" s="1">
        <v>970</v>
      </c>
      <c r="B982" s="1">
        <v>302</v>
      </c>
      <c r="C982" s="1">
        <v>4472551.3</v>
      </c>
      <c r="D982" s="1" t="s">
        <v>2945</v>
      </c>
      <c r="E982" s="1" t="s">
        <v>967</v>
      </c>
      <c r="F982" s="1" t="s">
        <v>2342</v>
      </c>
      <c r="G982" s="1" t="s">
        <v>2946</v>
      </c>
      <c r="H982" s="1" t="s">
        <v>1093</v>
      </c>
      <c r="I982" s="1" t="s">
        <v>971</v>
      </c>
      <c r="J982" s="1" t="s">
        <v>972</v>
      </c>
      <c r="K982" s="1">
        <v>-5.3961136769337201E-3</v>
      </c>
      <c r="L982" s="1">
        <v>2.6552943939138099E-3</v>
      </c>
      <c r="M982" t="str">
        <f t="shared" si="21"/>
        <v>"Stool.302"</v>
      </c>
      <c r="OX982" s="1" t="s">
        <v>2986</v>
      </c>
    </row>
    <row r="983" spans="1:414">
      <c r="A983" s="1">
        <v>971</v>
      </c>
      <c r="B983" s="1">
        <v>303</v>
      </c>
      <c r="C983" s="1">
        <v>4472471.3</v>
      </c>
      <c r="D983" s="1" t="s">
        <v>2947</v>
      </c>
      <c r="E983" s="1" t="s">
        <v>967</v>
      </c>
      <c r="F983" s="1" t="s">
        <v>2342</v>
      </c>
      <c r="G983" s="1" t="s">
        <v>2948</v>
      </c>
      <c r="H983" s="1" t="s">
        <v>1093</v>
      </c>
      <c r="I983" s="1" t="s">
        <v>971</v>
      </c>
      <c r="J983" s="1" t="s">
        <v>972</v>
      </c>
      <c r="K983" s="1">
        <v>-5.72871290314506E-3</v>
      </c>
      <c r="L983" s="1">
        <v>2.64181110487506E-3</v>
      </c>
      <c r="M983" t="str">
        <f t="shared" si="21"/>
        <v>"Stool.303"</v>
      </c>
      <c r="OX983" s="1" t="s">
        <v>2989</v>
      </c>
    </row>
    <row r="984" spans="1:414">
      <c r="A984" s="1">
        <v>972</v>
      </c>
      <c r="B984" s="1">
        <v>304</v>
      </c>
      <c r="C984" s="1">
        <v>4472470.3</v>
      </c>
      <c r="D984" s="1" t="s">
        <v>2949</v>
      </c>
      <c r="E984" s="1" t="s">
        <v>967</v>
      </c>
      <c r="F984" s="1" t="s">
        <v>2342</v>
      </c>
      <c r="G984" s="1" t="s">
        <v>2950</v>
      </c>
      <c r="H984" s="1" t="s">
        <v>1093</v>
      </c>
      <c r="I984" s="1" t="s">
        <v>971</v>
      </c>
      <c r="J984" s="1" t="s">
        <v>972</v>
      </c>
      <c r="K984" s="1">
        <v>-5.7752911874010097E-3</v>
      </c>
      <c r="L984" s="1">
        <v>2.6398235838977998E-3</v>
      </c>
      <c r="M984" t="str">
        <f t="shared" si="21"/>
        <v>"Stool.304"</v>
      </c>
      <c r="OX984" s="1" t="s">
        <v>2991</v>
      </c>
    </row>
    <row r="985" spans="1:414">
      <c r="A985" s="1">
        <v>973</v>
      </c>
      <c r="B985" s="1">
        <v>305</v>
      </c>
      <c r="C985" s="1">
        <v>4472133.3</v>
      </c>
      <c r="D985" s="1" t="s">
        <v>2951</v>
      </c>
      <c r="E985" s="1" t="s">
        <v>967</v>
      </c>
      <c r="F985" s="1" t="s">
        <v>2342</v>
      </c>
      <c r="G985" s="1" t="s">
        <v>2952</v>
      </c>
      <c r="H985" s="1" t="s">
        <v>2944</v>
      </c>
      <c r="I985" s="1" t="s">
        <v>997</v>
      </c>
      <c r="J985" s="1" t="s">
        <v>972</v>
      </c>
      <c r="K985" s="1">
        <v>-1.9368975976243299E-3</v>
      </c>
      <c r="L985" s="1">
        <v>2.6071939719192099E-3</v>
      </c>
      <c r="M985" t="str">
        <f t="shared" si="21"/>
        <v>"Stool.305"</v>
      </c>
      <c r="OX985" s="1" t="s">
        <v>2993</v>
      </c>
    </row>
    <row r="986" spans="1:414">
      <c r="A986" s="1">
        <v>974</v>
      </c>
      <c r="B986" s="1">
        <v>306</v>
      </c>
      <c r="C986" s="1">
        <v>4472808.3</v>
      </c>
      <c r="D986" s="1" t="s">
        <v>2953</v>
      </c>
      <c r="E986" s="1" t="s">
        <v>967</v>
      </c>
      <c r="F986" s="1" t="s">
        <v>2342</v>
      </c>
      <c r="G986" s="1" t="s">
        <v>2954</v>
      </c>
      <c r="H986" s="1" t="s">
        <v>1093</v>
      </c>
      <c r="I986" s="1" t="s">
        <v>971</v>
      </c>
      <c r="J986" s="1" t="s">
        <v>984</v>
      </c>
      <c r="K986" s="1">
        <v>-5.1587262868117798E-3</v>
      </c>
      <c r="L986" s="1">
        <v>2.6066523671349402E-3</v>
      </c>
      <c r="M986" t="str">
        <f t="shared" si="21"/>
        <v>"Stool.306"</v>
      </c>
      <c r="OX986" s="1" t="s">
        <v>2995</v>
      </c>
    </row>
    <row r="987" spans="1:414">
      <c r="A987" s="1">
        <v>975</v>
      </c>
      <c r="B987" s="1">
        <v>307</v>
      </c>
      <c r="C987" s="1">
        <v>4472518.3</v>
      </c>
      <c r="D987" s="1" t="s">
        <v>2955</v>
      </c>
      <c r="E987" s="1" t="s">
        <v>967</v>
      </c>
      <c r="F987" s="1" t="s">
        <v>2342</v>
      </c>
      <c r="G987" s="1" t="s">
        <v>2956</v>
      </c>
      <c r="H987" s="1" t="s">
        <v>1093</v>
      </c>
      <c r="I987" s="1" t="s">
        <v>997</v>
      </c>
      <c r="J987" s="1" t="s">
        <v>972</v>
      </c>
      <c r="K987" s="1">
        <v>-5.2277208420537799E-3</v>
      </c>
      <c r="L987" s="1">
        <v>2.5930900783439899E-3</v>
      </c>
      <c r="M987" t="str">
        <f t="shared" si="21"/>
        <v>"Stool.307"</v>
      </c>
      <c r="OX987" s="1" t="s">
        <v>2997</v>
      </c>
    </row>
    <row r="988" spans="1:414">
      <c r="A988" s="1">
        <v>976</v>
      </c>
      <c r="B988" s="1">
        <v>308</v>
      </c>
      <c r="C988" s="1">
        <v>4472766.3</v>
      </c>
      <c r="D988" s="1" t="s">
        <v>2957</v>
      </c>
      <c r="E988" s="1" t="s">
        <v>967</v>
      </c>
      <c r="F988" s="1" t="s">
        <v>2342</v>
      </c>
      <c r="G988" s="1" t="s">
        <v>2958</v>
      </c>
      <c r="H988" s="1" t="s">
        <v>1093</v>
      </c>
      <c r="I988" s="1" t="s">
        <v>971</v>
      </c>
      <c r="J988" s="1" t="s">
        <v>984</v>
      </c>
      <c r="K988" s="1">
        <v>-5.1580063657630298E-3</v>
      </c>
      <c r="L988" s="1">
        <v>2.5818146700339402E-3</v>
      </c>
      <c r="M988" t="str">
        <f t="shared" si="21"/>
        <v>"Stool.308"</v>
      </c>
      <c r="OX988" s="1" t="s">
        <v>2999</v>
      </c>
    </row>
    <row r="989" spans="1:414">
      <c r="A989" s="1">
        <v>977</v>
      </c>
      <c r="B989" s="1">
        <v>309</v>
      </c>
      <c r="C989" s="1">
        <v>4472771.3</v>
      </c>
      <c r="D989" s="1" t="s">
        <v>2959</v>
      </c>
      <c r="E989" s="1" t="s">
        <v>967</v>
      </c>
      <c r="F989" s="1" t="s">
        <v>2342</v>
      </c>
      <c r="G989" s="1" t="s">
        <v>2960</v>
      </c>
      <c r="H989" s="1" t="s">
        <v>1093</v>
      </c>
      <c r="I989" s="1" t="s">
        <v>997</v>
      </c>
      <c r="J989" s="1" t="s">
        <v>984</v>
      </c>
      <c r="K989" s="1">
        <v>-4.9390986474951203E-3</v>
      </c>
      <c r="L989" s="1">
        <v>2.5810675022711902E-3</v>
      </c>
      <c r="M989" t="str">
        <f t="shared" si="21"/>
        <v>"Stool.309"</v>
      </c>
      <c r="OX989" s="1" t="s">
        <v>3001</v>
      </c>
    </row>
    <row r="990" spans="1:414">
      <c r="A990" s="1">
        <v>978</v>
      </c>
      <c r="B990" s="1">
        <v>310</v>
      </c>
      <c r="C990" s="1">
        <v>4472519.3</v>
      </c>
      <c r="D990" s="1" t="s">
        <v>2961</v>
      </c>
      <c r="E990" s="1" t="s">
        <v>967</v>
      </c>
      <c r="F990" s="1" t="s">
        <v>2342</v>
      </c>
      <c r="G990" s="1" t="s">
        <v>2962</v>
      </c>
      <c r="H990" s="1" t="s">
        <v>1093</v>
      </c>
      <c r="I990" s="1" t="s">
        <v>997</v>
      </c>
      <c r="J990" s="1" t="s">
        <v>972</v>
      </c>
      <c r="K990" s="1">
        <v>-5.2590366023730802E-3</v>
      </c>
      <c r="L990" s="1">
        <v>2.5472323835535101E-3</v>
      </c>
      <c r="M990" t="str">
        <f t="shared" si="21"/>
        <v>"Stool.310"</v>
      </c>
      <c r="OX990" s="1" t="s">
        <v>3003</v>
      </c>
    </row>
    <row r="991" spans="1:414">
      <c r="A991" s="1">
        <v>979</v>
      </c>
      <c r="B991" s="1">
        <v>311</v>
      </c>
      <c r="C991" s="1">
        <v>4472595.3</v>
      </c>
      <c r="D991" s="1" t="s">
        <v>2963</v>
      </c>
      <c r="E991" s="1" t="s">
        <v>967</v>
      </c>
      <c r="F991" s="1" t="s">
        <v>2342</v>
      </c>
      <c r="G991" s="1" t="s">
        <v>2964</v>
      </c>
      <c r="H991" s="1" t="s">
        <v>1093</v>
      </c>
      <c r="I991" s="1" t="s">
        <v>997</v>
      </c>
      <c r="J991" s="1" t="s">
        <v>984</v>
      </c>
      <c r="K991" s="1">
        <v>-4.9513211161884198E-3</v>
      </c>
      <c r="L991" s="1">
        <v>2.46067802069379E-3</v>
      </c>
      <c r="M991" t="str">
        <f t="shared" si="21"/>
        <v>"Stool.311"</v>
      </c>
      <c r="OX991" s="1" t="s">
        <v>3005</v>
      </c>
    </row>
    <row r="992" spans="1:414">
      <c r="A992" s="1">
        <v>980</v>
      </c>
      <c r="B992" s="1">
        <v>312</v>
      </c>
      <c r="C992" s="1">
        <v>4472602.3</v>
      </c>
      <c r="D992" s="1" t="s">
        <v>2965</v>
      </c>
      <c r="E992" s="1" t="s">
        <v>967</v>
      </c>
      <c r="F992" s="1" t="s">
        <v>2342</v>
      </c>
      <c r="G992" s="1" t="s">
        <v>2966</v>
      </c>
      <c r="H992" s="1" t="s">
        <v>1093</v>
      </c>
      <c r="I992" s="1" t="s">
        <v>997</v>
      </c>
      <c r="J992" s="1" t="s">
        <v>984</v>
      </c>
      <c r="K992" s="1">
        <v>-4.9375488097481999E-3</v>
      </c>
      <c r="L992" s="1">
        <v>2.4351921704107399E-3</v>
      </c>
      <c r="M992" t="str">
        <f t="shared" si="21"/>
        <v>"Stool.312"</v>
      </c>
      <c r="OX992" s="1" t="s">
        <v>3007</v>
      </c>
    </row>
    <row r="993" spans="1:414">
      <c r="A993" s="1">
        <v>981</v>
      </c>
      <c r="B993" s="1">
        <v>313</v>
      </c>
      <c r="C993" s="1">
        <v>4472948.3</v>
      </c>
      <c r="D993" s="1" t="s">
        <v>2967</v>
      </c>
      <c r="E993" s="1" t="s">
        <v>967</v>
      </c>
      <c r="F993" s="1" t="s">
        <v>2342</v>
      </c>
      <c r="G993" s="1" t="s">
        <v>2968</v>
      </c>
      <c r="H993" s="1" t="s">
        <v>1093</v>
      </c>
      <c r="I993" s="1" t="s">
        <v>997</v>
      </c>
      <c r="J993" s="1" t="s">
        <v>984</v>
      </c>
      <c r="K993" s="1">
        <v>-5.2971515001453001E-3</v>
      </c>
      <c r="L993" s="1">
        <v>2.4295144356260802E-3</v>
      </c>
      <c r="M993" t="str">
        <f t="shared" si="21"/>
        <v>"Stool.313"</v>
      </c>
      <c r="OX993" s="1" t="s">
        <v>3009</v>
      </c>
    </row>
    <row r="994" spans="1:414">
      <c r="A994" s="1">
        <v>982</v>
      </c>
      <c r="B994" s="1">
        <v>314</v>
      </c>
      <c r="C994" s="1">
        <v>4472950.3</v>
      </c>
      <c r="D994" s="1" t="s">
        <v>2969</v>
      </c>
      <c r="E994" s="1" t="s">
        <v>967</v>
      </c>
      <c r="F994" s="1" t="s">
        <v>2342</v>
      </c>
      <c r="G994" s="1" t="s">
        <v>2970</v>
      </c>
      <c r="H994" s="1" t="s">
        <v>1093</v>
      </c>
      <c r="I994" s="1" t="s">
        <v>997</v>
      </c>
      <c r="J994" s="1" t="s">
        <v>984</v>
      </c>
      <c r="K994" s="1">
        <v>-5.3584251373952696E-3</v>
      </c>
      <c r="L994" s="1">
        <v>2.3288853323645202E-3</v>
      </c>
      <c r="M994" t="str">
        <f t="shared" si="21"/>
        <v>"Stool.314"</v>
      </c>
      <c r="OX994" s="1" t="s">
        <v>3011</v>
      </c>
    </row>
    <row r="995" spans="1:414">
      <c r="A995" s="1">
        <v>983</v>
      </c>
      <c r="B995" s="1">
        <v>315</v>
      </c>
      <c r="C995" s="1">
        <v>4472630.3</v>
      </c>
      <c r="D995" s="1" t="s">
        <v>2971</v>
      </c>
      <c r="E995" s="1" t="s">
        <v>967</v>
      </c>
      <c r="F995" s="1" t="s">
        <v>2342</v>
      </c>
      <c r="G995" s="1" t="s">
        <v>2972</v>
      </c>
      <c r="H995" s="1" t="s">
        <v>1093</v>
      </c>
      <c r="I995" s="1" t="s">
        <v>971</v>
      </c>
      <c r="J995" s="1" t="s">
        <v>984</v>
      </c>
      <c r="K995" s="1">
        <v>-4.9064781630648903E-3</v>
      </c>
      <c r="L995" s="1">
        <v>2.3109359845248502E-3</v>
      </c>
      <c r="M995" t="str">
        <f t="shared" si="21"/>
        <v>"Stool.315"</v>
      </c>
      <c r="OX995" s="1" t="s">
        <v>3013</v>
      </c>
    </row>
    <row r="996" spans="1:414">
      <c r="A996" s="1">
        <v>984</v>
      </c>
      <c r="B996" s="1">
        <v>316</v>
      </c>
      <c r="C996" s="1">
        <v>4472658.3</v>
      </c>
      <c r="D996" s="1" t="s">
        <v>2973</v>
      </c>
      <c r="E996" s="1" t="s">
        <v>967</v>
      </c>
      <c r="F996" s="1" t="s">
        <v>2342</v>
      </c>
      <c r="G996" s="1" t="s">
        <v>2974</v>
      </c>
      <c r="H996" s="1" t="s">
        <v>1093</v>
      </c>
      <c r="I996" s="1" t="s">
        <v>971</v>
      </c>
      <c r="J996" s="1" t="s">
        <v>984</v>
      </c>
      <c r="K996" s="1">
        <v>-4.9354884392408304E-3</v>
      </c>
      <c r="L996" s="1">
        <v>2.2952025931862199E-3</v>
      </c>
      <c r="M996" t="str">
        <f t="shared" si="21"/>
        <v>"Stool.316"</v>
      </c>
      <c r="OX996" s="1" t="s">
        <v>3015</v>
      </c>
    </row>
    <row r="997" spans="1:414">
      <c r="A997" s="1">
        <v>985</v>
      </c>
      <c r="B997" s="1">
        <v>317</v>
      </c>
      <c r="C997" s="1">
        <v>4472412.3</v>
      </c>
      <c r="D997" s="1" t="s">
        <v>2975</v>
      </c>
      <c r="E997" s="1" t="s">
        <v>967</v>
      </c>
      <c r="F997" s="1" t="s">
        <v>2342</v>
      </c>
      <c r="G997" s="1" t="s">
        <v>2976</v>
      </c>
      <c r="H997" s="1" t="s">
        <v>1093</v>
      </c>
      <c r="I997" s="1" t="s">
        <v>997</v>
      </c>
      <c r="J997" s="1" t="s">
        <v>1055</v>
      </c>
      <c r="K997" s="1">
        <v>-4.8600299190857399E-3</v>
      </c>
      <c r="L997" s="1">
        <v>2.0621308807113299E-3</v>
      </c>
      <c r="M997" t="str">
        <f t="shared" si="21"/>
        <v>"Stool.317"</v>
      </c>
      <c r="OX997" s="1" t="s">
        <v>3017</v>
      </c>
    </row>
    <row r="998" spans="1:414">
      <c r="A998" s="1">
        <v>986</v>
      </c>
      <c r="B998" s="1">
        <v>318</v>
      </c>
      <c r="C998" s="1">
        <v>4473089.3</v>
      </c>
      <c r="D998" s="1" t="s">
        <v>2977</v>
      </c>
      <c r="E998" s="1" t="s">
        <v>967</v>
      </c>
      <c r="F998" s="1" t="s">
        <v>2342</v>
      </c>
      <c r="G998" s="1" t="s">
        <v>2978</v>
      </c>
      <c r="H998" s="1" t="s">
        <v>1093</v>
      </c>
      <c r="I998" s="1" t="s">
        <v>997</v>
      </c>
      <c r="J998" s="1" t="s">
        <v>972</v>
      </c>
      <c r="K998" s="1">
        <v>-4.5425910357234298E-3</v>
      </c>
      <c r="L998" s="1">
        <v>2.0363485753003199E-3</v>
      </c>
      <c r="M998" t="str">
        <f t="shared" si="21"/>
        <v>"Stool.318"</v>
      </c>
      <c r="OX998" s="1" t="s">
        <v>3019</v>
      </c>
    </row>
    <row r="999" spans="1:414">
      <c r="A999" s="1">
        <v>987</v>
      </c>
      <c r="B999" s="1">
        <v>319</v>
      </c>
      <c r="C999" s="1">
        <v>4472413.3</v>
      </c>
      <c r="D999" s="1" t="s">
        <v>2979</v>
      </c>
      <c r="E999" s="1" t="s">
        <v>967</v>
      </c>
      <c r="F999" s="1" t="s">
        <v>2342</v>
      </c>
      <c r="G999" s="1" t="s">
        <v>2980</v>
      </c>
      <c r="H999" s="1" t="s">
        <v>1093</v>
      </c>
      <c r="I999" s="1" t="s">
        <v>997</v>
      </c>
      <c r="J999" s="1" t="s">
        <v>1055</v>
      </c>
      <c r="K999" s="1">
        <v>-4.9182360670265201E-3</v>
      </c>
      <c r="L999" s="1">
        <v>2.0313846402246899E-3</v>
      </c>
      <c r="M999" t="str">
        <f t="shared" si="21"/>
        <v>"Stool.319"</v>
      </c>
      <c r="OX999" s="1" t="s">
        <v>3021</v>
      </c>
    </row>
    <row r="1000" spans="1:414">
      <c r="A1000" s="1">
        <v>988</v>
      </c>
      <c r="B1000" s="1">
        <v>320</v>
      </c>
      <c r="C1000" s="1">
        <v>4473301.3</v>
      </c>
      <c r="D1000" s="1" t="s">
        <v>2981</v>
      </c>
      <c r="E1000" s="1" t="s">
        <v>967</v>
      </c>
      <c r="F1000" s="1" t="s">
        <v>2342</v>
      </c>
      <c r="G1000" s="1" t="s">
        <v>2982</v>
      </c>
      <c r="H1000" s="1" t="s">
        <v>1093</v>
      </c>
      <c r="I1000" s="1" t="s">
        <v>971</v>
      </c>
      <c r="J1000" s="1" t="s">
        <v>984</v>
      </c>
      <c r="K1000" s="1">
        <v>-4.9658374561121202E-3</v>
      </c>
      <c r="L1000" s="1">
        <v>1.99448840683829E-3</v>
      </c>
      <c r="M1000" t="str">
        <f t="shared" si="21"/>
        <v>"Stool.320"</v>
      </c>
      <c r="OX1000" s="1" t="s">
        <v>3023</v>
      </c>
    </row>
    <row r="1001" spans="1:414">
      <c r="A1001" s="1">
        <v>989</v>
      </c>
      <c r="B1001" s="1">
        <v>321</v>
      </c>
      <c r="C1001" s="1">
        <v>4472583.3</v>
      </c>
      <c r="D1001" s="1" t="s">
        <v>2983</v>
      </c>
      <c r="E1001" s="1" t="s">
        <v>967</v>
      </c>
      <c r="F1001" s="1" t="s">
        <v>2342</v>
      </c>
      <c r="G1001" s="1" t="s">
        <v>2984</v>
      </c>
      <c r="H1001" s="1" t="s">
        <v>1093</v>
      </c>
      <c r="I1001" s="1" t="s">
        <v>971</v>
      </c>
      <c r="J1001" s="1" t="s">
        <v>984</v>
      </c>
      <c r="K1001" s="1">
        <v>-4.9886377210156098E-3</v>
      </c>
      <c r="L1001" s="1">
        <v>1.9900085463279899E-3</v>
      </c>
      <c r="M1001" t="str">
        <f t="shared" ref="M1001:M1064" si="22">CONCATENATE("""",G1001,"""")</f>
        <v>"Stool.321"</v>
      </c>
      <c r="OX1001" s="1" t="s">
        <v>3025</v>
      </c>
    </row>
    <row r="1002" spans="1:414">
      <c r="A1002" s="1">
        <v>990</v>
      </c>
      <c r="B1002" s="1">
        <v>322</v>
      </c>
      <c r="C1002" s="1">
        <v>4478442.3</v>
      </c>
      <c r="D1002" s="1" t="s">
        <v>2985</v>
      </c>
      <c r="E1002" s="1" t="s">
        <v>967</v>
      </c>
      <c r="F1002" s="1" t="s">
        <v>2342</v>
      </c>
      <c r="G1002" s="1" t="s">
        <v>2986</v>
      </c>
      <c r="H1002" s="1" t="s">
        <v>1093</v>
      </c>
      <c r="I1002" s="1" t="s">
        <v>997</v>
      </c>
      <c r="J1002" s="1" t="s">
        <v>972</v>
      </c>
      <c r="K1002" s="1">
        <v>-4.7686744676394303E-3</v>
      </c>
      <c r="L1002" s="1">
        <v>1.9663734906668401E-3</v>
      </c>
      <c r="M1002" t="str">
        <f t="shared" si="22"/>
        <v>"Stool.322"</v>
      </c>
      <c r="OX1002" s="1" t="s">
        <v>3027</v>
      </c>
    </row>
    <row r="1003" spans="1:414">
      <c r="A1003" s="1">
        <v>991</v>
      </c>
      <c r="B1003" s="1">
        <v>323</v>
      </c>
      <c r="C1003" s="1">
        <v>4473684.3</v>
      </c>
      <c r="D1003" s="1" t="s">
        <v>2987</v>
      </c>
      <c r="E1003" s="1" t="s">
        <v>2988</v>
      </c>
      <c r="F1003" s="1" t="s">
        <v>2342</v>
      </c>
      <c r="G1003" s="1" t="s">
        <v>2989</v>
      </c>
      <c r="H1003" s="1" t="s">
        <v>1093</v>
      </c>
      <c r="I1003" s="1" t="s">
        <v>971</v>
      </c>
      <c r="J1003" s="1" t="s">
        <v>1444</v>
      </c>
      <c r="K1003" s="1">
        <v>-7.7274489195487796E-3</v>
      </c>
      <c r="L1003" s="1">
        <v>7.2089631507109004E-4</v>
      </c>
      <c r="M1003" t="str">
        <f t="shared" si="22"/>
        <v>"Stool.323"</v>
      </c>
      <c r="OX1003" s="1" t="s">
        <v>3029</v>
      </c>
    </row>
    <row r="1004" spans="1:414">
      <c r="A1004" s="1">
        <v>992</v>
      </c>
      <c r="B1004" s="1">
        <v>324</v>
      </c>
      <c r="C1004" s="1">
        <v>4473687.3</v>
      </c>
      <c r="D1004" s="1" t="s">
        <v>2990</v>
      </c>
      <c r="E1004" s="1" t="s">
        <v>2988</v>
      </c>
      <c r="F1004" s="1" t="s">
        <v>2342</v>
      </c>
      <c r="G1004" s="1" t="s">
        <v>2991</v>
      </c>
      <c r="H1004" s="1" t="s">
        <v>1093</v>
      </c>
      <c r="I1004" s="1" t="s">
        <v>997</v>
      </c>
      <c r="J1004" s="1" t="s">
        <v>1444</v>
      </c>
      <c r="K1004" s="1">
        <v>-7.1725301134473504E-3</v>
      </c>
      <c r="L1004" s="1">
        <v>6.0230902484274698E-4</v>
      </c>
      <c r="M1004" t="str">
        <f t="shared" si="22"/>
        <v>"Stool.324"</v>
      </c>
      <c r="OX1004" s="1" t="s">
        <v>3031</v>
      </c>
    </row>
    <row r="1005" spans="1:414">
      <c r="A1005" s="1">
        <v>993</v>
      </c>
      <c r="B1005" s="1">
        <v>325</v>
      </c>
      <c r="C1005" s="1">
        <v>4478633.3</v>
      </c>
      <c r="D1005" s="1" t="s">
        <v>2992</v>
      </c>
      <c r="E1005" s="1" t="s">
        <v>2988</v>
      </c>
      <c r="F1005" s="1" t="s">
        <v>2342</v>
      </c>
      <c r="G1005" s="1" t="s">
        <v>2993</v>
      </c>
      <c r="H1005" s="1" t="s">
        <v>1093</v>
      </c>
      <c r="I1005" s="1" t="s">
        <v>997</v>
      </c>
      <c r="J1005" s="1" t="s">
        <v>1444</v>
      </c>
      <c r="K1005" s="1">
        <v>-7.0226298654626398E-3</v>
      </c>
      <c r="L1005" s="1">
        <v>5.8785426980078497E-4</v>
      </c>
      <c r="M1005" t="str">
        <f t="shared" si="22"/>
        <v>"Stool.325"</v>
      </c>
      <c r="OX1005" s="1" t="s">
        <v>3033</v>
      </c>
    </row>
    <row r="1006" spans="1:414">
      <c r="A1006" s="1">
        <v>994</v>
      </c>
      <c r="B1006" s="1">
        <v>326</v>
      </c>
      <c r="C1006" s="1">
        <v>4473681.3</v>
      </c>
      <c r="D1006" s="1" t="s">
        <v>2994</v>
      </c>
      <c r="E1006" s="1" t="s">
        <v>2988</v>
      </c>
      <c r="F1006" s="1" t="s">
        <v>2342</v>
      </c>
      <c r="G1006" s="1" t="s">
        <v>2995</v>
      </c>
      <c r="H1006" s="1" t="s">
        <v>1093</v>
      </c>
      <c r="I1006" s="1" t="s">
        <v>997</v>
      </c>
      <c r="J1006" s="1" t="s">
        <v>1444</v>
      </c>
      <c r="K1006" s="1">
        <v>-7.0459065937316804E-3</v>
      </c>
      <c r="L1006" s="1">
        <v>5.8653160814861702E-4</v>
      </c>
      <c r="M1006" t="str">
        <f t="shared" si="22"/>
        <v>"Stool.326"</v>
      </c>
      <c r="OX1006" s="1" t="s">
        <v>3035</v>
      </c>
    </row>
    <row r="1007" spans="1:414">
      <c r="A1007" s="1">
        <v>995</v>
      </c>
      <c r="B1007" s="1">
        <v>327</v>
      </c>
      <c r="C1007" s="1">
        <v>4473609.3</v>
      </c>
      <c r="D1007" s="1" t="s">
        <v>2996</v>
      </c>
      <c r="E1007" s="1" t="s">
        <v>2988</v>
      </c>
      <c r="F1007" s="1" t="s">
        <v>2342</v>
      </c>
      <c r="G1007" s="1" t="s">
        <v>2997</v>
      </c>
      <c r="H1007" s="1" t="s">
        <v>1093</v>
      </c>
      <c r="I1007" s="1" t="s">
        <v>997</v>
      </c>
      <c r="J1007" s="1" t="s">
        <v>984</v>
      </c>
      <c r="K1007" s="1">
        <v>-7.6600513927167196E-3</v>
      </c>
      <c r="L1007" s="1">
        <v>5.2082758662844804E-4</v>
      </c>
      <c r="M1007" t="str">
        <f t="shared" si="22"/>
        <v>"Stool.327"</v>
      </c>
      <c r="OX1007" s="1" t="s">
        <v>3037</v>
      </c>
    </row>
    <row r="1008" spans="1:414">
      <c r="A1008" s="1">
        <v>996</v>
      </c>
      <c r="B1008" s="1">
        <v>328</v>
      </c>
      <c r="C1008" s="1">
        <v>4473686.3</v>
      </c>
      <c r="D1008" s="1" t="s">
        <v>2998</v>
      </c>
      <c r="E1008" s="1" t="s">
        <v>2988</v>
      </c>
      <c r="F1008" s="1" t="s">
        <v>2342</v>
      </c>
      <c r="G1008" s="1" t="s">
        <v>2999</v>
      </c>
      <c r="H1008" s="1" t="s">
        <v>1093</v>
      </c>
      <c r="I1008" s="1" t="s">
        <v>997</v>
      </c>
      <c r="J1008" s="1" t="s">
        <v>1444</v>
      </c>
      <c r="K1008" s="1">
        <v>-7.1350676629712197E-3</v>
      </c>
      <c r="L1008" s="1">
        <v>4.62735887527871E-4</v>
      </c>
      <c r="M1008" t="str">
        <f t="shared" si="22"/>
        <v>"Stool.328"</v>
      </c>
      <c r="OX1008" s="1" t="s">
        <v>3039</v>
      </c>
    </row>
    <row r="1009" spans="1:414">
      <c r="A1009" s="1">
        <v>997</v>
      </c>
      <c r="B1009" s="1">
        <v>329</v>
      </c>
      <c r="C1009" s="1">
        <v>4473633.3</v>
      </c>
      <c r="D1009" s="1" t="s">
        <v>3000</v>
      </c>
      <c r="E1009" s="1" t="s">
        <v>2988</v>
      </c>
      <c r="F1009" s="1" t="s">
        <v>2342</v>
      </c>
      <c r="G1009" s="1" t="s">
        <v>3001</v>
      </c>
      <c r="H1009" s="1" t="s">
        <v>1093</v>
      </c>
      <c r="I1009" s="1" t="s">
        <v>997</v>
      </c>
      <c r="J1009" s="1" t="s">
        <v>984</v>
      </c>
      <c r="K1009" s="1">
        <v>-8.3226774661070806E-3</v>
      </c>
      <c r="L1009" s="1">
        <v>4.2310987818642599E-4</v>
      </c>
      <c r="M1009" t="str">
        <f t="shared" si="22"/>
        <v>"Stool.329"</v>
      </c>
      <c r="OX1009" s="1" t="s">
        <v>3041</v>
      </c>
    </row>
    <row r="1010" spans="1:414">
      <c r="A1010" s="1">
        <v>998</v>
      </c>
      <c r="B1010" s="1">
        <v>330</v>
      </c>
      <c r="C1010" s="1">
        <v>4473683.3</v>
      </c>
      <c r="D1010" s="1" t="s">
        <v>3002</v>
      </c>
      <c r="E1010" s="1" t="s">
        <v>2988</v>
      </c>
      <c r="F1010" s="1" t="s">
        <v>2342</v>
      </c>
      <c r="G1010" s="1" t="s">
        <v>3003</v>
      </c>
      <c r="H1010" s="1" t="s">
        <v>1093</v>
      </c>
      <c r="I1010" s="1" t="s">
        <v>971</v>
      </c>
      <c r="J1010" s="1" t="s">
        <v>1444</v>
      </c>
      <c r="K1010" s="1">
        <v>-8.0421739898141695E-3</v>
      </c>
      <c r="L1010" s="1">
        <v>4.1201124399093103E-4</v>
      </c>
      <c r="M1010" t="str">
        <f t="shared" si="22"/>
        <v>"Stool.330"</v>
      </c>
      <c r="OX1010" s="1" t="s">
        <v>3043</v>
      </c>
    </row>
    <row r="1011" spans="1:414">
      <c r="A1011" s="1">
        <v>999</v>
      </c>
      <c r="B1011" s="1">
        <v>331</v>
      </c>
      <c r="C1011" s="1">
        <v>4478614.3</v>
      </c>
      <c r="D1011" s="1" t="s">
        <v>3004</v>
      </c>
      <c r="E1011" s="1" t="s">
        <v>2988</v>
      </c>
      <c r="F1011" s="1" t="s">
        <v>2342</v>
      </c>
      <c r="G1011" s="1" t="s">
        <v>3005</v>
      </c>
      <c r="H1011" s="1" t="s">
        <v>1093</v>
      </c>
      <c r="I1011" s="1" t="s">
        <v>971</v>
      </c>
      <c r="J1011" s="1" t="s">
        <v>984</v>
      </c>
      <c r="K1011" s="1">
        <v>-7.59365065700102E-3</v>
      </c>
      <c r="L1011" s="1">
        <v>4.1094108398222098E-4</v>
      </c>
      <c r="M1011" t="str">
        <f t="shared" si="22"/>
        <v>"Stool.331"</v>
      </c>
      <c r="OX1011" s="1" t="s">
        <v>3045</v>
      </c>
    </row>
    <row r="1012" spans="1:414">
      <c r="A1012" s="1">
        <v>1000</v>
      </c>
      <c r="B1012" s="1">
        <v>332</v>
      </c>
      <c r="C1012" s="1">
        <v>4478429.3</v>
      </c>
      <c r="D1012" s="1" t="s">
        <v>3006</v>
      </c>
      <c r="E1012" s="1" t="s">
        <v>2236</v>
      </c>
      <c r="F1012" s="1" t="s">
        <v>2342</v>
      </c>
      <c r="G1012" s="1" t="s">
        <v>3007</v>
      </c>
      <c r="H1012" s="1" t="s">
        <v>1093</v>
      </c>
      <c r="I1012" s="1" t="s">
        <v>997</v>
      </c>
      <c r="J1012" s="1" t="s">
        <v>1055</v>
      </c>
      <c r="K1012" s="1">
        <v>-7.8261176791522297E-3</v>
      </c>
      <c r="L1012" s="1">
        <v>3.97722870862766E-4</v>
      </c>
      <c r="M1012" t="str">
        <f t="shared" si="22"/>
        <v>"Stool.332"</v>
      </c>
      <c r="OX1012" s="1" t="s">
        <v>3047</v>
      </c>
    </row>
    <row r="1013" spans="1:414">
      <c r="A1013" s="1">
        <v>1001</v>
      </c>
      <c r="B1013" s="1">
        <v>333</v>
      </c>
      <c r="C1013" s="1">
        <v>4473627.3</v>
      </c>
      <c r="D1013" s="1" t="s">
        <v>3008</v>
      </c>
      <c r="E1013" s="1" t="s">
        <v>2988</v>
      </c>
      <c r="F1013" s="1" t="s">
        <v>2342</v>
      </c>
      <c r="G1013" s="1" t="s">
        <v>3009</v>
      </c>
      <c r="H1013" s="1" t="s">
        <v>1093</v>
      </c>
      <c r="I1013" s="1" t="s">
        <v>997</v>
      </c>
      <c r="J1013" s="1" t="s">
        <v>984</v>
      </c>
      <c r="K1013" s="1">
        <v>-8.4227818670500401E-3</v>
      </c>
      <c r="L1013" s="1">
        <v>3.9578329013931999E-4</v>
      </c>
      <c r="M1013" t="str">
        <f t="shared" si="22"/>
        <v>"Stool.333"</v>
      </c>
      <c r="OX1013" s="1" t="s">
        <v>3049</v>
      </c>
    </row>
    <row r="1014" spans="1:414">
      <c r="A1014" s="1">
        <v>1002</v>
      </c>
      <c r="B1014" s="1">
        <v>334</v>
      </c>
      <c r="C1014" s="1">
        <v>4473626.3</v>
      </c>
      <c r="D1014" s="1" t="s">
        <v>3010</v>
      </c>
      <c r="E1014" s="1" t="s">
        <v>2988</v>
      </c>
      <c r="F1014" s="1" t="s">
        <v>2342</v>
      </c>
      <c r="G1014" s="1" t="s">
        <v>3011</v>
      </c>
      <c r="H1014" s="1" t="s">
        <v>1093</v>
      </c>
      <c r="I1014" s="1" t="s">
        <v>971</v>
      </c>
      <c r="J1014" s="1" t="s">
        <v>984</v>
      </c>
      <c r="K1014" s="1">
        <v>-7.7177122027242999E-3</v>
      </c>
      <c r="L1014" s="1">
        <v>3.8853260012624798E-4</v>
      </c>
      <c r="M1014" t="str">
        <f t="shared" si="22"/>
        <v>"Stool.334"</v>
      </c>
      <c r="OX1014" s="1" t="s">
        <v>3051</v>
      </c>
    </row>
    <row r="1015" spans="1:414">
      <c r="A1015" s="1">
        <v>1003</v>
      </c>
      <c r="B1015" s="1">
        <v>335</v>
      </c>
      <c r="C1015" s="1">
        <v>4478632.3</v>
      </c>
      <c r="D1015" s="1" t="s">
        <v>3012</v>
      </c>
      <c r="E1015" s="1" t="s">
        <v>2988</v>
      </c>
      <c r="F1015" s="1" t="s">
        <v>2342</v>
      </c>
      <c r="G1015" s="1" t="s">
        <v>3013</v>
      </c>
      <c r="H1015" s="1" t="s">
        <v>1093</v>
      </c>
      <c r="I1015" s="1" t="s">
        <v>997</v>
      </c>
      <c r="J1015" s="1" t="s">
        <v>1444</v>
      </c>
      <c r="K1015" s="1">
        <v>-6.7366501895136004E-3</v>
      </c>
      <c r="L1015" s="1">
        <v>3.5922052639630197E-4</v>
      </c>
      <c r="M1015" t="str">
        <f t="shared" si="22"/>
        <v>"Stool.335"</v>
      </c>
      <c r="OX1015" s="1" t="s">
        <v>3053</v>
      </c>
    </row>
    <row r="1016" spans="1:414">
      <c r="A1016" s="1">
        <v>1004</v>
      </c>
      <c r="B1016" s="1">
        <v>336</v>
      </c>
      <c r="C1016" s="1">
        <v>4478630.3</v>
      </c>
      <c r="D1016" s="1" t="s">
        <v>3014</v>
      </c>
      <c r="E1016" s="1" t="s">
        <v>2988</v>
      </c>
      <c r="F1016" s="1" t="s">
        <v>2342</v>
      </c>
      <c r="G1016" s="1" t="s">
        <v>3015</v>
      </c>
      <c r="H1016" s="1" t="s">
        <v>1093</v>
      </c>
      <c r="I1016" s="1" t="s">
        <v>971</v>
      </c>
      <c r="J1016" s="1" t="s">
        <v>1444</v>
      </c>
      <c r="K1016" s="1">
        <v>-8.3547107422509998E-3</v>
      </c>
      <c r="L1016" s="1">
        <v>3.4921865240058602E-4</v>
      </c>
      <c r="M1016" t="str">
        <f t="shared" si="22"/>
        <v>"Stool.336"</v>
      </c>
      <c r="OX1016" s="1" t="s">
        <v>3055</v>
      </c>
    </row>
    <row r="1017" spans="1:414">
      <c r="A1017" s="1">
        <v>1005</v>
      </c>
      <c r="B1017" s="1">
        <v>337</v>
      </c>
      <c r="C1017" s="1">
        <v>4478617.3</v>
      </c>
      <c r="D1017" s="1" t="s">
        <v>3016</v>
      </c>
      <c r="E1017" s="1" t="s">
        <v>2988</v>
      </c>
      <c r="F1017" s="1" t="s">
        <v>2342</v>
      </c>
      <c r="G1017" s="1" t="s">
        <v>3017</v>
      </c>
      <c r="H1017" s="1" t="s">
        <v>1093</v>
      </c>
      <c r="I1017" s="1" t="s">
        <v>997</v>
      </c>
      <c r="J1017" s="1" t="s">
        <v>984</v>
      </c>
      <c r="K1017" s="1">
        <v>-8.4050360788352294E-3</v>
      </c>
      <c r="L1017" s="1">
        <v>3.43989709177562E-4</v>
      </c>
      <c r="M1017" t="str">
        <f t="shared" si="22"/>
        <v>"Stool.337"</v>
      </c>
      <c r="OX1017" s="1" t="s">
        <v>3057</v>
      </c>
    </row>
    <row r="1018" spans="1:414">
      <c r="A1018" s="1">
        <v>1006</v>
      </c>
      <c r="B1018" s="1">
        <v>338</v>
      </c>
      <c r="C1018" s="1">
        <v>4473677.3</v>
      </c>
      <c r="D1018" s="1" t="s">
        <v>3018</v>
      </c>
      <c r="E1018" s="1" t="s">
        <v>2988</v>
      </c>
      <c r="F1018" s="1" t="s">
        <v>2342</v>
      </c>
      <c r="G1018" s="1" t="s">
        <v>3019</v>
      </c>
      <c r="H1018" s="1" t="s">
        <v>1093</v>
      </c>
      <c r="I1018" s="1" t="s">
        <v>971</v>
      </c>
      <c r="J1018" s="1" t="s">
        <v>1444</v>
      </c>
      <c r="K1018" s="1">
        <v>-7.8991030567226693E-3</v>
      </c>
      <c r="L1018" s="1">
        <v>3.4150058453150898E-4</v>
      </c>
      <c r="M1018" t="str">
        <f t="shared" si="22"/>
        <v>"Stool.338"</v>
      </c>
      <c r="OX1018" s="1" t="s">
        <v>3059</v>
      </c>
    </row>
    <row r="1019" spans="1:414">
      <c r="A1019" s="1">
        <v>1007</v>
      </c>
      <c r="B1019" s="1">
        <v>339</v>
      </c>
      <c r="C1019" s="1">
        <v>4473653.3</v>
      </c>
      <c r="D1019" s="1" t="s">
        <v>3020</v>
      </c>
      <c r="E1019" s="1" t="s">
        <v>2988</v>
      </c>
      <c r="F1019" s="1" t="s">
        <v>2342</v>
      </c>
      <c r="G1019" s="1" t="s">
        <v>3021</v>
      </c>
      <c r="H1019" s="1" t="s">
        <v>1093</v>
      </c>
      <c r="I1019" s="1" t="s">
        <v>971</v>
      </c>
      <c r="J1019" s="1" t="s">
        <v>984</v>
      </c>
      <c r="K1019" s="1">
        <v>-7.7399179994005404E-3</v>
      </c>
      <c r="L1019" s="1">
        <v>3.31585843961607E-4</v>
      </c>
      <c r="M1019" t="str">
        <f t="shared" si="22"/>
        <v>"Stool.339"</v>
      </c>
      <c r="OX1019" s="1" t="s">
        <v>3061</v>
      </c>
    </row>
    <row r="1020" spans="1:414">
      <c r="A1020" s="1">
        <v>1008</v>
      </c>
      <c r="B1020" s="1">
        <v>340</v>
      </c>
      <c r="C1020" s="1">
        <v>4478612.3</v>
      </c>
      <c r="D1020" s="1" t="s">
        <v>3022</v>
      </c>
      <c r="E1020" s="1" t="s">
        <v>2988</v>
      </c>
      <c r="F1020" s="1" t="s">
        <v>2342</v>
      </c>
      <c r="G1020" s="1" t="s">
        <v>3023</v>
      </c>
      <c r="H1020" s="1" t="s">
        <v>1093</v>
      </c>
      <c r="I1020" s="1" t="s">
        <v>997</v>
      </c>
      <c r="J1020" s="1" t="s">
        <v>984</v>
      </c>
      <c r="K1020" s="1">
        <v>-7.6476525220665996E-3</v>
      </c>
      <c r="L1020" s="1">
        <v>3.00561366410941E-4</v>
      </c>
      <c r="M1020" t="str">
        <f t="shared" si="22"/>
        <v>"Stool.340"</v>
      </c>
      <c r="OX1020" s="1" t="s">
        <v>3063</v>
      </c>
    </row>
    <row r="1021" spans="1:414">
      <c r="A1021" s="1">
        <v>1009</v>
      </c>
      <c r="B1021" s="1">
        <v>341</v>
      </c>
      <c r="C1021" s="1">
        <v>4473624.3</v>
      </c>
      <c r="D1021" s="1" t="s">
        <v>3024</v>
      </c>
      <c r="E1021" s="1" t="s">
        <v>2988</v>
      </c>
      <c r="F1021" s="1" t="s">
        <v>2342</v>
      </c>
      <c r="G1021" s="1" t="s">
        <v>3025</v>
      </c>
      <c r="H1021" s="1" t="s">
        <v>1093</v>
      </c>
      <c r="I1021" s="1" t="s">
        <v>971</v>
      </c>
      <c r="J1021" s="1" t="s">
        <v>984</v>
      </c>
      <c r="K1021" s="1">
        <v>-7.7023255520278196E-3</v>
      </c>
      <c r="L1021" s="1">
        <v>2.9599183423363698E-4</v>
      </c>
      <c r="M1021" t="str">
        <f t="shared" si="22"/>
        <v>"Stool.341"</v>
      </c>
      <c r="OX1021" s="1" t="s">
        <v>3065</v>
      </c>
    </row>
    <row r="1022" spans="1:414">
      <c r="A1022" s="1">
        <v>1010</v>
      </c>
      <c r="B1022" s="1">
        <v>342</v>
      </c>
      <c r="C1022" s="1">
        <v>4478613.3</v>
      </c>
      <c r="D1022" s="1" t="s">
        <v>3026</v>
      </c>
      <c r="E1022" s="1" t="s">
        <v>2988</v>
      </c>
      <c r="F1022" s="1" t="s">
        <v>2342</v>
      </c>
      <c r="G1022" s="1" t="s">
        <v>3027</v>
      </c>
      <c r="H1022" s="1" t="s">
        <v>1093</v>
      </c>
      <c r="I1022" s="1" t="s">
        <v>971</v>
      </c>
      <c r="J1022" s="1" t="s">
        <v>984</v>
      </c>
      <c r="K1022" s="1">
        <v>-7.9376691707095607E-3</v>
      </c>
      <c r="L1022" s="1">
        <v>2.7772190728329697E-4</v>
      </c>
      <c r="M1022" t="str">
        <f t="shared" si="22"/>
        <v>"Stool.342"</v>
      </c>
      <c r="OX1022" s="1" t="s">
        <v>3067</v>
      </c>
    </row>
    <row r="1023" spans="1:414">
      <c r="A1023" s="1">
        <v>1011</v>
      </c>
      <c r="B1023" s="1">
        <v>343</v>
      </c>
      <c r="C1023" s="1">
        <v>4478622.3</v>
      </c>
      <c r="D1023" s="1" t="s">
        <v>3028</v>
      </c>
      <c r="E1023" s="1" t="s">
        <v>2988</v>
      </c>
      <c r="F1023" s="1" t="s">
        <v>2342</v>
      </c>
      <c r="G1023" s="1" t="s">
        <v>3029</v>
      </c>
      <c r="H1023" s="1" t="s">
        <v>1093</v>
      </c>
      <c r="I1023" s="1" t="s">
        <v>971</v>
      </c>
      <c r="J1023" s="1" t="s">
        <v>984</v>
      </c>
      <c r="K1023" s="1">
        <v>-7.7680181515752799E-3</v>
      </c>
      <c r="L1023" s="1">
        <v>2.7764837488508101E-4</v>
      </c>
      <c r="M1023" t="str">
        <f t="shared" si="22"/>
        <v>"Stool.343"</v>
      </c>
      <c r="OX1023" s="1" t="s">
        <v>3069</v>
      </c>
    </row>
    <row r="1024" spans="1:414">
      <c r="A1024" s="1">
        <v>1012</v>
      </c>
      <c r="B1024" s="1">
        <v>344</v>
      </c>
      <c r="C1024" s="1">
        <v>4478609.3</v>
      </c>
      <c r="D1024" s="1" t="s">
        <v>3030</v>
      </c>
      <c r="E1024" s="1" t="s">
        <v>2988</v>
      </c>
      <c r="F1024" s="1" t="s">
        <v>2342</v>
      </c>
      <c r="G1024" s="1" t="s">
        <v>3031</v>
      </c>
      <c r="H1024" s="1" t="s">
        <v>1093</v>
      </c>
      <c r="I1024" s="1" t="s">
        <v>997</v>
      </c>
      <c r="J1024" s="1" t="s">
        <v>984</v>
      </c>
      <c r="K1024" s="1">
        <v>-7.5857542395530997E-3</v>
      </c>
      <c r="L1024" s="1">
        <v>2.6498813820751902E-4</v>
      </c>
      <c r="M1024" t="str">
        <f t="shared" si="22"/>
        <v>"Stool.344"</v>
      </c>
      <c r="OX1024" s="1" t="s">
        <v>3071</v>
      </c>
    </row>
    <row r="1025" spans="1:414">
      <c r="A1025" s="1">
        <v>1013</v>
      </c>
      <c r="B1025" s="1">
        <v>345</v>
      </c>
      <c r="C1025" s="1">
        <v>4478615.3</v>
      </c>
      <c r="D1025" s="1" t="s">
        <v>3032</v>
      </c>
      <c r="E1025" s="1" t="s">
        <v>2988</v>
      </c>
      <c r="F1025" s="1" t="s">
        <v>2342</v>
      </c>
      <c r="G1025" s="1" t="s">
        <v>3033</v>
      </c>
      <c r="H1025" s="1" t="s">
        <v>1093</v>
      </c>
      <c r="I1025" s="1" t="s">
        <v>997</v>
      </c>
      <c r="J1025" s="1" t="s">
        <v>984</v>
      </c>
      <c r="K1025" s="1">
        <v>-8.3545666121026003E-3</v>
      </c>
      <c r="L1025" s="1">
        <v>2.5299802345493601E-4</v>
      </c>
      <c r="M1025" t="str">
        <f t="shared" si="22"/>
        <v>"Stool.345"</v>
      </c>
      <c r="OX1025" s="1" t="s">
        <v>3073</v>
      </c>
    </row>
    <row r="1026" spans="1:414">
      <c r="A1026" s="1">
        <v>1014</v>
      </c>
      <c r="B1026" s="1">
        <v>346</v>
      </c>
      <c r="C1026" s="1">
        <v>4473659.3</v>
      </c>
      <c r="D1026" s="1" t="s">
        <v>3034</v>
      </c>
      <c r="E1026" s="1" t="s">
        <v>2988</v>
      </c>
      <c r="F1026" s="1" t="s">
        <v>2342</v>
      </c>
      <c r="G1026" s="1" t="s">
        <v>3035</v>
      </c>
      <c r="H1026" s="1" t="s">
        <v>1093</v>
      </c>
      <c r="I1026" s="1" t="s">
        <v>997</v>
      </c>
      <c r="J1026" s="1" t="s">
        <v>984</v>
      </c>
      <c r="K1026" s="1">
        <v>-8.5596549043411001E-3</v>
      </c>
      <c r="L1026" s="1">
        <v>2.3504830455399199E-4</v>
      </c>
      <c r="M1026" t="str">
        <f t="shared" si="22"/>
        <v>"Stool.346"</v>
      </c>
      <c r="OX1026" s="1" t="s">
        <v>3075</v>
      </c>
    </row>
    <row r="1027" spans="1:414">
      <c r="A1027" s="1">
        <v>1015</v>
      </c>
      <c r="B1027" s="1">
        <v>347</v>
      </c>
      <c r="C1027" s="1">
        <v>4473620.3</v>
      </c>
      <c r="D1027" s="1" t="s">
        <v>3036</v>
      </c>
      <c r="E1027" s="1" t="s">
        <v>2988</v>
      </c>
      <c r="F1027" s="1" t="s">
        <v>2342</v>
      </c>
      <c r="G1027" s="1" t="s">
        <v>3037</v>
      </c>
      <c r="H1027" s="1" t="s">
        <v>1093</v>
      </c>
      <c r="I1027" s="1" t="s">
        <v>997</v>
      </c>
      <c r="J1027" s="1" t="s">
        <v>984</v>
      </c>
      <c r="K1027" s="1">
        <v>-7.71831325212558E-3</v>
      </c>
      <c r="L1027" s="1">
        <v>2.31475656782831E-4</v>
      </c>
      <c r="M1027" t="str">
        <f t="shared" si="22"/>
        <v>"Stool.347"</v>
      </c>
      <c r="OX1027" s="1" t="s">
        <v>3077</v>
      </c>
    </row>
    <row r="1028" spans="1:414">
      <c r="A1028" s="1">
        <v>1016</v>
      </c>
      <c r="B1028" s="1">
        <v>348</v>
      </c>
      <c r="C1028" s="1">
        <v>4473636.3</v>
      </c>
      <c r="D1028" s="1" t="s">
        <v>3038</v>
      </c>
      <c r="E1028" s="1" t="s">
        <v>2988</v>
      </c>
      <c r="F1028" s="1" t="s">
        <v>2342</v>
      </c>
      <c r="G1028" s="1" t="s">
        <v>3039</v>
      </c>
      <c r="H1028" s="1" t="s">
        <v>1093</v>
      </c>
      <c r="I1028" s="1" t="s">
        <v>971</v>
      </c>
      <c r="J1028" s="1" t="s">
        <v>984</v>
      </c>
      <c r="K1028" s="1">
        <v>-7.7916564672941904E-3</v>
      </c>
      <c r="L1028" s="1">
        <v>2.2730684881844501E-4</v>
      </c>
      <c r="M1028" t="str">
        <f t="shared" si="22"/>
        <v>"Stool.348"</v>
      </c>
      <c r="OX1028" s="1" t="s">
        <v>3079</v>
      </c>
    </row>
    <row r="1029" spans="1:414">
      <c r="A1029" s="1">
        <v>1017</v>
      </c>
      <c r="B1029" s="1">
        <v>349</v>
      </c>
      <c r="C1029" s="1">
        <v>4473635.3</v>
      </c>
      <c r="D1029" s="1" t="s">
        <v>3040</v>
      </c>
      <c r="E1029" s="1" t="s">
        <v>2988</v>
      </c>
      <c r="F1029" s="1" t="s">
        <v>2342</v>
      </c>
      <c r="G1029" s="1" t="s">
        <v>3041</v>
      </c>
      <c r="H1029" s="1" t="s">
        <v>1093</v>
      </c>
      <c r="I1029" s="1" t="s">
        <v>997</v>
      </c>
      <c r="J1029" s="1" t="s">
        <v>984</v>
      </c>
      <c r="K1029" s="1">
        <v>-8.3557082146027695E-3</v>
      </c>
      <c r="L1029" s="1">
        <v>2.2712379344171701E-4</v>
      </c>
      <c r="M1029" t="str">
        <f t="shared" si="22"/>
        <v>"Stool.349"</v>
      </c>
      <c r="OX1029" s="1" t="s">
        <v>3081</v>
      </c>
    </row>
    <row r="1030" spans="1:414">
      <c r="A1030" s="1">
        <v>1018</v>
      </c>
      <c r="B1030" s="1">
        <v>350</v>
      </c>
      <c r="C1030" s="1">
        <v>4473680.3</v>
      </c>
      <c r="D1030" s="1" t="s">
        <v>3042</v>
      </c>
      <c r="E1030" s="1" t="s">
        <v>2988</v>
      </c>
      <c r="F1030" s="1" t="s">
        <v>2342</v>
      </c>
      <c r="G1030" s="1" t="s">
        <v>3043</v>
      </c>
      <c r="H1030" s="1" t="s">
        <v>1093</v>
      </c>
      <c r="I1030" s="1" t="s">
        <v>997</v>
      </c>
      <c r="J1030" s="1" t="s">
        <v>1444</v>
      </c>
      <c r="K1030" s="1">
        <v>-6.92276373166862E-3</v>
      </c>
      <c r="L1030" s="1">
        <v>2.2519762714503299E-4</v>
      </c>
      <c r="M1030" t="str">
        <f t="shared" si="22"/>
        <v>"Stool.350"</v>
      </c>
      <c r="OX1030" s="1" t="s">
        <v>3083</v>
      </c>
    </row>
    <row r="1031" spans="1:414">
      <c r="A1031" s="1">
        <v>1019</v>
      </c>
      <c r="B1031" s="1">
        <v>351</v>
      </c>
      <c r="C1031" s="1">
        <v>4473678.3</v>
      </c>
      <c r="D1031" s="1" t="s">
        <v>3044</v>
      </c>
      <c r="E1031" s="1" t="s">
        <v>2988</v>
      </c>
      <c r="F1031" s="1" t="s">
        <v>2342</v>
      </c>
      <c r="G1031" s="1" t="s">
        <v>3045</v>
      </c>
      <c r="H1031" s="1" t="s">
        <v>1093</v>
      </c>
      <c r="I1031" s="1" t="s">
        <v>971</v>
      </c>
      <c r="J1031" s="1" t="s">
        <v>1444</v>
      </c>
      <c r="K1031" s="1">
        <v>-7.8702197346981993E-3</v>
      </c>
      <c r="L1031" s="1">
        <v>2.19449874133221E-4</v>
      </c>
      <c r="M1031" t="str">
        <f t="shared" si="22"/>
        <v>"Stool.351"</v>
      </c>
      <c r="OX1031" s="1" t="s">
        <v>3085</v>
      </c>
    </row>
    <row r="1032" spans="1:414">
      <c r="A1032" s="1">
        <v>1020</v>
      </c>
      <c r="B1032" s="1">
        <v>352</v>
      </c>
      <c r="C1032" s="1">
        <v>4473651.3</v>
      </c>
      <c r="D1032" s="1" t="s">
        <v>3046</v>
      </c>
      <c r="E1032" s="1" t="s">
        <v>2988</v>
      </c>
      <c r="F1032" s="1" t="s">
        <v>2342</v>
      </c>
      <c r="G1032" s="1" t="s">
        <v>3047</v>
      </c>
      <c r="H1032" s="1" t="s">
        <v>1093</v>
      </c>
      <c r="I1032" s="1" t="s">
        <v>971</v>
      </c>
      <c r="J1032" s="1" t="s">
        <v>984</v>
      </c>
      <c r="K1032" s="1">
        <v>-7.7385427552945103E-3</v>
      </c>
      <c r="L1032" s="1">
        <v>2.18983486626505E-4</v>
      </c>
      <c r="M1032" t="str">
        <f t="shared" si="22"/>
        <v>"Stool.352"</v>
      </c>
      <c r="OX1032" s="1" t="s">
        <v>3087</v>
      </c>
    </row>
    <row r="1033" spans="1:414">
      <c r="A1033" s="1">
        <v>1021</v>
      </c>
      <c r="B1033" s="1">
        <v>353</v>
      </c>
      <c r="C1033" s="1">
        <v>4478620.3</v>
      </c>
      <c r="D1033" s="1" t="s">
        <v>3048</v>
      </c>
      <c r="E1033" s="1" t="s">
        <v>2988</v>
      </c>
      <c r="F1033" s="1" t="s">
        <v>2342</v>
      </c>
      <c r="G1033" s="1" t="s">
        <v>3049</v>
      </c>
      <c r="H1033" s="1" t="s">
        <v>1093</v>
      </c>
      <c r="I1033" s="1" t="s">
        <v>971</v>
      </c>
      <c r="J1033" s="1" t="s">
        <v>984</v>
      </c>
      <c r="K1033" s="1">
        <v>-7.8079624095841304E-3</v>
      </c>
      <c r="L1033" s="1">
        <v>2.12522063804999E-4</v>
      </c>
      <c r="M1033" t="str">
        <f t="shared" si="22"/>
        <v>"Stool.353"</v>
      </c>
      <c r="OX1033" s="1" t="s">
        <v>3089</v>
      </c>
    </row>
    <row r="1034" spans="1:414">
      <c r="A1034" s="1">
        <v>1022</v>
      </c>
      <c r="B1034" s="1">
        <v>354</v>
      </c>
      <c r="C1034" s="1">
        <v>4478623.3</v>
      </c>
      <c r="D1034" s="1" t="s">
        <v>3050</v>
      </c>
      <c r="E1034" s="1" t="s">
        <v>2988</v>
      </c>
      <c r="F1034" s="1" t="s">
        <v>2342</v>
      </c>
      <c r="G1034" s="1" t="s">
        <v>3051</v>
      </c>
      <c r="H1034" s="1" t="s">
        <v>1093</v>
      </c>
      <c r="I1034" s="1" t="s">
        <v>971</v>
      </c>
      <c r="J1034" s="1" t="s">
        <v>984</v>
      </c>
      <c r="K1034" s="1">
        <v>-7.65460166532414E-3</v>
      </c>
      <c r="L1034" s="1">
        <v>2.1230260327165199E-4</v>
      </c>
      <c r="M1034" t="str">
        <f t="shared" si="22"/>
        <v>"Stool.354"</v>
      </c>
      <c r="OX1034" s="1" t="s">
        <v>3091</v>
      </c>
    </row>
    <row r="1035" spans="1:414">
      <c r="A1035" s="1">
        <v>1023</v>
      </c>
      <c r="B1035" s="1">
        <v>355</v>
      </c>
      <c r="C1035" s="1">
        <v>4473656.3</v>
      </c>
      <c r="D1035" s="1" t="s">
        <v>3052</v>
      </c>
      <c r="E1035" s="1" t="s">
        <v>2988</v>
      </c>
      <c r="F1035" s="1" t="s">
        <v>2342</v>
      </c>
      <c r="G1035" s="1" t="s">
        <v>3053</v>
      </c>
      <c r="H1035" s="1" t="s">
        <v>1093</v>
      </c>
      <c r="I1035" s="1" t="s">
        <v>971</v>
      </c>
      <c r="J1035" s="1" t="s">
        <v>984</v>
      </c>
      <c r="K1035" s="1">
        <v>-7.8127897113250497E-3</v>
      </c>
      <c r="L1035" s="1">
        <v>1.9160446021164199E-4</v>
      </c>
      <c r="M1035" t="str">
        <f t="shared" si="22"/>
        <v>"Stool.355"</v>
      </c>
      <c r="OX1035" s="1" t="s">
        <v>3093</v>
      </c>
    </row>
    <row r="1036" spans="1:414">
      <c r="A1036" s="1">
        <v>1024</v>
      </c>
      <c r="B1036" s="1">
        <v>356</v>
      </c>
      <c r="C1036" s="1">
        <v>4478624.3</v>
      </c>
      <c r="D1036" s="1" t="s">
        <v>3054</v>
      </c>
      <c r="E1036" s="1" t="s">
        <v>2988</v>
      </c>
      <c r="F1036" s="1" t="s">
        <v>2342</v>
      </c>
      <c r="G1036" s="1" t="s">
        <v>3055</v>
      </c>
      <c r="H1036" s="1" t="s">
        <v>1093</v>
      </c>
      <c r="I1036" s="1" t="s">
        <v>971</v>
      </c>
      <c r="J1036" s="1" t="s">
        <v>984</v>
      </c>
      <c r="K1036" s="1">
        <v>-7.9472163551309195E-3</v>
      </c>
      <c r="L1036" s="1">
        <v>1.87486131670182E-4</v>
      </c>
      <c r="M1036" t="str">
        <f t="shared" si="22"/>
        <v>"Stool.356"</v>
      </c>
      <c r="OX1036" s="1" t="s">
        <v>3095</v>
      </c>
    </row>
    <row r="1037" spans="1:414">
      <c r="A1037" s="1">
        <v>1025</v>
      </c>
      <c r="B1037" s="1">
        <v>357</v>
      </c>
      <c r="C1037" s="1">
        <v>4473630.3</v>
      </c>
      <c r="D1037" s="1" t="s">
        <v>3056</v>
      </c>
      <c r="E1037" s="1" t="s">
        <v>2988</v>
      </c>
      <c r="F1037" s="1" t="s">
        <v>2342</v>
      </c>
      <c r="G1037" s="1" t="s">
        <v>3057</v>
      </c>
      <c r="H1037" s="1" t="s">
        <v>1093</v>
      </c>
      <c r="I1037" s="1" t="s">
        <v>971</v>
      </c>
      <c r="J1037" s="1" t="s">
        <v>984</v>
      </c>
      <c r="K1037" s="1">
        <v>-7.8961028563914407E-3</v>
      </c>
      <c r="L1037" s="1">
        <v>1.83326181636456E-4</v>
      </c>
      <c r="M1037" t="str">
        <f t="shared" si="22"/>
        <v>"Stool.357"</v>
      </c>
      <c r="OX1037" s="1" t="s">
        <v>3097</v>
      </c>
    </row>
    <row r="1038" spans="1:414">
      <c r="A1038" s="1">
        <v>1026</v>
      </c>
      <c r="B1038" s="1">
        <v>358</v>
      </c>
      <c r="C1038" s="1">
        <v>4473614.3</v>
      </c>
      <c r="D1038" s="1" t="s">
        <v>3058</v>
      </c>
      <c r="E1038" s="1" t="s">
        <v>2988</v>
      </c>
      <c r="F1038" s="1" t="s">
        <v>2342</v>
      </c>
      <c r="G1038" s="1" t="s">
        <v>3059</v>
      </c>
      <c r="H1038" s="1" t="s">
        <v>1093</v>
      </c>
      <c r="I1038" s="1" t="s">
        <v>997</v>
      </c>
      <c r="J1038" s="1" t="s">
        <v>984</v>
      </c>
      <c r="K1038" s="1">
        <v>-7.9965925191399397E-3</v>
      </c>
      <c r="L1038" s="1">
        <v>1.6895472377555901E-4</v>
      </c>
      <c r="M1038" t="str">
        <f t="shared" si="22"/>
        <v>"Stool.358"</v>
      </c>
      <c r="OX1038" s="1" t="s">
        <v>3099</v>
      </c>
    </row>
    <row r="1039" spans="1:414">
      <c r="A1039" s="1">
        <v>1027</v>
      </c>
      <c r="B1039" s="1">
        <v>359</v>
      </c>
      <c r="C1039" s="1">
        <v>4478631.3</v>
      </c>
      <c r="D1039" s="1" t="s">
        <v>3060</v>
      </c>
      <c r="E1039" s="1" t="s">
        <v>2988</v>
      </c>
      <c r="F1039" s="1" t="s">
        <v>2342</v>
      </c>
      <c r="G1039" s="1" t="s">
        <v>3061</v>
      </c>
      <c r="H1039" s="1" t="s">
        <v>1093</v>
      </c>
      <c r="I1039" s="1" t="s">
        <v>971</v>
      </c>
      <c r="J1039" s="1" t="s">
        <v>1444</v>
      </c>
      <c r="K1039" s="1">
        <v>-8.1896760361589195E-3</v>
      </c>
      <c r="L1039" s="1">
        <v>1.64794069954389E-4</v>
      </c>
      <c r="M1039" t="str">
        <f t="shared" si="22"/>
        <v>"Stool.359"</v>
      </c>
      <c r="OX1039" s="1" t="s">
        <v>3101</v>
      </c>
    </row>
    <row r="1040" spans="1:414">
      <c r="A1040" s="1">
        <v>1028</v>
      </c>
      <c r="B1040" s="1">
        <v>360</v>
      </c>
      <c r="C1040" s="1">
        <v>4478625.3</v>
      </c>
      <c r="D1040" s="1" t="s">
        <v>3062</v>
      </c>
      <c r="E1040" s="1" t="s">
        <v>2988</v>
      </c>
      <c r="F1040" s="1" t="s">
        <v>2342</v>
      </c>
      <c r="G1040" s="1" t="s">
        <v>3063</v>
      </c>
      <c r="H1040" s="1" t="s">
        <v>1093</v>
      </c>
      <c r="I1040" s="1" t="s">
        <v>997</v>
      </c>
      <c r="J1040" s="1" t="s">
        <v>984</v>
      </c>
      <c r="K1040" s="1">
        <v>-8.3460293151711197E-3</v>
      </c>
      <c r="L1040" s="1">
        <v>1.63839287126126E-4</v>
      </c>
      <c r="M1040" t="str">
        <f t="shared" si="22"/>
        <v>"Stool.360"</v>
      </c>
      <c r="OX1040" s="1" t="s">
        <v>3103</v>
      </c>
    </row>
    <row r="1041" spans="1:414">
      <c r="A1041" s="1">
        <v>1029</v>
      </c>
      <c r="B1041" s="1">
        <v>361</v>
      </c>
      <c r="C1041" s="1">
        <v>4473654.3</v>
      </c>
      <c r="D1041" s="1" t="s">
        <v>3064</v>
      </c>
      <c r="E1041" s="1" t="s">
        <v>2988</v>
      </c>
      <c r="F1041" s="1" t="s">
        <v>2342</v>
      </c>
      <c r="G1041" s="1" t="s">
        <v>3065</v>
      </c>
      <c r="H1041" s="1" t="s">
        <v>1093</v>
      </c>
      <c r="I1041" s="1" t="s">
        <v>971</v>
      </c>
      <c r="J1041" s="1" t="s">
        <v>984</v>
      </c>
      <c r="K1041" s="1">
        <v>-7.70673113423822E-3</v>
      </c>
      <c r="L1041" s="1">
        <v>1.5271592138698799E-4</v>
      </c>
      <c r="M1041" t="str">
        <f t="shared" si="22"/>
        <v>"Stool.361"</v>
      </c>
      <c r="OX1041" s="1" t="s">
        <v>3105</v>
      </c>
    </row>
    <row r="1042" spans="1:414">
      <c r="A1042" s="1">
        <v>1030</v>
      </c>
      <c r="B1042" s="1">
        <v>362</v>
      </c>
      <c r="C1042" s="1">
        <v>4473645.3</v>
      </c>
      <c r="D1042" s="1" t="s">
        <v>3066</v>
      </c>
      <c r="E1042" s="1" t="s">
        <v>2988</v>
      </c>
      <c r="F1042" s="1" t="s">
        <v>2342</v>
      </c>
      <c r="G1042" s="1" t="s">
        <v>3067</v>
      </c>
      <c r="H1042" s="1" t="s">
        <v>1093</v>
      </c>
      <c r="I1042" s="1" t="s">
        <v>971</v>
      </c>
      <c r="J1042" s="1" t="s">
        <v>984</v>
      </c>
      <c r="K1042" s="1">
        <v>-7.78521011021183E-3</v>
      </c>
      <c r="L1042" s="1">
        <v>1.3120055050666401E-4</v>
      </c>
      <c r="M1042" t="str">
        <f t="shared" si="22"/>
        <v>"Stool.362"</v>
      </c>
      <c r="OX1042" s="1" t="s">
        <v>3107</v>
      </c>
    </row>
    <row r="1043" spans="1:414">
      <c r="A1043" s="1">
        <v>1031</v>
      </c>
      <c r="B1043" s="1">
        <v>363</v>
      </c>
      <c r="C1043" s="1">
        <v>4478634.3</v>
      </c>
      <c r="D1043" s="1" t="s">
        <v>3068</v>
      </c>
      <c r="E1043" s="1" t="s">
        <v>2988</v>
      </c>
      <c r="F1043" s="1" t="s">
        <v>2342</v>
      </c>
      <c r="G1043" s="1" t="s">
        <v>3069</v>
      </c>
      <c r="H1043" s="1" t="s">
        <v>1093</v>
      </c>
      <c r="I1043" s="1" t="s">
        <v>997</v>
      </c>
      <c r="J1043" s="1" t="s">
        <v>1444</v>
      </c>
      <c r="K1043" s="1">
        <v>-7.3294361269740501E-3</v>
      </c>
      <c r="L1043" s="1">
        <v>1.2370672747837001E-4</v>
      </c>
      <c r="M1043" t="str">
        <f t="shared" si="22"/>
        <v>"Stool.363"</v>
      </c>
      <c r="OX1043" s="1" t="s">
        <v>3109</v>
      </c>
    </row>
    <row r="1044" spans="1:414">
      <c r="A1044" s="1">
        <v>1032</v>
      </c>
      <c r="B1044" s="1">
        <v>364</v>
      </c>
      <c r="C1044" s="1">
        <v>4473641.3</v>
      </c>
      <c r="D1044" s="1" t="s">
        <v>3070</v>
      </c>
      <c r="E1044" s="1" t="s">
        <v>2988</v>
      </c>
      <c r="F1044" s="1" t="s">
        <v>2342</v>
      </c>
      <c r="G1044" s="1" t="s">
        <v>3071</v>
      </c>
      <c r="H1044" s="1" t="s">
        <v>1093</v>
      </c>
      <c r="I1044" s="1" t="s">
        <v>997</v>
      </c>
      <c r="J1044" s="1" t="s">
        <v>984</v>
      </c>
      <c r="K1044" s="1">
        <v>-8.5979455077035798E-3</v>
      </c>
      <c r="L1044" s="1">
        <v>1.11758048064118E-4</v>
      </c>
      <c r="M1044" t="str">
        <f t="shared" si="22"/>
        <v>"Stool.364"</v>
      </c>
      <c r="P1044" s="30"/>
      <c r="OX1044" s="1" t="s">
        <v>3111</v>
      </c>
    </row>
    <row r="1045" spans="1:414">
      <c r="A1045" s="1">
        <v>1033</v>
      </c>
      <c r="B1045" s="1">
        <v>365</v>
      </c>
      <c r="C1045" s="1">
        <v>4473657.3</v>
      </c>
      <c r="D1045" s="1" t="s">
        <v>3072</v>
      </c>
      <c r="E1045" s="1" t="s">
        <v>2988</v>
      </c>
      <c r="F1045" s="1" t="s">
        <v>2342</v>
      </c>
      <c r="G1045" s="1" t="s">
        <v>3073</v>
      </c>
      <c r="H1045" s="1" t="s">
        <v>1093</v>
      </c>
      <c r="I1045" s="1" t="s">
        <v>997</v>
      </c>
      <c r="J1045" s="1" t="s">
        <v>984</v>
      </c>
      <c r="K1045" s="1">
        <v>-8.4616531463534601E-3</v>
      </c>
      <c r="L1045" s="1">
        <v>1.08452828082266E-4</v>
      </c>
      <c r="M1045" t="str">
        <f t="shared" si="22"/>
        <v>"Stool.365"</v>
      </c>
      <c r="OX1045" s="1" t="s">
        <v>3113</v>
      </c>
    </row>
    <row r="1046" spans="1:414">
      <c r="A1046" s="1">
        <v>1034</v>
      </c>
      <c r="B1046" s="1">
        <v>366</v>
      </c>
      <c r="C1046" s="1">
        <v>4478621.3</v>
      </c>
      <c r="D1046" s="1" t="s">
        <v>3074</v>
      </c>
      <c r="E1046" s="1" t="s">
        <v>2988</v>
      </c>
      <c r="F1046" s="1" t="s">
        <v>2342</v>
      </c>
      <c r="G1046" s="1" t="s">
        <v>3075</v>
      </c>
      <c r="H1046" s="1" t="s">
        <v>1093</v>
      </c>
      <c r="I1046" s="1" t="s">
        <v>971</v>
      </c>
      <c r="J1046" s="1" t="s">
        <v>984</v>
      </c>
      <c r="K1046" s="1">
        <v>-7.8597264454127406E-3</v>
      </c>
      <c r="L1046" s="1">
        <v>1.0447115171590299E-4</v>
      </c>
      <c r="M1046" t="str">
        <f t="shared" si="22"/>
        <v>"Stool.366"</v>
      </c>
      <c r="OX1046" s="1" t="s">
        <v>3115</v>
      </c>
    </row>
    <row r="1047" spans="1:414">
      <c r="A1047" s="1">
        <v>1035</v>
      </c>
      <c r="B1047" s="1">
        <v>367</v>
      </c>
      <c r="C1047" s="1">
        <v>4473648.3</v>
      </c>
      <c r="D1047" s="1" t="s">
        <v>3076</v>
      </c>
      <c r="E1047" s="1" t="s">
        <v>2988</v>
      </c>
      <c r="F1047" s="1" t="s">
        <v>2342</v>
      </c>
      <c r="G1047" s="1" t="s">
        <v>3077</v>
      </c>
      <c r="H1047" s="1" t="s">
        <v>1093</v>
      </c>
      <c r="I1047" s="1" t="s">
        <v>971</v>
      </c>
      <c r="J1047" s="1" t="s">
        <v>984</v>
      </c>
      <c r="K1047" s="1">
        <v>-8.1028253962536108E-3</v>
      </c>
      <c r="L1047" s="1">
        <v>1.0109777387360499E-4</v>
      </c>
      <c r="M1047" t="str">
        <f t="shared" si="22"/>
        <v>"Stool.367"</v>
      </c>
      <c r="OX1047" s="1" t="s">
        <v>3117</v>
      </c>
    </row>
    <row r="1048" spans="1:414">
      <c r="A1048" s="1">
        <v>1036</v>
      </c>
      <c r="B1048" s="1">
        <v>368</v>
      </c>
      <c r="C1048" s="1">
        <v>4473674.3</v>
      </c>
      <c r="D1048" s="1" t="s">
        <v>3078</v>
      </c>
      <c r="E1048" s="1" t="s">
        <v>2988</v>
      </c>
      <c r="F1048" s="1" t="s">
        <v>2342</v>
      </c>
      <c r="G1048" s="1" t="s">
        <v>3079</v>
      </c>
      <c r="H1048" s="1" t="s">
        <v>1093</v>
      </c>
      <c r="I1048" s="1" t="s">
        <v>971</v>
      </c>
      <c r="J1048" s="1" t="s">
        <v>1444</v>
      </c>
      <c r="K1048" s="1">
        <v>-8.1790506840654E-3</v>
      </c>
      <c r="L1048" s="1">
        <v>1.00940524222683E-4</v>
      </c>
      <c r="M1048" t="str">
        <f t="shared" si="22"/>
        <v>"Stool.368"</v>
      </c>
      <c r="OX1048" s="1" t="s">
        <v>3119</v>
      </c>
    </row>
    <row r="1049" spans="1:414">
      <c r="A1049" s="1">
        <v>1037</v>
      </c>
      <c r="B1049" s="1">
        <v>369</v>
      </c>
      <c r="C1049" s="1">
        <v>4478619.3</v>
      </c>
      <c r="D1049" s="1" t="s">
        <v>3080</v>
      </c>
      <c r="E1049" s="1" t="s">
        <v>2988</v>
      </c>
      <c r="F1049" s="1" t="s">
        <v>2342</v>
      </c>
      <c r="G1049" s="1" t="s">
        <v>3081</v>
      </c>
      <c r="H1049" s="1" t="s">
        <v>1093</v>
      </c>
      <c r="I1049" s="1" t="s">
        <v>971</v>
      </c>
      <c r="J1049" s="1" t="s">
        <v>984</v>
      </c>
      <c r="K1049" s="1">
        <v>-8.1081541614127107E-3</v>
      </c>
      <c r="L1049" s="1">
        <v>9.4148244962864995E-5</v>
      </c>
      <c r="M1049" t="str">
        <f t="shared" si="22"/>
        <v>"Stool.369"</v>
      </c>
      <c r="OX1049" s="1" t="s">
        <v>3121</v>
      </c>
    </row>
    <row r="1050" spans="1:414">
      <c r="A1050" s="1">
        <v>1038</v>
      </c>
      <c r="B1050" s="1">
        <v>370</v>
      </c>
      <c r="C1050" s="1">
        <v>4473621.3</v>
      </c>
      <c r="D1050" s="1" t="s">
        <v>3082</v>
      </c>
      <c r="E1050" s="1" t="s">
        <v>2988</v>
      </c>
      <c r="F1050" s="1" t="s">
        <v>2342</v>
      </c>
      <c r="G1050" s="1" t="s">
        <v>3083</v>
      </c>
      <c r="H1050" s="1" t="s">
        <v>1093</v>
      </c>
      <c r="I1050" s="1" t="s">
        <v>971</v>
      </c>
      <c r="J1050" s="1" t="s">
        <v>984</v>
      </c>
      <c r="K1050" s="1">
        <v>-6.5384763893174304E-3</v>
      </c>
      <c r="L1050" s="1">
        <v>6.93453749435996E-5</v>
      </c>
      <c r="M1050" t="str">
        <f t="shared" si="22"/>
        <v>"Stool.370"</v>
      </c>
      <c r="OX1050" s="1" t="s">
        <v>3123</v>
      </c>
    </row>
    <row r="1051" spans="1:414">
      <c r="A1051" s="1">
        <v>1039</v>
      </c>
      <c r="B1051" s="1">
        <v>371</v>
      </c>
      <c r="C1051" s="1">
        <v>4473660.3</v>
      </c>
      <c r="D1051" s="1" t="s">
        <v>3084</v>
      </c>
      <c r="E1051" s="1" t="s">
        <v>2988</v>
      </c>
      <c r="F1051" s="1" t="s">
        <v>2342</v>
      </c>
      <c r="G1051" s="1" t="s">
        <v>3085</v>
      </c>
      <c r="H1051" s="1" t="s">
        <v>1093</v>
      </c>
      <c r="I1051" s="1" t="s">
        <v>997</v>
      </c>
      <c r="J1051" s="1" t="s">
        <v>984</v>
      </c>
      <c r="K1051" s="1">
        <v>-8.4907219336529203E-3</v>
      </c>
      <c r="L1051" s="1">
        <v>6.7781310933271E-5</v>
      </c>
      <c r="M1051" t="str">
        <f t="shared" si="22"/>
        <v>"Stool.371"</v>
      </c>
      <c r="OX1051" s="1" t="s">
        <v>3125</v>
      </c>
    </row>
    <row r="1052" spans="1:414">
      <c r="A1052" s="1">
        <v>1040</v>
      </c>
      <c r="B1052" s="1">
        <v>372</v>
      </c>
      <c r="C1052" s="1">
        <v>4473650.3</v>
      </c>
      <c r="D1052" s="1" t="s">
        <v>3086</v>
      </c>
      <c r="E1052" s="1" t="s">
        <v>2988</v>
      </c>
      <c r="F1052" s="1" t="s">
        <v>2342</v>
      </c>
      <c r="G1052" s="1" t="s">
        <v>3087</v>
      </c>
      <c r="H1052" s="1" t="s">
        <v>1093</v>
      </c>
      <c r="I1052" s="1" t="s">
        <v>997</v>
      </c>
      <c r="J1052" s="1" t="s">
        <v>984</v>
      </c>
      <c r="K1052" s="1">
        <v>-8.5612469217613701E-3</v>
      </c>
      <c r="L1052" s="1">
        <v>6.3354270870295395E-5</v>
      </c>
      <c r="M1052" t="str">
        <f t="shared" si="22"/>
        <v>"Stool.372"</v>
      </c>
      <c r="OX1052" s="1" t="s">
        <v>3129</v>
      </c>
    </row>
    <row r="1053" spans="1:414">
      <c r="A1053" s="1">
        <v>1041</v>
      </c>
      <c r="B1053" s="1">
        <v>373</v>
      </c>
      <c r="C1053" s="1">
        <v>4473639.3</v>
      </c>
      <c r="D1053" s="1" t="s">
        <v>3088</v>
      </c>
      <c r="E1053" s="1" t="s">
        <v>2988</v>
      </c>
      <c r="F1053" s="1" t="s">
        <v>2342</v>
      </c>
      <c r="G1053" s="1" t="s">
        <v>3089</v>
      </c>
      <c r="H1053" s="1" t="s">
        <v>1093</v>
      </c>
      <c r="I1053" s="1" t="s">
        <v>971</v>
      </c>
      <c r="J1053" s="1" t="s">
        <v>984</v>
      </c>
      <c r="K1053" s="1">
        <v>-7.7482485752508401E-3</v>
      </c>
      <c r="L1053" s="1">
        <v>5.8626861119207798E-5</v>
      </c>
      <c r="M1053" t="str">
        <f t="shared" si="22"/>
        <v>"Stool.373"</v>
      </c>
      <c r="OX1053" s="1" t="s">
        <v>3131</v>
      </c>
    </row>
    <row r="1054" spans="1:414">
      <c r="A1054" s="1">
        <v>1042</v>
      </c>
      <c r="B1054" s="1">
        <v>374</v>
      </c>
      <c r="C1054" s="1">
        <v>4473638.3</v>
      </c>
      <c r="D1054" s="1" t="s">
        <v>3090</v>
      </c>
      <c r="E1054" s="1" t="s">
        <v>2988</v>
      </c>
      <c r="F1054" s="1" t="s">
        <v>2342</v>
      </c>
      <c r="G1054" s="1" t="s">
        <v>3091</v>
      </c>
      <c r="H1054" s="1" t="s">
        <v>1093</v>
      </c>
      <c r="I1054" s="1" t="s">
        <v>971</v>
      </c>
      <c r="J1054" s="1" t="s">
        <v>984</v>
      </c>
      <c r="K1054" s="1">
        <v>-7.77555524629105E-3</v>
      </c>
      <c r="L1054" s="1">
        <v>3.8561676345945198E-5</v>
      </c>
      <c r="M1054" t="str">
        <f t="shared" si="22"/>
        <v>"Stool.374"</v>
      </c>
      <c r="OX1054" s="1" t="s">
        <v>3133</v>
      </c>
    </row>
    <row r="1055" spans="1:414">
      <c r="A1055" s="1">
        <v>1043</v>
      </c>
      <c r="B1055" s="1">
        <v>375</v>
      </c>
      <c r="C1055" s="1">
        <v>4473618.3</v>
      </c>
      <c r="D1055" s="1" t="s">
        <v>3092</v>
      </c>
      <c r="E1055" s="1" t="s">
        <v>2988</v>
      </c>
      <c r="F1055" s="1" t="s">
        <v>2342</v>
      </c>
      <c r="G1055" s="1" t="s">
        <v>3093</v>
      </c>
      <c r="H1055" s="1" t="s">
        <v>1093</v>
      </c>
      <c r="I1055" s="1" t="s">
        <v>997</v>
      </c>
      <c r="J1055" s="1" t="s">
        <v>984</v>
      </c>
      <c r="K1055" s="1">
        <v>-7.9755138254587604E-3</v>
      </c>
      <c r="L1055" s="1">
        <v>3.5827154941533E-5</v>
      </c>
      <c r="M1055" t="str">
        <f t="shared" si="22"/>
        <v>"Stool.375"</v>
      </c>
      <c r="OX1055" s="1" t="s">
        <v>3135</v>
      </c>
    </row>
    <row r="1056" spans="1:414">
      <c r="A1056" s="1">
        <v>1044</v>
      </c>
      <c r="B1056" s="1">
        <v>376</v>
      </c>
      <c r="C1056" s="1">
        <v>4473048.3</v>
      </c>
      <c r="D1056" s="1" t="s">
        <v>3094</v>
      </c>
      <c r="E1056" s="1" t="s">
        <v>2236</v>
      </c>
      <c r="F1056" s="1" t="s">
        <v>2342</v>
      </c>
      <c r="G1056" s="1" t="s">
        <v>3095</v>
      </c>
      <c r="H1056" s="1" t="s">
        <v>1093</v>
      </c>
      <c r="I1056" s="1" t="s">
        <v>997</v>
      </c>
      <c r="J1056" s="1" t="s">
        <v>1055</v>
      </c>
      <c r="K1056" s="1">
        <v>-8.1377824836843405E-3</v>
      </c>
      <c r="L1056" s="1">
        <v>2.8567656793140399E-5</v>
      </c>
      <c r="M1056" t="str">
        <f t="shared" si="22"/>
        <v>"Stool.376"</v>
      </c>
      <c r="OX1056" s="1" t="s">
        <v>3137</v>
      </c>
    </row>
    <row r="1057" spans="1:414">
      <c r="A1057" s="1">
        <v>1045</v>
      </c>
      <c r="B1057" s="1">
        <v>377</v>
      </c>
      <c r="C1057" s="1">
        <v>4473632.3</v>
      </c>
      <c r="D1057" s="1" t="s">
        <v>3096</v>
      </c>
      <c r="E1057" s="1" t="s">
        <v>2988</v>
      </c>
      <c r="F1057" s="1" t="s">
        <v>2342</v>
      </c>
      <c r="G1057" s="1" t="s">
        <v>3097</v>
      </c>
      <c r="H1057" s="1" t="s">
        <v>1093</v>
      </c>
      <c r="I1057" s="1" t="s">
        <v>997</v>
      </c>
      <c r="J1057" s="1" t="s">
        <v>984</v>
      </c>
      <c r="K1057" s="1">
        <v>-8.4492719936470201E-3</v>
      </c>
      <c r="L1057" s="1">
        <v>1.9843486060633999E-5</v>
      </c>
      <c r="M1057" t="str">
        <f t="shared" si="22"/>
        <v>"Stool.377"</v>
      </c>
      <c r="OX1057" s="1" t="s">
        <v>3139</v>
      </c>
    </row>
    <row r="1058" spans="1:414">
      <c r="A1058" s="1">
        <v>1046</v>
      </c>
      <c r="B1058" s="1">
        <v>378</v>
      </c>
      <c r="C1058" s="1">
        <v>4473615.3</v>
      </c>
      <c r="D1058" s="1" t="s">
        <v>3098</v>
      </c>
      <c r="E1058" s="1" t="s">
        <v>2988</v>
      </c>
      <c r="F1058" s="1" t="s">
        <v>2342</v>
      </c>
      <c r="G1058" s="1" t="s">
        <v>3099</v>
      </c>
      <c r="H1058" s="1" t="s">
        <v>1093</v>
      </c>
      <c r="I1058" s="1" t="s">
        <v>997</v>
      </c>
      <c r="J1058" s="1" t="s">
        <v>984</v>
      </c>
      <c r="K1058" s="1">
        <v>-8.1766589314806199E-3</v>
      </c>
      <c r="L1058" s="1">
        <v>-1.29908798637697E-5</v>
      </c>
      <c r="M1058" t="str">
        <f t="shared" si="22"/>
        <v>"Stool.378"</v>
      </c>
      <c r="OX1058" s="1" t="s">
        <v>3141</v>
      </c>
    </row>
    <row r="1059" spans="1:414">
      <c r="A1059" s="1">
        <v>1047</v>
      </c>
      <c r="B1059" s="1">
        <v>379</v>
      </c>
      <c r="C1059" s="1">
        <v>4473629.3</v>
      </c>
      <c r="D1059" s="1" t="s">
        <v>3100</v>
      </c>
      <c r="E1059" s="1" t="s">
        <v>2988</v>
      </c>
      <c r="F1059" s="1" t="s">
        <v>2342</v>
      </c>
      <c r="G1059" s="1" t="s">
        <v>3101</v>
      </c>
      <c r="H1059" s="1" t="s">
        <v>1093</v>
      </c>
      <c r="I1059" s="1" t="s">
        <v>997</v>
      </c>
      <c r="J1059" s="1" t="s">
        <v>984</v>
      </c>
      <c r="K1059" s="1">
        <v>-8.5420129372048396E-3</v>
      </c>
      <c r="L1059" s="1">
        <v>-1.8832428910131399E-5</v>
      </c>
      <c r="M1059" t="str">
        <f t="shared" si="22"/>
        <v>"Stool.379"</v>
      </c>
      <c r="OX1059" s="1" t="s">
        <v>3143</v>
      </c>
    </row>
    <row r="1060" spans="1:414">
      <c r="A1060" s="1">
        <v>1048</v>
      </c>
      <c r="B1060" s="1">
        <v>380</v>
      </c>
      <c r="C1060" s="1">
        <v>4473644.3</v>
      </c>
      <c r="D1060" s="1" t="s">
        <v>3102</v>
      </c>
      <c r="E1060" s="1" t="s">
        <v>2988</v>
      </c>
      <c r="F1060" s="1" t="s">
        <v>2342</v>
      </c>
      <c r="G1060" s="1" t="s">
        <v>3103</v>
      </c>
      <c r="H1060" s="1" t="s">
        <v>1093</v>
      </c>
      <c r="I1060" s="1" t="s">
        <v>971</v>
      </c>
      <c r="J1060" s="1" t="s">
        <v>984</v>
      </c>
      <c r="K1060" s="1">
        <v>-7.8116256286790498E-3</v>
      </c>
      <c r="L1060" s="1">
        <v>-3.6630617651823099E-5</v>
      </c>
      <c r="M1060" t="str">
        <f t="shared" si="22"/>
        <v>"Stool.380"</v>
      </c>
      <c r="OX1060" s="1" t="s">
        <v>3145</v>
      </c>
    </row>
    <row r="1061" spans="1:414">
      <c r="A1061" s="1">
        <v>1049</v>
      </c>
      <c r="B1061" s="1">
        <v>381</v>
      </c>
      <c r="C1061" s="1">
        <v>4478618.3</v>
      </c>
      <c r="D1061" s="1" t="s">
        <v>3104</v>
      </c>
      <c r="E1061" s="1" t="s">
        <v>2988</v>
      </c>
      <c r="F1061" s="1" t="s">
        <v>2342</v>
      </c>
      <c r="G1061" s="1" t="s">
        <v>3105</v>
      </c>
      <c r="H1061" s="1" t="s">
        <v>1093</v>
      </c>
      <c r="I1061" s="1" t="s">
        <v>971</v>
      </c>
      <c r="J1061" s="1" t="s">
        <v>984</v>
      </c>
      <c r="K1061" s="1">
        <v>-8.1759368409191503E-3</v>
      </c>
      <c r="L1061" s="1">
        <v>-3.7478702853767702E-5</v>
      </c>
      <c r="M1061" t="str">
        <f t="shared" si="22"/>
        <v>"Stool.381"</v>
      </c>
      <c r="OX1061" s="1" t="s">
        <v>3147</v>
      </c>
    </row>
    <row r="1062" spans="1:414">
      <c r="A1062" s="1">
        <v>1050</v>
      </c>
      <c r="B1062" s="1">
        <v>382</v>
      </c>
      <c r="C1062" s="1">
        <v>4478610.3</v>
      </c>
      <c r="D1062" s="1" t="s">
        <v>3106</v>
      </c>
      <c r="E1062" s="1" t="s">
        <v>2988</v>
      </c>
      <c r="F1062" s="1" t="s">
        <v>2342</v>
      </c>
      <c r="G1062" s="1" t="s">
        <v>3107</v>
      </c>
      <c r="H1062" s="1" t="s">
        <v>1093</v>
      </c>
      <c r="I1062" s="1" t="s">
        <v>971</v>
      </c>
      <c r="J1062" s="1" t="s">
        <v>984</v>
      </c>
      <c r="K1062" s="1">
        <v>-7.8455136297805803E-3</v>
      </c>
      <c r="L1062" s="1">
        <v>-4.43792086695303E-5</v>
      </c>
      <c r="M1062" t="str">
        <f t="shared" si="22"/>
        <v>"Stool.382"</v>
      </c>
      <c r="OX1062" s="1" t="s">
        <v>3149</v>
      </c>
    </row>
    <row r="1063" spans="1:414">
      <c r="A1063" s="1">
        <v>1051</v>
      </c>
      <c r="B1063" s="1">
        <v>383</v>
      </c>
      <c r="C1063" s="1">
        <v>4473647.3</v>
      </c>
      <c r="D1063" s="1" t="s">
        <v>3108</v>
      </c>
      <c r="E1063" s="1" t="s">
        <v>2988</v>
      </c>
      <c r="F1063" s="1" t="s">
        <v>2342</v>
      </c>
      <c r="G1063" s="1" t="s">
        <v>3109</v>
      </c>
      <c r="H1063" s="1" t="s">
        <v>1093</v>
      </c>
      <c r="I1063" s="1" t="s">
        <v>997</v>
      </c>
      <c r="J1063" s="1" t="s">
        <v>984</v>
      </c>
      <c r="K1063" s="1">
        <v>-8.3767872534359494E-3</v>
      </c>
      <c r="L1063" s="1">
        <v>-6.3965109735069394E-5</v>
      </c>
      <c r="M1063" t="str">
        <f t="shared" si="22"/>
        <v>"Stool.383"</v>
      </c>
      <c r="OX1063" s="1" t="s">
        <v>3151</v>
      </c>
    </row>
    <row r="1064" spans="1:414">
      <c r="A1064" s="1">
        <v>1052</v>
      </c>
      <c r="B1064" s="1">
        <v>384</v>
      </c>
      <c r="C1064" s="1">
        <v>4473623.3</v>
      </c>
      <c r="D1064" s="1" t="s">
        <v>3110</v>
      </c>
      <c r="E1064" s="1" t="s">
        <v>2988</v>
      </c>
      <c r="F1064" s="1" t="s">
        <v>2342</v>
      </c>
      <c r="G1064" s="1" t="s">
        <v>3111</v>
      </c>
      <c r="H1064" s="1" t="s">
        <v>1093</v>
      </c>
      <c r="I1064" s="1" t="s">
        <v>971</v>
      </c>
      <c r="J1064" s="1" t="s">
        <v>984</v>
      </c>
      <c r="K1064" s="1">
        <v>-6.6203574449478601E-3</v>
      </c>
      <c r="L1064" s="1">
        <v>-1.5196713727936399E-4</v>
      </c>
      <c r="M1064" t="str">
        <f t="shared" si="22"/>
        <v>"Stool.384"</v>
      </c>
      <c r="OX1064" s="1" t="s">
        <v>3153</v>
      </c>
    </row>
    <row r="1065" spans="1:414">
      <c r="A1065" s="1">
        <v>1053</v>
      </c>
      <c r="B1065" s="1">
        <v>385</v>
      </c>
      <c r="C1065" s="1">
        <v>4473642.3</v>
      </c>
      <c r="D1065" s="1" t="s">
        <v>3112</v>
      </c>
      <c r="E1065" s="1" t="s">
        <v>2988</v>
      </c>
      <c r="F1065" s="1" t="s">
        <v>2342</v>
      </c>
      <c r="G1065" s="1" t="s">
        <v>3113</v>
      </c>
      <c r="H1065" s="1" t="s">
        <v>1093</v>
      </c>
      <c r="I1065" s="1" t="s">
        <v>997</v>
      </c>
      <c r="J1065" s="1" t="s">
        <v>984</v>
      </c>
      <c r="K1065" s="1">
        <v>-8.6088051416758297E-3</v>
      </c>
      <c r="L1065" s="1">
        <v>-1.6842541450910899E-4</v>
      </c>
      <c r="M1065" t="str">
        <f t="shared" ref="M1065:M1130" si="23">CONCATENATE("""",G1065,"""")</f>
        <v>"Stool.385"</v>
      </c>
      <c r="OX1065" s="1" t="s">
        <v>3156</v>
      </c>
    </row>
    <row r="1066" spans="1:414">
      <c r="A1066" s="1">
        <v>1054</v>
      </c>
      <c r="B1066" s="1">
        <v>386</v>
      </c>
      <c r="C1066" s="1">
        <v>4473617.3</v>
      </c>
      <c r="D1066" s="1" t="s">
        <v>3114</v>
      </c>
      <c r="E1066" s="1" t="s">
        <v>2988</v>
      </c>
      <c r="F1066" s="1" t="s">
        <v>2342</v>
      </c>
      <c r="G1066" s="1" t="s">
        <v>3115</v>
      </c>
      <c r="H1066" s="1" t="s">
        <v>1093</v>
      </c>
      <c r="I1066" s="1" t="s">
        <v>971</v>
      </c>
      <c r="J1066" s="1" t="s">
        <v>984</v>
      </c>
      <c r="K1066" s="1">
        <v>-6.6463011513061597E-3</v>
      </c>
      <c r="L1066" s="1">
        <v>-2.00253767928654E-4</v>
      </c>
      <c r="M1066" t="str">
        <f t="shared" si="23"/>
        <v>"Stool.386"</v>
      </c>
      <c r="OX1066" s="1" t="s">
        <v>3158</v>
      </c>
    </row>
    <row r="1067" spans="1:414">
      <c r="A1067" s="1">
        <v>1055</v>
      </c>
      <c r="B1067" s="1">
        <v>387</v>
      </c>
      <c r="C1067" s="1">
        <v>4478611.3</v>
      </c>
      <c r="D1067" s="1" t="s">
        <v>3116</v>
      </c>
      <c r="E1067" s="1" t="s">
        <v>2988</v>
      </c>
      <c r="F1067" s="1" t="s">
        <v>2342</v>
      </c>
      <c r="G1067" s="1" t="s">
        <v>3117</v>
      </c>
      <c r="H1067" s="1" t="s">
        <v>1093</v>
      </c>
      <c r="I1067" s="1" t="s">
        <v>997</v>
      </c>
      <c r="J1067" s="1" t="s">
        <v>984</v>
      </c>
      <c r="K1067" s="1">
        <v>-8.1874666128481897E-3</v>
      </c>
      <c r="L1067" s="1">
        <v>-2.3335156824944801E-4</v>
      </c>
      <c r="M1067" t="str">
        <f t="shared" si="23"/>
        <v>"Stool.387"</v>
      </c>
      <c r="OX1067" s="1" t="s">
        <v>3160</v>
      </c>
    </row>
    <row r="1068" spans="1:414">
      <c r="A1068" s="1">
        <v>1056</v>
      </c>
      <c r="B1068" s="1">
        <v>388</v>
      </c>
      <c r="C1068" s="1">
        <v>4478616.3</v>
      </c>
      <c r="D1068" s="1" t="s">
        <v>3118</v>
      </c>
      <c r="E1068" s="1" t="s">
        <v>2988</v>
      </c>
      <c r="F1068" s="1" t="s">
        <v>2342</v>
      </c>
      <c r="G1068" s="1" t="s">
        <v>3119</v>
      </c>
      <c r="H1068" s="1" t="s">
        <v>1093</v>
      </c>
      <c r="I1068" s="1" t="s">
        <v>997</v>
      </c>
      <c r="J1068" s="1" t="s">
        <v>984</v>
      </c>
      <c r="K1068" s="1">
        <v>-8.6050105512614494E-3</v>
      </c>
      <c r="L1068" s="1">
        <v>-2.7294435815537998E-4</v>
      </c>
      <c r="M1068" t="str">
        <f t="shared" si="23"/>
        <v>"Stool.388"</v>
      </c>
      <c r="OX1068" s="1" t="s">
        <v>3162</v>
      </c>
    </row>
    <row r="1069" spans="1:414">
      <c r="A1069" s="1">
        <v>1057</v>
      </c>
      <c r="B1069" s="1">
        <v>389</v>
      </c>
      <c r="C1069" s="1">
        <v>4473611.3</v>
      </c>
      <c r="D1069" s="1" t="s">
        <v>3120</v>
      </c>
      <c r="E1069" s="1" t="s">
        <v>2988</v>
      </c>
      <c r="F1069" s="1" t="s">
        <v>2342</v>
      </c>
      <c r="G1069" s="1" t="s">
        <v>3121</v>
      </c>
      <c r="H1069" s="1" t="s">
        <v>1093</v>
      </c>
      <c r="I1069" s="1" t="s">
        <v>971</v>
      </c>
      <c r="J1069" s="1" t="s">
        <v>984</v>
      </c>
      <c r="K1069" s="1">
        <v>-7.9184727797211602E-3</v>
      </c>
      <c r="L1069" s="1">
        <v>-3.7510091057904197E-4</v>
      </c>
      <c r="M1069" t="str">
        <f t="shared" si="23"/>
        <v>"Stool.389"</v>
      </c>
      <c r="OX1069" s="1" t="s">
        <v>3165</v>
      </c>
    </row>
    <row r="1070" spans="1:414">
      <c r="A1070" s="1">
        <v>1058</v>
      </c>
      <c r="B1070" s="1">
        <v>390</v>
      </c>
      <c r="C1070" s="1">
        <v>4473612.3</v>
      </c>
      <c r="D1070" s="1" t="s">
        <v>3122</v>
      </c>
      <c r="E1070" s="1" t="s">
        <v>2988</v>
      </c>
      <c r="F1070" s="1" t="s">
        <v>2342</v>
      </c>
      <c r="G1070" s="1" t="s">
        <v>3123</v>
      </c>
      <c r="H1070" s="1" t="s">
        <v>1093</v>
      </c>
      <c r="I1070" s="1" t="s">
        <v>971</v>
      </c>
      <c r="J1070" s="1" t="s">
        <v>984</v>
      </c>
      <c r="K1070" s="1">
        <v>-6.7356717250127299E-3</v>
      </c>
      <c r="L1070" s="1">
        <v>-4.0873020158121602E-4</v>
      </c>
      <c r="M1070" t="str">
        <f t="shared" si="23"/>
        <v>"Stool.390"</v>
      </c>
      <c r="OX1070" s="1" t="s">
        <v>3168</v>
      </c>
    </row>
    <row r="1071" spans="1:414">
      <c r="A1071" s="1">
        <v>1059</v>
      </c>
      <c r="B1071" s="1">
        <v>391</v>
      </c>
      <c r="C1071" s="1">
        <v>4473675.3</v>
      </c>
      <c r="D1071" s="1" t="s">
        <v>3124</v>
      </c>
      <c r="E1071" s="1" t="s">
        <v>2988</v>
      </c>
      <c r="F1071" s="1" t="s">
        <v>2342</v>
      </c>
      <c r="G1071" s="1" t="s">
        <v>3125</v>
      </c>
      <c r="H1071" s="1" t="s">
        <v>3126</v>
      </c>
      <c r="I1071" s="1" t="s">
        <v>971</v>
      </c>
      <c r="J1071" s="1" t="s">
        <v>1444</v>
      </c>
      <c r="K1071" s="1">
        <v>-1.5577406785257999E-3</v>
      </c>
      <c r="L1071" s="1">
        <v>-6.7859817099332996E-3</v>
      </c>
      <c r="M1071" t="str">
        <f t="shared" si="23"/>
        <v>"Stool.391"</v>
      </c>
      <c r="OX1071" s="1" t="s">
        <v>3170</v>
      </c>
    </row>
    <row r="1072" spans="1:414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OX1072" s="1" t="s">
        <v>3173</v>
      </c>
    </row>
    <row r="1073" spans="1:414">
      <c r="A1073" s="1">
        <v>1060</v>
      </c>
      <c r="B1073" s="1">
        <v>0</v>
      </c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t="s">
        <v>4464</v>
      </c>
      <c r="OX1073" s="1" t="s">
        <v>3175</v>
      </c>
    </row>
    <row r="1074" spans="1:414">
      <c r="A1074" s="1">
        <v>1061</v>
      </c>
      <c r="B1074" s="1">
        <v>1</v>
      </c>
      <c r="C1074" s="1">
        <v>4478504.3</v>
      </c>
      <c r="D1074" s="1" t="s">
        <v>3127</v>
      </c>
      <c r="E1074" s="1" t="s">
        <v>967</v>
      </c>
      <c r="F1074" s="1" t="s">
        <v>3128</v>
      </c>
      <c r="G1074" s="1" t="s">
        <v>3129</v>
      </c>
      <c r="H1074" s="1" t="s">
        <v>1964</v>
      </c>
      <c r="I1074" s="1" t="s">
        <v>971</v>
      </c>
      <c r="J1074" s="1" t="s">
        <v>984</v>
      </c>
      <c r="K1074" s="1">
        <v>1.09761530957443E-3</v>
      </c>
      <c r="L1074" s="1">
        <v>3.1545390309606902E-3</v>
      </c>
      <c r="M1074" t="str">
        <f t="shared" si="23"/>
        <v>"Subgingival_plaque.1"</v>
      </c>
      <c r="OX1074" s="1" t="s">
        <v>3177</v>
      </c>
    </row>
    <row r="1075" spans="1:414">
      <c r="A1075" s="1">
        <v>1062</v>
      </c>
      <c r="B1075" s="1">
        <v>2</v>
      </c>
      <c r="C1075" s="1">
        <v>4473280.3</v>
      </c>
      <c r="D1075" s="1" t="s">
        <v>3130</v>
      </c>
      <c r="E1075" s="1" t="s">
        <v>967</v>
      </c>
      <c r="F1075" s="1" t="s">
        <v>3128</v>
      </c>
      <c r="G1075" s="1" t="s">
        <v>3131</v>
      </c>
      <c r="H1075" s="1" t="s">
        <v>1964</v>
      </c>
      <c r="I1075" s="1" t="s">
        <v>971</v>
      </c>
      <c r="J1075" s="1" t="s">
        <v>984</v>
      </c>
      <c r="K1075" s="1">
        <v>1.10650094962476E-3</v>
      </c>
      <c r="L1075" s="1">
        <v>3.1107396837725299E-3</v>
      </c>
      <c r="M1075" t="str">
        <f t="shared" si="23"/>
        <v>"Subgingival_plaque.2"</v>
      </c>
      <c r="OX1075" s="1" t="s">
        <v>3179</v>
      </c>
    </row>
    <row r="1076" spans="1:414">
      <c r="A1076" s="1">
        <v>1063</v>
      </c>
      <c r="B1076" s="1">
        <v>3</v>
      </c>
      <c r="C1076" s="1">
        <v>4478518.3</v>
      </c>
      <c r="D1076" s="1" t="s">
        <v>3132</v>
      </c>
      <c r="E1076" s="1" t="s">
        <v>967</v>
      </c>
      <c r="F1076" s="1" t="s">
        <v>3128</v>
      </c>
      <c r="G1076" s="1" t="s">
        <v>3133</v>
      </c>
      <c r="H1076" s="1" t="s">
        <v>1964</v>
      </c>
      <c r="I1076" s="1" t="s">
        <v>971</v>
      </c>
      <c r="J1076" s="1" t="s">
        <v>984</v>
      </c>
      <c r="K1076" s="1">
        <v>9.4740079688810795E-4</v>
      </c>
      <c r="L1076" s="1">
        <v>3.07919030986049E-3</v>
      </c>
      <c r="M1076" t="str">
        <f t="shared" si="23"/>
        <v>"Subgingival_plaque.3"</v>
      </c>
      <c r="OX1076" s="1" t="s">
        <v>3181</v>
      </c>
    </row>
    <row r="1077" spans="1:414">
      <c r="A1077" s="1">
        <v>1064</v>
      </c>
      <c r="B1077" s="1">
        <v>4</v>
      </c>
      <c r="C1077" s="1">
        <v>4473315.3</v>
      </c>
      <c r="D1077" s="1" t="s">
        <v>3134</v>
      </c>
      <c r="E1077" s="1" t="s">
        <v>967</v>
      </c>
      <c r="F1077" s="1" t="s">
        <v>3128</v>
      </c>
      <c r="G1077" s="1" t="s">
        <v>3135</v>
      </c>
      <c r="H1077" s="1" t="s">
        <v>1964</v>
      </c>
      <c r="I1077" s="1" t="s">
        <v>971</v>
      </c>
      <c r="J1077" s="1" t="s">
        <v>984</v>
      </c>
      <c r="K1077" s="1">
        <v>9.4921869208354004E-4</v>
      </c>
      <c r="L1077" s="1">
        <v>3.0069404822447398E-3</v>
      </c>
      <c r="M1077" t="str">
        <f t="shared" si="23"/>
        <v>"Subgingival_plaque.4"</v>
      </c>
      <c r="OX1077" s="1" t="s">
        <v>3183</v>
      </c>
    </row>
    <row r="1078" spans="1:414">
      <c r="A1078" s="1">
        <v>1065</v>
      </c>
      <c r="B1078" s="1">
        <v>5</v>
      </c>
      <c r="C1078" s="1">
        <v>4473281.3</v>
      </c>
      <c r="D1078" s="1" t="s">
        <v>3136</v>
      </c>
      <c r="E1078" s="1" t="s">
        <v>967</v>
      </c>
      <c r="F1078" s="1" t="s">
        <v>3128</v>
      </c>
      <c r="G1078" s="1" t="s">
        <v>3137</v>
      </c>
      <c r="H1078" s="1" t="s">
        <v>1964</v>
      </c>
      <c r="I1078" s="1" t="s">
        <v>971</v>
      </c>
      <c r="J1078" s="1" t="s">
        <v>984</v>
      </c>
      <c r="K1078" s="1">
        <v>9.9643790607300306E-4</v>
      </c>
      <c r="L1078" s="1">
        <v>2.79443370416534E-3</v>
      </c>
      <c r="M1078" t="str">
        <f t="shared" si="23"/>
        <v>"Subgingival_plaque.5"</v>
      </c>
      <c r="OX1078" s="1" t="s">
        <v>3185</v>
      </c>
    </row>
    <row r="1079" spans="1:414">
      <c r="A1079" s="1">
        <v>1066</v>
      </c>
      <c r="B1079" s="1">
        <v>6</v>
      </c>
      <c r="C1079" s="1">
        <v>4473277.3</v>
      </c>
      <c r="D1079" s="1" t="s">
        <v>3138</v>
      </c>
      <c r="E1079" s="1" t="s">
        <v>967</v>
      </c>
      <c r="F1079" s="1" t="s">
        <v>3128</v>
      </c>
      <c r="G1079" s="1" t="s">
        <v>3139</v>
      </c>
      <c r="H1079" s="1" t="s">
        <v>1964</v>
      </c>
      <c r="I1079" s="1" t="s">
        <v>971</v>
      </c>
      <c r="J1079" s="1" t="s">
        <v>984</v>
      </c>
      <c r="K1079" s="1">
        <v>9.7447434599395703E-4</v>
      </c>
      <c r="L1079" s="1">
        <v>2.76940406544796E-3</v>
      </c>
      <c r="M1079" t="str">
        <f t="shared" si="23"/>
        <v>"Subgingival_plaque.6"</v>
      </c>
      <c r="OX1079" s="1" t="s">
        <v>3187</v>
      </c>
    </row>
    <row r="1080" spans="1:414">
      <c r="A1080" s="1">
        <v>1067</v>
      </c>
      <c r="B1080" s="1">
        <v>7</v>
      </c>
      <c r="C1080" s="1">
        <v>4473453.3</v>
      </c>
      <c r="D1080" s="1" t="s">
        <v>3140</v>
      </c>
      <c r="E1080" s="1" t="s">
        <v>967</v>
      </c>
      <c r="F1080" s="1" t="s">
        <v>3128</v>
      </c>
      <c r="G1080" s="1" t="s">
        <v>3141</v>
      </c>
      <c r="H1080" s="1" t="s">
        <v>976</v>
      </c>
      <c r="I1080" s="1" t="s">
        <v>971</v>
      </c>
      <c r="J1080" s="1" t="s">
        <v>984</v>
      </c>
      <c r="K1080" s="1">
        <v>2.0057038983800801E-3</v>
      </c>
      <c r="L1080" s="1">
        <v>2.67065985824634E-3</v>
      </c>
      <c r="M1080" t="str">
        <f t="shared" si="23"/>
        <v>"Subgingival_plaque.7"</v>
      </c>
      <c r="OX1080" s="1" t="s">
        <v>3189</v>
      </c>
    </row>
    <row r="1081" spans="1:414">
      <c r="A1081" s="1">
        <v>1068</v>
      </c>
      <c r="B1081" s="1">
        <v>8</v>
      </c>
      <c r="C1081" s="1">
        <v>4473454.3</v>
      </c>
      <c r="D1081" s="1" t="s">
        <v>3142</v>
      </c>
      <c r="E1081" s="1" t="s">
        <v>967</v>
      </c>
      <c r="F1081" s="1" t="s">
        <v>3128</v>
      </c>
      <c r="G1081" s="1" t="s">
        <v>3143</v>
      </c>
      <c r="H1081" s="1" t="s">
        <v>976</v>
      </c>
      <c r="I1081" s="1" t="s">
        <v>971</v>
      </c>
      <c r="J1081" s="1" t="s">
        <v>984</v>
      </c>
      <c r="K1081" s="1">
        <v>1.96553257992836E-3</v>
      </c>
      <c r="L1081" s="1">
        <v>2.64550649508724E-3</v>
      </c>
      <c r="M1081" t="str">
        <f t="shared" si="23"/>
        <v>"Subgingival_plaque.8"</v>
      </c>
      <c r="OX1081" s="1" t="s">
        <v>3191</v>
      </c>
    </row>
    <row r="1082" spans="1:414">
      <c r="A1082" s="1">
        <v>1069</v>
      </c>
      <c r="B1082" s="1">
        <v>9</v>
      </c>
      <c r="C1082" s="1">
        <v>4478544.3</v>
      </c>
      <c r="D1082" s="1" t="s">
        <v>3144</v>
      </c>
      <c r="E1082" s="1" t="s">
        <v>967</v>
      </c>
      <c r="F1082" s="1" t="s">
        <v>3128</v>
      </c>
      <c r="G1082" s="1" t="s">
        <v>3145</v>
      </c>
      <c r="H1082" s="1" t="s">
        <v>1964</v>
      </c>
      <c r="I1082" s="1" t="s">
        <v>971</v>
      </c>
      <c r="J1082" s="1" t="s">
        <v>984</v>
      </c>
      <c r="K1082" s="1">
        <v>1.14942253869262E-4</v>
      </c>
      <c r="L1082" s="1">
        <v>2.4399854886900801E-3</v>
      </c>
      <c r="M1082" t="str">
        <f t="shared" si="23"/>
        <v>"Subgingival_plaque.9"</v>
      </c>
      <c r="OX1082" s="1" t="s">
        <v>3194</v>
      </c>
    </row>
    <row r="1083" spans="1:414">
      <c r="A1083" s="1">
        <v>1070</v>
      </c>
      <c r="B1083" s="1">
        <v>10</v>
      </c>
      <c r="C1083" s="1">
        <v>4478545.3</v>
      </c>
      <c r="D1083" s="1" t="s">
        <v>3146</v>
      </c>
      <c r="E1083" s="1" t="s">
        <v>967</v>
      </c>
      <c r="F1083" s="1" t="s">
        <v>3128</v>
      </c>
      <c r="G1083" s="1" t="s">
        <v>3147</v>
      </c>
      <c r="H1083" s="1" t="s">
        <v>1964</v>
      </c>
      <c r="I1083" s="1" t="s">
        <v>971</v>
      </c>
      <c r="J1083" s="1" t="s">
        <v>984</v>
      </c>
      <c r="K1083" s="1">
        <v>7.9182863403667398E-5</v>
      </c>
      <c r="L1083" s="1">
        <v>2.3866177008776E-3</v>
      </c>
      <c r="M1083" t="str">
        <f t="shared" si="23"/>
        <v>"Subgingival_plaque.10"</v>
      </c>
      <c r="OX1083" s="1" t="s">
        <v>3196</v>
      </c>
    </row>
    <row r="1084" spans="1:414">
      <c r="A1084" s="1">
        <v>1071</v>
      </c>
      <c r="B1084" s="1">
        <v>11</v>
      </c>
      <c r="C1084" s="1">
        <v>4473475.3</v>
      </c>
      <c r="D1084" s="1" t="s">
        <v>3148</v>
      </c>
      <c r="E1084" s="1" t="s">
        <v>967</v>
      </c>
      <c r="F1084" s="1" t="s">
        <v>3128</v>
      </c>
      <c r="G1084" s="1" t="s">
        <v>3149</v>
      </c>
      <c r="H1084" s="1" t="s">
        <v>1964</v>
      </c>
      <c r="I1084" s="1" t="s">
        <v>971</v>
      </c>
      <c r="J1084" s="1" t="s">
        <v>984</v>
      </c>
      <c r="K1084" s="1">
        <v>4.0605369100922198E-4</v>
      </c>
      <c r="L1084" s="1">
        <v>2.3423001849001502E-3</v>
      </c>
      <c r="M1084" t="str">
        <f t="shared" si="23"/>
        <v>"Subgingival_plaque.11"</v>
      </c>
      <c r="OX1084" s="1" t="s">
        <v>3198</v>
      </c>
    </row>
    <row r="1085" spans="1:414">
      <c r="A1085" s="1">
        <v>1072</v>
      </c>
      <c r="B1085" s="1">
        <v>12</v>
      </c>
      <c r="C1085" s="1">
        <v>4478573.3</v>
      </c>
      <c r="D1085" s="1" t="s">
        <v>3150</v>
      </c>
      <c r="E1085" s="1" t="s">
        <v>967</v>
      </c>
      <c r="F1085" s="1" t="s">
        <v>3128</v>
      </c>
      <c r="G1085" s="1" t="s">
        <v>3151</v>
      </c>
      <c r="H1085" s="1" t="s">
        <v>1964</v>
      </c>
      <c r="I1085" s="1" t="s">
        <v>971</v>
      </c>
      <c r="J1085" s="1" t="s">
        <v>984</v>
      </c>
      <c r="K1085" s="1">
        <v>4.0435650060037298E-4</v>
      </c>
      <c r="L1085" s="1">
        <v>2.33213240592653E-3</v>
      </c>
      <c r="M1085" t="str">
        <f t="shared" si="23"/>
        <v>"Subgingival_plaque.12"</v>
      </c>
      <c r="OX1085" s="1" t="s">
        <v>3200</v>
      </c>
    </row>
    <row r="1086" spans="1:414">
      <c r="A1086" s="1">
        <v>1073</v>
      </c>
      <c r="B1086" s="1">
        <v>13</v>
      </c>
      <c r="C1086" s="1">
        <v>4473327.3</v>
      </c>
      <c r="D1086" s="1" t="s">
        <v>3152</v>
      </c>
      <c r="E1086" s="1" t="s">
        <v>967</v>
      </c>
      <c r="F1086" s="1" t="s">
        <v>3128</v>
      </c>
      <c r="G1086" s="1" t="s">
        <v>3153</v>
      </c>
      <c r="H1086" s="1" t="s">
        <v>3154</v>
      </c>
      <c r="I1086" s="1" t="s">
        <v>997</v>
      </c>
      <c r="J1086" s="1" t="s">
        <v>984</v>
      </c>
      <c r="K1086" s="1">
        <v>1.1792960563398599E-3</v>
      </c>
      <c r="L1086" s="1">
        <v>2.3081613073823001E-3</v>
      </c>
      <c r="M1086" t="str">
        <f t="shared" si="23"/>
        <v>"Subgingival_plaque.13"</v>
      </c>
      <c r="OX1086" s="1" t="s">
        <v>3202</v>
      </c>
    </row>
    <row r="1087" spans="1:414">
      <c r="A1087" s="1">
        <v>1074</v>
      </c>
      <c r="B1087" s="1">
        <v>14</v>
      </c>
      <c r="C1087" s="1">
        <v>4478538.3</v>
      </c>
      <c r="D1087" s="1" t="s">
        <v>3155</v>
      </c>
      <c r="E1087" s="1" t="s">
        <v>967</v>
      </c>
      <c r="F1087" s="1" t="s">
        <v>3128</v>
      </c>
      <c r="G1087" s="1" t="s">
        <v>3156</v>
      </c>
      <c r="H1087" s="1" t="s">
        <v>3154</v>
      </c>
      <c r="I1087" s="1" t="s">
        <v>997</v>
      </c>
      <c r="J1087" s="1" t="s">
        <v>984</v>
      </c>
      <c r="K1087" s="1">
        <v>1.0953716163285799E-3</v>
      </c>
      <c r="L1087" s="1">
        <v>2.2721611188324001E-3</v>
      </c>
      <c r="M1087" t="str">
        <f t="shared" si="23"/>
        <v>"Subgingival_plaque.14"</v>
      </c>
      <c r="OX1087" s="1" t="s">
        <v>3204</v>
      </c>
    </row>
    <row r="1088" spans="1:414">
      <c r="A1088" s="1">
        <v>1075</v>
      </c>
      <c r="B1088" s="1">
        <v>15</v>
      </c>
      <c r="C1088" s="1">
        <v>4472742.3</v>
      </c>
      <c r="D1088" s="1" t="s">
        <v>3157</v>
      </c>
      <c r="E1088" s="1" t="s">
        <v>967</v>
      </c>
      <c r="F1088" s="1" t="s">
        <v>3128</v>
      </c>
      <c r="G1088" s="1" t="s">
        <v>3158</v>
      </c>
      <c r="H1088" s="1" t="s">
        <v>983</v>
      </c>
      <c r="I1088" s="1" t="s">
        <v>997</v>
      </c>
      <c r="J1088" s="1" t="s">
        <v>984</v>
      </c>
      <c r="K1088" s="1">
        <v>1.6125801105966E-3</v>
      </c>
      <c r="L1088" s="1">
        <v>2.1752548553549498E-3</v>
      </c>
      <c r="M1088" t="str">
        <f t="shared" si="23"/>
        <v>"Subgingival_plaque.15"</v>
      </c>
      <c r="OX1088" s="1" t="s">
        <v>3206</v>
      </c>
    </row>
    <row r="1089" spans="1:414">
      <c r="A1089" s="1">
        <v>1076</v>
      </c>
      <c r="B1089" s="1">
        <v>16</v>
      </c>
      <c r="C1089" s="1">
        <v>4472734.3</v>
      </c>
      <c r="D1089" s="1" t="s">
        <v>3159</v>
      </c>
      <c r="E1089" s="1" t="s">
        <v>967</v>
      </c>
      <c r="F1089" s="1" t="s">
        <v>3128</v>
      </c>
      <c r="G1089" s="1" t="s">
        <v>3160</v>
      </c>
      <c r="H1089" s="1" t="s">
        <v>983</v>
      </c>
      <c r="I1089" s="1" t="s">
        <v>997</v>
      </c>
      <c r="J1089" s="1" t="s">
        <v>984</v>
      </c>
      <c r="K1089" s="1">
        <v>1.61291498429932E-3</v>
      </c>
      <c r="L1089" s="1">
        <v>2.05096340643846E-3</v>
      </c>
      <c r="M1089" t="str">
        <f t="shared" si="23"/>
        <v>"Subgingival_plaque.16"</v>
      </c>
      <c r="OX1089" s="1" t="s">
        <v>3208</v>
      </c>
    </row>
    <row r="1090" spans="1:414">
      <c r="A1090" s="1">
        <v>1077</v>
      </c>
      <c r="B1090" s="1">
        <v>17</v>
      </c>
      <c r="C1090" s="1">
        <v>4478515.3</v>
      </c>
      <c r="D1090" s="1" t="s">
        <v>3161</v>
      </c>
      <c r="E1090" s="1" t="s">
        <v>967</v>
      </c>
      <c r="F1090" s="1" t="s">
        <v>3128</v>
      </c>
      <c r="G1090" s="1" t="s">
        <v>3162</v>
      </c>
      <c r="H1090" s="1" t="s">
        <v>3163</v>
      </c>
      <c r="I1090" s="1" t="s">
        <v>997</v>
      </c>
      <c r="J1090" s="1" t="s">
        <v>984</v>
      </c>
      <c r="K1090" s="1">
        <v>2.7165064007179402E-3</v>
      </c>
      <c r="L1090" s="1">
        <v>1.20705487215641E-3</v>
      </c>
      <c r="M1090" t="str">
        <f t="shared" si="23"/>
        <v>"Subgingival_plaque.17"</v>
      </c>
      <c r="OX1090" s="1" t="s">
        <v>3210</v>
      </c>
    </row>
    <row r="1091" spans="1:414">
      <c r="A1091" s="1">
        <v>1078</v>
      </c>
      <c r="B1091" s="1">
        <v>18</v>
      </c>
      <c r="C1091" s="1">
        <v>4473311.3</v>
      </c>
      <c r="D1091" s="1" t="s">
        <v>3164</v>
      </c>
      <c r="E1091" s="1" t="s">
        <v>967</v>
      </c>
      <c r="F1091" s="1" t="s">
        <v>3128</v>
      </c>
      <c r="G1091" s="1" t="s">
        <v>3165</v>
      </c>
      <c r="H1091" s="1" t="s">
        <v>3163</v>
      </c>
      <c r="I1091" s="1" t="s">
        <v>997</v>
      </c>
      <c r="J1091" s="1" t="s">
        <v>984</v>
      </c>
      <c r="K1091" s="1">
        <v>2.78296465941388E-3</v>
      </c>
      <c r="L1091" s="1">
        <v>1.1972477558942699E-3</v>
      </c>
      <c r="M1091" t="str">
        <f t="shared" si="23"/>
        <v>"Subgingival_plaque.18"</v>
      </c>
      <c r="OX1091" s="1" t="s">
        <v>3212</v>
      </c>
    </row>
    <row r="1092" spans="1:414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OX1092" s="1" t="s">
        <v>3214</v>
      </c>
    </row>
    <row r="1093" spans="1:414">
      <c r="A1093" s="1">
        <v>1079</v>
      </c>
      <c r="B1093" s="1">
        <v>0</v>
      </c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t="s">
        <v>4465</v>
      </c>
      <c r="OX1093" s="1" t="s">
        <v>3216</v>
      </c>
    </row>
    <row r="1094" spans="1:414">
      <c r="A1094" s="1">
        <v>1080</v>
      </c>
      <c r="B1094" s="1">
        <v>1</v>
      </c>
      <c r="C1094" s="1">
        <v>4473672.3</v>
      </c>
      <c r="D1094" s="1" t="s">
        <v>3166</v>
      </c>
      <c r="E1094" s="1" t="s">
        <v>967</v>
      </c>
      <c r="F1094" s="1" t="s">
        <v>3167</v>
      </c>
      <c r="G1094" s="1" t="s">
        <v>3168</v>
      </c>
      <c r="H1094" s="1" t="s">
        <v>1964</v>
      </c>
      <c r="I1094" s="1" t="s">
        <v>997</v>
      </c>
      <c r="J1094" s="1" t="s">
        <v>1444</v>
      </c>
      <c r="K1094" s="1">
        <v>2.6920911842615199E-3</v>
      </c>
      <c r="L1094" s="1">
        <v>3.7969656687275098E-3</v>
      </c>
      <c r="M1094" t="str">
        <f t="shared" si="23"/>
        <v>"Supragingival_plaque.1"</v>
      </c>
      <c r="OX1094" s="1" t="s">
        <v>3218</v>
      </c>
    </row>
    <row r="1095" spans="1:414">
      <c r="A1095" s="1">
        <v>1081</v>
      </c>
      <c r="B1095" s="1">
        <v>2</v>
      </c>
      <c r="C1095" s="1">
        <v>4472452.3</v>
      </c>
      <c r="D1095" s="1" t="s">
        <v>3169</v>
      </c>
      <c r="E1095" s="1" t="s">
        <v>967</v>
      </c>
      <c r="F1095" s="1" t="s">
        <v>3167</v>
      </c>
      <c r="G1095" s="1" t="s">
        <v>3170</v>
      </c>
      <c r="H1095" s="1" t="s">
        <v>3171</v>
      </c>
      <c r="I1095" s="1" t="s">
        <v>997</v>
      </c>
      <c r="J1095" s="1" t="s">
        <v>1444</v>
      </c>
      <c r="K1095" s="1">
        <v>1.4666024608665301E-3</v>
      </c>
      <c r="L1095" s="1">
        <v>3.7058149274512E-3</v>
      </c>
      <c r="M1095" t="str">
        <f t="shared" si="23"/>
        <v>"Supragingival_plaque.2"</v>
      </c>
      <c r="OX1095" s="1" t="s">
        <v>3220</v>
      </c>
    </row>
    <row r="1096" spans="1:414">
      <c r="A1096" s="1">
        <v>1082</v>
      </c>
      <c r="B1096" s="1">
        <v>3</v>
      </c>
      <c r="C1096" s="1">
        <v>4472307.3</v>
      </c>
      <c r="D1096" s="1" t="s">
        <v>3172</v>
      </c>
      <c r="E1096" s="1" t="s">
        <v>967</v>
      </c>
      <c r="F1096" s="1" t="s">
        <v>3167</v>
      </c>
      <c r="G1096" s="1" t="s">
        <v>3173</v>
      </c>
      <c r="H1096" s="1" t="s">
        <v>976</v>
      </c>
      <c r="I1096" s="1" t="s">
        <v>971</v>
      </c>
      <c r="J1096" s="1" t="s">
        <v>972</v>
      </c>
      <c r="K1096" s="1">
        <v>1.97991322260783E-3</v>
      </c>
      <c r="L1096" s="1">
        <v>3.6921405531357902E-3</v>
      </c>
      <c r="M1096" t="str">
        <f t="shared" si="23"/>
        <v>"Supragingival_plaque.3"</v>
      </c>
      <c r="OX1096" s="1" t="s">
        <v>3222</v>
      </c>
    </row>
    <row r="1097" spans="1:414">
      <c r="A1097" s="1">
        <v>1083</v>
      </c>
      <c r="B1097" s="1">
        <v>4</v>
      </c>
      <c r="C1097" s="1">
        <v>4472308.3</v>
      </c>
      <c r="D1097" s="1" t="s">
        <v>3174</v>
      </c>
      <c r="E1097" s="1" t="s">
        <v>967</v>
      </c>
      <c r="F1097" s="1" t="s">
        <v>3167</v>
      </c>
      <c r="G1097" s="1" t="s">
        <v>3175</v>
      </c>
      <c r="H1097" s="1" t="s">
        <v>976</v>
      </c>
      <c r="I1097" s="1" t="s">
        <v>971</v>
      </c>
      <c r="J1097" s="1" t="s">
        <v>972</v>
      </c>
      <c r="K1097" s="1">
        <v>2.0035079689235602E-3</v>
      </c>
      <c r="L1097" s="1">
        <v>3.6545817974940401E-3</v>
      </c>
      <c r="M1097" t="str">
        <f t="shared" si="23"/>
        <v>"Supragingival_plaque.4"</v>
      </c>
      <c r="OX1097" s="1" t="s">
        <v>3224</v>
      </c>
    </row>
    <row r="1098" spans="1:414">
      <c r="A1098" s="1">
        <v>1084</v>
      </c>
      <c r="B1098" s="1">
        <v>5</v>
      </c>
      <c r="C1098" s="1">
        <v>4473666.3</v>
      </c>
      <c r="D1098" s="1" t="s">
        <v>3176</v>
      </c>
      <c r="E1098" s="1" t="s">
        <v>967</v>
      </c>
      <c r="F1098" s="1" t="s">
        <v>3167</v>
      </c>
      <c r="G1098" s="1" t="s">
        <v>3177</v>
      </c>
      <c r="H1098" s="1" t="s">
        <v>1964</v>
      </c>
      <c r="I1098" s="1" t="s">
        <v>997</v>
      </c>
      <c r="J1098" s="1" t="s">
        <v>1444</v>
      </c>
      <c r="K1098" s="1">
        <v>2.66119468520429E-3</v>
      </c>
      <c r="L1098" s="1">
        <v>3.63316416473016E-3</v>
      </c>
      <c r="M1098" t="str">
        <f t="shared" si="23"/>
        <v>"Supragingival_plaque.5"</v>
      </c>
      <c r="OX1098" s="1" t="s">
        <v>3226</v>
      </c>
    </row>
    <row r="1099" spans="1:414">
      <c r="A1099" s="1">
        <v>1085</v>
      </c>
      <c r="B1099" s="1">
        <v>6</v>
      </c>
      <c r="C1099" s="1">
        <v>4473105.3</v>
      </c>
      <c r="D1099" s="1" t="s">
        <v>3178</v>
      </c>
      <c r="E1099" s="1" t="s">
        <v>967</v>
      </c>
      <c r="F1099" s="1" t="s">
        <v>3167</v>
      </c>
      <c r="G1099" s="1" t="s">
        <v>3179</v>
      </c>
      <c r="H1099" s="1" t="s">
        <v>3171</v>
      </c>
      <c r="I1099" s="1" t="s">
        <v>971</v>
      </c>
      <c r="J1099" s="1" t="s">
        <v>972</v>
      </c>
      <c r="K1099" s="1">
        <v>2.4302033241675501E-3</v>
      </c>
      <c r="L1099" s="1">
        <v>3.5781182023170602E-3</v>
      </c>
      <c r="M1099" t="str">
        <f t="shared" si="23"/>
        <v>"Supragingival_plaque.6"</v>
      </c>
      <c r="OX1099" s="1" t="s">
        <v>3228</v>
      </c>
    </row>
    <row r="1100" spans="1:414">
      <c r="A1100" s="1">
        <v>1086</v>
      </c>
      <c r="B1100" s="1">
        <v>7</v>
      </c>
      <c r="C1100" s="1">
        <v>4478447.3</v>
      </c>
      <c r="D1100" s="1" t="s">
        <v>3180</v>
      </c>
      <c r="E1100" s="1" t="s">
        <v>967</v>
      </c>
      <c r="F1100" s="1" t="s">
        <v>3167</v>
      </c>
      <c r="G1100" s="1" t="s">
        <v>3181</v>
      </c>
      <c r="H1100" s="1" t="s">
        <v>3171</v>
      </c>
      <c r="I1100" s="1" t="s">
        <v>971</v>
      </c>
      <c r="J1100" s="1" t="s">
        <v>972</v>
      </c>
      <c r="K1100" s="1">
        <v>2.3964911387854E-3</v>
      </c>
      <c r="L1100" s="1">
        <v>3.5771439878410699E-3</v>
      </c>
      <c r="M1100" t="str">
        <f t="shared" si="23"/>
        <v>"Supragingival_plaque.7"</v>
      </c>
      <c r="OX1100" s="1" t="s">
        <v>3230</v>
      </c>
    </row>
    <row r="1101" spans="1:414">
      <c r="A1101" s="1">
        <v>1087</v>
      </c>
      <c r="B1101" s="1">
        <v>8</v>
      </c>
      <c r="C1101" s="1">
        <v>4472462.3</v>
      </c>
      <c r="D1101" s="1" t="s">
        <v>3182</v>
      </c>
      <c r="E1101" s="1" t="s">
        <v>967</v>
      </c>
      <c r="F1101" s="1" t="s">
        <v>3167</v>
      </c>
      <c r="G1101" s="1" t="s">
        <v>3183</v>
      </c>
      <c r="H1101" s="1" t="s">
        <v>983</v>
      </c>
      <c r="I1101" s="1" t="s">
        <v>971</v>
      </c>
      <c r="J1101" s="1" t="s">
        <v>972</v>
      </c>
      <c r="K1101" s="1">
        <v>3.1726570018461501E-3</v>
      </c>
      <c r="L1101" s="1">
        <v>3.55682826183534E-3</v>
      </c>
      <c r="M1101" t="str">
        <f t="shared" si="23"/>
        <v>"Supragingival_plaque.8"</v>
      </c>
      <c r="OX1101" s="1" t="s">
        <v>3232</v>
      </c>
    </row>
    <row r="1102" spans="1:414">
      <c r="A1102" s="1">
        <v>1088</v>
      </c>
      <c r="B1102" s="1">
        <v>9</v>
      </c>
      <c r="C1102" s="1">
        <v>4472235.3</v>
      </c>
      <c r="D1102" s="1" t="s">
        <v>3184</v>
      </c>
      <c r="E1102" s="1" t="s">
        <v>967</v>
      </c>
      <c r="F1102" s="1" t="s">
        <v>3167</v>
      </c>
      <c r="G1102" s="1" t="s">
        <v>3185</v>
      </c>
      <c r="H1102" s="1" t="s">
        <v>970</v>
      </c>
      <c r="I1102" s="1" t="s">
        <v>971</v>
      </c>
      <c r="J1102" s="1" t="s">
        <v>972</v>
      </c>
      <c r="K1102" s="1">
        <v>2.4795795141604499E-3</v>
      </c>
      <c r="L1102" s="1">
        <v>3.5249491461278801E-3</v>
      </c>
      <c r="M1102" t="str">
        <f t="shared" si="23"/>
        <v>"Supragingival_plaque.9"</v>
      </c>
      <c r="OX1102" s="1" t="s">
        <v>3234</v>
      </c>
    </row>
    <row r="1103" spans="1:414">
      <c r="A1103" s="1">
        <v>1089</v>
      </c>
      <c r="B1103" s="1">
        <v>10</v>
      </c>
      <c r="C1103" s="1">
        <v>4472493.3</v>
      </c>
      <c r="D1103" s="1" t="s">
        <v>3186</v>
      </c>
      <c r="E1103" s="1" t="s">
        <v>967</v>
      </c>
      <c r="F1103" s="1" t="s">
        <v>3167</v>
      </c>
      <c r="G1103" s="1" t="s">
        <v>3187</v>
      </c>
      <c r="H1103" s="1" t="s">
        <v>1964</v>
      </c>
      <c r="I1103" s="1" t="s">
        <v>971</v>
      </c>
      <c r="J1103" s="1" t="s">
        <v>972</v>
      </c>
      <c r="K1103" s="1">
        <v>1.8263402615561601E-3</v>
      </c>
      <c r="L1103" s="1">
        <v>3.4843997506466499E-3</v>
      </c>
      <c r="M1103" t="str">
        <f t="shared" si="23"/>
        <v>"Supragingival_plaque.10"</v>
      </c>
      <c r="P1103" s="30"/>
      <c r="OX1103" s="1" t="s">
        <v>3236</v>
      </c>
    </row>
    <row r="1104" spans="1:414">
      <c r="A1104" s="1">
        <v>1090</v>
      </c>
      <c r="B1104" s="1">
        <v>11</v>
      </c>
      <c r="C1104" s="1">
        <v>4472492.3</v>
      </c>
      <c r="D1104" s="1" t="s">
        <v>3188</v>
      </c>
      <c r="E1104" s="1" t="s">
        <v>967</v>
      </c>
      <c r="F1104" s="1" t="s">
        <v>3167</v>
      </c>
      <c r="G1104" s="1" t="s">
        <v>3189</v>
      </c>
      <c r="H1104" s="1" t="s">
        <v>1964</v>
      </c>
      <c r="I1104" s="1" t="s">
        <v>971</v>
      </c>
      <c r="J1104" s="1" t="s">
        <v>972</v>
      </c>
      <c r="K1104" s="1">
        <v>1.82951653357385E-3</v>
      </c>
      <c r="L1104" s="1">
        <v>3.4738557037402901E-3</v>
      </c>
      <c r="M1104" t="str">
        <f t="shared" si="23"/>
        <v>"Supragingival_plaque.11"</v>
      </c>
      <c r="OX1104" s="1" t="s">
        <v>3238</v>
      </c>
    </row>
    <row r="1105" spans="1:414">
      <c r="A1105" s="1">
        <v>1091</v>
      </c>
      <c r="B1105" s="1">
        <v>12</v>
      </c>
      <c r="C1105" s="1">
        <v>4473126.3</v>
      </c>
      <c r="D1105" s="1" t="s">
        <v>3190</v>
      </c>
      <c r="E1105" s="1" t="s">
        <v>967</v>
      </c>
      <c r="F1105" s="1" t="s">
        <v>3167</v>
      </c>
      <c r="G1105" s="1" t="s">
        <v>3191</v>
      </c>
      <c r="H1105" s="1" t="s">
        <v>3192</v>
      </c>
      <c r="I1105" s="1" t="s">
        <v>971</v>
      </c>
      <c r="J1105" s="1" t="s">
        <v>972</v>
      </c>
      <c r="K1105" s="1">
        <v>2.5267928476922202E-3</v>
      </c>
      <c r="L1105" s="1">
        <v>3.4722260864789301E-3</v>
      </c>
      <c r="M1105" t="str">
        <f t="shared" si="23"/>
        <v>"Supragingival_plaque.12"</v>
      </c>
      <c r="OX1105" s="1" t="s">
        <v>3240</v>
      </c>
    </row>
    <row r="1106" spans="1:414">
      <c r="A1106" s="1">
        <v>1092</v>
      </c>
      <c r="B1106" s="1">
        <v>13</v>
      </c>
      <c r="C1106" s="1">
        <v>4472463.3</v>
      </c>
      <c r="D1106" s="1" t="s">
        <v>3193</v>
      </c>
      <c r="E1106" s="1" t="s">
        <v>967</v>
      </c>
      <c r="F1106" s="1" t="s">
        <v>3167</v>
      </c>
      <c r="G1106" s="1" t="s">
        <v>3194</v>
      </c>
      <c r="H1106" s="1" t="s">
        <v>983</v>
      </c>
      <c r="I1106" s="1" t="s">
        <v>971</v>
      </c>
      <c r="J1106" s="1" t="s">
        <v>972</v>
      </c>
      <c r="K1106" s="1">
        <v>3.1849901390249599E-3</v>
      </c>
      <c r="L1106" s="1">
        <v>3.4443175886249501E-3</v>
      </c>
      <c r="M1106" t="str">
        <f t="shared" si="23"/>
        <v>"Supragingival_plaque.13"</v>
      </c>
      <c r="OX1106" s="1" t="s">
        <v>3242</v>
      </c>
    </row>
    <row r="1107" spans="1:414">
      <c r="A1107" s="1">
        <v>1093</v>
      </c>
      <c r="B1107" s="1">
        <v>14</v>
      </c>
      <c r="C1107" s="1">
        <v>4472234.3</v>
      </c>
      <c r="D1107" s="1" t="s">
        <v>3195</v>
      </c>
      <c r="E1107" s="1" t="s">
        <v>967</v>
      </c>
      <c r="F1107" s="1" t="s">
        <v>3167</v>
      </c>
      <c r="G1107" s="1" t="s">
        <v>3196</v>
      </c>
      <c r="H1107" s="1" t="s">
        <v>970</v>
      </c>
      <c r="I1107" s="1" t="s">
        <v>971</v>
      </c>
      <c r="J1107" s="1" t="s">
        <v>972</v>
      </c>
      <c r="K1107" s="1">
        <v>2.4630131233585898E-3</v>
      </c>
      <c r="L1107" s="1">
        <v>3.44101243372508E-3</v>
      </c>
      <c r="M1107" t="str">
        <f t="shared" si="23"/>
        <v>"Supragingival_plaque.14"</v>
      </c>
      <c r="OX1107" s="1" t="s">
        <v>3244</v>
      </c>
    </row>
    <row r="1108" spans="1:414">
      <c r="A1108" s="1">
        <v>1094</v>
      </c>
      <c r="B1108" s="1">
        <v>15</v>
      </c>
      <c r="C1108" s="1">
        <v>4473147.3</v>
      </c>
      <c r="D1108" s="1" t="s">
        <v>3197</v>
      </c>
      <c r="E1108" s="1" t="s">
        <v>967</v>
      </c>
      <c r="F1108" s="1" t="s">
        <v>3167</v>
      </c>
      <c r="G1108" s="1" t="s">
        <v>3198</v>
      </c>
      <c r="H1108" s="1" t="s">
        <v>3192</v>
      </c>
      <c r="I1108" s="1" t="s">
        <v>971</v>
      </c>
      <c r="J1108" s="1" t="s">
        <v>972</v>
      </c>
      <c r="K1108" s="1">
        <v>2.6884918528421102E-3</v>
      </c>
      <c r="L1108" s="1">
        <v>3.4315732539636598E-3</v>
      </c>
      <c r="M1108" t="str">
        <f t="shared" si="23"/>
        <v>"Supragingival_plaque.15"</v>
      </c>
      <c r="OX1108" s="1" t="s">
        <v>3246</v>
      </c>
    </row>
    <row r="1109" spans="1:414">
      <c r="A1109" s="1">
        <v>1095</v>
      </c>
      <c r="B1109" s="1">
        <v>16</v>
      </c>
      <c r="C1109" s="1">
        <v>4473472.3</v>
      </c>
      <c r="D1109" s="1" t="s">
        <v>3199</v>
      </c>
      <c r="E1109" s="1" t="s">
        <v>967</v>
      </c>
      <c r="F1109" s="1" t="s">
        <v>3167</v>
      </c>
      <c r="G1109" s="1" t="s">
        <v>3200</v>
      </c>
      <c r="H1109" s="1" t="s">
        <v>970</v>
      </c>
      <c r="I1109" s="1" t="s">
        <v>971</v>
      </c>
      <c r="J1109" s="1" t="s">
        <v>984</v>
      </c>
      <c r="K1109" s="1">
        <v>2.5777812009603802E-3</v>
      </c>
      <c r="L1109" s="1">
        <v>3.4278953898751099E-3</v>
      </c>
      <c r="M1109" t="str">
        <f t="shared" si="23"/>
        <v>"Supragingival_plaque.16"</v>
      </c>
      <c r="OX1109" s="1" t="s">
        <v>3248</v>
      </c>
    </row>
    <row r="1110" spans="1:414">
      <c r="A1110" s="1">
        <v>1096</v>
      </c>
      <c r="B1110" s="1">
        <v>17</v>
      </c>
      <c r="C1110" s="1">
        <v>4472428.3</v>
      </c>
      <c r="D1110" s="1" t="s">
        <v>3201</v>
      </c>
      <c r="E1110" s="1" t="s">
        <v>967</v>
      </c>
      <c r="F1110" s="1" t="s">
        <v>3167</v>
      </c>
      <c r="G1110" s="1" t="s">
        <v>3202</v>
      </c>
      <c r="H1110" s="1" t="s">
        <v>976</v>
      </c>
      <c r="I1110" s="1" t="s">
        <v>997</v>
      </c>
      <c r="J1110" s="1" t="s">
        <v>1444</v>
      </c>
      <c r="K1110" s="1">
        <v>3.39405508665844E-3</v>
      </c>
      <c r="L1110" s="1">
        <v>3.4240747804933302E-3</v>
      </c>
      <c r="M1110" t="str">
        <f t="shared" si="23"/>
        <v>"Supragingival_plaque.17"</v>
      </c>
      <c r="OX1110" s="1" t="s">
        <v>3250</v>
      </c>
    </row>
    <row r="1111" spans="1:414">
      <c r="A1111" s="1">
        <v>1097</v>
      </c>
      <c r="B1111" s="1">
        <v>18</v>
      </c>
      <c r="C1111" s="1">
        <v>4478571.3</v>
      </c>
      <c r="D1111" s="1" t="s">
        <v>3203</v>
      </c>
      <c r="E1111" s="1" t="s">
        <v>967</v>
      </c>
      <c r="F1111" s="1" t="s">
        <v>3167</v>
      </c>
      <c r="G1111" s="1" t="s">
        <v>3204</v>
      </c>
      <c r="H1111" s="1" t="s">
        <v>970</v>
      </c>
      <c r="I1111" s="1" t="s">
        <v>971</v>
      </c>
      <c r="J1111" s="1" t="s">
        <v>984</v>
      </c>
      <c r="K1111" s="1">
        <v>2.5807398275696598E-3</v>
      </c>
      <c r="L1111" s="1">
        <v>3.4064590606472499E-3</v>
      </c>
      <c r="M1111" t="str">
        <f t="shared" si="23"/>
        <v>"Supragingival_plaque.18"</v>
      </c>
      <c r="OX1111" s="1" t="s">
        <v>3252</v>
      </c>
    </row>
    <row r="1112" spans="1:414">
      <c r="A1112" s="1">
        <v>1098</v>
      </c>
      <c r="B1112" s="1">
        <v>19</v>
      </c>
      <c r="C1112" s="1">
        <v>4473257.3</v>
      </c>
      <c r="D1112" s="1" t="s">
        <v>3205</v>
      </c>
      <c r="E1112" s="1" t="s">
        <v>967</v>
      </c>
      <c r="F1112" s="1" t="s">
        <v>3167</v>
      </c>
      <c r="G1112" s="1" t="s">
        <v>3206</v>
      </c>
      <c r="H1112" s="1" t="s">
        <v>970</v>
      </c>
      <c r="I1112" s="1" t="s">
        <v>971</v>
      </c>
      <c r="J1112" s="1" t="s">
        <v>984</v>
      </c>
      <c r="K1112" s="1">
        <v>2.3674829201025898E-3</v>
      </c>
      <c r="L1112" s="1">
        <v>3.40468318498632E-3</v>
      </c>
      <c r="M1112" t="str">
        <f t="shared" si="23"/>
        <v>"Supragingival_plaque.19"</v>
      </c>
      <c r="OX1112" s="1" t="s">
        <v>3254</v>
      </c>
    </row>
    <row r="1113" spans="1:414">
      <c r="A1113" s="1">
        <v>1099</v>
      </c>
      <c r="B1113" s="1">
        <v>20</v>
      </c>
      <c r="C1113" s="1">
        <v>4472355.3</v>
      </c>
      <c r="D1113" s="1" t="s">
        <v>3207</v>
      </c>
      <c r="E1113" s="1" t="s">
        <v>967</v>
      </c>
      <c r="F1113" s="1" t="s">
        <v>3167</v>
      </c>
      <c r="G1113" s="1" t="s">
        <v>3208</v>
      </c>
      <c r="H1113" s="1" t="s">
        <v>970</v>
      </c>
      <c r="I1113" s="1" t="s">
        <v>971</v>
      </c>
      <c r="J1113" s="1" t="s">
        <v>972</v>
      </c>
      <c r="K1113" s="1">
        <v>2.6479979895235499E-3</v>
      </c>
      <c r="L1113" s="1">
        <v>3.3480981963190499E-3</v>
      </c>
      <c r="M1113" t="str">
        <f t="shared" si="23"/>
        <v>"Supragingival_plaque.20"</v>
      </c>
      <c r="OX1113" s="1" t="s">
        <v>3256</v>
      </c>
    </row>
    <row r="1114" spans="1:414">
      <c r="A1114" s="1">
        <v>1100</v>
      </c>
      <c r="B1114" s="1">
        <v>21</v>
      </c>
      <c r="C1114" s="1">
        <v>4472354.3</v>
      </c>
      <c r="D1114" s="1" t="s">
        <v>3209</v>
      </c>
      <c r="E1114" s="1" t="s">
        <v>967</v>
      </c>
      <c r="F1114" s="1" t="s">
        <v>3167</v>
      </c>
      <c r="G1114" s="1" t="s">
        <v>3210</v>
      </c>
      <c r="H1114" s="1" t="s">
        <v>970</v>
      </c>
      <c r="I1114" s="1" t="s">
        <v>971</v>
      </c>
      <c r="J1114" s="1" t="s">
        <v>972</v>
      </c>
      <c r="K1114" s="1">
        <v>2.4838929011279502E-3</v>
      </c>
      <c r="L1114" s="1">
        <v>3.3453417838172099E-3</v>
      </c>
      <c r="M1114" t="str">
        <f t="shared" si="23"/>
        <v>"Supragingival_plaque.21"</v>
      </c>
      <c r="OX1114" s="1" t="s">
        <v>3258</v>
      </c>
    </row>
    <row r="1115" spans="1:414">
      <c r="A1115" s="1">
        <v>1101</v>
      </c>
      <c r="B1115" s="1">
        <v>22</v>
      </c>
      <c r="C1115" s="1">
        <v>4472754.3</v>
      </c>
      <c r="D1115" s="1" t="s">
        <v>3211</v>
      </c>
      <c r="E1115" s="1" t="s">
        <v>967</v>
      </c>
      <c r="F1115" s="1" t="s">
        <v>3167</v>
      </c>
      <c r="G1115" s="1" t="s">
        <v>3212</v>
      </c>
      <c r="H1115" s="1" t="s">
        <v>976</v>
      </c>
      <c r="I1115" s="1" t="s">
        <v>971</v>
      </c>
      <c r="J1115" s="1" t="s">
        <v>984</v>
      </c>
      <c r="K1115" s="1">
        <v>3.3058098330300302E-3</v>
      </c>
      <c r="L1115" s="1">
        <v>3.3430340087006898E-3</v>
      </c>
      <c r="M1115" t="str">
        <f t="shared" si="23"/>
        <v>"Supragingival_plaque.22"</v>
      </c>
      <c r="OX1115" s="1" t="s">
        <v>3260</v>
      </c>
    </row>
    <row r="1116" spans="1:414">
      <c r="A1116" s="1">
        <v>1102</v>
      </c>
      <c r="B1116" s="1">
        <v>23</v>
      </c>
      <c r="C1116" s="1">
        <v>4473127.3</v>
      </c>
      <c r="D1116" s="1" t="s">
        <v>3213</v>
      </c>
      <c r="E1116" s="1" t="s">
        <v>967</v>
      </c>
      <c r="F1116" s="1" t="s">
        <v>3167</v>
      </c>
      <c r="G1116" s="1" t="s">
        <v>3214</v>
      </c>
      <c r="H1116" s="1" t="s">
        <v>3192</v>
      </c>
      <c r="I1116" s="1" t="s">
        <v>971</v>
      </c>
      <c r="J1116" s="1" t="s">
        <v>972</v>
      </c>
      <c r="K1116" s="1">
        <v>2.57398416455512E-3</v>
      </c>
      <c r="L1116" s="1">
        <v>3.3310050449337899E-3</v>
      </c>
      <c r="M1116" t="str">
        <f t="shared" si="23"/>
        <v>"Supragingival_plaque.23"</v>
      </c>
      <c r="OX1116" s="1" t="s">
        <v>3262</v>
      </c>
    </row>
    <row r="1117" spans="1:414">
      <c r="A1117" s="1">
        <v>1103</v>
      </c>
      <c r="B1117" s="1">
        <v>24</v>
      </c>
      <c r="C1117" s="1">
        <v>4472156.3</v>
      </c>
      <c r="D1117" s="1" t="s">
        <v>3215</v>
      </c>
      <c r="E1117" s="1" t="s">
        <v>967</v>
      </c>
      <c r="F1117" s="1" t="s">
        <v>3167</v>
      </c>
      <c r="G1117" s="1" t="s">
        <v>3216</v>
      </c>
      <c r="H1117" s="1" t="s">
        <v>1415</v>
      </c>
      <c r="I1117" s="1" t="s">
        <v>971</v>
      </c>
      <c r="J1117" s="1" t="s">
        <v>972</v>
      </c>
      <c r="K1117" s="1">
        <v>3.4322026031937802E-3</v>
      </c>
      <c r="L1117" s="1">
        <v>3.3290234338103799E-3</v>
      </c>
      <c r="M1117" t="str">
        <f t="shared" si="23"/>
        <v>"Supragingival_plaque.24"</v>
      </c>
      <c r="OX1117" s="1" t="s">
        <v>3264</v>
      </c>
    </row>
    <row r="1118" spans="1:414">
      <c r="A1118" s="1">
        <v>1104</v>
      </c>
      <c r="B1118" s="1">
        <v>25</v>
      </c>
      <c r="C1118" s="1">
        <v>4472228.3</v>
      </c>
      <c r="D1118" s="1" t="s">
        <v>3217</v>
      </c>
      <c r="E1118" s="1" t="s">
        <v>967</v>
      </c>
      <c r="F1118" s="1" t="s">
        <v>3167</v>
      </c>
      <c r="G1118" s="1" t="s">
        <v>3218</v>
      </c>
      <c r="H1118" s="1" t="s">
        <v>970</v>
      </c>
      <c r="I1118" s="1" t="s">
        <v>997</v>
      </c>
      <c r="J1118" s="1" t="s">
        <v>972</v>
      </c>
      <c r="K1118" s="1">
        <v>3.1154224207142699E-3</v>
      </c>
      <c r="L1118" s="1">
        <v>3.32269907561793E-3</v>
      </c>
      <c r="M1118" t="str">
        <f t="shared" si="23"/>
        <v>"Supragingival_plaque.25"</v>
      </c>
      <c r="OX1118" s="1" t="s">
        <v>3266</v>
      </c>
    </row>
    <row r="1119" spans="1:414">
      <c r="A1119" s="1">
        <v>1105</v>
      </c>
      <c r="B1119" s="1">
        <v>26</v>
      </c>
      <c r="C1119" s="1">
        <v>4472533.3</v>
      </c>
      <c r="D1119" s="1" t="s">
        <v>3219</v>
      </c>
      <c r="E1119" s="1" t="s">
        <v>967</v>
      </c>
      <c r="F1119" s="1" t="s">
        <v>3167</v>
      </c>
      <c r="G1119" s="1" t="s">
        <v>3220</v>
      </c>
      <c r="H1119" s="1" t="s">
        <v>3192</v>
      </c>
      <c r="I1119" s="1" t="s">
        <v>971</v>
      </c>
      <c r="J1119" s="1" t="s">
        <v>972</v>
      </c>
      <c r="K1119" s="1">
        <v>2.6789214793005701E-3</v>
      </c>
      <c r="L1119" s="1">
        <v>3.3170835249207299E-3</v>
      </c>
      <c r="M1119" t="str">
        <f t="shared" si="23"/>
        <v>"Supragingival_plaque.26"</v>
      </c>
      <c r="OX1119" s="1" t="s">
        <v>3268</v>
      </c>
    </row>
    <row r="1120" spans="1:414">
      <c r="A1120" s="1">
        <v>1106</v>
      </c>
      <c r="B1120" s="1">
        <v>27</v>
      </c>
      <c r="C1120" s="1">
        <v>4472532.3</v>
      </c>
      <c r="D1120" s="1" t="s">
        <v>3221</v>
      </c>
      <c r="E1120" s="1" t="s">
        <v>967</v>
      </c>
      <c r="F1120" s="1" t="s">
        <v>3167</v>
      </c>
      <c r="G1120" s="1" t="s">
        <v>3222</v>
      </c>
      <c r="H1120" s="1" t="s">
        <v>3192</v>
      </c>
      <c r="I1120" s="1" t="s">
        <v>971</v>
      </c>
      <c r="J1120" s="1" t="s">
        <v>972</v>
      </c>
      <c r="K1120" s="1">
        <v>2.6881284589756601E-3</v>
      </c>
      <c r="L1120" s="1">
        <v>3.3117952409436398E-3</v>
      </c>
      <c r="M1120" t="str">
        <f t="shared" si="23"/>
        <v>"Supragingival_plaque.27"</v>
      </c>
      <c r="P1120" s="30"/>
      <c r="OX1120" s="1" t="s">
        <v>3270</v>
      </c>
    </row>
    <row r="1121" spans="1:414">
      <c r="A1121" s="1">
        <v>1107</v>
      </c>
      <c r="B1121" s="1">
        <v>28</v>
      </c>
      <c r="C1121" s="1">
        <v>4472753.3</v>
      </c>
      <c r="D1121" s="1" t="s">
        <v>3223</v>
      </c>
      <c r="E1121" s="1" t="s">
        <v>967</v>
      </c>
      <c r="F1121" s="1" t="s">
        <v>3167</v>
      </c>
      <c r="G1121" s="1" t="s">
        <v>3224</v>
      </c>
      <c r="H1121" s="1" t="s">
        <v>976</v>
      </c>
      <c r="I1121" s="1" t="s">
        <v>971</v>
      </c>
      <c r="J1121" s="1" t="s">
        <v>984</v>
      </c>
      <c r="K1121" s="1">
        <v>3.33081552806489E-3</v>
      </c>
      <c r="L1121" s="1">
        <v>3.3104654187598899E-3</v>
      </c>
      <c r="M1121" t="str">
        <f t="shared" si="23"/>
        <v>"Supragingival_plaque.28"</v>
      </c>
      <c r="OX1121" s="1" t="s">
        <v>3272</v>
      </c>
    </row>
    <row r="1122" spans="1:414">
      <c r="A1122" s="1">
        <v>1108</v>
      </c>
      <c r="B1122" s="1">
        <v>29</v>
      </c>
      <c r="C1122" s="1">
        <v>4478461.3</v>
      </c>
      <c r="D1122" s="1" t="s">
        <v>3225</v>
      </c>
      <c r="E1122" s="1" t="s">
        <v>967</v>
      </c>
      <c r="F1122" s="1" t="s">
        <v>3167</v>
      </c>
      <c r="G1122" s="1" t="s">
        <v>3226</v>
      </c>
      <c r="H1122" s="1" t="s">
        <v>3192</v>
      </c>
      <c r="I1122" s="1" t="s">
        <v>971</v>
      </c>
      <c r="J1122" s="1" t="s">
        <v>972</v>
      </c>
      <c r="K1122" s="1">
        <v>2.6322397265062399E-3</v>
      </c>
      <c r="L1122" s="1">
        <v>3.3086182023081999E-3</v>
      </c>
      <c r="M1122" t="str">
        <f t="shared" si="23"/>
        <v>"Supragingival_plaque.29"</v>
      </c>
      <c r="OX1122" s="1" t="s">
        <v>3274</v>
      </c>
    </row>
    <row r="1123" spans="1:414">
      <c r="A1123" s="1">
        <v>1109</v>
      </c>
      <c r="B1123" s="1">
        <v>30</v>
      </c>
      <c r="C1123" s="1">
        <v>4472236.3</v>
      </c>
      <c r="D1123" s="1" t="s">
        <v>3227</v>
      </c>
      <c r="E1123" s="1" t="s">
        <v>967</v>
      </c>
      <c r="F1123" s="1" t="s">
        <v>3167</v>
      </c>
      <c r="G1123" s="1" t="s">
        <v>3228</v>
      </c>
      <c r="H1123" s="1" t="s">
        <v>1964</v>
      </c>
      <c r="I1123" s="1" t="s">
        <v>997</v>
      </c>
      <c r="J1123" s="1" t="s">
        <v>972</v>
      </c>
      <c r="K1123" s="1">
        <v>1.5788224419648301E-3</v>
      </c>
      <c r="L1123" s="1">
        <v>3.2972551552529102E-3</v>
      </c>
      <c r="M1123" t="str">
        <f t="shared" si="23"/>
        <v>"Supragingival_plaque.30"</v>
      </c>
      <c r="OX1123" s="1" t="s">
        <v>3276</v>
      </c>
    </row>
    <row r="1124" spans="1:414">
      <c r="A1124" s="1">
        <v>1110</v>
      </c>
      <c r="B1124" s="1">
        <v>31</v>
      </c>
      <c r="C1124" s="1">
        <v>4473006.3</v>
      </c>
      <c r="D1124" s="1" t="s">
        <v>3229</v>
      </c>
      <c r="E1124" s="1" t="s">
        <v>967</v>
      </c>
      <c r="F1124" s="1" t="s">
        <v>3167</v>
      </c>
      <c r="G1124" s="1" t="s">
        <v>3230</v>
      </c>
      <c r="H1124" s="1" t="s">
        <v>976</v>
      </c>
      <c r="I1124" s="1" t="s">
        <v>997</v>
      </c>
      <c r="J1124" s="1" t="s">
        <v>984</v>
      </c>
      <c r="K1124" s="1">
        <v>2.8250915375930999E-3</v>
      </c>
      <c r="L1124" s="1">
        <v>3.2943237623563799E-3</v>
      </c>
      <c r="M1124" t="str">
        <f t="shared" si="23"/>
        <v>"Supragingival_plaque.31"</v>
      </c>
      <c r="OX1124" s="1" t="s">
        <v>3278</v>
      </c>
    </row>
    <row r="1125" spans="1:414">
      <c r="A1125" s="1">
        <v>1111</v>
      </c>
      <c r="B1125" s="1">
        <v>32</v>
      </c>
      <c r="C1125" s="1">
        <v>4472457.3</v>
      </c>
      <c r="D1125" s="1" t="s">
        <v>3231</v>
      </c>
      <c r="E1125" s="1" t="s">
        <v>967</v>
      </c>
      <c r="F1125" s="1" t="s">
        <v>3167</v>
      </c>
      <c r="G1125" s="1" t="s">
        <v>3232</v>
      </c>
      <c r="H1125" s="1" t="s">
        <v>1964</v>
      </c>
      <c r="I1125" s="1" t="s">
        <v>971</v>
      </c>
      <c r="J1125" s="1" t="s">
        <v>1444</v>
      </c>
      <c r="K1125" s="1">
        <v>2.15057067558105E-3</v>
      </c>
      <c r="L1125" s="1">
        <v>3.28733111141573E-3</v>
      </c>
      <c r="M1125" t="str">
        <f t="shared" si="23"/>
        <v>"Supragingival_plaque.32"</v>
      </c>
      <c r="OX1125" s="1" t="s">
        <v>3280</v>
      </c>
    </row>
    <row r="1126" spans="1:414">
      <c r="A1126" s="1">
        <v>1112</v>
      </c>
      <c r="B1126" s="1">
        <v>33</v>
      </c>
      <c r="C1126" s="1">
        <v>4472419.3</v>
      </c>
      <c r="D1126" s="1" t="s">
        <v>3233</v>
      </c>
      <c r="E1126" s="1" t="s">
        <v>967</v>
      </c>
      <c r="F1126" s="1" t="s">
        <v>3167</v>
      </c>
      <c r="G1126" s="1" t="s">
        <v>3234</v>
      </c>
      <c r="H1126" s="1" t="s">
        <v>983</v>
      </c>
      <c r="I1126" s="1" t="s">
        <v>997</v>
      </c>
      <c r="J1126" s="1" t="s">
        <v>1444</v>
      </c>
      <c r="K1126" s="1">
        <v>2.7026989607652299E-3</v>
      </c>
      <c r="L1126" s="1">
        <v>3.2843063287559399E-3</v>
      </c>
      <c r="M1126" t="str">
        <f t="shared" si="23"/>
        <v>"Supragingival_plaque.33"</v>
      </c>
      <c r="OX1126" s="1" t="s">
        <v>3282</v>
      </c>
    </row>
    <row r="1127" spans="1:414">
      <c r="A1127" s="1">
        <v>1113</v>
      </c>
      <c r="B1127" s="1">
        <v>34</v>
      </c>
      <c r="C1127" s="1">
        <v>4473293.3</v>
      </c>
      <c r="D1127" s="1" t="s">
        <v>3235</v>
      </c>
      <c r="E1127" s="1" t="s">
        <v>967</v>
      </c>
      <c r="F1127" s="1" t="s">
        <v>3167</v>
      </c>
      <c r="G1127" s="1" t="s">
        <v>3236</v>
      </c>
      <c r="H1127" s="1" t="s">
        <v>970</v>
      </c>
      <c r="I1127" s="1" t="s">
        <v>971</v>
      </c>
      <c r="J1127" s="1" t="s">
        <v>984</v>
      </c>
      <c r="K1127" s="1">
        <v>2.3637240403892798E-3</v>
      </c>
      <c r="L1127" s="1">
        <v>3.2782904649343299E-3</v>
      </c>
      <c r="M1127" t="str">
        <f t="shared" si="23"/>
        <v>"Supragingival_plaque.34"</v>
      </c>
      <c r="OX1127" s="1" t="s">
        <v>3284</v>
      </c>
    </row>
    <row r="1128" spans="1:414">
      <c r="A1128" s="1">
        <v>1114</v>
      </c>
      <c r="B1128" s="1">
        <v>35</v>
      </c>
      <c r="C1128" s="1">
        <v>4472148.3</v>
      </c>
      <c r="D1128" s="1" t="s">
        <v>3237</v>
      </c>
      <c r="E1128" s="1" t="s">
        <v>967</v>
      </c>
      <c r="F1128" s="1" t="s">
        <v>3167</v>
      </c>
      <c r="G1128" s="1" t="s">
        <v>3238</v>
      </c>
      <c r="H1128" s="1" t="s">
        <v>970</v>
      </c>
      <c r="I1128" s="1" t="s">
        <v>971</v>
      </c>
      <c r="J1128" s="1" t="s">
        <v>972</v>
      </c>
      <c r="K1128" s="1">
        <v>3.6976214589030301E-3</v>
      </c>
      <c r="L1128" s="1">
        <v>3.2711526152955999E-3</v>
      </c>
      <c r="M1128" t="str">
        <f t="shared" si="23"/>
        <v>"Supragingival_plaque.35"</v>
      </c>
      <c r="OX1128" s="1" t="s">
        <v>3286</v>
      </c>
    </row>
    <row r="1129" spans="1:414">
      <c r="A1129" s="1">
        <v>1115</v>
      </c>
      <c r="B1129" s="1">
        <v>36</v>
      </c>
      <c r="C1129" s="1">
        <v>4472385.3</v>
      </c>
      <c r="D1129" s="1" t="s">
        <v>3239</v>
      </c>
      <c r="E1129" s="1" t="s">
        <v>967</v>
      </c>
      <c r="F1129" s="1" t="s">
        <v>3167</v>
      </c>
      <c r="G1129" s="1" t="s">
        <v>3240</v>
      </c>
      <c r="H1129" s="1" t="s">
        <v>3171</v>
      </c>
      <c r="I1129" s="1" t="s">
        <v>971</v>
      </c>
      <c r="J1129" s="1" t="s">
        <v>1055</v>
      </c>
      <c r="K1129" s="1">
        <v>1.25542667492015E-3</v>
      </c>
      <c r="L1129" s="1">
        <v>3.2617687190779798E-3</v>
      </c>
      <c r="M1129" t="str">
        <f t="shared" si="23"/>
        <v>"Supragingival_plaque.36"</v>
      </c>
      <c r="OX1129" s="1" t="s">
        <v>3288</v>
      </c>
    </row>
    <row r="1130" spans="1:414">
      <c r="A1130" s="1">
        <v>1116</v>
      </c>
      <c r="B1130" s="1">
        <v>37</v>
      </c>
      <c r="C1130" s="1">
        <v>4472514.3</v>
      </c>
      <c r="D1130" s="1" t="s">
        <v>3241</v>
      </c>
      <c r="E1130" s="1" t="s">
        <v>967</v>
      </c>
      <c r="F1130" s="1" t="s">
        <v>3167</v>
      </c>
      <c r="G1130" s="1" t="s">
        <v>3242</v>
      </c>
      <c r="H1130" s="1" t="s">
        <v>1415</v>
      </c>
      <c r="I1130" s="1" t="s">
        <v>997</v>
      </c>
      <c r="J1130" s="1" t="s">
        <v>972</v>
      </c>
      <c r="K1130" s="1">
        <v>3.3391359098232502E-3</v>
      </c>
      <c r="L1130" s="1">
        <v>3.2612268545136E-3</v>
      </c>
      <c r="M1130" t="str">
        <f t="shared" si="23"/>
        <v>"Supragingival_plaque.37"</v>
      </c>
      <c r="OX1130" s="1" t="s">
        <v>3290</v>
      </c>
    </row>
    <row r="1131" spans="1:414">
      <c r="A1131" s="1">
        <v>1117</v>
      </c>
      <c r="B1131" s="1">
        <v>38</v>
      </c>
      <c r="C1131" s="1">
        <v>4473663.3</v>
      </c>
      <c r="D1131" s="1" t="s">
        <v>3243</v>
      </c>
      <c r="E1131" s="1" t="s">
        <v>967</v>
      </c>
      <c r="F1131" s="1" t="s">
        <v>3167</v>
      </c>
      <c r="G1131" s="1" t="s">
        <v>3244</v>
      </c>
      <c r="H1131" s="1" t="s">
        <v>970</v>
      </c>
      <c r="I1131" s="1" t="s">
        <v>971</v>
      </c>
      <c r="J1131" s="1" t="s">
        <v>1444</v>
      </c>
      <c r="K1131" s="1">
        <v>2.6969951731811602E-3</v>
      </c>
      <c r="L1131" s="1">
        <v>3.2548647156216302E-3</v>
      </c>
      <c r="M1131" t="str">
        <f t="shared" ref="M1131:M1194" si="24">CONCATENATE("""",G1131,"""")</f>
        <v>"Supragingival_plaque.38"</v>
      </c>
      <c r="OX1131" s="1" t="s">
        <v>3292</v>
      </c>
    </row>
    <row r="1132" spans="1:414">
      <c r="A1132" s="1">
        <v>1118</v>
      </c>
      <c r="B1132" s="1">
        <v>39</v>
      </c>
      <c r="C1132" s="1">
        <v>4472237.3</v>
      </c>
      <c r="D1132" s="1" t="s">
        <v>3245</v>
      </c>
      <c r="E1132" s="1" t="s">
        <v>967</v>
      </c>
      <c r="F1132" s="1" t="s">
        <v>3167</v>
      </c>
      <c r="G1132" s="1" t="s">
        <v>3246</v>
      </c>
      <c r="H1132" s="1" t="s">
        <v>1964</v>
      </c>
      <c r="I1132" s="1" t="s">
        <v>997</v>
      </c>
      <c r="J1132" s="1" t="s">
        <v>972</v>
      </c>
      <c r="K1132" s="1">
        <v>1.5959347165447799E-3</v>
      </c>
      <c r="L1132" s="1">
        <v>3.2472966757503699E-3</v>
      </c>
      <c r="M1132" t="str">
        <f t="shared" si="24"/>
        <v>"Supragingival_plaque.39"</v>
      </c>
      <c r="OX1132" s="1" t="s">
        <v>3294</v>
      </c>
    </row>
    <row r="1133" spans="1:414">
      <c r="A1133" s="1">
        <v>1119</v>
      </c>
      <c r="B1133" s="1">
        <v>40</v>
      </c>
      <c r="C1133" s="1">
        <v>4472157.3</v>
      </c>
      <c r="D1133" s="1" t="s">
        <v>3247</v>
      </c>
      <c r="E1133" s="1" t="s">
        <v>967</v>
      </c>
      <c r="F1133" s="1" t="s">
        <v>3167</v>
      </c>
      <c r="G1133" s="1" t="s">
        <v>3248</v>
      </c>
      <c r="H1133" s="1" t="s">
        <v>1415</v>
      </c>
      <c r="I1133" s="1" t="s">
        <v>971</v>
      </c>
      <c r="J1133" s="1" t="s">
        <v>972</v>
      </c>
      <c r="K1133" s="1">
        <v>3.46684172593364E-3</v>
      </c>
      <c r="L1133" s="1">
        <v>3.2345414613986598E-3</v>
      </c>
      <c r="M1133" t="str">
        <f t="shared" si="24"/>
        <v>"Supragingival_plaque.40"</v>
      </c>
      <c r="OX1133" s="1" t="s">
        <v>3296</v>
      </c>
    </row>
    <row r="1134" spans="1:414">
      <c r="A1134" s="1">
        <v>1120</v>
      </c>
      <c r="B1134" s="1">
        <v>41</v>
      </c>
      <c r="C1134" s="1">
        <v>4472396.3</v>
      </c>
      <c r="D1134" s="1" t="s">
        <v>3249</v>
      </c>
      <c r="E1134" s="1" t="s">
        <v>967</v>
      </c>
      <c r="F1134" s="1" t="s">
        <v>3167</v>
      </c>
      <c r="G1134" s="1" t="s">
        <v>3250</v>
      </c>
      <c r="H1134" s="1" t="s">
        <v>983</v>
      </c>
      <c r="I1134" s="1" t="s">
        <v>997</v>
      </c>
      <c r="J1134" s="1" t="s">
        <v>1055</v>
      </c>
      <c r="K1134" s="1">
        <v>2.74563097553423E-3</v>
      </c>
      <c r="L1134" s="1">
        <v>3.2313119658210002E-3</v>
      </c>
      <c r="M1134" t="str">
        <f t="shared" si="24"/>
        <v>"Supragingival_plaque.41"</v>
      </c>
      <c r="OX1134" s="1" t="s">
        <v>3298</v>
      </c>
    </row>
    <row r="1135" spans="1:414">
      <c r="A1135" s="1">
        <v>1121</v>
      </c>
      <c r="B1135" s="1">
        <v>42</v>
      </c>
      <c r="C1135" s="1">
        <v>4472893.3</v>
      </c>
      <c r="D1135" s="1" t="s">
        <v>3251</v>
      </c>
      <c r="E1135" s="1" t="s">
        <v>967</v>
      </c>
      <c r="F1135" s="1" t="s">
        <v>3167</v>
      </c>
      <c r="G1135" s="1" t="s">
        <v>3252</v>
      </c>
      <c r="H1135" s="1" t="s">
        <v>1964</v>
      </c>
      <c r="I1135" s="1" t="s">
        <v>971</v>
      </c>
      <c r="J1135" s="1" t="s">
        <v>984</v>
      </c>
      <c r="K1135" s="1">
        <v>1.37776322613509E-3</v>
      </c>
      <c r="L1135" s="1">
        <v>3.2293023380324799E-3</v>
      </c>
      <c r="M1135" t="str">
        <f t="shared" si="24"/>
        <v>"Supragingival_plaque.42"</v>
      </c>
      <c r="OX1135" s="1" t="s">
        <v>3300</v>
      </c>
    </row>
    <row r="1136" spans="1:414">
      <c r="A1136" s="1">
        <v>1122</v>
      </c>
      <c r="B1136" s="1">
        <v>43</v>
      </c>
      <c r="C1136" s="1">
        <v>4472229.3</v>
      </c>
      <c r="D1136" s="1" t="s">
        <v>3253</v>
      </c>
      <c r="E1136" s="1" t="s">
        <v>967</v>
      </c>
      <c r="F1136" s="1" t="s">
        <v>3167</v>
      </c>
      <c r="G1136" s="1" t="s">
        <v>3254</v>
      </c>
      <c r="H1136" s="1" t="s">
        <v>970</v>
      </c>
      <c r="I1136" s="1" t="s">
        <v>997</v>
      </c>
      <c r="J1136" s="1" t="s">
        <v>972</v>
      </c>
      <c r="K1136" s="1">
        <v>3.0892542856484099E-3</v>
      </c>
      <c r="L1136" s="1">
        <v>3.2266660762289099E-3</v>
      </c>
      <c r="M1136" t="str">
        <f t="shared" si="24"/>
        <v>"Supragingival_plaque.43"</v>
      </c>
      <c r="OX1136" s="1" t="s">
        <v>3302</v>
      </c>
    </row>
    <row r="1137" spans="1:414">
      <c r="A1137" s="1">
        <v>1123</v>
      </c>
      <c r="B1137" s="1">
        <v>44</v>
      </c>
      <c r="C1137" s="1">
        <v>4473486.3</v>
      </c>
      <c r="D1137" s="1" t="s">
        <v>3255</v>
      </c>
      <c r="E1137" s="1" t="s">
        <v>967</v>
      </c>
      <c r="F1137" s="1" t="s">
        <v>3167</v>
      </c>
      <c r="G1137" s="1" t="s">
        <v>3256</v>
      </c>
      <c r="H1137" s="1" t="s">
        <v>1964</v>
      </c>
      <c r="I1137" s="1" t="s">
        <v>997</v>
      </c>
      <c r="J1137" s="1" t="s">
        <v>984</v>
      </c>
      <c r="K1137" s="1">
        <v>1.6917896825136599E-3</v>
      </c>
      <c r="L1137" s="1">
        <v>3.2198123667478902E-3</v>
      </c>
      <c r="M1137" t="str">
        <f t="shared" si="24"/>
        <v>"Supragingival_plaque.44"</v>
      </c>
      <c r="OX1137" s="1" t="s">
        <v>3304</v>
      </c>
    </row>
    <row r="1138" spans="1:414">
      <c r="A1138" s="1">
        <v>1124</v>
      </c>
      <c r="B1138" s="1">
        <v>45</v>
      </c>
      <c r="C1138" s="1">
        <v>4472384.3</v>
      </c>
      <c r="D1138" s="1" t="s">
        <v>3257</v>
      </c>
      <c r="E1138" s="1" t="s">
        <v>967</v>
      </c>
      <c r="F1138" s="1" t="s">
        <v>3167</v>
      </c>
      <c r="G1138" s="1" t="s">
        <v>3258</v>
      </c>
      <c r="H1138" s="1" t="s">
        <v>3171</v>
      </c>
      <c r="I1138" s="1" t="s">
        <v>971</v>
      </c>
      <c r="J1138" s="1" t="s">
        <v>1055</v>
      </c>
      <c r="K1138" s="1">
        <v>1.2150482503709701E-3</v>
      </c>
      <c r="L1138" s="1">
        <v>3.2149494724776702E-3</v>
      </c>
      <c r="M1138" t="str">
        <f t="shared" si="24"/>
        <v>"Supragingival_plaque.45"</v>
      </c>
      <c r="OX1138" s="1" t="s">
        <v>3306</v>
      </c>
    </row>
    <row r="1139" spans="1:414">
      <c r="A1139" s="1">
        <v>1125</v>
      </c>
      <c r="B1139" s="1">
        <v>46</v>
      </c>
      <c r="C1139" s="1">
        <v>4473002.3</v>
      </c>
      <c r="D1139" s="1" t="s">
        <v>3259</v>
      </c>
      <c r="E1139" s="1" t="s">
        <v>967</v>
      </c>
      <c r="F1139" s="1" t="s">
        <v>3167</v>
      </c>
      <c r="G1139" s="1" t="s">
        <v>3260</v>
      </c>
      <c r="H1139" s="1" t="s">
        <v>976</v>
      </c>
      <c r="I1139" s="1" t="s">
        <v>997</v>
      </c>
      <c r="J1139" s="1" t="s">
        <v>984</v>
      </c>
      <c r="K1139" s="1">
        <v>2.8270031912889502E-3</v>
      </c>
      <c r="L1139" s="1">
        <v>3.2093389309621398E-3</v>
      </c>
      <c r="M1139" t="str">
        <f t="shared" si="24"/>
        <v>"Supragingival_plaque.46"</v>
      </c>
      <c r="OX1139" s="1" t="s">
        <v>3308</v>
      </c>
    </row>
    <row r="1140" spans="1:414">
      <c r="A1140" s="1">
        <v>1126</v>
      </c>
      <c r="B1140" s="1">
        <v>47</v>
      </c>
      <c r="C1140" s="1">
        <v>4472515.3</v>
      </c>
      <c r="D1140" s="1" t="s">
        <v>3261</v>
      </c>
      <c r="E1140" s="1" t="s">
        <v>967</v>
      </c>
      <c r="F1140" s="1" t="s">
        <v>3167</v>
      </c>
      <c r="G1140" s="1" t="s">
        <v>3262</v>
      </c>
      <c r="H1140" s="1" t="s">
        <v>1415</v>
      </c>
      <c r="I1140" s="1" t="s">
        <v>997</v>
      </c>
      <c r="J1140" s="1" t="s">
        <v>972</v>
      </c>
      <c r="K1140" s="1">
        <v>3.3125115785197601E-3</v>
      </c>
      <c r="L1140" s="1">
        <v>3.2043254830936801E-3</v>
      </c>
      <c r="M1140" t="str">
        <f t="shared" si="24"/>
        <v>"Supragingival_plaque.47"</v>
      </c>
      <c r="OX1140" s="1" t="s">
        <v>3310</v>
      </c>
    </row>
    <row r="1141" spans="1:414">
      <c r="A1141" s="1">
        <v>1127</v>
      </c>
      <c r="B1141" s="1">
        <v>48</v>
      </c>
      <c r="C1141" s="1">
        <v>4472315.3</v>
      </c>
      <c r="D1141" s="1" t="s">
        <v>3263</v>
      </c>
      <c r="E1141" s="1" t="s">
        <v>967</v>
      </c>
      <c r="F1141" s="1" t="s">
        <v>3167</v>
      </c>
      <c r="G1141" s="1" t="s">
        <v>3264</v>
      </c>
      <c r="H1141" s="1" t="s">
        <v>3163</v>
      </c>
      <c r="I1141" s="1" t="s">
        <v>971</v>
      </c>
      <c r="J1141" s="1" t="s">
        <v>972</v>
      </c>
      <c r="K1141" s="1">
        <v>2.35885938759088E-3</v>
      </c>
      <c r="L1141" s="1">
        <v>3.20177562732487E-3</v>
      </c>
      <c r="M1141" t="str">
        <f t="shared" si="24"/>
        <v>"Supragingival_plaque.48"</v>
      </c>
      <c r="OX1141" s="1" t="s">
        <v>3312</v>
      </c>
    </row>
    <row r="1142" spans="1:414">
      <c r="A1142" s="1">
        <v>1128</v>
      </c>
      <c r="B1142" s="1">
        <v>49</v>
      </c>
      <c r="C1142" s="1">
        <v>4472397.3</v>
      </c>
      <c r="D1142" s="1" t="s">
        <v>3265</v>
      </c>
      <c r="E1142" s="1" t="s">
        <v>967</v>
      </c>
      <c r="F1142" s="1" t="s">
        <v>3167</v>
      </c>
      <c r="G1142" s="1" t="s">
        <v>3266</v>
      </c>
      <c r="H1142" s="1" t="s">
        <v>983</v>
      </c>
      <c r="I1142" s="1" t="s">
        <v>997</v>
      </c>
      <c r="J1142" s="1" t="s">
        <v>1055</v>
      </c>
      <c r="K1142" s="1">
        <v>2.78266896358066E-3</v>
      </c>
      <c r="L1142" s="1">
        <v>3.2012400636540002E-3</v>
      </c>
      <c r="M1142" t="str">
        <f t="shared" si="24"/>
        <v>"Supragingival_plaque.49"</v>
      </c>
      <c r="OX1142" s="1" t="s">
        <v>3314</v>
      </c>
    </row>
    <row r="1143" spans="1:414">
      <c r="A1143" s="1">
        <v>1129</v>
      </c>
      <c r="B1143" s="1">
        <v>50</v>
      </c>
      <c r="C1143" s="1">
        <v>4472685.3</v>
      </c>
      <c r="D1143" s="1" t="s">
        <v>3267</v>
      </c>
      <c r="E1143" s="1" t="s">
        <v>967</v>
      </c>
      <c r="F1143" s="1" t="s">
        <v>3167</v>
      </c>
      <c r="G1143" s="1" t="s">
        <v>3268</v>
      </c>
      <c r="H1143" s="1" t="s">
        <v>976</v>
      </c>
      <c r="I1143" s="1" t="s">
        <v>971</v>
      </c>
      <c r="J1143" s="1" t="s">
        <v>984</v>
      </c>
      <c r="K1143" s="1">
        <v>3.15039012763434E-3</v>
      </c>
      <c r="L1143" s="1">
        <v>3.19793161814904E-3</v>
      </c>
      <c r="M1143" t="str">
        <f t="shared" si="24"/>
        <v>"Supragingival_plaque.50"</v>
      </c>
      <c r="OX1143" s="1" t="s">
        <v>3316</v>
      </c>
    </row>
    <row r="1144" spans="1:414">
      <c r="A1144" s="1">
        <v>1130</v>
      </c>
      <c r="B1144" s="1">
        <v>51</v>
      </c>
      <c r="C1144" s="1">
        <v>4472149.3</v>
      </c>
      <c r="D1144" s="1" t="s">
        <v>3269</v>
      </c>
      <c r="E1144" s="1" t="s">
        <v>967</v>
      </c>
      <c r="F1144" s="1" t="s">
        <v>3167</v>
      </c>
      <c r="G1144" s="1" t="s">
        <v>3270</v>
      </c>
      <c r="H1144" s="1" t="s">
        <v>970</v>
      </c>
      <c r="I1144" s="1" t="s">
        <v>971</v>
      </c>
      <c r="J1144" s="1" t="s">
        <v>972</v>
      </c>
      <c r="K1144" s="1">
        <v>3.6989320811135502E-3</v>
      </c>
      <c r="L1144" s="1">
        <v>3.19151324305319E-3</v>
      </c>
      <c r="M1144" t="str">
        <f t="shared" si="24"/>
        <v>"Supragingival_plaque.51"</v>
      </c>
      <c r="OX1144" s="1" t="s">
        <v>3318</v>
      </c>
    </row>
    <row r="1145" spans="1:414">
      <c r="A1145" s="1">
        <v>1131</v>
      </c>
      <c r="B1145" s="1">
        <v>52</v>
      </c>
      <c r="C1145" s="1">
        <v>4472686.3</v>
      </c>
      <c r="D1145" s="1" t="s">
        <v>3271</v>
      </c>
      <c r="E1145" s="1" t="s">
        <v>967</v>
      </c>
      <c r="F1145" s="1" t="s">
        <v>3167</v>
      </c>
      <c r="G1145" s="1" t="s">
        <v>3272</v>
      </c>
      <c r="H1145" s="1" t="s">
        <v>976</v>
      </c>
      <c r="I1145" s="1" t="s">
        <v>971</v>
      </c>
      <c r="J1145" s="1" t="s">
        <v>984</v>
      </c>
      <c r="K1145" s="1">
        <v>3.1264070086556399E-3</v>
      </c>
      <c r="L1145" s="1">
        <v>3.1846938068666201E-3</v>
      </c>
      <c r="M1145" t="str">
        <f t="shared" si="24"/>
        <v>"Supragingival_plaque.52"</v>
      </c>
      <c r="OX1145" s="1" t="s">
        <v>3320</v>
      </c>
    </row>
    <row r="1146" spans="1:414">
      <c r="A1146" s="1">
        <v>1132</v>
      </c>
      <c r="B1146" s="1">
        <v>53</v>
      </c>
      <c r="C1146" s="1">
        <v>4472445.3</v>
      </c>
      <c r="D1146" s="1" t="s">
        <v>3273</v>
      </c>
      <c r="E1146" s="1" t="s">
        <v>967</v>
      </c>
      <c r="F1146" s="1" t="s">
        <v>3167</v>
      </c>
      <c r="G1146" s="1" t="s">
        <v>3274</v>
      </c>
      <c r="H1146" s="1" t="s">
        <v>970</v>
      </c>
      <c r="I1146" s="1" t="s">
        <v>971</v>
      </c>
      <c r="J1146" s="1" t="s">
        <v>1055</v>
      </c>
      <c r="K1146" s="1">
        <v>3.7333798392094799E-3</v>
      </c>
      <c r="L1146" s="1">
        <v>3.1813456049705501E-3</v>
      </c>
      <c r="M1146" t="str">
        <f t="shared" si="24"/>
        <v>"Supragingival_plaque.53"</v>
      </c>
      <c r="Q1146" s="30"/>
      <c r="OX1146" s="1" t="s">
        <v>3322</v>
      </c>
    </row>
    <row r="1147" spans="1:414">
      <c r="A1147" s="1">
        <v>1133</v>
      </c>
      <c r="B1147" s="1">
        <v>54</v>
      </c>
      <c r="C1147" s="1">
        <v>4472291.3</v>
      </c>
      <c r="D1147" s="1" t="s">
        <v>3275</v>
      </c>
      <c r="E1147" s="1" t="s">
        <v>967</v>
      </c>
      <c r="F1147" s="1" t="s">
        <v>3167</v>
      </c>
      <c r="G1147" s="1" t="s">
        <v>3276</v>
      </c>
      <c r="H1147" s="1" t="s">
        <v>1415</v>
      </c>
      <c r="I1147" s="1" t="s">
        <v>997</v>
      </c>
      <c r="J1147" s="1" t="s">
        <v>972</v>
      </c>
      <c r="K1147" s="1">
        <v>3.7390893208575802E-3</v>
      </c>
      <c r="L1147" s="1">
        <v>3.17544205634224E-3</v>
      </c>
      <c r="M1147" t="str">
        <f t="shared" si="24"/>
        <v>"Supragingival_plaque.54"</v>
      </c>
      <c r="OX1147" s="1" t="s">
        <v>3324</v>
      </c>
    </row>
    <row r="1148" spans="1:414">
      <c r="A1148" s="1">
        <v>1134</v>
      </c>
      <c r="B1148" s="1">
        <v>55</v>
      </c>
      <c r="C1148" s="1">
        <v>4472316.3</v>
      </c>
      <c r="D1148" s="1" t="s">
        <v>3277</v>
      </c>
      <c r="E1148" s="1" t="s">
        <v>967</v>
      </c>
      <c r="F1148" s="1" t="s">
        <v>3167</v>
      </c>
      <c r="G1148" s="1" t="s">
        <v>3278</v>
      </c>
      <c r="H1148" s="1" t="s">
        <v>3163</v>
      </c>
      <c r="I1148" s="1" t="s">
        <v>971</v>
      </c>
      <c r="J1148" s="1" t="s">
        <v>972</v>
      </c>
      <c r="K1148" s="1">
        <v>2.3508157922236699E-3</v>
      </c>
      <c r="L1148" s="1">
        <v>3.1750435750904902E-3</v>
      </c>
      <c r="M1148" t="str">
        <f t="shared" si="24"/>
        <v>"Supragingival_plaque.55"</v>
      </c>
      <c r="OX1148" s="1" t="s">
        <v>3326</v>
      </c>
    </row>
    <row r="1149" spans="1:414">
      <c r="A1149" s="1">
        <v>1135</v>
      </c>
      <c r="B1149" s="1">
        <v>56</v>
      </c>
      <c r="C1149" s="1">
        <v>4478572.3</v>
      </c>
      <c r="D1149" s="1" t="s">
        <v>3279</v>
      </c>
      <c r="E1149" s="1" t="s">
        <v>967</v>
      </c>
      <c r="F1149" s="1" t="s">
        <v>3167</v>
      </c>
      <c r="G1149" s="1" t="s">
        <v>3280</v>
      </c>
      <c r="H1149" s="1" t="s">
        <v>1964</v>
      </c>
      <c r="I1149" s="1" t="s">
        <v>997</v>
      </c>
      <c r="J1149" s="1" t="s">
        <v>984</v>
      </c>
      <c r="K1149" s="1">
        <v>1.6938120326098101E-3</v>
      </c>
      <c r="L1149" s="1">
        <v>3.1746474060813002E-3</v>
      </c>
      <c r="M1149" t="str">
        <f t="shared" si="24"/>
        <v>"Supragingival_plaque.56"</v>
      </c>
      <c r="OX1149" s="1" t="s">
        <v>3328</v>
      </c>
    </row>
    <row r="1150" spans="1:414">
      <c r="A1150" s="1">
        <v>1136</v>
      </c>
      <c r="B1150" s="1">
        <v>57</v>
      </c>
      <c r="C1150" s="1">
        <v>4472444.3</v>
      </c>
      <c r="D1150" s="1" t="s">
        <v>3281</v>
      </c>
      <c r="E1150" s="1" t="s">
        <v>967</v>
      </c>
      <c r="F1150" s="1" t="s">
        <v>3167</v>
      </c>
      <c r="G1150" s="1" t="s">
        <v>3282</v>
      </c>
      <c r="H1150" s="1" t="s">
        <v>970</v>
      </c>
      <c r="I1150" s="1" t="s">
        <v>971</v>
      </c>
      <c r="J1150" s="1" t="s">
        <v>1055</v>
      </c>
      <c r="K1150" s="1">
        <v>3.7833401715927101E-3</v>
      </c>
      <c r="L1150" s="1">
        <v>3.1698699081239702E-3</v>
      </c>
      <c r="M1150" t="str">
        <f t="shared" si="24"/>
        <v>"Supragingival_plaque.57"</v>
      </c>
      <c r="OX1150" s="1" t="s">
        <v>3330</v>
      </c>
    </row>
    <row r="1151" spans="1:414">
      <c r="A1151" s="1">
        <v>1137</v>
      </c>
      <c r="B1151" s="1">
        <v>58</v>
      </c>
      <c r="C1151" s="1">
        <v>4472895.3</v>
      </c>
      <c r="D1151" s="1" t="s">
        <v>3283</v>
      </c>
      <c r="E1151" s="1" t="s">
        <v>967</v>
      </c>
      <c r="F1151" s="1" t="s">
        <v>3167</v>
      </c>
      <c r="G1151" s="1" t="s">
        <v>3284</v>
      </c>
      <c r="H1151" s="1" t="s">
        <v>1964</v>
      </c>
      <c r="I1151" s="1" t="s">
        <v>971</v>
      </c>
      <c r="J1151" s="1" t="s">
        <v>984</v>
      </c>
      <c r="K1151" s="1">
        <v>1.4469012620871901E-3</v>
      </c>
      <c r="L1151" s="1">
        <v>3.1576513963991102E-3</v>
      </c>
      <c r="M1151" t="str">
        <f t="shared" si="24"/>
        <v>"Supragingival_plaque.58"</v>
      </c>
      <c r="OX1151" s="1" t="s">
        <v>3332</v>
      </c>
    </row>
    <row r="1152" spans="1:414">
      <c r="A1152" s="1">
        <v>1138</v>
      </c>
      <c r="B1152" s="1">
        <v>59</v>
      </c>
      <c r="C1152" s="1">
        <v>4473227.3</v>
      </c>
      <c r="D1152" s="1" t="s">
        <v>3285</v>
      </c>
      <c r="E1152" s="1" t="s">
        <v>967</v>
      </c>
      <c r="F1152" s="1" t="s">
        <v>3167</v>
      </c>
      <c r="G1152" s="1" t="s">
        <v>3286</v>
      </c>
      <c r="H1152" s="1" t="s">
        <v>1415</v>
      </c>
      <c r="I1152" s="1" t="s">
        <v>997</v>
      </c>
      <c r="J1152" s="1" t="s">
        <v>972</v>
      </c>
      <c r="K1152" s="1">
        <v>3.62304470680883E-3</v>
      </c>
      <c r="L1152" s="1">
        <v>3.14596167484492E-3</v>
      </c>
      <c r="M1152" t="str">
        <f t="shared" si="24"/>
        <v>"Supragingival_plaque.59"</v>
      </c>
      <c r="OX1152" s="1" t="s">
        <v>3334</v>
      </c>
    </row>
    <row r="1153" spans="1:414">
      <c r="A1153" s="1">
        <v>1139</v>
      </c>
      <c r="B1153" s="1">
        <v>60</v>
      </c>
      <c r="C1153" s="1">
        <v>4473701.3</v>
      </c>
      <c r="D1153" s="1" t="s">
        <v>3287</v>
      </c>
      <c r="E1153" s="1" t="s">
        <v>967</v>
      </c>
      <c r="F1153" s="1" t="s">
        <v>3167</v>
      </c>
      <c r="G1153" s="1" t="s">
        <v>3288</v>
      </c>
      <c r="H1153" s="1" t="s">
        <v>970</v>
      </c>
      <c r="I1153" s="1" t="s">
        <v>997</v>
      </c>
      <c r="J1153" s="1" t="s">
        <v>972</v>
      </c>
      <c r="K1153" s="1">
        <v>3.5476549843304101E-3</v>
      </c>
      <c r="L1153" s="1">
        <v>3.1292965561753199E-3</v>
      </c>
      <c r="M1153" t="str">
        <f t="shared" si="24"/>
        <v>"Supragingival_plaque.60"</v>
      </c>
      <c r="OX1153" s="1" t="s">
        <v>3336</v>
      </c>
    </row>
    <row r="1154" spans="1:414">
      <c r="A1154" s="1">
        <v>1140</v>
      </c>
      <c r="B1154" s="1">
        <v>61</v>
      </c>
      <c r="C1154" s="1">
        <v>4472312.3</v>
      </c>
      <c r="D1154" s="1" t="s">
        <v>3289</v>
      </c>
      <c r="E1154" s="1" t="s">
        <v>967</v>
      </c>
      <c r="F1154" s="1" t="s">
        <v>3167</v>
      </c>
      <c r="G1154" s="1" t="s">
        <v>3290</v>
      </c>
      <c r="H1154" s="1" t="s">
        <v>983</v>
      </c>
      <c r="I1154" s="1" t="s">
        <v>971</v>
      </c>
      <c r="J1154" s="1" t="s">
        <v>972</v>
      </c>
      <c r="K1154" s="1">
        <v>2.4489873997253402E-3</v>
      </c>
      <c r="L1154" s="1">
        <v>3.1206190895146598E-3</v>
      </c>
      <c r="M1154" t="str">
        <f t="shared" si="24"/>
        <v>"Supragingival_plaque.61"</v>
      </c>
      <c r="OX1154" s="1" t="s">
        <v>3338</v>
      </c>
    </row>
    <row r="1155" spans="1:414">
      <c r="A1155" s="1">
        <v>1141</v>
      </c>
      <c r="B1155" s="1">
        <v>62</v>
      </c>
      <c r="C1155" s="1">
        <v>4472373.3</v>
      </c>
      <c r="D1155" s="1" t="s">
        <v>3291</v>
      </c>
      <c r="E1155" s="1" t="s">
        <v>967</v>
      </c>
      <c r="F1155" s="1" t="s">
        <v>3167</v>
      </c>
      <c r="G1155" s="1" t="s">
        <v>3292</v>
      </c>
      <c r="H1155" s="1" t="s">
        <v>983</v>
      </c>
      <c r="I1155" s="1" t="s">
        <v>971</v>
      </c>
      <c r="J1155" s="1" t="s">
        <v>972</v>
      </c>
      <c r="K1155" s="1">
        <v>2.94347763758684E-3</v>
      </c>
      <c r="L1155" s="1">
        <v>3.1171672779681599E-3</v>
      </c>
      <c r="M1155" t="str">
        <f t="shared" si="24"/>
        <v>"Supragingival_plaque.62"</v>
      </c>
      <c r="OX1155" s="1" t="s">
        <v>3340</v>
      </c>
    </row>
    <row r="1156" spans="1:414">
      <c r="A1156" s="1">
        <v>1142</v>
      </c>
      <c r="B1156" s="1">
        <v>63</v>
      </c>
      <c r="C1156" s="1">
        <v>4473201.3</v>
      </c>
      <c r="D1156" s="1" t="s">
        <v>3293</v>
      </c>
      <c r="E1156" s="1" t="s">
        <v>967</v>
      </c>
      <c r="F1156" s="1" t="s">
        <v>3167</v>
      </c>
      <c r="G1156" s="1" t="s">
        <v>3294</v>
      </c>
      <c r="H1156" s="1" t="s">
        <v>983</v>
      </c>
      <c r="I1156" s="1" t="s">
        <v>971</v>
      </c>
      <c r="J1156" s="1" t="s">
        <v>972</v>
      </c>
      <c r="K1156" s="1">
        <v>2.6967916343583801E-3</v>
      </c>
      <c r="L1156" s="1">
        <v>3.0994230690321398E-3</v>
      </c>
      <c r="M1156" t="str">
        <f t="shared" si="24"/>
        <v>"Supragingival_plaque.63"</v>
      </c>
      <c r="OX1156" s="1" t="s">
        <v>3342</v>
      </c>
    </row>
    <row r="1157" spans="1:414">
      <c r="A1157" s="1">
        <v>1143</v>
      </c>
      <c r="B1157" s="1">
        <v>64</v>
      </c>
      <c r="C1157" s="1">
        <v>4472726.3</v>
      </c>
      <c r="D1157" s="1" t="s">
        <v>3295</v>
      </c>
      <c r="E1157" s="1" t="s">
        <v>967</v>
      </c>
      <c r="F1157" s="1" t="s">
        <v>3167</v>
      </c>
      <c r="G1157" s="1" t="s">
        <v>3296</v>
      </c>
      <c r="H1157" s="1" t="s">
        <v>983</v>
      </c>
      <c r="I1157" s="1" t="s">
        <v>997</v>
      </c>
      <c r="J1157" s="1" t="s">
        <v>984</v>
      </c>
      <c r="K1157" s="1">
        <v>1.9283653751991901E-3</v>
      </c>
      <c r="L1157" s="1">
        <v>3.09032026310352E-3</v>
      </c>
      <c r="M1157" t="str">
        <f t="shared" si="24"/>
        <v>"Supragingival_plaque.64"</v>
      </c>
      <c r="OX1157" s="1" t="s">
        <v>3344</v>
      </c>
    </row>
    <row r="1158" spans="1:414">
      <c r="A1158" s="1">
        <v>1144</v>
      </c>
      <c r="B1158" s="1">
        <v>65</v>
      </c>
      <c r="C1158" s="1">
        <v>4478638.3</v>
      </c>
      <c r="D1158" s="1" t="s">
        <v>3297</v>
      </c>
      <c r="E1158" s="1" t="s">
        <v>967</v>
      </c>
      <c r="F1158" s="1" t="s">
        <v>3167</v>
      </c>
      <c r="G1158" s="1" t="s">
        <v>3298</v>
      </c>
      <c r="H1158" s="1" t="s">
        <v>970</v>
      </c>
      <c r="I1158" s="1" t="s">
        <v>997</v>
      </c>
      <c r="J1158" s="1" t="s">
        <v>972</v>
      </c>
      <c r="K1158" s="1">
        <v>3.4001850405218298E-3</v>
      </c>
      <c r="L1158" s="1">
        <v>3.0867219152179198E-3</v>
      </c>
      <c r="M1158" t="str">
        <f t="shared" si="24"/>
        <v>"Supragingival_plaque.65"</v>
      </c>
      <c r="OX1158" s="1" t="s">
        <v>3346</v>
      </c>
    </row>
    <row r="1159" spans="1:414">
      <c r="A1159" s="1">
        <v>1145</v>
      </c>
      <c r="B1159" s="1">
        <v>66</v>
      </c>
      <c r="C1159" s="1">
        <v>4478488.3</v>
      </c>
      <c r="D1159" s="1" t="s">
        <v>3299</v>
      </c>
      <c r="E1159" s="1" t="s">
        <v>967</v>
      </c>
      <c r="F1159" s="1" t="s">
        <v>3167</v>
      </c>
      <c r="G1159" s="1" t="s">
        <v>3300</v>
      </c>
      <c r="H1159" s="1" t="s">
        <v>1415</v>
      </c>
      <c r="I1159" s="1" t="s">
        <v>997</v>
      </c>
      <c r="J1159" s="1" t="s">
        <v>972</v>
      </c>
      <c r="K1159" s="1">
        <v>3.6220348926922002E-3</v>
      </c>
      <c r="L1159" s="1">
        <v>3.0816436932169901E-3</v>
      </c>
      <c r="M1159" t="str">
        <f t="shared" si="24"/>
        <v>"Supragingival_plaque.66"</v>
      </c>
      <c r="OX1159" s="1" t="s">
        <v>3348</v>
      </c>
    </row>
    <row r="1160" spans="1:414">
      <c r="A1160" s="1">
        <v>1146</v>
      </c>
      <c r="B1160" s="1">
        <v>67</v>
      </c>
      <c r="C1160" s="1">
        <v>4472314.3</v>
      </c>
      <c r="D1160" s="1" t="s">
        <v>3301</v>
      </c>
      <c r="E1160" s="1" t="s">
        <v>967</v>
      </c>
      <c r="F1160" s="1" t="s">
        <v>3167</v>
      </c>
      <c r="G1160" s="1" t="s">
        <v>3302</v>
      </c>
      <c r="H1160" s="1" t="s">
        <v>983</v>
      </c>
      <c r="I1160" s="1" t="s">
        <v>971</v>
      </c>
      <c r="J1160" s="1" t="s">
        <v>972</v>
      </c>
      <c r="K1160" s="1">
        <v>2.2183374356789698E-3</v>
      </c>
      <c r="L1160" s="1">
        <v>3.0771267657198598E-3</v>
      </c>
      <c r="M1160" t="str">
        <f t="shared" si="24"/>
        <v>"Supragingival_plaque.67"</v>
      </c>
      <c r="OX1160" s="1" t="s">
        <v>3350</v>
      </c>
    </row>
    <row r="1161" spans="1:414">
      <c r="A1161" s="1">
        <v>1147</v>
      </c>
      <c r="B1161" s="1">
        <v>68</v>
      </c>
      <c r="C1161" s="1">
        <v>4472334.3</v>
      </c>
      <c r="D1161" s="1" t="s">
        <v>3303</v>
      </c>
      <c r="E1161" s="1" t="s">
        <v>967</v>
      </c>
      <c r="F1161" s="1" t="s">
        <v>3167</v>
      </c>
      <c r="G1161" s="1" t="s">
        <v>3304</v>
      </c>
      <c r="H1161" s="1" t="s">
        <v>983</v>
      </c>
      <c r="I1161" s="1" t="s">
        <v>971</v>
      </c>
      <c r="J1161" s="1" t="s">
        <v>972</v>
      </c>
      <c r="K1161" s="1">
        <v>2.55474158050042E-3</v>
      </c>
      <c r="L1161" s="1">
        <v>3.0765311356779602E-3</v>
      </c>
      <c r="M1161" t="str">
        <f t="shared" si="24"/>
        <v>"Supragingival_plaque.68"</v>
      </c>
      <c r="OX1161" s="1" t="s">
        <v>3352</v>
      </c>
    </row>
    <row r="1162" spans="1:414">
      <c r="A1162" s="1">
        <v>1148</v>
      </c>
      <c r="B1162" s="1">
        <v>69</v>
      </c>
      <c r="C1162" s="1">
        <v>4478465.3</v>
      </c>
      <c r="D1162" s="1" t="s">
        <v>3305</v>
      </c>
      <c r="E1162" s="1" t="s">
        <v>967</v>
      </c>
      <c r="F1162" s="1" t="s">
        <v>3167</v>
      </c>
      <c r="G1162" s="1" t="s">
        <v>3306</v>
      </c>
      <c r="H1162" s="1" t="s">
        <v>983</v>
      </c>
      <c r="I1162" s="1" t="s">
        <v>971</v>
      </c>
      <c r="J1162" s="1" t="s">
        <v>972</v>
      </c>
      <c r="K1162" s="1">
        <v>2.7061543380347002E-3</v>
      </c>
      <c r="L1162" s="1">
        <v>3.0732360206459398E-3</v>
      </c>
      <c r="M1162" t="str">
        <f t="shared" si="24"/>
        <v>"Supragingival_plaque.69"</v>
      </c>
      <c r="OX1162" s="1" t="s">
        <v>3354</v>
      </c>
    </row>
    <row r="1163" spans="1:414">
      <c r="A1163" s="1">
        <v>1149</v>
      </c>
      <c r="B1163" s="1">
        <v>70</v>
      </c>
      <c r="C1163" s="1">
        <v>4472752.3</v>
      </c>
      <c r="D1163" s="1" t="s">
        <v>3307</v>
      </c>
      <c r="E1163" s="1" t="s">
        <v>967</v>
      </c>
      <c r="F1163" s="1" t="s">
        <v>3167</v>
      </c>
      <c r="G1163" s="1" t="s">
        <v>3308</v>
      </c>
      <c r="H1163" s="1" t="s">
        <v>976</v>
      </c>
      <c r="I1163" s="1" t="s">
        <v>971</v>
      </c>
      <c r="J1163" s="1" t="s">
        <v>984</v>
      </c>
      <c r="K1163" s="1">
        <v>3.38932156469662E-3</v>
      </c>
      <c r="L1163" s="1">
        <v>3.0703066924019102E-3</v>
      </c>
      <c r="M1163" t="str">
        <f t="shared" si="24"/>
        <v>"Supragingival_plaque.70"</v>
      </c>
      <c r="OX1163" s="1" t="s">
        <v>3356</v>
      </c>
    </row>
    <row r="1164" spans="1:414">
      <c r="A1164" s="1">
        <v>1150</v>
      </c>
      <c r="B1164" s="1">
        <v>71</v>
      </c>
      <c r="C1164" s="1">
        <v>4472311.3</v>
      </c>
      <c r="D1164" s="1" t="s">
        <v>3309</v>
      </c>
      <c r="E1164" s="1" t="s">
        <v>967</v>
      </c>
      <c r="F1164" s="1" t="s">
        <v>3167</v>
      </c>
      <c r="G1164" s="1" t="s">
        <v>3310</v>
      </c>
      <c r="H1164" s="1" t="s">
        <v>983</v>
      </c>
      <c r="I1164" s="1" t="s">
        <v>971</v>
      </c>
      <c r="J1164" s="1" t="s">
        <v>972</v>
      </c>
      <c r="K1164" s="1">
        <v>2.4808210196735798E-3</v>
      </c>
      <c r="L1164" s="1">
        <v>3.0673014816011502E-3</v>
      </c>
      <c r="M1164" t="str">
        <f t="shared" si="24"/>
        <v>"Supragingival_plaque.71"</v>
      </c>
      <c r="OX1164" s="1" t="s">
        <v>3358</v>
      </c>
    </row>
    <row r="1165" spans="1:414">
      <c r="A1165" s="1">
        <v>1151</v>
      </c>
      <c r="B1165" s="1">
        <v>72</v>
      </c>
      <c r="C1165" s="1">
        <v>4472372.3</v>
      </c>
      <c r="D1165" s="1" t="s">
        <v>3311</v>
      </c>
      <c r="E1165" s="1" t="s">
        <v>967</v>
      </c>
      <c r="F1165" s="1" t="s">
        <v>3167</v>
      </c>
      <c r="G1165" s="1" t="s">
        <v>3312</v>
      </c>
      <c r="H1165" s="1" t="s">
        <v>983</v>
      </c>
      <c r="I1165" s="1" t="s">
        <v>971</v>
      </c>
      <c r="J1165" s="1" t="s">
        <v>972</v>
      </c>
      <c r="K1165" s="1">
        <v>2.90429639223067E-3</v>
      </c>
      <c r="L1165" s="1">
        <v>3.0601506574621201E-3</v>
      </c>
      <c r="M1165" t="str">
        <f t="shared" si="24"/>
        <v>"Supragingival_plaque.72"</v>
      </c>
      <c r="OX1165" s="1" t="s">
        <v>3360</v>
      </c>
    </row>
    <row r="1166" spans="1:414">
      <c r="A1166" s="1">
        <v>1152</v>
      </c>
      <c r="B1166" s="1">
        <v>73</v>
      </c>
      <c r="C1166" s="1">
        <v>4478436.3</v>
      </c>
      <c r="D1166" s="1" t="s">
        <v>3313</v>
      </c>
      <c r="E1166" s="1" t="s">
        <v>967</v>
      </c>
      <c r="F1166" s="1" t="s">
        <v>3167</v>
      </c>
      <c r="G1166" s="1" t="s">
        <v>3314</v>
      </c>
      <c r="H1166" s="1" t="s">
        <v>3171</v>
      </c>
      <c r="I1166" s="1" t="s">
        <v>997</v>
      </c>
      <c r="J1166" s="1" t="s">
        <v>972</v>
      </c>
      <c r="K1166" s="1">
        <v>1.3063064133281301E-3</v>
      </c>
      <c r="L1166" s="1">
        <v>3.0590810615189899E-3</v>
      </c>
      <c r="M1166" t="str">
        <f t="shared" si="24"/>
        <v>"Supragingival_plaque.73"</v>
      </c>
      <c r="OX1166" s="1" t="s">
        <v>3362</v>
      </c>
    </row>
    <row r="1167" spans="1:414">
      <c r="A1167" s="1">
        <v>1153</v>
      </c>
      <c r="B1167" s="1">
        <v>74</v>
      </c>
      <c r="C1167" s="1">
        <v>4473159.3</v>
      </c>
      <c r="D1167" s="1" t="s">
        <v>3315</v>
      </c>
      <c r="E1167" s="1" t="s">
        <v>967</v>
      </c>
      <c r="F1167" s="1" t="s">
        <v>3167</v>
      </c>
      <c r="G1167" s="1" t="s">
        <v>3316</v>
      </c>
      <c r="H1167" s="1" t="s">
        <v>983</v>
      </c>
      <c r="I1167" s="1" t="s">
        <v>971</v>
      </c>
      <c r="J1167" s="1" t="s">
        <v>972</v>
      </c>
      <c r="K1167" s="1">
        <v>2.7099094078360999E-3</v>
      </c>
      <c r="L1167" s="1">
        <v>3.0585396340321001E-3</v>
      </c>
      <c r="M1167" t="str">
        <f t="shared" si="24"/>
        <v>"Supragingival_plaque.74"</v>
      </c>
      <c r="OX1167" s="1" t="s">
        <v>3364</v>
      </c>
    </row>
    <row r="1168" spans="1:414">
      <c r="A1168" s="1">
        <v>1154</v>
      </c>
      <c r="B1168" s="1">
        <v>75</v>
      </c>
      <c r="C1168" s="1">
        <v>4472313.3</v>
      </c>
      <c r="D1168" s="1" t="s">
        <v>3317</v>
      </c>
      <c r="E1168" s="1" t="s">
        <v>967</v>
      </c>
      <c r="F1168" s="1" t="s">
        <v>3167</v>
      </c>
      <c r="G1168" s="1" t="s">
        <v>3318</v>
      </c>
      <c r="H1168" s="1" t="s">
        <v>983</v>
      </c>
      <c r="I1168" s="1" t="s">
        <v>971</v>
      </c>
      <c r="J1168" s="1" t="s">
        <v>972</v>
      </c>
      <c r="K1168" s="1">
        <v>2.2463750272074898E-3</v>
      </c>
      <c r="L1168" s="1">
        <v>3.0562938165031102E-3</v>
      </c>
      <c r="M1168" t="str">
        <f t="shared" si="24"/>
        <v>"Supragingival_plaque.75"</v>
      </c>
      <c r="OX1168" s="1" t="s">
        <v>3366</v>
      </c>
    </row>
    <row r="1169" spans="1:414">
      <c r="A1169" s="1">
        <v>1155</v>
      </c>
      <c r="B1169" s="1">
        <v>76</v>
      </c>
      <c r="C1169" s="1">
        <v>4472123.3</v>
      </c>
      <c r="D1169" s="1" t="s">
        <v>3319</v>
      </c>
      <c r="E1169" s="1" t="s">
        <v>967</v>
      </c>
      <c r="F1169" s="1" t="s">
        <v>3167</v>
      </c>
      <c r="G1169" s="1" t="s">
        <v>3320</v>
      </c>
      <c r="H1169" s="1" t="s">
        <v>1415</v>
      </c>
      <c r="I1169" s="1" t="s">
        <v>971</v>
      </c>
      <c r="J1169" s="1" t="s">
        <v>972</v>
      </c>
      <c r="K1169" s="1">
        <v>3.9389547401046396E-3</v>
      </c>
      <c r="L1169" s="1">
        <v>3.05297228176239E-3</v>
      </c>
      <c r="M1169" t="str">
        <f t="shared" si="24"/>
        <v>"Supragingival_plaque.76"</v>
      </c>
      <c r="OX1169" s="1" t="s">
        <v>3368</v>
      </c>
    </row>
    <row r="1170" spans="1:414">
      <c r="A1170" s="1">
        <v>1156</v>
      </c>
      <c r="B1170" s="1">
        <v>77</v>
      </c>
      <c r="C1170" s="1">
        <v>4472751.3</v>
      </c>
      <c r="D1170" s="1" t="s">
        <v>3321</v>
      </c>
      <c r="E1170" s="1" t="s">
        <v>967</v>
      </c>
      <c r="F1170" s="1" t="s">
        <v>3167</v>
      </c>
      <c r="G1170" s="1" t="s">
        <v>3322</v>
      </c>
      <c r="H1170" s="1" t="s">
        <v>976</v>
      </c>
      <c r="I1170" s="1" t="s">
        <v>971</v>
      </c>
      <c r="J1170" s="1" t="s">
        <v>984</v>
      </c>
      <c r="K1170" s="1">
        <v>3.9387612992617203E-3</v>
      </c>
      <c r="L1170" s="1">
        <v>3.0502151940442102E-3</v>
      </c>
      <c r="M1170" t="str">
        <f t="shared" si="24"/>
        <v>"Supragingival_plaque.77"</v>
      </c>
      <c r="OX1170" s="1" t="s">
        <v>3370</v>
      </c>
    </row>
    <row r="1171" spans="1:414">
      <c r="A1171" s="1">
        <v>1157</v>
      </c>
      <c r="B1171" s="1">
        <v>78</v>
      </c>
      <c r="C1171" s="1">
        <v>4472489.3</v>
      </c>
      <c r="D1171" s="1" t="s">
        <v>3323</v>
      </c>
      <c r="E1171" s="1" t="s">
        <v>967</v>
      </c>
      <c r="F1171" s="1" t="s">
        <v>3167</v>
      </c>
      <c r="G1171" s="1" t="s">
        <v>3324</v>
      </c>
      <c r="H1171" s="1" t="s">
        <v>970</v>
      </c>
      <c r="I1171" s="1" t="s">
        <v>971</v>
      </c>
      <c r="J1171" s="1" t="s">
        <v>972</v>
      </c>
      <c r="K1171" s="1">
        <v>3.6212096483360799E-3</v>
      </c>
      <c r="L1171" s="1">
        <v>3.0362690687937102E-3</v>
      </c>
      <c r="M1171" t="str">
        <f t="shared" si="24"/>
        <v>"Supragingival_plaque.78"</v>
      </c>
      <c r="OX1171" s="1" t="s">
        <v>3372</v>
      </c>
    </row>
    <row r="1172" spans="1:414">
      <c r="A1172" s="1">
        <v>1158</v>
      </c>
      <c r="B1172" s="1">
        <v>79</v>
      </c>
      <c r="C1172" s="1">
        <v>4472206.3</v>
      </c>
      <c r="D1172" s="1" t="s">
        <v>3325</v>
      </c>
      <c r="E1172" s="1" t="s">
        <v>967</v>
      </c>
      <c r="F1172" s="1" t="s">
        <v>3167</v>
      </c>
      <c r="G1172" s="1" t="s">
        <v>3326</v>
      </c>
      <c r="H1172" s="1" t="s">
        <v>970</v>
      </c>
      <c r="I1172" s="1" t="s">
        <v>997</v>
      </c>
      <c r="J1172" s="1" t="s">
        <v>972</v>
      </c>
      <c r="K1172" s="1">
        <v>4.4343347196500599E-3</v>
      </c>
      <c r="L1172" s="1">
        <v>3.0361815175983702E-3</v>
      </c>
      <c r="M1172" t="str">
        <f t="shared" si="24"/>
        <v>"Supragingival_plaque.79"</v>
      </c>
      <c r="OX1172" s="1" t="s">
        <v>3374</v>
      </c>
    </row>
    <row r="1173" spans="1:414">
      <c r="A1173" s="1">
        <v>1159</v>
      </c>
      <c r="B1173" s="1">
        <v>80</v>
      </c>
      <c r="C1173" s="1">
        <v>4472759.3</v>
      </c>
      <c r="D1173" s="1" t="s">
        <v>3327</v>
      </c>
      <c r="E1173" s="1" t="s">
        <v>967</v>
      </c>
      <c r="F1173" s="1" t="s">
        <v>3167</v>
      </c>
      <c r="G1173" s="1" t="s">
        <v>3328</v>
      </c>
      <c r="H1173" s="1" t="s">
        <v>976</v>
      </c>
      <c r="I1173" s="1" t="s">
        <v>971</v>
      </c>
      <c r="J1173" s="1" t="s">
        <v>984</v>
      </c>
      <c r="K1173" s="1">
        <v>3.9534645610810196E-3</v>
      </c>
      <c r="L1173" s="1">
        <v>3.0358061775914102E-3</v>
      </c>
      <c r="M1173" t="str">
        <f t="shared" si="24"/>
        <v>"Supragingival_plaque.80"</v>
      </c>
      <c r="OX1173" s="1" t="s">
        <v>3376</v>
      </c>
    </row>
    <row r="1174" spans="1:414">
      <c r="A1174" s="1">
        <v>1160</v>
      </c>
      <c r="B1174" s="1">
        <v>81</v>
      </c>
      <c r="C1174" s="1">
        <v>4472207.3</v>
      </c>
      <c r="D1174" s="1" t="s">
        <v>3329</v>
      </c>
      <c r="E1174" s="1" t="s">
        <v>967</v>
      </c>
      <c r="F1174" s="1" t="s">
        <v>3167</v>
      </c>
      <c r="G1174" s="1" t="s">
        <v>3330</v>
      </c>
      <c r="H1174" s="1" t="s">
        <v>970</v>
      </c>
      <c r="I1174" s="1" t="s">
        <v>997</v>
      </c>
      <c r="J1174" s="1" t="s">
        <v>972</v>
      </c>
      <c r="K1174" s="1">
        <v>4.4794999391338502E-3</v>
      </c>
      <c r="L1174" s="1">
        <v>3.0306073247647202E-3</v>
      </c>
      <c r="M1174" t="str">
        <f t="shared" si="24"/>
        <v>"Supragingival_plaque.81"</v>
      </c>
      <c r="OX1174" s="1" t="s">
        <v>3378</v>
      </c>
    </row>
    <row r="1175" spans="1:414">
      <c r="A1175" s="1">
        <v>1161</v>
      </c>
      <c r="B1175" s="1">
        <v>82</v>
      </c>
      <c r="C1175" s="1">
        <v>4472756.3</v>
      </c>
      <c r="D1175" s="1" t="s">
        <v>3331</v>
      </c>
      <c r="E1175" s="1" t="s">
        <v>967</v>
      </c>
      <c r="F1175" s="1" t="s">
        <v>3167</v>
      </c>
      <c r="G1175" s="1" t="s">
        <v>3332</v>
      </c>
      <c r="H1175" s="1" t="s">
        <v>983</v>
      </c>
      <c r="I1175" s="1" t="s">
        <v>997</v>
      </c>
      <c r="J1175" s="1" t="s">
        <v>984</v>
      </c>
      <c r="K1175" s="1">
        <v>1.92275591388516E-3</v>
      </c>
      <c r="L1175" s="1">
        <v>3.0299583248626799E-3</v>
      </c>
      <c r="M1175" t="str">
        <f t="shared" si="24"/>
        <v>"Supragingival_plaque.82"</v>
      </c>
      <c r="OX1175" s="1" t="s">
        <v>3380</v>
      </c>
    </row>
    <row r="1176" spans="1:414">
      <c r="A1176" s="1">
        <v>1162</v>
      </c>
      <c r="B1176" s="1">
        <v>83</v>
      </c>
      <c r="C1176" s="1">
        <v>4473426.3</v>
      </c>
      <c r="D1176" s="1" t="s">
        <v>3333</v>
      </c>
      <c r="E1176" s="1" t="s">
        <v>967</v>
      </c>
      <c r="F1176" s="1" t="s">
        <v>3167</v>
      </c>
      <c r="G1176" s="1" t="s">
        <v>3334</v>
      </c>
      <c r="H1176" s="1" t="s">
        <v>970</v>
      </c>
      <c r="I1176" s="1" t="s">
        <v>997</v>
      </c>
      <c r="J1176" s="1" t="s">
        <v>984</v>
      </c>
      <c r="K1176" s="1">
        <v>4.2646774485941702E-3</v>
      </c>
      <c r="L1176" s="1">
        <v>3.02987664664056E-3</v>
      </c>
      <c r="M1176" t="str">
        <f t="shared" si="24"/>
        <v>"Supragingival_plaque.83"</v>
      </c>
      <c r="OX1176" s="1" t="s">
        <v>3382</v>
      </c>
    </row>
    <row r="1177" spans="1:414">
      <c r="A1177" s="1">
        <v>1163</v>
      </c>
      <c r="B1177" s="1">
        <v>84</v>
      </c>
      <c r="C1177" s="1">
        <v>4472335.3</v>
      </c>
      <c r="D1177" s="1" t="s">
        <v>3335</v>
      </c>
      <c r="E1177" s="1" t="s">
        <v>967</v>
      </c>
      <c r="F1177" s="1" t="s">
        <v>3167</v>
      </c>
      <c r="G1177" s="1" t="s">
        <v>3336</v>
      </c>
      <c r="H1177" s="1" t="s">
        <v>983</v>
      </c>
      <c r="I1177" s="1" t="s">
        <v>971</v>
      </c>
      <c r="J1177" s="1" t="s">
        <v>972</v>
      </c>
      <c r="K1177" s="1">
        <v>2.5783660566273299E-3</v>
      </c>
      <c r="L1177" s="1">
        <v>3.0260512309053501E-3</v>
      </c>
      <c r="M1177" t="str">
        <f t="shared" si="24"/>
        <v>"Supragingival_plaque.84"</v>
      </c>
      <c r="OX1177" s="1" t="s">
        <v>3384</v>
      </c>
    </row>
    <row r="1178" spans="1:414">
      <c r="A1178" s="1">
        <v>1164</v>
      </c>
      <c r="B1178" s="1">
        <v>85</v>
      </c>
      <c r="C1178" s="1">
        <v>4472529.3</v>
      </c>
      <c r="D1178" s="1" t="s">
        <v>3337</v>
      </c>
      <c r="E1178" s="1" t="s">
        <v>967</v>
      </c>
      <c r="F1178" s="1" t="s">
        <v>3167</v>
      </c>
      <c r="G1178" s="1" t="s">
        <v>3338</v>
      </c>
      <c r="H1178" s="1" t="s">
        <v>1415</v>
      </c>
      <c r="I1178" s="1" t="s">
        <v>997</v>
      </c>
      <c r="J1178" s="1" t="s">
        <v>972</v>
      </c>
      <c r="K1178" s="1">
        <v>3.5512267428972001E-3</v>
      </c>
      <c r="L1178" s="1">
        <v>3.0096804716610499E-3</v>
      </c>
      <c r="M1178" t="str">
        <f t="shared" si="24"/>
        <v>"Supragingival_plaque.85"</v>
      </c>
      <c r="OX1178" s="1" t="s">
        <v>3386</v>
      </c>
    </row>
    <row r="1179" spans="1:414">
      <c r="A1179" s="1">
        <v>1165</v>
      </c>
      <c r="B1179" s="1">
        <v>86</v>
      </c>
      <c r="C1179" s="1">
        <v>4478554.3</v>
      </c>
      <c r="D1179" s="1" t="s">
        <v>3339</v>
      </c>
      <c r="E1179" s="1" t="s">
        <v>967</v>
      </c>
      <c r="F1179" s="1" t="s">
        <v>3167</v>
      </c>
      <c r="G1179" s="1" t="s">
        <v>3340</v>
      </c>
      <c r="H1179" s="1" t="s">
        <v>970</v>
      </c>
      <c r="I1179" s="1" t="s">
        <v>997</v>
      </c>
      <c r="J1179" s="1" t="s">
        <v>984</v>
      </c>
      <c r="K1179" s="1">
        <v>4.2872803046285898E-3</v>
      </c>
      <c r="L1179" s="1">
        <v>2.9957434567800898E-3</v>
      </c>
      <c r="M1179" t="str">
        <f t="shared" si="24"/>
        <v>"Supragingival_plaque.86"</v>
      </c>
      <c r="OX1179" s="1" t="s">
        <v>3388</v>
      </c>
    </row>
    <row r="1180" spans="1:414">
      <c r="A1180" s="1">
        <v>1166</v>
      </c>
      <c r="B1180" s="1">
        <v>87</v>
      </c>
      <c r="C1180" s="1">
        <v>4472348.3</v>
      </c>
      <c r="D1180" s="1" t="s">
        <v>3341</v>
      </c>
      <c r="E1180" s="1" t="s">
        <v>967</v>
      </c>
      <c r="F1180" s="1" t="s">
        <v>3167</v>
      </c>
      <c r="G1180" s="1" t="s">
        <v>3342</v>
      </c>
      <c r="H1180" s="1" t="s">
        <v>983</v>
      </c>
      <c r="I1180" s="1" t="s">
        <v>971</v>
      </c>
      <c r="J1180" s="1" t="s">
        <v>972</v>
      </c>
      <c r="K1180" s="1">
        <v>2.7031609711763299E-3</v>
      </c>
      <c r="L1180" s="1">
        <v>2.9882736564725899E-3</v>
      </c>
      <c r="M1180" t="str">
        <f t="shared" si="24"/>
        <v>"Supragingival_plaque.87"</v>
      </c>
      <c r="OX1180" s="1" t="s">
        <v>3390</v>
      </c>
    </row>
    <row r="1181" spans="1:414">
      <c r="A1181" s="1">
        <v>1167</v>
      </c>
      <c r="B1181" s="1">
        <v>88</v>
      </c>
      <c r="C1181" s="1">
        <v>4472829.3</v>
      </c>
      <c r="D1181" s="1" t="s">
        <v>3343</v>
      </c>
      <c r="E1181" s="1" t="s">
        <v>967</v>
      </c>
      <c r="F1181" s="1" t="s">
        <v>3167</v>
      </c>
      <c r="G1181" s="1" t="s">
        <v>3344</v>
      </c>
      <c r="H1181" s="1" t="s">
        <v>976</v>
      </c>
      <c r="I1181" s="1" t="s">
        <v>971</v>
      </c>
      <c r="J1181" s="1" t="s">
        <v>984</v>
      </c>
      <c r="K1181" s="1">
        <v>3.3854798480896001E-3</v>
      </c>
      <c r="L1181" s="1">
        <v>2.98533584884479E-3</v>
      </c>
      <c r="M1181" t="str">
        <f t="shared" si="24"/>
        <v>"Supragingival_plaque.88"</v>
      </c>
      <c r="OX1181" s="1" t="s">
        <v>3392</v>
      </c>
    </row>
    <row r="1182" spans="1:414">
      <c r="A1182" s="1">
        <v>1168</v>
      </c>
      <c r="B1182" s="1">
        <v>89</v>
      </c>
      <c r="C1182" s="1">
        <v>4472662.3</v>
      </c>
      <c r="D1182" s="1" t="s">
        <v>3345</v>
      </c>
      <c r="E1182" s="1" t="s">
        <v>967</v>
      </c>
      <c r="F1182" s="1" t="s">
        <v>3167</v>
      </c>
      <c r="G1182" s="1" t="s">
        <v>3346</v>
      </c>
      <c r="H1182" s="1" t="s">
        <v>970</v>
      </c>
      <c r="I1182" s="1" t="s">
        <v>997</v>
      </c>
      <c r="J1182" s="1" t="s">
        <v>984</v>
      </c>
      <c r="K1182" s="1">
        <v>2.7736936462798198E-3</v>
      </c>
      <c r="L1182" s="1">
        <v>2.9850255074818301E-3</v>
      </c>
      <c r="M1182" t="str">
        <f t="shared" si="24"/>
        <v>"Supragingival_plaque.89"</v>
      </c>
      <c r="OX1182" s="1" t="s">
        <v>3394</v>
      </c>
    </row>
    <row r="1183" spans="1:414">
      <c r="A1183" s="1">
        <v>1169</v>
      </c>
      <c r="B1183" s="1">
        <v>90</v>
      </c>
      <c r="C1183" s="1">
        <v>4472528.3</v>
      </c>
      <c r="D1183" s="1" t="s">
        <v>3347</v>
      </c>
      <c r="E1183" s="1" t="s">
        <v>967</v>
      </c>
      <c r="F1183" s="1" t="s">
        <v>3167</v>
      </c>
      <c r="G1183" s="1" t="s">
        <v>3348</v>
      </c>
      <c r="H1183" s="1" t="s">
        <v>970</v>
      </c>
      <c r="I1183" s="1" t="s">
        <v>997</v>
      </c>
      <c r="J1183" s="1" t="s">
        <v>972</v>
      </c>
      <c r="K1183" s="1">
        <v>3.54948595513961E-3</v>
      </c>
      <c r="L1183" s="1">
        <v>2.9835619910975001E-3</v>
      </c>
      <c r="M1183" t="str">
        <f t="shared" si="24"/>
        <v>"Supragingival_plaque.90"</v>
      </c>
      <c r="OX1183" s="1" t="s">
        <v>3396</v>
      </c>
    </row>
    <row r="1184" spans="1:414">
      <c r="A1184" s="1">
        <v>1170</v>
      </c>
      <c r="B1184" s="1">
        <v>91</v>
      </c>
      <c r="C1184" s="1">
        <v>4472488.3</v>
      </c>
      <c r="D1184" s="1" t="s">
        <v>3349</v>
      </c>
      <c r="E1184" s="1" t="s">
        <v>967</v>
      </c>
      <c r="F1184" s="1" t="s">
        <v>3167</v>
      </c>
      <c r="G1184" s="1" t="s">
        <v>3350</v>
      </c>
      <c r="H1184" s="1" t="s">
        <v>970</v>
      </c>
      <c r="I1184" s="1" t="s">
        <v>971</v>
      </c>
      <c r="J1184" s="1" t="s">
        <v>972</v>
      </c>
      <c r="K1184" s="1">
        <v>3.5537703222677801E-3</v>
      </c>
      <c r="L1184" s="1">
        <v>2.9780977118496299E-3</v>
      </c>
      <c r="M1184" t="str">
        <f t="shared" si="24"/>
        <v>"Supragingival_plaque.91"</v>
      </c>
      <c r="OX1184" s="1" t="s">
        <v>3398</v>
      </c>
    </row>
    <row r="1185" spans="1:414">
      <c r="A1185" s="1">
        <v>1171</v>
      </c>
      <c r="B1185" s="1">
        <v>92</v>
      </c>
      <c r="C1185" s="1">
        <v>4472777.3</v>
      </c>
      <c r="D1185" s="1" t="s">
        <v>3351</v>
      </c>
      <c r="E1185" s="1" t="s">
        <v>967</v>
      </c>
      <c r="F1185" s="1" t="s">
        <v>3167</v>
      </c>
      <c r="G1185" s="1" t="s">
        <v>3352</v>
      </c>
      <c r="H1185" s="1" t="s">
        <v>976</v>
      </c>
      <c r="I1185" s="1" t="s">
        <v>971</v>
      </c>
      <c r="J1185" s="1" t="s">
        <v>984</v>
      </c>
      <c r="K1185" s="1">
        <v>3.9341407031983303E-3</v>
      </c>
      <c r="L1185" s="1">
        <v>2.9746595990815701E-3</v>
      </c>
      <c r="M1185" t="str">
        <f t="shared" si="24"/>
        <v>"Supragingival_plaque.92"</v>
      </c>
      <c r="OX1185" s="1" t="s">
        <v>3400</v>
      </c>
    </row>
    <row r="1186" spans="1:414">
      <c r="A1186" s="1">
        <v>1172</v>
      </c>
      <c r="B1186" s="1">
        <v>93</v>
      </c>
      <c r="C1186" s="1">
        <v>4472178.3</v>
      </c>
      <c r="D1186" s="1" t="s">
        <v>3353</v>
      </c>
      <c r="E1186" s="1" t="s">
        <v>967</v>
      </c>
      <c r="F1186" s="1" t="s">
        <v>3167</v>
      </c>
      <c r="G1186" s="1" t="s">
        <v>3354</v>
      </c>
      <c r="H1186" s="1" t="s">
        <v>983</v>
      </c>
      <c r="I1186" s="1" t="s">
        <v>971</v>
      </c>
      <c r="J1186" s="1" t="s">
        <v>972</v>
      </c>
      <c r="K1186" s="1">
        <v>1.94565254685221E-3</v>
      </c>
      <c r="L1186" s="1">
        <v>2.9722850595840298E-3</v>
      </c>
      <c r="M1186" t="str">
        <f t="shared" si="24"/>
        <v>"Supragingival_plaque.93"</v>
      </c>
      <c r="OX1186" s="1" t="s">
        <v>3402</v>
      </c>
    </row>
    <row r="1187" spans="1:414">
      <c r="A1187" s="1">
        <v>1173</v>
      </c>
      <c r="B1187" s="1">
        <v>94</v>
      </c>
      <c r="C1187" s="1">
        <v>4472638.3</v>
      </c>
      <c r="D1187" s="1" t="s">
        <v>3355</v>
      </c>
      <c r="E1187" s="1" t="s">
        <v>967</v>
      </c>
      <c r="F1187" s="1" t="s">
        <v>3167</v>
      </c>
      <c r="G1187" s="1" t="s">
        <v>3356</v>
      </c>
      <c r="H1187" s="1" t="s">
        <v>970</v>
      </c>
      <c r="I1187" s="1" t="s">
        <v>997</v>
      </c>
      <c r="J1187" s="1" t="s">
        <v>984</v>
      </c>
      <c r="K1187" s="1">
        <v>2.78178070529711E-3</v>
      </c>
      <c r="L1187" s="1">
        <v>2.9694568127979302E-3</v>
      </c>
      <c r="M1187" t="str">
        <f t="shared" si="24"/>
        <v>"Supragingival_plaque.94"</v>
      </c>
      <c r="OX1187" s="1" t="s">
        <v>3404</v>
      </c>
    </row>
    <row r="1188" spans="1:414">
      <c r="A1188" s="1">
        <v>1174</v>
      </c>
      <c r="B1188" s="1">
        <v>95</v>
      </c>
      <c r="C1188" s="1">
        <v>4473696.3</v>
      </c>
      <c r="D1188" s="1" t="s">
        <v>3357</v>
      </c>
      <c r="E1188" s="1" t="s">
        <v>967</v>
      </c>
      <c r="F1188" s="1" t="s">
        <v>3167</v>
      </c>
      <c r="G1188" s="1" t="s">
        <v>3358</v>
      </c>
      <c r="H1188" s="1" t="s">
        <v>970</v>
      </c>
      <c r="I1188" s="1" t="s">
        <v>997</v>
      </c>
      <c r="J1188" s="1" t="s">
        <v>972</v>
      </c>
      <c r="K1188" s="1">
        <v>3.3361680033437199E-3</v>
      </c>
      <c r="L1188" s="1">
        <v>2.9645347872430399E-3</v>
      </c>
      <c r="M1188" t="str">
        <f t="shared" si="24"/>
        <v>"Supragingival_plaque.95"</v>
      </c>
      <c r="OX1188" s="1" t="s">
        <v>3406</v>
      </c>
    </row>
    <row r="1189" spans="1:414">
      <c r="A1189" s="1">
        <v>1175</v>
      </c>
      <c r="B1189" s="1">
        <v>96</v>
      </c>
      <c r="C1189" s="1">
        <v>4478640.3</v>
      </c>
      <c r="D1189" s="1" t="s">
        <v>3359</v>
      </c>
      <c r="E1189" s="1" t="s">
        <v>967</v>
      </c>
      <c r="F1189" s="1" t="s">
        <v>3167</v>
      </c>
      <c r="G1189" s="1" t="s">
        <v>3360</v>
      </c>
      <c r="H1189" s="1" t="s">
        <v>970</v>
      </c>
      <c r="I1189" s="1" t="s">
        <v>997</v>
      </c>
      <c r="J1189" s="1" t="s">
        <v>972</v>
      </c>
      <c r="K1189" s="1">
        <v>3.2879631660229498E-3</v>
      </c>
      <c r="L1189" s="1">
        <v>2.9564158550439701E-3</v>
      </c>
      <c r="M1189" t="str">
        <f t="shared" si="24"/>
        <v>"Supragingival_plaque.96"</v>
      </c>
      <c r="OX1189" s="1" t="s">
        <v>3408</v>
      </c>
    </row>
    <row r="1190" spans="1:414">
      <c r="A1190" s="1">
        <v>1176</v>
      </c>
      <c r="B1190" s="1">
        <v>97</v>
      </c>
      <c r="C1190" s="1">
        <v>4478479.3</v>
      </c>
      <c r="D1190" s="1" t="s">
        <v>3361</v>
      </c>
      <c r="E1190" s="1" t="s">
        <v>967</v>
      </c>
      <c r="F1190" s="1" t="s">
        <v>3167</v>
      </c>
      <c r="G1190" s="1" t="s">
        <v>3362</v>
      </c>
      <c r="H1190" s="1" t="s">
        <v>983</v>
      </c>
      <c r="I1190" s="1" t="s">
        <v>971</v>
      </c>
      <c r="J1190" s="1" t="s">
        <v>972</v>
      </c>
      <c r="K1190" s="1">
        <v>2.7393196915174202E-3</v>
      </c>
      <c r="L1190" s="1">
        <v>2.9541231008516199E-3</v>
      </c>
      <c r="M1190" t="str">
        <f t="shared" si="24"/>
        <v>"Supragingival_plaque.97"</v>
      </c>
      <c r="OX1190" s="1" t="s">
        <v>3410</v>
      </c>
    </row>
    <row r="1191" spans="1:414">
      <c r="A1191" s="1">
        <v>1177</v>
      </c>
      <c r="B1191" s="1">
        <v>98</v>
      </c>
      <c r="C1191" s="1">
        <v>4472179.3</v>
      </c>
      <c r="D1191" s="1" t="s">
        <v>3363</v>
      </c>
      <c r="E1191" s="1" t="s">
        <v>967</v>
      </c>
      <c r="F1191" s="1" t="s">
        <v>3167</v>
      </c>
      <c r="G1191" s="1" t="s">
        <v>3364</v>
      </c>
      <c r="H1191" s="1" t="s">
        <v>983</v>
      </c>
      <c r="I1191" s="1" t="s">
        <v>971</v>
      </c>
      <c r="J1191" s="1" t="s">
        <v>972</v>
      </c>
      <c r="K1191" s="1">
        <v>1.9692037927635099E-3</v>
      </c>
      <c r="L1191" s="1">
        <v>2.9537651330363299E-3</v>
      </c>
      <c r="M1191" t="str">
        <f t="shared" si="24"/>
        <v>"Supragingival_plaque.98"</v>
      </c>
      <c r="OX1191" s="1" t="s">
        <v>3412</v>
      </c>
    </row>
    <row r="1192" spans="1:414">
      <c r="A1192" s="1">
        <v>1178</v>
      </c>
      <c r="B1192" s="1">
        <v>99</v>
      </c>
      <c r="C1192" s="1">
        <v>4472798.3</v>
      </c>
      <c r="D1192" s="1" t="s">
        <v>3365</v>
      </c>
      <c r="E1192" s="1" t="s">
        <v>967</v>
      </c>
      <c r="F1192" s="1" t="s">
        <v>3167</v>
      </c>
      <c r="G1192" s="1" t="s">
        <v>3366</v>
      </c>
      <c r="H1192" s="1" t="s">
        <v>3163</v>
      </c>
      <c r="I1192" s="1" t="s">
        <v>971</v>
      </c>
      <c r="J1192" s="1" t="s">
        <v>984</v>
      </c>
      <c r="K1192" s="1">
        <v>3.23717952325254E-3</v>
      </c>
      <c r="L1192" s="1">
        <v>2.9484488473945701E-3</v>
      </c>
      <c r="M1192" t="str">
        <f t="shared" si="24"/>
        <v>"Supragingival_plaque.99"</v>
      </c>
      <c r="OX1192" s="1" t="s">
        <v>3414</v>
      </c>
    </row>
    <row r="1193" spans="1:414">
      <c r="A1193" s="1">
        <v>1179</v>
      </c>
      <c r="B1193" s="1">
        <v>100</v>
      </c>
      <c r="C1193" s="1">
        <v>4473071.3</v>
      </c>
      <c r="D1193" s="1" t="s">
        <v>3367</v>
      </c>
      <c r="E1193" s="1" t="s">
        <v>967</v>
      </c>
      <c r="F1193" s="1" t="s">
        <v>3167</v>
      </c>
      <c r="G1193" s="1" t="s">
        <v>3368</v>
      </c>
      <c r="H1193" s="1" t="s">
        <v>3171</v>
      </c>
      <c r="I1193" s="1" t="s">
        <v>997</v>
      </c>
      <c r="J1193" s="1" t="s">
        <v>972</v>
      </c>
      <c r="K1193" s="1">
        <v>1.57595074061512E-3</v>
      </c>
      <c r="L1193" s="1">
        <v>2.9441008450463899E-3</v>
      </c>
      <c r="M1193" t="str">
        <f t="shared" si="24"/>
        <v>"Supragingival_plaque.100"</v>
      </c>
      <c r="OX1193" s="1" t="s">
        <v>3416</v>
      </c>
    </row>
    <row r="1194" spans="1:414">
      <c r="A1194" s="1">
        <v>1180</v>
      </c>
      <c r="B1194" s="1">
        <v>101</v>
      </c>
      <c r="C1194" s="1">
        <v>4472856.3</v>
      </c>
      <c r="D1194" s="1" t="s">
        <v>3369</v>
      </c>
      <c r="E1194" s="1" t="s">
        <v>967</v>
      </c>
      <c r="F1194" s="1" t="s">
        <v>3167</v>
      </c>
      <c r="G1194" s="1" t="s">
        <v>3370</v>
      </c>
      <c r="H1194" s="1" t="s">
        <v>976</v>
      </c>
      <c r="I1194" s="1" t="s">
        <v>971</v>
      </c>
      <c r="J1194" s="1" t="s">
        <v>984</v>
      </c>
      <c r="K1194" s="1">
        <v>3.92565972258954E-3</v>
      </c>
      <c r="L1194" s="1">
        <v>2.9360482291513599E-3</v>
      </c>
      <c r="M1194" t="str">
        <f t="shared" si="24"/>
        <v>"Supragingival_plaque.101"</v>
      </c>
      <c r="OX1194" s="1" t="s">
        <v>3418</v>
      </c>
    </row>
    <row r="1195" spans="1:414">
      <c r="A1195" s="1">
        <v>1181</v>
      </c>
      <c r="B1195" s="1">
        <v>102</v>
      </c>
      <c r="C1195" s="1">
        <v>4473020.3</v>
      </c>
      <c r="D1195" s="1" t="s">
        <v>3371</v>
      </c>
      <c r="E1195" s="1" t="s">
        <v>967</v>
      </c>
      <c r="F1195" s="1" t="s">
        <v>3167</v>
      </c>
      <c r="G1195" s="1" t="s">
        <v>3372</v>
      </c>
      <c r="H1195" s="1" t="s">
        <v>983</v>
      </c>
      <c r="I1195" s="1" t="s">
        <v>997</v>
      </c>
      <c r="J1195" s="1" t="s">
        <v>984</v>
      </c>
      <c r="K1195" s="1">
        <v>2.5311858667210899E-3</v>
      </c>
      <c r="L1195" s="1">
        <v>2.9285669686844001E-3</v>
      </c>
      <c r="M1195" t="str">
        <f t="shared" ref="M1195:M1258" si="25">CONCATENATE("""",G1195,"""")</f>
        <v>"Supragingival_plaque.102"</v>
      </c>
      <c r="OX1195" s="1" t="s">
        <v>3420</v>
      </c>
    </row>
    <row r="1196" spans="1:414">
      <c r="A1196" s="1">
        <v>1182</v>
      </c>
      <c r="B1196" s="1">
        <v>103</v>
      </c>
      <c r="C1196" s="1">
        <v>4473039.3</v>
      </c>
      <c r="D1196" s="1" t="s">
        <v>3373</v>
      </c>
      <c r="E1196" s="1" t="s">
        <v>967</v>
      </c>
      <c r="F1196" s="1" t="s">
        <v>3167</v>
      </c>
      <c r="G1196" s="1" t="s">
        <v>3374</v>
      </c>
      <c r="H1196" s="1" t="s">
        <v>983</v>
      </c>
      <c r="I1196" s="1" t="s">
        <v>997</v>
      </c>
      <c r="J1196" s="1" t="s">
        <v>984</v>
      </c>
      <c r="K1196" s="1">
        <v>2.5106557807522598E-3</v>
      </c>
      <c r="L1196" s="1">
        <v>2.9165405198349E-3</v>
      </c>
      <c r="M1196" t="str">
        <f t="shared" si="25"/>
        <v>"Supragingival_plaque.103"</v>
      </c>
      <c r="OX1196" s="1" t="s">
        <v>3422</v>
      </c>
    </row>
    <row r="1197" spans="1:414">
      <c r="A1197" s="1">
        <v>1183</v>
      </c>
      <c r="B1197" s="1">
        <v>104</v>
      </c>
      <c r="C1197" s="1">
        <v>4472349.3</v>
      </c>
      <c r="D1197" s="1" t="s">
        <v>3375</v>
      </c>
      <c r="E1197" s="1" t="s">
        <v>967</v>
      </c>
      <c r="F1197" s="1" t="s">
        <v>3167</v>
      </c>
      <c r="G1197" s="1" t="s">
        <v>3376</v>
      </c>
      <c r="H1197" s="1" t="s">
        <v>983</v>
      </c>
      <c r="I1197" s="1" t="s">
        <v>971</v>
      </c>
      <c r="J1197" s="1" t="s">
        <v>972</v>
      </c>
      <c r="K1197" s="1">
        <v>2.74305499705815E-3</v>
      </c>
      <c r="L1197" s="1">
        <v>2.9112495928227699E-3</v>
      </c>
      <c r="M1197" t="str">
        <f t="shared" si="25"/>
        <v>"Supragingival_plaque.104"</v>
      </c>
      <c r="OX1197" s="1" t="s">
        <v>3424</v>
      </c>
    </row>
    <row r="1198" spans="1:414">
      <c r="A1198" s="1">
        <v>1184</v>
      </c>
      <c r="B1198" s="1">
        <v>105</v>
      </c>
      <c r="C1198" s="1">
        <v>4472803.3</v>
      </c>
      <c r="D1198" s="1" t="s">
        <v>3377</v>
      </c>
      <c r="E1198" s="1" t="s">
        <v>967</v>
      </c>
      <c r="F1198" s="1" t="s">
        <v>3167</v>
      </c>
      <c r="G1198" s="1" t="s">
        <v>3378</v>
      </c>
      <c r="H1198" s="1" t="s">
        <v>3163</v>
      </c>
      <c r="I1198" s="1" t="s">
        <v>971</v>
      </c>
      <c r="J1198" s="1" t="s">
        <v>984</v>
      </c>
      <c r="K1198" s="1">
        <v>3.2649045254281601E-3</v>
      </c>
      <c r="L1198" s="1">
        <v>2.90214879168564E-3</v>
      </c>
      <c r="M1198" t="str">
        <f t="shared" si="25"/>
        <v>"Supragingival_plaque.105"</v>
      </c>
      <c r="OX1198" s="1" t="s">
        <v>3426</v>
      </c>
    </row>
    <row r="1199" spans="1:414">
      <c r="A1199" s="1">
        <v>1185</v>
      </c>
      <c r="B1199" s="1">
        <v>106</v>
      </c>
      <c r="C1199" s="1">
        <v>4472122.3</v>
      </c>
      <c r="D1199" s="1" t="s">
        <v>3379</v>
      </c>
      <c r="E1199" s="1" t="s">
        <v>967</v>
      </c>
      <c r="F1199" s="1" t="s">
        <v>3167</v>
      </c>
      <c r="G1199" s="1" t="s">
        <v>3380</v>
      </c>
      <c r="H1199" s="1" t="s">
        <v>1415</v>
      </c>
      <c r="I1199" s="1" t="s">
        <v>971</v>
      </c>
      <c r="J1199" s="1" t="s">
        <v>972</v>
      </c>
      <c r="K1199" s="1">
        <v>4.0033931335780697E-3</v>
      </c>
      <c r="L1199" s="1">
        <v>2.8939986606151798E-3</v>
      </c>
      <c r="M1199" t="str">
        <f t="shared" si="25"/>
        <v>"Supragingival_plaque.106"</v>
      </c>
      <c r="OX1199" s="1" t="s">
        <v>3428</v>
      </c>
    </row>
    <row r="1200" spans="1:414">
      <c r="A1200" s="1">
        <v>1186</v>
      </c>
      <c r="B1200" s="1">
        <v>107</v>
      </c>
      <c r="C1200" s="1">
        <v>4472381.3</v>
      </c>
      <c r="D1200" s="1" t="s">
        <v>3381</v>
      </c>
      <c r="E1200" s="1" t="s">
        <v>967</v>
      </c>
      <c r="F1200" s="1" t="s">
        <v>3167</v>
      </c>
      <c r="G1200" s="1" t="s">
        <v>3382</v>
      </c>
      <c r="H1200" s="1" t="s">
        <v>1964</v>
      </c>
      <c r="I1200" s="1" t="s">
        <v>997</v>
      </c>
      <c r="J1200" s="1" t="s">
        <v>1055</v>
      </c>
      <c r="K1200" s="1">
        <v>1.72083639209218E-3</v>
      </c>
      <c r="L1200" s="1">
        <v>2.8880985501566602E-3</v>
      </c>
      <c r="M1200" t="str">
        <f t="shared" si="25"/>
        <v>"Supragingival_plaque.107"</v>
      </c>
      <c r="OX1200" s="1" t="s">
        <v>3430</v>
      </c>
    </row>
    <row r="1201" spans="1:414">
      <c r="A1201" s="1">
        <v>1187</v>
      </c>
      <c r="B1201" s="1">
        <v>108</v>
      </c>
      <c r="C1201" s="1">
        <v>4478503.3</v>
      </c>
      <c r="D1201" s="1" t="s">
        <v>3383</v>
      </c>
      <c r="E1201" s="1" t="s">
        <v>967</v>
      </c>
      <c r="F1201" s="1" t="s">
        <v>3167</v>
      </c>
      <c r="G1201" s="1" t="s">
        <v>3384</v>
      </c>
      <c r="H1201" s="1" t="s">
        <v>983</v>
      </c>
      <c r="I1201" s="1" t="s">
        <v>997</v>
      </c>
      <c r="J1201" s="1" t="s">
        <v>984</v>
      </c>
      <c r="K1201" s="1">
        <v>2.3337057482239899E-3</v>
      </c>
      <c r="L1201" s="1">
        <v>2.8417221345970502E-3</v>
      </c>
      <c r="M1201" t="str">
        <f t="shared" si="25"/>
        <v>"Supragingival_plaque.108"</v>
      </c>
      <c r="OX1201" s="1" t="s">
        <v>3432</v>
      </c>
    </row>
    <row r="1202" spans="1:414">
      <c r="A1202" s="1">
        <v>1188</v>
      </c>
      <c r="B1202" s="1">
        <v>109</v>
      </c>
      <c r="C1202" s="1">
        <v>4472380.3</v>
      </c>
      <c r="D1202" s="1" t="s">
        <v>3385</v>
      </c>
      <c r="E1202" s="1" t="s">
        <v>967</v>
      </c>
      <c r="F1202" s="1" t="s">
        <v>3167</v>
      </c>
      <c r="G1202" s="1" t="s">
        <v>3386</v>
      </c>
      <c r="H1202" s="1" t="s">
        <v>1964</v>
      </c>
      <c r="I1202" s="1" t="s">
        <v>997</v>
      </c>
      <c r="J1202" s="1" t="s">
        <v>1055</v>
      </c>
      <c r="K1202" s="1">
        <v>1.73383944288772E-3</v>
      </c>
      <c r="L1202" s="1">
        <v>2.8343235138676998E-3</v>
      </c>
      <c r="M1202" t="str">
        <f t="shared" si="25"/>
        <v>"Supragingival_plaque.109"</v>
      </c>
      <c r="OX1202" s="1" t="s">
        <v>3434</v>
      </c>
    </row>
    <row r="1203" spans="1:414">
      <c r="A1203" s="1">
        <v>1189</v>
      </c>
      <c r="B1203" s="1">
        <v>110</v>
      </c>
      <c r="C1203" s="1">
        <v>4478628.3</v>
      </c>
      <c r="D1203" s="1" t="s">
        <v>3387</v>
      </c>
      <c r="E1203" s="1" t="s">
        <v>967</v>
      </c>
      <c r="F1203" s="1" t="s">
        <v>3167</v>
      </c>
      <c r="G1203" s="1" t="s">
        <v>3388</v>
      </c>
      <c r="H1203" s="1" t="s">
        <v>970</v>
      </c>
      <c r="I1203" s="1" t="s">
        <v>971</v>
      </c>
      <c r="J1203" s="1" t="s">
        <v>1444</v>
      </c>
      <c r="K1203" s="1">
        <v>3.2817165675787098E-3</v>
      </c>
      <c r="L1203" s="1">
        <v>2.8274383057446998E-3</v>
      </c>
      <c r="M1203" t="str">
        <f t="shared" si="25"/>
        <v>"Supragingival_plaque.110"</v>
      </c>
      <c r="OX1203" s="1" t="s">
        <v>3436</v>
      </c>
    </row>
    <row r="1204" spans="1:414">
      <c r="A1204" s="1">
        <v>1190</v>
      </c>
      <c r="B1204" s="1">
        <v>111</v>
      </c>
      <c r="C1204" s="1">
        <v>4478568.3</v>
      </c>
      <c r="D1204" s="1" t="s">
        <v>3389</v>
      </c>
      <c r="E1204" s="1" t="s">
        <v>967</v>
      </c>
      <c r="F1204" s="1" t="s">
        <v>3167</v>
      </c>
      <c r="G1204" s="1" t="s">
        <v>3390</v>
      </c>
      <c r="H1204" s="1" t="s">
        <v>983</v>
      </c>
      <c r="I1204" s="1" t="s">
        <v>997</v>
      </c>
      <c r="J1204" s="1" t="s">
        <v>984</v>
      </c>
      <c r="K1204" s="1">
        <v>2.3444603637388498E-3</v>
      </c>
      <c r="L1204" s="1">
        <v>2.8212271713146499E-3</v>
      </c>
      <c r="M1204" t="str">
        <f t="shared" si="25"/>
        <v>"Supragingival_plaque.111"</v>
      </c>
      <c r="OX1204" s="1" t="s">
        <v>3438</v>
      </c>
    </row>
    <row r="1205" spans="1:414">
      <c r="A1205" s="1">
        <v>1191</v>
      </c>
      <c r="B1205" s="1">
        <v>112</v>
      </c>
      <c r="C1205" s="1">
        <v>4472127.3</v>
      </c>
      <c r="D1205" s="1" t="s">
        <v>3391</v>
      </c>
      <c r="E1205" s="1" t="s">
        <v>967</v>
      </c>
      <c r="F1205" s="1" t="s">
        <v>3167</v>
      </c>
      <c r="G1205" s="1" t="s">
        <v>3392</v>
      </c>
      <c r="H1205" s="1" t="s">
        <v>1964</v>
      </c>
      <c r="I1205" s="1" t="s">
        <v>971</v>
      </c>
      <c r="J1205" s="1" t="s">
        <v>972</v>
      </c>
      <c r="K1205" s="1">
        <v>1.0991856567196599E-3</v>
      </c>
      <c r="L1205" s="1">
        <v>2.8049242760053101E-3</v>
      </c>
      <c r="M1205" t="str">
        <f t="shared" si="25"/>
        <v>"Supragingival_plaque.112"</v>
      </c>
      <c r="OX1205" s="1" t="s">
        <v>3440</v>
      </c>
    </row>
    <row r="1206" spans="1:414">
      <c r="A1206" s="1">
        <v>1192</v>
      </c>
      <c r="B1206" s="1">
        <v>113</v>
      </c>
      <c r="C1206" s="1">
        <v>4473493.3</v>
      </c>
      <c r="D1206" s="1" t="s">
        <v>3393</v>
      </c>
      <c r="E1206" s="1" t="s">
        <v>967</v>
      </c>
      <c r="F1206" s="1" t="s">
        <v>3167</v>
      </c>
      <c r="G1206" s="1" t="s">
        <v>3394</v>
      </c>
      <c r="H1206" s="1" t="s">
        <v>983</v>
      </c>
      <c r="I1206" s="1" t="s">
        <v>971</v>
      </c>
      <c r="J1206" s="1" t="s">
        <v>984</v>
      </c>
      <c r="K1206" s="1">
        <v>1.89793401590095E-3</v>
      </c>
      <c r="L1206" s="1">
        <v>2.8006743160052402E-3</v>
      </c>
      <c r="M1206" t="str">
        <f t="shared" si="25"/>
        <v>"Supragingival_plaque.113"</v>
      </c>
      <c r="OX1206" s="1" t="s">
        <v>3442</v>
      </c>
    </row>
    <row r="1207" spans="1:414">
      <c r="A1207" s="1">
        <v>1193</v>
      </c>
      <c r="B1207" s="1">
        <v>114</v>
      </c>
      <c r="C1207" s="1">
        <v>4472126.3</v>
      </c>
      <c r="D1207" s="1" t="s">
        <v>3395</v>
      </c>
      <c r="E1207" s="1" t="s">
        <v>967</v>
      </c>
      <c r="F1207" s="1" t="s">
        <v>3167</v>
      </c>
      <c r="G1207" s="1" t="s">
        <v>3396</v>
      </c>
      <c r="H1207" s="1" t="s">
        <v>1964</v>
      </c>
      <c r="I1207" s="1" t="s">
        <v>971</v>
      </c>
      <c r="J1207" s="1" t="s">
        <v>972</v>
      </c>
      <c r="K1207" s="1">
        <v>1.1483498428070901E-3</v>
      </c>
      <c r="L1207" s="1">
        <v>2.7453237471392199E-3</v>
      </c>
      <c r="M1207" t="str">
        <f t="shared" si="25"/>
        <v>"Supragingival_plaque.114"</v>
      </c>
      <c r="OX1207" s="1" t="s">
        <v>3444</v>
      </c>
    </row>
    <row r="1208" spans="1:414">
      <c r="A1208" s="1">
        <v>1194</v>
      </c>
      <c r="B1208" s="1">
        <v>115</v>
      </c>
      <c r="C1208" s="1">
        <v>4478435.3</v>
      </c>
      <c r="D1208" s="1" t="s">
        <v>3397</v>
      </c>
      <c r="E1208" s="1" t="s">
        <v>967</v>
      </c>
      <c r="F1208" s="1" t="s">
        <v>3167</v>
      </c>
      <c r="G1208" s="1" t="s">
        <v>3398</v>
      </c>
      <c r="H1208" s="1" t="s">
        <v>970</v>
      </c>
      <c r="I1208" s="1" t="s">
        <v>971</v>
      </c>
      <c r="J1208" s="1" t="s">
        <v>972</v>
      </c>
      <c r="K1208" s="1">
        <v>3.82306586714842E-3</v>
      </c>
      <c r="L1208" s="1">
        <v>2.73158422463837E-3</v>
      </c>
      <c r="M1208" t="str">
        <f t="shared" si="25"/>
        <v>"Supragingival_plaque.115"</v>
      </c>
      <c r="OX1208" s="1" t="s">
        <v>3446</v>
      </c>
    </row>
    <row r="1209" spans="1:414">
      <c r="A1209" s="1">
        <v>1195</v>
      </c>
      <c r="B1209" s="1">
        <v>116</v>
      </c>
      <c r="C1209" s="1">
        <v>4473066.3</v>
      </c>
      <c r="D1209" s="1" t="s">
        <v>3399</v>
      </c>
      <c r="E1209" s="1" t="s">
        <v>967</v>
      </c>
      <c r="F1209" s="1" t="s">
        <v>3167</v>
      </c>
      <c r="G1209" s="1" t="s">
        <v>3400</v>
      </c>
      <c r="H1209" s="1" t="s">
        <v>970</v>
      </c>
      <c r="I1209" s="1" t="s">
        <v>971</v>
      </c>
      <c r="J1209" s="1" t="s">
        <v>972</v>
      </c>
      <c r="K1209" s="1">
        <v>3.74317577811346E-3</v>
      </c>
      <c r="L1209" s="1">
        <v>2.7224959221467801E-3</v>
      </c>
      <c r="M1209" t="str">
        <f t="shared" si="25"/>
        <v>"Supragingival_plaque.116"</v>
      </c>
      <c r="OX1209" s="1" t="s">
        <v>3448</v>
      </c>
    </row>
    <row r="1210" spans="1:414">
      <c r="A1210" s="1">
        <v>1196</v>
      </c>
      <c r="B1210" s="1">
        <v>117</v>
      </c>
      <c r="C1210" s="1">
        <v>4472859.3</v>
      </c>
      <c r="D1210" s="1" t="s">
        <v>3401</v>
      </c>
      <c r="E1210" s="1" t="s">
        <v>967</v>
      </c>
      <c r="F1210" s="1" t="s">
        <v>3167</v>
      </c>
      <c r="G1210" s="1" t="s">
        <v>3402</v>
      </c>
      <c r="H1210" s="1" t="s">
        <v>983</v>
      </c>
      <c r="I1210" s="1" t="s">
        <v>971</v>
      </c>
      <c r="J1210" s="1" t="s">
        <v>984</v>
      </c>
      <c r="K1210" s="1">
        <v>2.3360853523479398E-3</v>
      </c>
      <c r="L1210" s="1">
        <v>2.6873042034015601E-3</v>
      </c>
      <c r="M1210" t="str">
        <f t="shared" si="25"/>
        <v>"Supragingival_plaque.117"</v>
      </c>
      <c r="OX1210" s="1" t="s">
        <v>3450</v>
      </c>
    </row>
    <row r="1211" spans="1:414">
      <c r="A1211" s="1">
        <v>1197</v>
      </c>
      <c r="B1211" s="1">
        <v>118</v>
      </c>
      <c r="C1211" s="1">
        <v>4478415.3</v>
      </c>
      <c r="D1211" s="1" t="s">
        <v>3403</v>
      </c>
      <c r="E1211" s="1" t="s">
        <v>967</v>
      </c>
      <c r="F1211" s="1" t="s">
        <v>3167</v>
      </c>
      <c r="G1211" s="1" t="s">
        <v>3404</v>
      </c>
      <c r="H1211" s="1" t="s">
        <v>970</v>
      </c>
      <c r="I1211" s="1" t="s">
        <v>971</v>
      </c>
      <c r="J1211" s="1" t="s">
        <v>984</v>
      </c>
      <c r="K1211" s="1">
        <v>3.9079112675485198E-3</v>
      </c>
      <c r="L1211" s="1">
        <v>2.6760102769046701E-3</v>
      </c>
      <c r="M1211" t="str">
        <f t="shared" si="25"/>
        <v>"Supragingival_plaque.118"</v>
      </c>
      <c r="OX1211" s="1" t="s">
        <v>3452</v>
      </c>
    </row>
    <row r="1212" spans="1:414">
      <c r="A1212" s="1">
        <v>1198</v>
      </c>
      <c r="B1212" s="1">
        <v>119</v>
      </c>
      <c r="C1212" s="1">
        <v>4473005.3</v>
      </c>
      <c r="D1212" s="1" t="s">
        <v>3405</v>
      </c>
      <c r="E1212" s="1" t="s">
        <v>967</v>
      </c>
      <c r="F1212" s="1" t="s">
        <v>3167</v>
      </c>
      <c r="G1212" s="1" t="s">
        <v>3406</v>
      </c>
      <c r="H1212" s="1" t="s">
        <v>970</v>
      </c>
      <c r="I1212" s="1" t="s">
        <v>971</v>
      </c>
      <c r="J1212" s="1" t="s">
        <v>984</v>
      </c>
      <c r="K1212" s="1">
        <v>3.83728843287159E-3</v>
      </c>
      <c r="L1212" s="1">
        <v>2.6636233862537399E-3</v>
      </c>
      <c r="M1212" t="str">
        <f t="shared" si="25"/>
        <v>"Supragingival_plaque.119"</v>
      </c>
      <c r="OX1212" s="1" t="s">
        <v>3454</v>
      </c>
    </row>
    <row r="1213" spans="1:414">
      <c r="A1213" s="1">
        <v>1199</v>
      </c>
      <c r="B1213" s="1">
        <v>120</v>
      </c>
      <c r="C1213" s="1">
        <v>4478603.3</v>
      </c>
      <c r="D1213" s="1" t="s">
        <v>3407</v>
      </c>
      <c r="E1213" s="1" t="s">
        <v>967</v>
      </c>
      <c r="F1213" s="1" t="s">
        <v>3167</v>
      </c>
      <c r="G1213" s="1" t="s">
        <v>3408</v>
      </c>
      <c r="H1213" s="1" t="s">
        <v>970</v>
      </c>
      <c r="I1213" s="1" t="s">
        <v>997</v>
      </c>
      <c r="J1213" s="1" t="s">
        <v>984</v>
      </c>
      <c r="K1213" s="1">
        <v>3.0676852927465602E-3</v>
      </c>
      <c r="L1213" s="1">
        <v>2.6576790278798001E-3</v>
      </c>
      <c r="M1213" t="str">
        <f t="shared" si="25"/>
        <v>"Supragingival_plaque.120"</v>
      </c>
      <c r="OX1213" s="1" t="s">
        <v>3456</v>
      </c>
    </row>
    <row r="1214" spans="1:414">
      <c r="A1214" s="1">
        <v>1200</v>
      </c>
      <c r="B1214" s="1">
        <v>121</v>
      </c>
      <c r="C1214" s="1">
        <v>4473601.3</v>
      </c>
      <c r="D1214" s="1" t="s">
        <v>3409</v>
      </c>
      <c r="E1214" s="1" t="s">
        <v>967</v>
      </c>
      <c r="F1214" s="1" t="s">
        <v>3167</v>
      </c>
      <c r="G1214" s="1" t="s">
        <v>3410</v>
      </c>
      <c r="H1214" s="1" t="s">
        <v>970</v>
      </c>
      <c r="I1214" s="1" t="s">
        <v>997</v>
      </c>
      <c r="J1214" s="1" t="s">
        <v>984</v>
      </c>
      <c r="K1214" s="1">
        <v>2.3981939812685801E-3</v>
      </c>
      <c r="L1214" s="1">
        <v>2.6540356513111798E-3</v>
      </c>
      <c r="M1214" t="str">
        <f t="shared" si="25"/>
        <v>"Supragingival_plaque.121"</v>
      </c>
      <c r="OX1214" s="1" t="s">
        <v>3458</v>
      </c>
    </row>
    <row r="1215" spans="1:414">
      <c r="A1215" s="1">
        <v>1201</v>
      </c>
      <c r="B1215" s="1">
        <v>122</v>
      </c>
      <c r="C1215" s="1">
        <v>4473593.3</v>
      </c>
      <c r="D1215" s="1" t="s">
        <v>3411</v>
      </c>
      <c r="E1215" s="1" t="s">
        <v>967</v>
      </c>
      <c r="F1215" s="1" t="s">
        <v>3167</v>
      </c>
      <c r="G1215" s="1" t="s">
        <v>3412</v>
      </c>
      <c r="H1215" s="1" t="s">
        <v>970</v>
      </c>
      <c r="I1215" s="1" t="s">
        <v>997</v>
      </c>
      <c r="J1215" s="1" t="s">
        <v>984</v>
      </c>
      <c r="K1215" s="1">
        <v>2.3700381621611102E-3</v>
      </c>
      <c r="L1215" s="1">
        <v>2.6372583241422499E-3</v>
      </c>
      <c r="M1215" t="str">
        <f t="shared" si="25"/>
        <v>"Supragingival_plaque.122"</v>
      </c>
      <c r="OX1215" s="1" t="s">
        <v>3460</v>
      </c>
    </row>
    <row r="1216" spans="1:414">
      <c r="A1216" s="1">
        <v>1202</v>
      </c>
      <c r="B1216" s="1">
        <v>123</v>
      </c>
      <c r="C1216" s="1">
        <v>4472365.3</v>
      </c>
      <c r="D1216" s="1" t="s">
        <v>3413</v>
      </c>
      <c r="E1216" s="1" t="s">
        <v>967</v>
      </c>
      <c r="F1216" s="1" t="s">
        <v>3167</v>
      </c>
      <c r="G1216" s="1" t="s">
        <v>3414</v>
      </c>
      <c r="H1216" s="1" t="s">
        <v>3192</v>
      </c>
      <c r="I1216" s="1" t="s">
        <v>997</v>
      </c>
      <c r="J1216" s="1" t="s">
        <v>972</v>
      </c>
      <c r="K1216" s="1">
        <v>1.56606376586313E-3</v>
      </c>
      <c r="L1216" s="1">
        <v>2.6302474154187702E-3</v>
      </c>
      <c r="M1216" t="str">
        <f t="shared" si="25"/>
        <v>"Supragingival_plaque.123"</v>
      </c>
      <c r="OX1216" s="1" t="s">
        <v>3462</v>
      </c>
    </row>
    <row r="1217" spans="1:414">
      <c r="A1217" s="1">
        <v>1203</v>
      </c>
      <c r="B1217" s="1">
        <v>124</v>
      </c>
      <c r="C1217" s="1">
        <v>4473502.3</v>
      </c>
      <c r="D1217" s="1" t="s">
        <v>3415</v>
      </c>
      <c r="E1217" s="1" t="s">
        <v>967</v>
      </c>
      <c r="F1217" s="1" t="s">
        <v>3167</v>
      </c>
      <c r="G1217" s="1" t="s">
        <v>3416</v>
      </c>
      <c r="H1217" s="1" t="s">
        <v>983</v>
      </c>
      <c r="I1217" s="1" t="s">
        <v>971</v>
      </c>
      <c r="J1217" s="1" t="s">
        <v>984</v>
      </c>
      <c r="K1217" s="1">
        <v>1.8216569988304099E-3</v>
      </c>
      <c r="L1217" s="1">
        <v>2.6245355517790199E-3</v>
      </c>
      <c r="M1217" t="str">
        <f t="shared" si="25"/>
        <v>"Supragingival_plaque.124"</v>
      </c>
      <c r="OX1217" s="1" t="s">
        <v>3464</v>
      </c>
    </row>
    <row r="1218" spans="1:414">
      <c r="A1218" s="1">
        <v>1204</v>
      </c>
      <c r="B1218" s="1">
        <v>125</v>
      </c>
      <c r="C1218" s="1">
        <v>4472259.3</v>
      </c>
      <c r="D1218" s="1" t="s">
        <v>3417</v>
      </c>
      <c r="E1218" s="1" t="s">
        <v>967</v>
      </c>
      <c r="F1218" s="1" t="s">
        <v>3167</v>
      </c>
      <c r="G1218" s="1" t="s">
        <v>3418</v>
      </c>
      <c r="H1218" s="1" t="s">
        <v>970</v>
      </c>
      <c r="I1218" s="1" t="s">
        <v>997</v>
      </c>
      <c r="J1218" s="1" t="s">
        <v>972</v>
      </c>
      <c r="K1218" s="1">
        <v>3.70796727087871E-3</v>
      </c>
      <c r="L1218" s="1">
        <v>2.6243070072748701E-3</v>
      </c>
      <c r="M1218" t="str">
        <f t="shared" si="25"/>
        <v>"Supragingival_plaque.125"</v>
      </c>
      <c r="OX1218" s="1" t="s">
        <v>3466</v>
      </c>
    </row>
    <row r="1219" spans="1:414">
      <c r="A1219" s="1">
        <v>1205</v>
      </c>
      <c r="B1219" s="1">
        <v>126</v>
      </c>
      <c r="C1219" s="1">
        <v>4473469.3</v>
      </c>
      <c r="D1219" s="1" t="s">
        <v>3419</v>
      </c>
      <c r="E1219" s="1" t="s">
        <v>967</v>
      </c>
      <c r="F1219" s="1" t="s">
        <v>3167</v>
      </c>
      <c r="G1219" s="1" t="s">
        <v>3420</v>
      </c>
      <c r="H1219" s="1" t="s">
        <v>976</v>
      </c>
      <c r="I1219" s="1" t="s">
        <v>971</v>
      </c>
      <c r="J1219" s="1" t="s">
        <v>984</v>
      </c>
      <c r="K1219" s="1">
        <v>3.0553531325738801E-3</v>
      </c>
      <c r="L1219" s="1">
        <v>2.6170381531295602E-3</v>
      </c>
      <c r="M1219" t="str">
        <f t="shared" si="25"/>
        <v>"Supragingival_plaque.126"</v>
      </c>
      <c r="OX1219" s="1" t="s">
        <v>3468</v>
      </c>
    </row>
    <row r="1220" spans="1:414">
      <c r="A1220" s="1">
        <v>1206</v>
      </c>
      <c r="B1220" s="1">
        <v>127</v>
      </c>
      <c r="C1220" s="1">
        <v>4478453.3</v>
      </c>
      <c r="D1220" s="1" t="s">
        <v>3421</v>
      </c>
      <c r="E1220" s="1" t="s">
        <v>967</v>
      </c>
      <c r="F1220" s="1" t="s">
        <v>3167</v>
      </c>
      <c r="G1220" s="1" t="s">
        <v>3422</v>
      </c>
      <c r="H1220" s="1" t="s">
        <v>983</v>
      </c>
      <c r="I1220" s="1" t="s">
        <v>971</v>
      </c>
      <c r="J1220" s="1" t="s">
        <v>972</v>
      </c>
      <c r="K1220" s="1">
        <v>1.7218262679956099E-3</v>
      </c>
      <c r="L1220" s="1">
        <v>2.6113219090532201E-3</v>
      </c>
      <c r="M1220" t="str">
        <f t="shared" si="25"/>
        <v>"Supragingival_plaque.127"</v>
      </c>
      <c r="OX1220" s="1" t="s">
        <v>3470</v>
      </c>
    </row>
    <row r="1221" spans="1:414">
      <c r="A1221" s="1">
        <v>1207</v>
      </c>
      <c r="B1221" s="1">
        <v>128</v>
      </c>
      <c r="C1221" s="1">
        <v>4473465.3</v>
      </c>
      <c r="D1221" s="1" t="s">
        <v>3423</v>
      </c>
      <c r="E1221" s="1" t="s">
        <v>967</v>
      </c>
      <c r="F1221" s="1" t="s">
        <v>3167</v>
      </c>
      <c r="G1221" s="1" t="s">
        <v>3424</v>
      </c>
      <c r="H1221" s="1" t="s">
        <v>970</v>
      </c>
      <c r="I1221" s="1" t="s">
        <v>997</v>
      </c>
      <c r="J1221" s="1" t="s">
        <v>984</v>
      </c>
      <c r="K1221" s="1">
        <v>3.7845806852626002E-3</v>
      </c>
      <c r="L1221" s="1">
        <v>2.6111114051605199E-3</v>
      </c>
      <c r="M1221" t="str">
        <f t="shared" si="25"/>
        <v>"Supragingival_plaque.128"</v>
      </c>
      <c r="OX1221" s="1" t="s">
        <v>3472</v>
      </c>
    </row>
    <row r="1222" spans="1:414">
      <c r="A1222" s="1">
        <v>1208</v>
      </c>
      <c r="B1222" s="1">
        <v>129</v>
      </c>
      <c r="C1222" s="1">
        <v>4472513.3</v>
      </c>
      <c r="D1222" s="1" t="s">
        <v>3425</v>
      </c>
      <c r="E1222" s="1" t="s">
        <v>967</v>
      </c>
      <c r="F1222" s="1" t="s">
        <v>3167</v>
      </c>
      <c r="G1222" s="1" t="s">
        <v>3426</v>
      </c>
      <c r="H1222" s="1" t="s">
        <v>970</v>
      </c>
      <c r="I1222" s="1" t="s">
        <v>997</v>
      </c>
      <c r="J1222" s="1" t="s">
        <v>972</v>
      </c>
      <c r="K1222" s="1">
        <v>2.3923949941786499E-3</v>
      </c>
      <c r="L1222" s="1">
        <v>2.6090009024646401E-3</v>
      </c>
      <c r="M1222" t="str">
        <f t="shared" si="25"/>
        <v>"Supragingival_plaque.129"</v>
      </c>
      <c r="OX1222" s="1" t="s">
        <v>3474</v>
      </c>
    </row>
    <row r="1223" spans="1:414">
      <c r="A1223" s="1">
        <v>1209</v>
      </c>
      <c r="B1223" s="1">
        <v>130</v>
      </c>
      <c r="C1223" s="1">
        <v>4472605.3</v>
      </c>
      <c r="D1223" s="1" t="s">
        <v>3427</v>
      </c>
      <c r="E1223" s="1" t="s">
        <v>967</v>
      </c>
      <c r="F1223" s="1" t="s">
        <v>3167</v>
      </c>
      <c r="G1223" s="1" t="s">
        <v>3428</v>
      </c>
      <c r="H1223" s="1" t="s">
        <v>970</v>
      </c>
      <c r="I1223" s="1" t="s">
        <v>997</v>
      </c>
      <c r="J1223" s="1" t="s">
        <v>984</v>
      </c>
      <c r="K1223" s="1">
        <v>3.3185755680671201E-3</v>
      </c>
      <c r="L1223" s="1">
        <v>2.6088856800434599E-3</v>
      </c>
      <c r="M1223" t="str">
        <f t="shared" si="25"/>
        <v>"Supragingival_plaque.130"</v>
      </c>
      <c r="OX1223" s="1" t="s">
        <v>3476</v>
      </c>
    </row>
    <row r="1224" spans="1:414">
      <c r="A1224" s="1">
        <v>1210</v>
      </c>
      <c r="B1224" s="1">
        <v>131</v>
      </c>
      <c r="C1224" s="1">
        <v>4472258.3</v>
      </c>
      <c r="D1224" s="1" t="s">
        <v>3429</v>
      </c>
      <c r="E1224" s="1" t="s">
        <v>967</v>
      </c>
      <c r="F1224" s="1" t="s">
        <v>3167</v>
      </c>
      <c r="G1224" s="1" t="s">
        <v>3430</v>
      </c>
      <c r="H1224" s="1" t="s">
        <v>970</v>
      </c>
      <c r="I1224" s="1" t="s">
        <v>997</v>
      </c>
      <c r="J1224" s="1" t="s">
        <v>972</v>
      </c>
      <c r="K1224" s="1">
        <v>3.6693582500991399E-3</v>
      </c>
      <c r="L1224" s="1">
        <v>2.60613176811646E-3</v>
      </c>
      <c r="M1224" t="str">
        <f t="shared" si="25"/>
        <v>"Supragingival_plaque.131"</v>
      </c>
      <c r="OX1224" s="1" t="s">
        <v>3478</v>
      </c>
    </row>
    <row r="1225" spans="1:414">
      <c r="A1225" s="1">
        <v>1211</v>
      </c>
      <c r="B1225" s="1">
        <v>132</v>
      </c>
      <c r="C1225" s="1">
        <v>4478420.3</v>
      </c>
      <c r="D1225" s="1" t="s">
        <v>3431</v>
      </c>
      <c r="E1225" s="1" t="s">
        <v>967</v>
      </c>
      <c r="F1225" s="1" t="s">
        <v>3167</v>
      </c>
      <c r="G1225" s="1" t="s">
        <v>3432</v>
      </c>
      <c r="H1225" s="1" t="s">
        <v>983</v>
      </c>
      <c r="I1225" s="1" t="s">
        <v>997</v>
      </c>
      <c r="J1225" s="1" t="s">
        <v>984</v>
      </c>
      <c r="K1225" s="1">
        <v>2.6322012456272401E-3</v>
      </c>
      <c r="L1225" s="1">
        <v>2.5992502915907802E-3</v>
      </c>
      <c r="M1225" t="str">
        <f t="shared" si="25"/>
        <v>"Supragingival_plaque.132"</v>
      </c>
      <c r="OX1225" s="1" t="s">
        <v>3480</v>
      </c>
    </row>
    <row r="1226" spans="1:414">
      <c r="A1226" s="1">
        <v>1212</v>
      </c>
      <c r="B1226" s="1">
        <v>133</v>
      </c>
      <c r="C1226" s="1">
        <v>4473332.3</v>
      </c>
      <c r="D1226" s="1" t="s">
        <v>3433</v>
      </c>
      <c r="E1226" s="1" t="s">
        <v>967</v>
      </c>
      <c r="F1226" s="1" t="s">
        <v>3167</v>
      </c>
      <c r="G1226" s="1" t="s">
        <v>3434</v>
      </c>
      <c r="H1226" s="1" t="s">
        <v>976</v>
      </c>
      <c r="I1226" s="1" t="s">
        <v>971</v>
      </c>
      <c r="J1226" s="1" t="s">
        <v>984</v>
      </c>
      <c r="K1226" s="1">
        <v>3.6928501529144698E-3</v>
      </c>
      <c r="L1226" s="1">
        <v>2.5926284222649101E-3</v>
      </c>
      <c r="M1226" t="str">
        <f t="shared" si="25"/>
        <v>"Supragingival_plaque.133"</v>
      </c>
      <c r="OX1226" s="1" t="s">
        <v>3482</v>
      </c>
    </row>
    <row r="1227" spans="1:414">
      <c r="A1227" s="1">
        <v>1213</v>
      </c>
      <c r="B1227" s="1">
        <v>134</v>
      </c>
      <c r="C1227" s="1">
        <v>4472512.3</v>
      </c>
      <c r="D1227" s="1" t="s">
        <v>3435</v>
      </c>
      <c r="E1227" s="1" t="s">
        <v>967</v>
      </c>
      <c r="F1227" s="1" t="s">
        <v>3167</v>
      </c>
      <c r="G1227" s="1" t="s">
        <v>3436</v>
      </c>
      <c r="H1227" s="1" t="s">
        <v>970</v>
      </c>
      <c r="I1227" s="1" t="s">
        <v>997</v>
      </c>
      <c r="J1227" s="1" t="s">
        <v>972</v>
      </c>
      <c r="K1227" s="1">
        <v>2.2723590098959901E-3</v>
      </c>
      <c r="L1227" s="1">
        <v>2.5816401109081E-3</v>
      </c>
      <c r="M1227" t="str">
        <f t="shared" si="25"/>
        <v>"Supragingival_plaque.134"</v>
      </c>
      <c r="OX1227" s="1" t="s">
        <v>3484</v>
      </c>
    </row>
    <row r="1228" spans="1:414">
      <c r="A1228" s="1">
        <v>1214</v>
      </c>
      <c r="B1228" s="1">
        <v>135</v>
      </c>
      <c r="C1228" s="1">
        <v>4472862.3</v>
      </c>
      <c r="D1228" s="1" t="s">
        <v>3437</v>
      </c>
      <c r="E1228" s="1" t="s">
        <v>967</v>
      </c>
      <c r="F1228" s="1" t="s">
        <v>3167</v>
      </c>
      <c r="G1228" s="1" t="s">
        <v>3438</v>
      </c>
      <c r="H1228" s="1" t="s">
        <v>983</v>
      </c>
      <c r="I1228" s="1" t="s">
        <v>971</v>
      </c>
      <c r="J1228" s="1" t="s">
        <v>984</v>
      </c>
      <c r="K1228" s="1">
        <v>2.3234052184057E-3</v>
      </c>
      <c r="L1228" s="1">
        <v>2.5810639606843699E-3</v>
      </c>
      <c r="M1228" t="str">
        <f t="shared" si="25"/>
        <v>"Supragingival_plaque.135"</v>
      </c>
      <c r="OX1228" s="1" t="s">
        <v>3486</v>
      </c>
    </row>
    <row r="1229" spans="1:414">
      <c r="A1229" s="1">
        <v>1215</v>
      </c>
      <c r="B1229" s="1">
        <v>136</v>
      </c>
      <c r="C1229" s="1">
        <v>4472292.3</v>
      </c>
      <c r="D1229" s="1" t="s">
        <v>3439</v>
      </c>
      <c r="E1229" s="1" t="s">
        <v>967</v>
      </c>
      <c r="F1229" s="1" t="s">
        <v>3167</v>
      </c>
      <c r="G1229" s="1" t="s">
        <v>3440</v>
      </c>
      <c r="H1229" s="1" t="s">
        <v>1415</v>
      </c>
      <c r="I1229" s="1" t="s">
        <v>997</v>
      </c>
      <c r="J1229" s="1" t="s">
        <v>972</v>
      </c>
      <c r="K1229" s="1">
        <v>3.6806714112666999E-3</v>
      </c>
      <c r="L1229" s="1">
        <v>2.57542023283865E-3</v>
      </c>
      <c r="M1229" t="str">
        <f t="shared" si="25"/>
        <v>"Supragingival_plaque.136"</v>
      </c>
      <c r="OX1229" s="1" t="s">
        <v>3488</v>
      </c>
    </row>
    <row r="1230" spans="1:414">
      <c r="A1230" s="1">
        <v>1216</v>
      </c>
      <c r="B1230" s="1">
        <v>137</v>
      </c>
      <c r="C1230" s="1">
        <v>4478566.3</v>
      </c>
      <c r="D1230" s="1" t="s">
        <v>3441</v>
      </c>
      <c r="E1230" s="1" t="s">
        <v>967</v>
      </c>
      <c r="F1230" s="1" t="s">
        <v>3167</v>
      </c>
      <c r="G1230" s="1" t="s">
        <v>3442</v>
      </c>
      <c r="H1230" s="1" t="s">
        <v>970</v>
      </c>
      <c r="I1230" s="1" t="s">
        <v>997</v>
      </c>
      <c r="J1230" s="1" t="s">
        <v>984</v>
      </c>
      <c r="K1230" s="1">
        <v>3.74965624199966E-3</v>
      </c>
      <c r="L1230" s="1">
        <v>2.5667475988618502E-3</v>
      </c>
      <c r="M1230" t="str">
        <f t="shared" si="25"/>
        <v>"Supragingival_plaque.137"</v>
      </c>
      <c r="OX1230" s="1" t="s">
        <v>3490</v>
      </c>
    </row>
    <row r="1231" spans="1:414">
      <c r="A1231" s="1">
        <v>1217</v>
      </c>
      <c r="B1231" s="1">
        <v>138</v>
      </c>
      <c r="C1231" s="1">
        <v>4473360.3</v>
      </c>
      <c r="D1231" s="1" t="s">
        <v>3443</v>
      </c>
      <c r="E1231" s="1" t="s">
        <v>967</v>
      </c>
      <c r="F1231" s="1" t="s">
        <v>3167</v>
      </c>
      <c r="G1231" s="1" t="s">
        <v>3444</v>
      </c>
      <c r="H1231" s="1" t="s">
        <v>976</v>
      </c>
      <c r="I1231" s="1" t="s">
        <v>971</v>
      </c>
      <c r="J1231" s="1" t="s">
        <v>984</v>
      </c>
      <c r="K1231" s="1">
        <v>3.6291006101092302E-3</v>
      </c>
      <c r="L1231" s="1">
        <v>2.56526717880991E-3</v>
      </c>
      <c r="M1231" t="str">
        <f t="shared" si="25"/>
        <v>"Supragingival_plaque.138"</v>
      </c>
      <c r="OX1231" s="1" t="s">
        <v>3492</v>
      </c>
    </row>
    <row r="1232" spans="1:414">
      <c r="A1232" s="1">
        <v>1218</v>
      </c>
      <c r="B1232" s="1">
        <v>139</v>
      </c>
      <c r="C1232" s="1">
        <v>4473274.3</v>
      </c>
      <c r="D1232" s="1" t="s">
        <v>3445</v>
      </c>
      <c r="E1232" s="1" t="s">
        <v>967</v>
      </c>
      <c r="F1232" s="1" t="s">
        <v>3167</v>
      </c>
      <c r="G1232" s="1" t="s">
        <v>3446</v>
      </c>
      <c r="H1232" s="1" t="s">
        <v>976</v>
      </c>
      <c r="I1232" s="1" t="s">
        <v>971</v>
      </c>
      <c r="J1232" s="1" t="s">
        <v>984</v>
      </c>
      <c r="K1232" s="1">
        <v>3.0292895566583298E-3</v>
      </c>
      <c r="L1232" s="1">
        <v>2.5591232462268999E-3</v>
      </c>
      <c r="M1232" t="str">
        <f t="shared" si="25"/>
        <v>"Supragingival_plaque.139"</v>
      </c>
      <c r="OX1232" s="1" t="s">
        <v>3494</v>
      </c>
    </row>
    <row r="1233" spans="1:414">
      <c r="A1233" s="1">
        <v>1219</v>
      </c>
      <c r="B1233" s="1">
        <v>140</v>
      </c>
      <c r="C1233" s="1">
        <v>4473123.3</v>
      </c>
      <c r="D1233" s="1" t="s">
        <v>3447</v>
      </c>
      <c r="E1233" s="1" t="s">
        <v>967</v>
      </c>
      <c r="F1233" s="1" t="s">
        <v>3167</v>
      </c>
      <c r="G1233" s="1" t="s">
        <v>3448</v>
      </c>
      <c r="H1233" s="1" t="s">
        <v>983</v>
      </c>
      <c r="I1233" s="1" t="s">
        <v>971</v>
      </c>
      <c r="J1233" s="1" t="s">
        <v>972</v>
      </c>
      <c r="K1233" s="1">
        <v>1.6723212001654201E-3</v>
      </c>
      <c r="L1233" s="1">
        <v>2.5500191702158299E-3</v>
      </c>
      <c r="M1233" t="str">
        <f t="shared" si="25"/>
        <v>"Supragingival_plaque.140"</v>
      </c>
      <c r="OX1233" s="1" t="s">
        <v>3496</v>
      </c>
    </row>
    <row r="1234" spans="1:414">
      <c r="A1234" s="1">
        <v>1220</v>
      </c>
      <c r="B1234" s="1">
        <v>141</v>
      </c>
      <c r="C1234" s="1">
        <v>4472558.3</v>
      </c>
      <c r="D1234" s="1" t="s">
        <v>3449</v>
      </c>
      <c r="E1234" s="1" t="s">
        <v>967</v>
      </c>
      <c r="F1234" s="1" t="s">
        <v>3167</v>
      </c>
      <c r="G1234" s="1" t="s">
        <v>3450</v>
      </c>
      <c r="H1234" s="1" t="s">
        <v>970</v>
      </c>
      <c r="I1234" s="1" t="s">
        <v>997</v>
      </c>
      <c r="J1234" s="1" t="s">
        <v>1444</v>
      </c>
      <c r="K1234" s="1">
        <v>3.1469882837983501E-3</v>
      </c>
      <c r="L1234" s="1">
        <v>2.5437797693439799E-3</v>
      </c>
      <c r="M1234" t="str">
        <f t="shared" si="25"/>
        <v>"Supragingival_plaque.141"</v>
      </c>
      <c r="OX1234" s="1" t="s">
        <v>3498</v>
      </c>
    </row>
    <row r="1235" spans="1:414">
      <c r="A1235" s="1">
        <v>1221</v>
      </c>
      <c r="B1235" s="1">
        <v>142</v>
      </c>
      <c r="C1235" s="1">
        <v>4473603.3</v>
      </c>
      <c r="D1235" s="1" t="s">
        <v>3451</v>
      </c>
      <c r="E1235" s="1" t="s">
        <v>967</v>
      </c>
      <c r="F1235" s="1" t="s">
        <v>3167</v>
      </c>
      <c r="G1235" s="1" t="s">
        <v>3452</v>
      </c>
      <c r="H1235" s="1" t="s">
        <v>970</v>
      </c>
      <c r="I1235" s="1" t="s">
        <v>997</v>
      </c>
      <c r="J1235" s="1" t="s">
        <v>984</v>
      </c>
      <c r="K1235" s="1">
        <v>3.0847898129739899E-3</v>
      </c>
      <c r="L1235" s="1">
        <v>2.5240293909300701E-3</v>
      </c>
      <c r="M1235" t="str">
        <f t="shared" si="25"/>
        <v>"Supragingival_plaque.142"</v>
      </c>
      <c r="OX1235" s="1" t="s">
        <v>3500</v>
      </c>
    </row>
    <row r="1236" spans="1:414">
      <c r="A1236" s="1">
        <v>1222</v>
      </c>
      <c r="B1236" s="1">
        <v>143</v>
      </c>
      <c r="C1236" s="1">
        <v>4472406.3</v>
      </c>
      <c r="D1236" s="1" t="s">
        <v>3453</v>
      </c>
      <c r="E1236" s="1" t="s">
        <v>967</v>
      </c>
      <c r="F1236" s="1" t="s">
        <v>3167</v>
      </c>
      <c r="G1236" s="1" t="s">
        <v>3454</v>
      </c>
      <c r="H1236" s="1" t="s">
        <v>970</v>
      </c>
      <c r="I1236" s="1" t="s">
        <v>997</v>
      </c>
      <c r="J1236" s="1" t="s">
        <v>1444</v>
      </c>
      <c r="K1236" s="1">
        <v>3.0166831614002799E-3</v>
      </c>
      <c r="L1236" s="1">
        <v>2.5213297897459098E-3</v>
      </c>
      <c r="M1236" t="str">
        <f t="shared" si="25"/>
        <v>"Supragingival_plaque.143"</v>
      </c>
      <c r="OX1236" s="1" t="s">
        <v>3502</v>
      </c>
    </row>
    <row r="1237" spans="1:414">
      <c r="A1237" s="1">
        <v>1223</v>
      </c>
      <c r="B1237" s="1">
        <v>144</v>
      </c>
      <c r="C1237" s="1">
        <v>4473308.3</v>
      </c>
      <c r="D1237" s="1" t="s">
        <v>3455</v>
      </c>
      <c r="E1237" s="1" t="s">
        <v>967</v>
      </c>
      <c r="F1237" s="1" t="s">
        <v>3167</v>
      </c>
      <c r="G1237" s="1" t="s">
        <v>3456</v>
      </c>
      <c r="H1237" s="1" t="s">
        <v>3163</v>
      </c>
      <c r="I1237" s="1" t="s">
        <v>971</v>
      </c>
      <c r="J1237" s="1" t="s">
        <v>984</v>
      </c>
      <c r="K1237" s="1">
        <v>2.9602100599902398E-3</v>
      </c>
      <c r="L1237" s="1">
        <v>2.5192874282284599E-3</v>
      </c>
      <c r="M1237" t="str">
        <f t="shared" si="25"/>
        <v>"Supragingival_plaque.144"</v>
      </c>
      <c r="OX1237" s="1" t="s">
        <v>3504</v>
      </c>
    </row>
    <row r="1238" spans="1:414">
      <c r="A1238" s="1">
        <v>1224</v>
      </c>
      <c r="B1238" s="1">
        <v>145</v>
      </c>
      <c r="C1238" s="1">
        <v>4472606.3</v>
      </c>
      <c r="D1238" s="1" t="s">
        <v>3457</v>
      </c>
      <c r="E1238" s="1" t="s">
        <v>967</v>
      </c>
      <c r="F1238" s="1" t="s">
        <v>3167</v>
      </c>
      <c r="G1238" s="1" t="s">
        <v>3458</v>
      </c>
      <c r="H1238" s="1" t="s">
        <v>970</v>
      </c>
      <c r="I1238" s="1" t="s">
        <v>997</v>
      </c>
      <c r="J1238" s="1" t="s">
        <v>984</v>
      </c>
      <c r="K1238" s="1">
        <v>3.3115169405007602E-3</v>
      </c>
      <c r="L1238" s="1">
        <v>2.5182151125094998E-3</v>
      </c>
      <c r="M1238" t="str">
        <f t="shared" si="25"/>
        <v>"Supragingival_plaque.145"</v>
      </c>
      <c r="OX1238" s="1" t="s">
        <v>3506</v>
      </c>
    </row>
    <row r="1239" spans="1:414">
      <c r="A1239" s="1">
        <v>1225</v>
      </c>
      <c r="B1239" s="1">
        <v>146</v>
      </c>
      <c r="C1239" s="1">
        <v>4473671.3</v>
      </c>
      <c r="D1239" s="1" t="s">
        <v>3459</v>
      </c>
      <c r="E1239" s="1" t="s">
        <v>967</v>
      </c>
      <c r="F1239" s="1" t="s">
        <v>3167</v>
      </c>
      <c r="G1239" s="1" t="s">
        <v>3460</v>
      </c>
      <c r="H1239" s="1" t="s">
        <v>970</v>
      </c>
      <c r="I1239" s="1" t="s">
        <v>971</v>
      </c>
      <c r="J1239" s="1" t="s">
        <v>1444</v>
      </c>
      <c r="K1239" s="1">
        <v>3.3410685215061399E-3</v>
      </c>
      <c r="L1239" s="1">
        <v>2.51376021501759E-3</v>
      </c>
      <c r="M1239" t="str">
        <f t="shared" si="25"/>
        <v>"Supragingival_plaque.146"</v>
      </c>
      <c r="OX1239" s="1" t="s">
        <v>3508</v>
      </c>
    </row>
    <row r="1240" spans="1:414">
      <c r="A1240" s="1">
        <v>1226</v>
      </c>
      <c r="B1240" s="1">
        <v>147</v>
      </c>
      <c r="C1240" s="1">
        <v>4472364.3</v>
      </c>
      <c r="D1240" s="1" t="s">
        <v>3461</v>
      </c>
      <c r="E1240" s="1" t="s">
        <v>967</v>
      </c>
      <c r="F1240" s="1" t="s">
        <v>3167</v>
      </c>
      <c r="G1240" s="1" t="s">
        <v>3462</v>
      </c>
      <c r="H1240" s="1" t="s">
        <v>3192</v>
      </c>
      <c r="I1240" s="1" t="s">
        <v>997</v>
      </c>
      <c r="J1240" s="1" t="s">
        <v>972</v>
      </c>
      <c r="K1240" s="1">
        <v>1.57085862438103E-3</v>
      </c>
      <c r="L1240" s="1">
        <v>2.5119612204263599E-3</v>
      </c>
      <c r="M1240" t="str">
        <f t="shared" si="25"/>
        <v>"Supragingival_plaque.147"</v>
      </c>
      <c r="OX1240" s="1" t="s">
        <v>3510</v>
      </c>
    </row>
    <row r="1241" spans="1:414">
      <c r="A1241" s="1">
        <v>1227</v>
      </c>
      <c r="B1241" s="1">
        <v>148</v>
      </c>
      <c r="C1241" s="1">
        <v>4472288.3</v>
      </c>
      <c r="D1241" s="1" t="s">
        <v>3463</v>
      </c>
      <c r="E1241" s="1" t="s">
        <v>967</v>
      </c>
      <c r="F1241" s="1" t="s">
        <v>3167</v>
      </c>
      <c r="G1241" s="1" t="s">
        <v>3464</v>
      </c>
      <c r="H1241" s="1" t="s">
        <v>970</v>
      </c>
      <c r="I1241" s="1" t="s">
        <v>997</v>
      </c>
      <c r="J1241" s="1" t="s">
        <v>972</v>
      </c>
      <c r="K1241" s="1">
        <v>3.2541543871588701E-3</v>
      </c>
      <c r="L1241" s="1">
        <v>2.5046757177555998E-3</v>
      </c>
      <c r="M1241" t="str">
        <f t="shared" si="25"/>
        <v>"Supragingival_plaque.148"</v>
      </c>
      <c r="OX1241" s="1" t="s">
        <v>3512</v>
      </c>
    </row>
    <row r="1242" spans="1:414">
      <c r="A1242" s="1">
        <v>1228</v>
      </c>
      <c r="B1242" s="1">
        <v>149</v>
      </c>
      <c r="C1242" s="1">
        <v>4478577.3</v>
      </c>
      <c r="D1242" s="1" t="s">
        <v>3465</v>
      </c>
      <c r="E1242" s="1" t="s">
        <v>967</v>
      </c>
      <c r="F1242" s="1" t="s">
        <v>3167</v>
      </c>
      <c r="G1242" s="1" t="s">
        <v>3466</v>
      </c>
      <c r="H1242" s="1" t="s">
        <v>970</v>
      </c>
      <c r="I1242" s="1" t="s">
        <v>971</v>
      </c>
      <c r="J1242" s="1" t="s">
        <v>984</v>
      </c>
      <c r="K1242" s="1">
        <v>2.3848644621246601E-3</v>
      </c>
      <c r="L1242" s="1">
        <v>2.4927880440189999E-3</v>
      </c>
      <c r="M1242" t="str">
        <f t="shared" si="25"/>
        <v>"Supragingival_plaque.149"</v>
      </c>
      <c r="OX1242" s="1" t="s">
        <v>3514</v>
      </c>
    </row>
    <row r="1243" spans="1:414">
      <c r="A1243" s="1">
        <v>1229</v>
      </c>
      <c r="B1243" s="1">
        <v>150</v>
      </c>
      <c r="C1243" s="1">
        <v>4472697.3</v>
      </c>
      <c r="D1243" s="1" t="s">
        <v>3467</v>
      </c>
      <c r="E1243" s="1" t="s">
        <v>967</v>
      </c>
      <c r="F1243" s="1" t="s">
        <v>3167</v>
      </c>
      <c r="G1243" s="1" t="s">
        <v>3468</v>
      </c>
      <c r="H1243" s="1" t="s">
        <v>983</v>
      </c>
      <c r="I1243" s="1" t="s">
        <v>997</v>
      </c>
      <c r="J1243" s="1" t="s">
        <v>984</v>
      </c>
      <c r="K1243" s="1">
        <v>2.5368072842336499E-3</v>
      </c>
      <c r="L1243" s="1">
        <v>2.4915434795321901E-3</v>
      </c>
      <c r="M1243" t="str">
        <f t="shared" si="25"/>
        <v>"Supragingival_plaque.150"</v>
      </c>
      <c r="OX1243" s="1" t="s">
        <v>3516</v>
      </c>
    </row>
    <row r="1244" spans="1:414">
      <c r="A1244" s="1">
        <v>1230</v>
      </c>
      <c r="B1244" s="1">
        <v>151</v>
      </c>
      <c r="C1244" s="1">
        <v>4472287.3</v>
      </c>
      <c r="D1244" s="1" t="s">
        <v>3469</v>
      </c>
      <c r="E1244" s="1" t="s">
        <v>967</v>
      </c>
      <c r="F1244" s="1" t="s">
        <v>3167</v>
      </c>
      <c r="G1244" s="1" t="s">
        <v>3470</v>
      </c>
      <c r="H1244" s="1" t="s">
        <v>970</v>
      </c>
      <c r="I1244" s="1" t="s">
        <v>997</v>
      </c>
      <c r="J1244" s="1" t="s">
        <v>972</v>
      </c>
      <c r="K1244" s="1">
        <v>3.3109471667548702E-3</v>
      </c>
      <c r="L1244" s="1">
        <v>2.48899061923895E-3</v>
      </c>
      <c r="M1244" t="str">
        <f t="shared" si="25"/>
        <v>"Supragingival_plaque.151"</v>
      </c>
      <c r="OX1244" s="1" t="s">
        <v>3518</v>
      </c>
    </row>
    <row r="1245" spans="1:414">
      <c r="A1245" s="1">
        <v>1231</v>
      </c>
      <c r="B1245" s="1">
        <v>152</v>
      </c>
      <c r="C1245" s="1">
        <v>4473496.3</v>
      </c>
      <c r="D1245" s="1" t="s">
        <v>3471</v>
      </c>
      <c r="E1245" s="1" t="s">
        <v>967</v>
      </c>
      <c r="F1245" s="1" t="s">
        <v>3167</v>
      </c>
      <c r="G1245" s="1" t="s">
        <v>3472</v>
      </c>
      <c r="H1245" s="1" t="s">
        <v>970</v>
      </c>
      <c r="I1245" s="1" t="s">
        <v>971</v>
      </c>
      <c r="J1245" s="1" t="s">
        <v>984</v>
      </c>
      <c r="K1245" s="1">
        <v>2.3779701544973E-3</v>
      </c>
      <c r="L1245" s="1">
        <v>2.4820113910366901E-3</v>
      </c>
      <c r="M1245" t="str">
        <f t="shared" si="25"/>
        <v>"Supragingival_plaque.152"</v>
      </c>
      <c r="OX1245" s="1" t="s">
        <v>3520</v>
      </c>
    </row>
    <row r="1246" spans="1:414">
      <c r="A1246" s="1">
        <v>1232</v>
      </c>
      <c r="B1246" s="1">
        <v>153</v>
      </c>
      <c r="C1246" s="1">
        <v>4472266.3</v>
      </c>
      <c r="D1246" s="1" t="s">
        <v>3473</v>
      </c>
      <c r="E1246" s="1" t="s">
        <v>967</v>
      </c>
      <c r="F1246" s="1" t="s">
        <v>3167</v>
      </c>
      <c r="G1246" s="1" t="s">
        <v>3474</v>
      </c>
      <c r="H1246" s="1" t="s">
        <v>983</v>
      </c>
      <c r="I1246" s="1" t="s">
        <v>997</v>
      </c>
      <c r="J1246" s="1" t="s">
        <v>1055</v>
      </c>
      <c r="K1246" s="1">
        <v>1.8589485106969401E-3</v>
      </c>
      <c r="L1246" s="1">
        <v>2.4793540334409501E-3</v>
      </c>
      <c r="M1246" t="str">
        <f t="shared" si="25"/>
        <v>"Supragingival_plaque.153"</v>
      </c>
      <c r="OX1246" s="1" t="s">
        <v>3522</v>
      </c>
    </row>
    <row r="1247" spans="1:414">
      <c r="A1247" s="1">
        <v>1233</v>
      </c>
      <c r="B1247" s="1">
        <v>154</v>
      </c>
      <c r="C1247" s="1">
        <v>4472794.3</v>
      </c>
      <c r="D1247" s="1" t="s">
        <v>3475</v>
      </c>
      <c r="E1247" s="1" t="s">
        <v>967</v>
      </c>
      <c r="F1247" s="1" t="s">
        <v>3167</v>
      </c>
      <c r="G1247" s="1" t="s">
        <v>3476</v>
      </c>
      <c r="H1247" s="1" t="s">
        <v>976</v>
      </c>
      <c r="I1247" s="1" t="s">
        <v>971</v>
      </c>
      <c r="J1247" s="1" t="s">
        <v>984</v>
      </c>
      <c r="K1247" s="1">
        <v>3.3511732580694402E-3</v>
      </c>
      <c r="L1247" s="1">
        <v>2.47695653975433E-3</v>
      </c>
      <c r="M1247" t="str">
        <f t="shared" si="25"/>
        <v>"Supragingival_plaque.154"</v>
      </c>
      <c r="OX1247" s="1" t="s">
        <v>3524</v>
      </c>
    </row>
    <row r="1248" spans="1:414">
      <c r="A1248" s="1">
        <v>1234</v>
      </c>
      <c r="B1248" s="1">
        <v>155</v>
      </c>
      <c r="C1248" s="1">
        <v>4478419.3</v>
      </c>
      <c r="D1248" s="1" t="s">
        <v>3477</v>
      </c>
      <c r="E1248" s="1" t="s">
        <v>967</v>
      </c>
      <c r="F1248" s="1" t="s">
        <v>3167</v>
      </c>
      <c r="G1248" s="1" t="s">
        <v>3478</v>
      </c>
      <c r="H1248" s="1" t="s">
        <v>970</v>
      </c>
      <c r="I1248" s="1" t="s">
        <v>997</v>
      </c>
      <c r="J1248" s="1" t="s">
        <v>984</v>
      </c>
      <c r="K1248" s="1">
        <v>3.1133432457774298E-3</v>
      </c>
      <c r="L1248" s="1">
        <v>2.4652369828785199E-3</v>
      </c>
      <c r="M1248" t="str">
        <f t="shared" si="25"/>
        <v>"Supragingival_plaque.155"</v>
      </c>
      <c r="OX1248" s="1" t="s">
        <v>3526</v>
      </c>
    </row>
    <row r="1249" spans="1:414">
      <c r="A1249" s="1">
        <v>1235</v>
      </c>
      <c r="B1249" s="1">
        <v>156</v>
      </c>
      <c r="C1249" s="1">
        <v>4472722.3</v>
      </c>
      <c r="D1249" s="1" t="s">
        <v>3479</v>
      </c>
      <c r="E1249" s="1" t="s">
        <v>967</v>
      </c>
      <c r="F1249" s="1" t="s">
        <v>3167</v>
      </c>
      <c r="G1249" s="1" t="s">
        <v>3480</v>
      </c>
      <c r="H1249" s="1" t="s">
        <v>970</v>
      </c>
      <c r="I1249" s="1" t="s">
        <v>997</v>
      </c>
      <c r="J1249" s="1" t="s">
        <v>984</v>
      </c>
      <c r="K1249" s="1">
        <v>2.9895531334986E-3</v>
      </c>
      <c r="L1249" s="1">
        <v>2.4579282821098102E-3</v>
      </c>
      <c r="M1249" t="str">
        <f t="shared" si="25"/>
        <v>"Supragingival_plaque.156"</v>
      </c>
      <c r="OX1249" s="1" t="s">
        <v>3528</v>
      </c>
    </row>
    <row r="1250" spans="1:414">
      <c r="A1250" s="1">
        <v>1236</v>
      </c>
      <c r="B1250" s="1">
        <v>157</v>
      </c>
      <c r="C1250" s="1">
        <v>4472760.3</v>
      </c>
      <c r="D1250" s="1" t="s">
        <v>3481</v>
      </c>
      <c r="E1250" s="1" t="s">
        <v>967</v>
      </c>
      <c r="F1250" s="1" t="s">
        <v>3167</v>
      </c>
      <c r="G1250" s="1" t="s">
        <v>3482</v>
      </c>
      <c r="H1250" s="1" t="s">
        <v>970</v>
      </c>
      <c r="I1250" s="1" t="s">
        <v>997</v>
      </c>
      <c r="J1250" s="1" t="s">
        <v>984</v>
      </c>
      <c r="K1250" s="1">
        <v>2.9850482929030999E-3</v>
      </c>
      <c r="L1250" s="1">
        <v>2.4478725809641698E-3</v>
      </c>
      <c r="M1250" t="str">
        <f t="shared" si="25"/>
        <v>"Supragingival_plaque.157"</v>
      </c>
      <c r="OX1250" s="1" t="s">
        <v>3531</v>
      </c>
    </row>
    <row r="1251" spans="1:414">
      <c r="A1251" s="1">
        <v>1237</v>
      </c>
      <c r="B1251" s="1">
        <v>158</v>
      </c>
      <c r="C1251" s="1">
        <v>4472699.3</v>
      </c>
      <c r="D1251" s="1" t="s">
        <v>3483</v>
      </c>
      <c r="E1251" s="1" t="s">
        <v>967</v>
      </c>
      <c r="F1251" s="1" t="s">
        <v>3167</v>
      </c>
      <c r="G1251" s="1" t="s">
        <v>3484</v>
      </c>
      <c r="H1251" s="1" t="s">
        <v>983</v>
      </c>
      <c r="I1251" s="1" t="s">
        <v>997</v>
      </c>
      <c r="J1251" s="1" t="s">
        <v>984</v>
      </c>
      <c r="K1251" s="1">
        <v>2.51365416329228E-3</v>
      </c>
      <c r="L1251" s="1">
        <v>2.4460711254627602E-3</v>
      </c>
      <c r="M1251" t="str">
        <f t="shared" si="25"/>
        <v>"Supragingival_plaque.158"</v>
      </c>
      <c r="OX1251" s="1" t="s">
        <v>3533</v>
      </c>
    </row>
    <row r="1252" spans="1:414">
      <c r="A1252" s="1">
        <v>1238</v>
      </c>
      <c r="B1252" s="1">
        <v>159</v>
      </c>
      <c r="C1252" s="1">
        <v>4472802.3</v>
      </c>
      <c r="D1252" s="1" t="s">
        <v>3485</v>
      </c>
      <c r="E1252" s="1" t="s">
        <v>967</v>
      </c>
      <c r="F1252" s="1" t="s">
        <v>3167</v>
      </c>
      <c r="G1252" s="1" t="s">
        <v>3486</v>
      </c>
      <c r="H1252" s="1" t="s">
        <v>976</v>
      </c>
      <c r="I1252" s="1" t="s">
        <v>997</v>
      </c>
      <c r="J1252" s="1" t="s">
        <v>984</v>
      </c>
      <c r="K1252" s="1">
        <v>4.0894845916343899E-3</v>
      </c>
      <c r="L1252" s="1">
        <v>2.4366917800448299E-3</v>
      </c>
      <c r="M1252" t="str">
        <f t="shared" si="25"/>
        <v>"Supragingival_plaque.159"</v>
      </c>
      <c r="OX1252" s="1" t="s">
        <v>3535</v>
      </c>
    </row>
    <row r="1253" spans="1:414">
      <c r="A1253" s="1">
        <v>1239</v>
      </c>
      <c r="B1253" s="1">
        <v>160</v>
      </c>
      <c r="C1253" s="1">
        <v>4472959.3</v>
      </c>
      <c r="D1253" s="1" t="s">
        <v>3487</v>
      </c>
      <c r="E1253" s="1" t="s">
        <v>967</v>
      </c>
      <c r="F1253" s="1" t="s">
        <v>3167</v>
      </c>
      <c r="G1253" s="1" t="s">
        <v>3488</v>
      </c>
      <c r="H1253" s="1" t="s">
        <v>970</v>
      </c>
      <c r="I1253" s="1" t="s">
        <v>971</v>
      </c>
      <c r="J1253" s="1" t="s">
        <v>984</v>
      </c>
      <c r="K1253" s="1">
        <v>3.1107901308412801E-3</v>
      </c>
      <c r="L1253" s="1">
        <v>2.4232499662943199E-3</v>
      </c>
      <c r="M1253" t="str">
        <f t="shared" si="25"/>
        <v>"Supragingival_plaque.160"</v>
      </c>
      <c r="OX1253" s="1" t="s">
        <v>3537</v>
      </c>
    </row>
    <row r="1254" spans="1:414">
      <c r="A1254" s="1">
        <v>1240</v>
      </c>
      <c r="B1254" s="1">
        <v>161</v>
      </c>
      <c r="C1254" s="1">
        <v>4478540.3</v>
      </c>
      <c r="D1254" s="1" t="s">
        <v>3489</v>
      </c>
      <c r="E1254" s="1" t="s">
        <v>967</v>
      </c>
      <c r="F1254" s="1" t="s">
        <v>3167</v>
      </c>
      <c r="G1254" s="1" t="s">
        <v>3490</v>
      </c>
      <c r="H1254" s="1" t="s">
        <v>970</v>
      </c>
      <c r="I1254" s="1" t="s">
        <v>971</v>
      </c>
      <c r="J1254" s="1" t="s">
        <v>984</v>
      </c>
      <c r="K1254" s="1">
        <v>3.4331703556758301E-3</v>
      </c>
      <c r="L1254" s="1">
        <v>2.4214975532719299E-3</v>
      </c>
      <c r="M1254" t="str">
        <f t="shared" si="25"/>
        <v>"Supragingival_plaque.161"</v>
      </c>
      <c r="OX1254" s="1" t="s">
        <v>3539</v>
      </c>
    </row>
    <row r="1255" spans="1:414">
      <c r="A1255" s="1">
        <v>1241</v>
      </c>
      <c r="B1255" s="1">
        <v>162</v>
      </c>
      <c r="C1255" s="1">
        <v>4472806.3</v>
      </c>
      <c r="D1255" s="1" t="s">
        <v>3491</v>
      </c>
      <c r="E1255" s="1" t="s">
        <v>967</v>
      </c>
      <c r="F1255" s="1" t="s">
        <v>3167</v>
      </c>
      <c r="G1255" s="1" t="s">
        <v>3492</v>
      </c>
      <c r="H1255" s="1" t="s">
        <v>976</v>
      </c>
      <c r="I1255" s="1" t="s">
        <v>997</v>
      </c>
      <c r="J1255" s="1" t="s">
        <v>984</v>
      </c>
      <c r="K1255" s="1">
        <v>4.0610413205815999E-3</v>
      </c>
      <c r="L1255" s="1">
        <v>2.4174763247304001E-3</v>
      </c>
      <c r="M1255" t="str">
        <f t="shared" si="25"/>
        <v>"Supragingival_plaque.162"</v>
      </c>
      <c r="OX1255" s="1" t="s">
        <v>3541</v>
      </c>
    </row>
    <row r="1256" spans="1:414">
      <c r="A1256" s="1">
        <v>1242</v>
      </c>
      <c r="B1256" s="1">
        <v>163</v>
      </c>
      <c r="C1256" s="1">
        <v>4473401.3</v>
      </c>
      <c r="D1256" s="1" t="s">
        <v>3493</v>
      </c>
      <c r="E1256" s="1" t="s">
        <v>967</v>
      </c>
      <c r="F1256" s="1" t="s">
        <v>3167</v>
      </c>
      <c r="G1256" s="1" t="s">
        <v>3494</v>
      </c>
      <c r="H1256" s="1" t="s">
        <v>3163</v>
      </c>
      <c r="I1256" s="1" t="s">
        <v>971</v>
      </c>
      <c r="J1256" s="1" t="s">
        <v>984</v>
      </c>
      <c r="K1256" s="1">
        <v>2.9470585993832698E-3</v>
      </c>
      <c r="L1256" s="1">
        <v>2.4130922615180701E-3</v>
      </c>
      <c r="M1256" t="str">
        <f t="shared" si="25"/>
        <v>"Supragingival_plaque.163"</v>
      </c>
      <c r="OX1256" s="1" t="s">
        <v>3543</v>
      </c>
    </row>
    <row r="1257" spans="1:414">
      <c r="A1257" s="1">
        <v>1243</v>
      </c>
      <c r="B1257" s="1">
        <v>164</v>
      </c>
      <c r="C1257" s="1">
        <v>4473503.3</v>
      </c>
      <c r="D1257" s="1" t="s">
        <v>3495</v>
      </c>
      <c r="E1257" s="1" t="s">
        <v>967</v>
      </c>
      <c r="F1257" s="1" t="s">
        <v>3167</v>
      </c>
      <c r="G1257" s="1" t="s">
        <v>3496</v>
      </c>
      <c r="H1257" s="1" t="s">
        <v>970</v>
      </c>
      <c r="I1257" s="1" t="s">
        <v>997</v>
      </c>
      <c r="J1257" s="1" t="s">
        <v>984</v>
      </c>
      <c r="K1257" s="1">
        <v>3.5303542076059401E-3</v>
      </c>
      <c r="L1257" s="1">
        <v>2.40853994823481E-3</v>
      </c>
      <c r="M1257" t="str">
        <f t="shared" si="25"/>
        <v>"Supragingival_plaque.164"</v>
      </c>
      <c r="OX1257" s="1" t="s">
        <v>3545</v>
      </c>
    </row>
    <row r="1258" spans="1:414">
      <c r="A1258" s="1">
        <v>1244</v>
      </c>
      <c r="B1258" s="1">
        <v>165</v>
      </c>
      <c r="C1258" s="1">
        <v>4472962.3</v>
      </c>
      <c r="D1258" s="1" t="s">
        <v>3497</v>
      </c>
      <c r="E1258" s="1" t="s">
        <v>967</v>
      </c>
      <c r="F1258" s="1" t="s">
        <v>3167</v>
      </c>
      <c r="G1258" s="1" t="s">
        <v>3498</v>
      </c>
      <c r="H1258" s="1" t="s">
        <v>976</v>
      </c>
      <c r="I1258" s="1" t="s">
        <v>971</v>
      </c>
      <c r="J1258" s="1" t="s">
        <v>984</v>
      </c>
      <c r="K1258" s="1">
        <v>3.34724080842524E-3</v>
      </c>
      <c r="L1258" s="1">
        <v>2.4074927374138E-3</v>
      </c>
      <c r="M1258" t="str">
        <f t="shared" si="25"/>
        <v>"Supragingival_plaque.165"</v>
      </c>
      <c r="OX1258" s="1" t="s">
        <v>3547</v>
      </c>
    </row>
    <row r="1259" spans="1:414">
      <c r="A1259" s="1">
        <v>1245</v>
      </c>
      <c r="B1259" s="1">
        <v>166</v>
      </c>
      <c r="C1259" s="1">
        <v>4472267.3</v>
      </c>
      <c r="D1259" s="1" t="s">
        <v>3499</v>
      </c>
      <c r="E1259" s="1" t="s">
        <v>967</v>
      </c>
      <c r="F1259" s="1" t="s">
        <v>3167</v>
      </c>
      <c r="G1259" s="1" t="s">
        <v>3500</v>
      </c>
      <c r="H1259" s="1" t="s">
        <v>983</v>
      </c>
      <c r="I1259" s="1" t="s">
        <v>997</v>
      </c>
      <c r="J1259" s="1" t="s">
        <v>1055</v>
      </c>
      <c r="K1259" s="1">
        <v>1.79234239990531E-3</v>
      </c>
      <c r="L1259" s="1">
        <v>2.4062681457937799E-3</v>
      </c>
      <c r="M1259" t="str">
        <f t="shared" ref="M1259:M1322" si="26">CONCATENATE("""",G1259,"""")</f>
        <v>"Supragingival_plaque.166"</v>
      </c>
      <c r="OX1259" s="1" t="s">
        <v>3549</v>
      </c>
    </row>
    <row r="1260" spans="1:414">
      <c r="A1260" s="1">
        <v>1246</v>
      </c>
      <c r="B1260" s="1">
        <v>167</v>
      </c>
      <c r="C1260" s="1">
        <v>4473011.3</v>
      </c>
      <c r="D1260" s="1" t="s">
        <v>3501</v>
      </c>
      <c r="E1260" s="1" t="s">
        <v>967</v>
      </c>
      <c r="F1260" s="1" t="s">
        <v>3167</v>
      </c>
      <c r="G1260" s="1" t="s">
        <v>3502</v>
      </c>
      <c r="H1260" s="1" t="s">
        <v>983</v>
      </c>
      <c r="I1260" s="1" t="s">
        <v>997</v>
      </c>
      <c r="J1260" s="1" t="s">
        <v>984</v>
      </c>
      <c r="K1260" s="1">
        <v>2.6932894946873798E-3</v>
      </c>
      <c r="L1260" s="1">
        <v>2.40547541482537E-3</v>
      </c>
      <c r="M1260" t="str">
        <f t="shared" si="26"/>
        <v>"Supragingival_plaque.167"</v>
      </c>
      <c r="OX1260" s="1" t="s">
        <v>3551</v>
      </c>
    </row>
    <row r="1261" spans="1:414">
      <c r="A1261" s="1">
        <v>1247</v>
      </c>
      <c r="B1261" s="1">
        <v>168</v>
      </c>
      <c r="C1261" s="1">
        <v>4472982.3</v>
      </c>
      <c r="D1261" s="1" t="s">
        <v>3503</v>
      </c>
      <c r="E1261" s="1" t="s">
        <v>967</v>
      </c>
      <c r="F1261" s="1" t="s">
        <v>3167</v>
      </c>
      <c r="G1261" s="1" t="s">
        <v>3504</v>
      </c>
      <c r="H1261" s="1" t="s">
        <v>970</v>
      </c>
      <c r="I1261" s="1" t="s">
        <v>971</v>
      </c>
      <c r="J1261" s="1" t="s">
        <v>984</v>
      </c>
      <c r="K1261" s="1">
        <v>3.6624595197549199E-3</v>
      </c>
      <c r="L1261" s="1">
        <v>2.3968390956886801E-3</v>
      </c>
      <c r="M1261" t="str">
        <f t="shared" si="26"/>
        <v>"Supragingival_plaque.168"</v>
      </c>
      <c r="OX1261" s="1" t="s">
        <v>3553</v>
      </c>
    </row>
    <row r="1262" spans="1:414">
      <c r="A1262" s="1">
        <v>1248</v>
      </c>
      <c r="B1262" s="1">
        <v>169</v>
      </c>
      <c r="C1262" s="1">
        <v>4472678.3</v>
      </c>
      <c r="D1262" s="1" t="s">
        <v>3505</v>
      </c>
      <c r="E1262" s="1" t="s">
        <v>967</v>
      </c>
      <c r="F1262" s="1" t="s">
        <v>3167</v>
      </c>
      <c r="G1262" s="1" t="s">
        <v>3506</v>
      </c>
      <c r="H1262" s="1" t="s">
        <v>970</v>
      </c>
      <c r="I1262" s="1" t="s">
        <v>997</v>
      </c>
      <c r="J1262" s="1" t="s">
        <v>984</v>
      </c>
      <c r="K1262" s="1">
        <v>3.5185124567254401E-3</v>
      </c>
      <c r="L1262" s="1">
        <v>2.3930508846493502E-3</v>
      </c>
      <c r="M1262" t="str">
        <f t="shared" si="26"/>
        <v>"Supragingival_plaque.169"</v>
      </c>
      <c r="OX1262" s="1" t="s">
        <v>3555</v>
      </c>
    </row>
    <row r="1263" spans="1:414">
      <c r="A1263" s="1">
        <v>1249</v>
      </c>
      <c r="B1263" s="1">
        <v>170</v>
      </c>
      <c r="C1263" s="1">
        <v>4473330.3</v>
      </c>
      <c r="D1263" s="1" t="s">
        <v>3507</v>
      </c>
      <c r="E1263" s="1" t="s">
        <v>967</v>
      </c>
      <c r="F1263" s="1" t="s">
        <v>3167</v>
      </c>
      <c r="G1263" s="1" t="s">
        <v>3508</v>
      </c>
      <c r="H1263" s="1" t="s">
        <v>970</v>
      </c>
      <c r="I1263" s="1" t="s">
        <v>971</v>
      </c>
      <c r="J1263" s="1" t="s">
        <v>984</v>
      </c>
      <c r="K1263" s="1">
        <v>3.4146974556832298E-3</v>
      </c>
      <c r="L1263" s="1">
        <v>2.3918129757491201E-3</v>
      </c>
      <c r="M1263" t="str">
        <f t="shared" si="26"/>
        <v>"Supragingival_plaque.170"</v>
      </c>
      <c r="OX1263" s="1" t="s">
        <v>3557</v>
      </c>
    </row>
    <row r="1264" spans="1:414">
      <c r="A1264" s="1">
        <v>1250</v>
      </c>
      <c r="B1264" s="1">
        <v>171</v>
      </c>
      <c r="C1264" s="1">
        <v>4472203.3</v>
      </c>
      <c r="D1264" s="1" t="s">
        <v>3509</v>
      </c>
      <c r="E1264" s="1" t="s">
        <v>967</v>
      </c>
      <c r="F1264" s="1" t="s">
        <v>3167</v>
      </c>
      <c r="G1264" s="1" t="s">
        <v>3510</v>
      </c>
      <c r="H1264" s="1" t="s">
        <v>983</v>
      </c>
      <c r="I1264" s="1" t="s">
        <v>997</v>
      </c>
      <c r="J1264" s="1" t="s">
        <v>972</v>
      </c>
      <c r="K1264" s="1">
        <v>3.4391819839880498E-3</v>
      </c>
      <c r="L1264" s="1">
        <v>2.38661113357168E-3</v>
      </c>
      <c r="M1264" t="str">
        <f t="shared" si="26"/>
        <v>"Supragingival_plaque.171"</v>
      </c>
      <c r="OX1264" s="1" t="s">
        <v>3559</v>
      </c>
    </row>
    <row r="1265" spans="1:414">
      <c r="A1265" s="1">
        <v>1251</v>
      </c>
      <c r="B1265" s="1">
        <v>172</v>
      </c>
      <c r="C1265" s="1">
        <v>4472202.3</v>
      </c>
      <c r="D1265" s="1" t="s">
        <v>3511</v>
      </c>
      <c r="E1265" s="1" t="s">
        <v>967</v>
      </c>
      <c r="F1265" s="1" t="s">
        <v>3167</v>
      </c>
      <c r="G1265" s="1" t="s">
        <v>3512</v>
      </c>
      <c r="H1265" s="1" t="s">
        <v>983</v>
      </c>
      <c r="I1265" s="1" t="s">
        <v>997</v>
      </c>
      <c r="J1265" s="1" t="s">
        <v>972</v>
      </c>
      <c r="K1265" s="1">
        <v>3.3314939697606798E-3</v>
      </c>
      <c r="L1265" s="1">
        <v>2.3837122464443398E-3</v>
      </c>
      <c r="M1265" t="str">
        <f t="shared" si="26"/>
        <v>"Supragingival_plaque.172"</v>
      </c>
      <c r="OX1265" s="1" t="s">
        <v>3561</v>
      </c>
    </row>
    <row r="1266" spans="1:414">
      <c r="A1266" s="1">
        <v>1252</v>
      </c>
      <c r="B1266" s="1">
        <v>173</v>
      </c>
      <c r="C1266" s="1">
        <v>4478425.3</v>
      </c>
      <c r="D1266" s="1" t="s">
        <v>3513</v>
      </c>
      <c r="E1266" s="1" t="s">
        <v>967</v>
      </c>
      <c r="F1266" s="1" t="s">
        <v>3167</v>
      </c>
      <c r="G1266" s="1" t="s">
        <v>3514</v>
      </c>
      <c r="H1266" s="1" t="s">
        <v>970</v>
      </c>
      <c r="I1266" s="1" t="s">
        <v>997</v>
      </c>
      <c r="J1266" s="1" t="s">
        <v>984</v>
      </c>
      <c r="K1266" s="1">
        <v>3.0995122597044199E-3</v>
      </c>
      <c r="L1266" s="1">
        <v>2.3761528990596499E-3</v>
      </c>
      <c r="M1266" t="str">
        <f t="shared" si="26"/>
        <v>"Supragingival_plaque.173"</v>
      </c>
      <c r="OX1266" s="1" t="s">
        <v>3563</v>
      </c>
    </row>
    <row r="1267" spans="1:414">
      <c r="A1267" s="1">
        <v>1253</v>
      </c>
      <c r="B1267" s="1">
        <v>174</v>
      </c>
      <c r="C1267" s="1">
        <v>4472876.3</v>
      </c>
      <c r="D1267" s="1" t="s">
        <v>3515</v>
      </c>
      <c r="E1267" s="1" t="s">
        <v>967</v>
      </c>
      <c r="F1267" s="1" t="s">
        <v>3167</v>
      </c>
      <c r="G1267" s="1" t="s">
        <v>3516</v>
      </c>
      <c r="H1267" s="1" t="s">
        <v>983</v>
      </c>
      <c r="I1267" s="1" t="s">
        <v>997</v>
      </c>
      <c r="J1267" s="1" t="s">
        <v>984</v>
      </c>
      <c r="K1267" s="1">
        <v>2.1664184126213102E-3</v>
      </c>
      <c r="L1267" s="1">
        <v>2.3661442320536798E-3</v>
      </c>
      <c r="M1267" t="str">
        <f t="shared" si="26"/>
        <v>"Supragingival_plaque.174"</v>
      </c>
      <c r="OX1267" s="1" t="s">
        <v>3565</v>
      </c>
    </row>
    <row r="1268" spans="1:414">
      <c r="A1268" s="1">
        <v>1254</v>
      </c>
      <c r="B1268" s="1">
        <v>175</v>
      </c>
      <c r="C1268" s="1">
        <v>4472986.3</v>
      </c>
      <c r="D1268" s="1" t="s">
        <v>3517</v>
      </c>
      <c r="E1268" s="1" t="s">
        <v>967</v>
      </c>
      <c r="F1268" s="1" t="s">
        <v>3167</v>
      </c>
      <c r="G1268" s="1" t="s">
        <v>3518</v>
      </c>
      <c r="H1268" s="1" t="s">
        <v>970</v>
      </c>
      <c r="I1268" s="1" t="s">
        <v>971</v>
      </c>
      <c r="J1268" s="1" t="s">
        <v>984</v>
      </c>
      <c r="K1268" s="1">
        <v>3.7257147385855501E-3</v>
      </c>
      <c r="L1268" s="1">
        <v>2.3593092747351899E-3</v>
      </c>
      <c r="M1268" t="str">
        <f t="shared" si="26"/>
        <v>"Supragingival_plaque.175"</v>
      </c>
      <c r="OX1268" s="1" t="s">
        <v>3567</v>
      </c>
    </row>
    <row r="1269" spans="1:414">
      <c r="A1269" s="1">
        <v>1255</v>
      </c>
      <c r="B1269" s="1">
        <v>176</v>
      </c>
      <c r="C1269" s="1">
        <v>4472892.3</v>
      </c>
      <c r="D1269" s="1" t="s">
        <v>3519</v>
      </c>
      <c r="E1269" s="1" t="s">
        <v>967</v>
      </c>
      <c r="F1269" s="1" t="s">
        <v>3167</v>
      </c>
      <c r="G1269" s="1" t="s">
        <v>3520</v>
      </c>
      <c r="H1269" s="1" t="s">
        <v>983</v>
      </c>
      <c r="I1269" s="1" t="s">
        <v>997</v>
      </c>
      <c r="J1269" s="1" t="s">
        <v>984</v>
      </c>
      <c r="K1269" s="1">
        <v>2.2963561781975399E-3</v>
      </c>
      <c r="L1269" s="1">
        <v>2.3583120152815798E-3</v>
      </c>
      <c r="M1269" t="str">
        <f t="shared" si="26"/>
        <v>"Supragingival_plaque.176"</v>
      </c>
      <c r="OX1269" s="1" t="s">
        <v>3569</v>
      </c>
    </row>
    <row r="1270" spans="1:414">
      <c r="A1270" s="1">
        <v>1256</v>
      </c>
      <c r="B1270" s="1">
        <v>177</v>
      </c>
      <c r="C1270" s="1">
        <v>4472958.3</v>
      </c>
      <c r="D1270" s="1" t="s">
        <v>3521</v>
      </c>
      <c r="E1270" s="1" t="s">
        <v>967</v>
      </c>
      <c r="F1270" s="1" t="s">
        <v>3167</v>
      </c>
      <c r="G1270" s="1" t="s">
        <v>3522</v>
      </c>
      <c r="H1270" s="1" t="s">
        <v>970</v>
      </c>
      <c r="I1270" s="1" t="s">
        <v>971</v>
      </c>
      <c r="J1270" s="1" t="s">
        <v>984</v>
      </c>
      <c r="K1270" s="1">
        <v>3.1789805073139301E-3</v>
      </c>
      <c r="L1270" s="1">
        <v>2.3400246261448998E-3</v>
      </c>
      <c r="M1270" t="str">
        <f t="shared" si="26"/>
        <v>"Supragingival_plaque.177"</v>
      </c>
      <c r="OX1270" s="1" t="s">
        <v>3571</v>
      </c>
    </row>
    <row r="1271" spans="1:414">
      <c r="A1271" s="1">
        <v>1257</v>
      </c>
      <c r="B1271" s="1">
        <v>178</v>
      </c>
      <c r="C1271" s="1">
        <v>4472961.3</v>
      </c>
      <c r="D1271" s="1" t="s">
        <v>3523</v>
      </c>
      <c r="E1271" s="1" t="s">
        <v>967</v>
      </c>
      <c r="F1271" s="1" t="s">
        <v>3167</v>
      </c>
      <c r="G1271" s="1" t="s">
        <v>3524</v>
      </c>
      <c r="H1271" s="1" t="s">
        <v>976</v>
      </c>
      <c r="I1271" s="1" t="s">
        <v>971</v>
      </c>
      <c r="J1271" s="1" t="s">
        <v>984</v>
      </c>
      <c r="K1271" s="1">
        <v>3.3742980424691098E-3</v>
      </c>
      <c r="L1271" s="1">
        <v>2.3387333415623699E-3</v>
      </c>
      <c r="M1271" t="str">
        <f t="shared" si="26"/>
        <v>"Supragingival_plaque.178"</v>
      </c>
      <c r="OX1271" s="1" t="s">
        <v>3573</v>
      </c>
    </row>
    <row r="1272" spans="1:414">
      <c r="A1272" s="1">
        <v>1258</v>
      </c>
      <c r="B1272" s="1">
        <v>179</v>
      </c>
      <c r="C1272" s="1">
        <v>4473060.3</v>
      </c>
      <c r="D1272" s="1" t="s">
        <v>3525</v>
      </c>
      <c r="E1272" s="1" t="s">
        <v>967</v>
      </c>
      <c r="F1272" s="1" t="s">
        <v>3167</v>
      </c>
      <c r="G1272" s="1" t="s">
        <v>3526</v>
      </c>
      <c r="H1272" s="1" t="s">
        <v>983</v>
      </c>
      <c r="I1272" s="1" t="s">
        <v>971</v>
      </c>
      <c r="J1272" s="1" t="s">
        <v>972</v>
      </c>
      <c r="K1272" s="1">
        <v>1.52886833063795E-3</v>
      </c>
      <c r="L1272" s="1">
        <v>2.3374172792228901E-3</v>
      </c>
      <c r="M1272" t="str">
        <f t="shared" si="26"/>
        <v>"Supragingival_plaque.179"</v>
      </c>
      <c r="OX1272" s="1" t="s">
        <v>3575</v>
      </c>
    </row>
    <row r="1273" spans="1:414">
      <c r="A1273" s="1">
        <v>1259</v>
      </c>
      <c r="B1273" s="1">
        <v>180</v>
      </c>
      <c r="C1273" s="1">
        <v>4472344.3</v>
      </c>
      <c r="D1273" s="1" t="s">
        <v>3527</v>
      </c>
      <c r="E1273" s="1" t="s">
        <v>967</v>
      </c>
      <c r="F1273" s="1" t="s">
        <v>3167</v>
      </c>
      <c r="G1273" s="1" t="s">
        <v>3528</v>
      </c>
      <c r="H1273" s="1" t="s">
        <v>3529</v>
      </c>
      <c r="I1273" s="1" t="s">
        <v>971</v>
      </c>
      <c r="J1273" s="1" t="s">
        <v>972</v>
      </c>
      <c r="K1273" s="1">
        <v>3.4043819378896298E-3</v>
      </c>
      <c r="L1273" s="1">
        <v>2.3354557880223901E-3</v>
      </c>
      <c r="M1273" t="str">
        <f t="shared" si="26"/>
        <v>"Supragingival_plaque.180"</v>
      </c>
      <c r="OX1273" s="1" t="s">
        <v>3577</v>
      </c>
    </row>
    <row r="1274" spans="1:414">
      <c r="A1274" s="1">
        <v>1260</v>
      </c>
      <c r="B1274" s="1">
        <v>181</v>
      </c>
      <c r="C1274" s="1">
        <v>4472295.3</v>
      </c>
      <c r="D1274" s="1" t="s">
        <v>3530</v>
      </c>
      <c r="E1274" s="1" t="s">
        <v>967</v>
      </c>
      <c r="F1274" s="1" t="s">
        <v>3167</v>
      </c>
      <c r="G1274" s="1" t="s">
        <v>3531</v>
      </c>
      <c r="H1274" s="1" t="s">
        <v>970</v>
      </c>
      <c r="I1274" s="1" t="s">
        <v>997</v>
      </c>
      <c r="J1274" s="1" t="s">
        <v>972</v>
      </c>
      <c r="K1274" s="1">
        <v>2.6935061243677201E-3</v>
      </c>
      <c r="L1274" s="1">
        <v>2.32247382294557E-3</v>
      </c>
      <c r="M1274" t="str">
        <f t="shared" si="26"/>
        <v>"Supragingival_plaque.181"</v>
      </c>
      <c r="OX1274" s="1" t="s">
        <v>3579</v>
      </c>
    </row>
    <row r="1275" spans="1:414">
      <c r="A1275" s="1">
        <v>1261</v>
      </c>
      <c r="B1275" s="1">
        <v>182</v>
      </c>
      <c r="C1275" s="1">
        <v>4472345.3</v>
      </c>
      <c r="D1275" s="1" t="s">
        <v>3532</v>
      </c>
      <c r="E1275" s="1" t="s">
        <v>967</v>
      </c>
      <c r="F1275" s="1" t="s">
        <v>3167</v>
      </c>
      <c r="G1275" s="1" t="s">
        <v>3533</v>
      </c>
      <c r="H1275" s="1" t="s">
        <v>3529</v>
      </c>
      <c r="I1275" s="1" t="s">
        <v>971</v>
      </c>
      <c r="J1275" s="1" t="s">
        <v>972</v>
      </c>
      <c r="K1275" s="1">
        <v>3.4461765770164299E-3</v>
      </c>
      <c r="L1275" s="1">
        <v>2.3010881028807202E-3</v>
      </c>
      <c r="M1275" t="str">
        <f t="shared" si="26"/>
        <v>"Supragingival_plaque.182"</v>
      </c>
      <c r="OX1275" s="1" t="s">
        <v>3581</v>
      </c>
    </row>
    <row r="1276" spans="1:414">
      <c r="A1276" s="1">
        <v>1262</v>
      </c>
      <c r="B1276" s="1">
        <v>183</v>
      </c>
      <c r="C1276" s="1">
        <v>4478433.3</v>
      </c>
      <c r="D1276" s="1" t="s">
        <v>3534</v>
      </c>
      <c r="E1276" s="1" t="s">
        <v>967</v>
      </c>
      <c r="F1276" s="1" t="s">
        <v>3167</v>
      </c>
      <c r="G1276" s="1" t="s">
        <v>3535</v>
      </c>
      <c r="H1276" s="1" t="s">
        <v>983</v>
      </c>
      <c r="I1276" s="1" t="s">
        <v>971</v>
      </c>
      <c r="J1276" s="1" t="s">
        <v>972</v>
      </c>
      <c r="K1276" s="1">
        <v>1.4569788377587301E-3</v>
      </c>
      <c r="L1276" s="1">
        <v>2.28229969377307E-3</v>
      </c>
      <c r="M1276" t="str">
        <f t="shared" si="26"/>
        <v>"Supragingival_plaque.183"</v>
      </c>
      <c r="OX1276" s="1" t="s">
        <v>3583</v>
      </c>
    </row>
    <row r="1277" spans="1:414">
      <c r="A1277" s="1">
        <v>1263</v>
      </c>
      <c r="B1277" s="1">
        <v>184</v>
      </c>
      <c r="C1277" s="1">
        <v>4473090.3</v>
      </c>
      <c r="D1277" s="1" t="s">
        <v>3536</v>
      </c>
      <c r="E1277" s="1" t="s">
        <v>967</v>
      </c>
      <c r="F1277" s="1" t="s">
        <v>3167</v>
      </c>
      <c r="G1277" s="1" t="s">
        <v>3537</v>
      </c>
      <c r="H1277" s="1" t="s">
        <v>970</v>
      </c>
      <c r="I1277" s="1" t="s">
        <v>971</v>
      </c>
      <c r="J1277" s="1" t="s">
        <v>972</v>
      </c>
      <c r="K1277" s="1">
        <v>3.7244997166667399E-3</v>
      </c>
      <c r="L1277" s="1">
        <v>2.28012945525397E-3</v>
      </c>
      <c r="M1277" t="str">
        <f t="shared" si="26"/>
        <v>"Supragingival_plaque.184"</v>
      </c>
      <c r="OX1277" s="1" t="s">
        <v>3585</v>
      </c>
    </row>
    <row r="1278" spans="1:414">
      <c r="A1278" s="1">
        <v>1264</v>
      </c>
      <c r="B1278" s="1">
        <v>185</v>
      </c>
      <c r="C1278" s="1">
        <v>4472617.3</v>
      </c>
      <c r="D1278" s="1" t="s">
        <v>3538</v>
      </c>
      <c r="E1278" s="1" t="s">
        <v>967</v>
      </c>
      <c r="F1278" s="1" t="s">
        <v>3167</v>
      </c>
      <c r="G1278" s="1" t="s">
        <v>3539</v>
      </c>
      <c r="H1278" s="1" t="s">
        <v>983</v>
      </c>
      <c r="I1278" s="1" t="s">
        <v>971</v>
      </c>
      <c r="J1278" s="1" t="s">
        <v>984</v>
      </c>
      <c r="K1278" s="1">
        <v>1.7350570761303699E-3</v>
      </c>
      <c r="L1278" s="1">
        <v>2.2552358740895099E-3</v>
      </c>
      <c r="M1278" t="str">
        <f t="shared" si="26"/>
        <v>"Supragingival_plaque.185"</v>
      </c>
      <c r="OX1278" s="1" t="s">
        <v>3587</v>
      </c>
    </row>
    <row r="1279" spans="1:414">
      <c r="A1279" s="1">
        <v>1265</v>
      </c>
      <c r="B1279" s="1">
        <v>186</v>
      </c>
      <c r="C1279" s="1">
        <v>4472622.3</v>
      </c>
      <c r="D1279" s="1" t="s">
        <v>3540</v>
      </c>
      <c r="E1279" s="1" t="s">
        <v>967</v>
      </c>
      <c r="F1279" s="1" t="s">
        <v>3167</v>
      </c>
      <c r="G1279" s="1" t="s">
        <v>3541</v>
      </c>
      <c r="H1279" s="1" t="s">
        <v>983</v>
      </c>
      <c r="I1279" s="1" t="s">
        <v>971</v>
      </c>
      <c r="J1279" s="1" t="s">
        <v>984</v>
      </c>
      <c r="K1279" s="1">
        <v>1.7605996349359301E-3</v>
      </c>
      <c r="L1279" s="1">
        <v>2.2234383032567E-3</v>
      </c>
      <c r="M1279" t="str">
        <f t="shared" si="26"/>
        <v>"Supragingival_plaque.186"</v>
      </c>
      <c r="OX1279" s="1" t="s">
        <v>3589</v>
      </c>
    </row>
    <row r="1280" spans="1:414">
      <c r="A1280" s="1">
        <v>1266</v>
      </c>
      <c r="B1280" s="1">
        <v>187</v>
      </c>
      <c r="C1280" s="1">
        <v>4478491.3</v>
      </c>
      <c r="D1280" s="1" t="s">
        <v>3542</v>
      </c>
      <c r="E1280" s="1" t="s">
        <v>967</v>
      </c>
      <c r="F1280" s="1" t="s">
        <v>3167</v>
      </c>
      <c r="G1280" s="1" t="s">
        <v>3543</v>
      </c>
      <c r="H1280" s="1" t="s">
        <v>983</v>
      </c>
      <c r="I1280" s="1" t="s">
        <v>971</v>
      </c>
      <c r="J1280" s="1" t="s">
        <v>972</v>
      </c>
      <c r="K1280" s="1">
        <v>1.47102807056865E-3</v>
      </c>
      <c r="L1280" s="1">
        <v>2.22066855848408E-3</v>
      </c>
      <c r="M1280" t="str">
        <f t="shared" si="26"/>
        <v>"Supragingival_plaque.187"</v>
      </c>
      <c r="OX1280" s="1" t="s">
        <v>3591</v>
      </c>
    </row>
    <row r="1281" spans="1:414">
      <c r="A1281" s="1">
        <v>1267</v>
      </c>
      <c r="B1281" s="1">
        <v>188</v>
      </c>
      <c r="C1281" s="1">
        <v>4478443.3</v>
      </c>
      <c r="D1281" s="1" t="s">
        <v>3544</v>
      </c>
      <c r="E1281" s="1" t="s">
        <v>967</v>
      </c>
      <c r="F1281" s="1" t="s">
        <v>3167</v>
      </c>
      <c r="G1281" s="1" t="s">
        <v>3545</v>
      </c>
      <c r="H1281" s="1" t="s">
        <v>970</v>
      </c>
      <c r="I1281" s="1" t="s">
        <v>971</v>
      </c>
      <c r="J1281" s="1" t="s">
        <v>972</v>
      </c>
      <c r="K1281" s="1">
        <v>3.68232848468619E-3</v>
      </c>
      <c r="L1281" s="1">
        <v>2.2188944521350702E-3</v>
      </c>
      <c r="M1281" t="str">
        <f t="shared" si="26"/>
        <v>"Supragingival_plaque.188"</v>
      </c>
      <c r="OX1281" s="1" t="s">
        <v>3593</v>
      </c>
    </row>
    <row r="1282" spans="1:414">
      <c r="A1282" s="1">
        <v>1268</v>
      </c>
      <c r="B1282" s="1">
        <v>189</v>
      </c>
      <c r="C1282" s="1">
        <v>4472775.3</v>
      </c>
      <c r="D1282" s="1" t="s">
        <v>3546</v>
      </c>
      <c r="E1282" s="1" t="s">
        <v>967</v>
      </c>
      <c r="F1282" s="1" t="s">
        <v>3167</v>
      </c>
      <c r="G1282" s="1" t="s">
        <v>3547</v>
      </c>
      <c r="H1282" s="1" t="s">
        <v>3163</v>
      </c>
      <c r="I1282" s="1" t="s">
        <v>971</v>
      </c>
      <c r="J1282" s="1" t="s">
        <v>984</v>
      </c>
      <c r="K1282" s="1">
        <v>3.2177365413585302E-3</v>
      </c>
      <c r="L1282" s="1">
        <v>2.21060062057153E-3</v>
      </c>
      <c r="M1282" t="str">
        <f t="shared" si="26"/>
        <v>"Supragingival_plaque.189"</v>
      </c>
      <c r="OX1282" s="1" t="s">
        <v>3595</v>
      </c>
    </row>
    <row r="1283" spans="1:414">
      <c r="A1283" s="1">
        <v>1269</v>
      </c>
      <c r="B1283" s="1">
        <v>190</v>
      </c>
      <c r="C1283" s="1">
        <v>4472773.3</v>
      </c>
      <c r="D1283" s="1" t="s">
        <v>3548</v>
      </c>
      <c r="E1283" s="1" t="s">
        <v>967</v>
      </c>
      <c r="F1283" s="1" t="s">
        <v>3167</v>
      </c>
      <c r="G1283" s="1" t="s">
        <v>3549</v>
      </c>
      <c r="H1283" s="1" t="s">
        <v>3163</v>
      </c>
      <c r="I1283" s="1" t="s">
        <v>971</v>
      </c>
      <c r="J1283" s="1" t="s">
        <v>984</v>
      </c>
      <c r="K1283" s="1">
        <v>3.3007994941920801E-3</v>
      </c>
      <c r="L1283" s="1">
        <v>2.1976228436594298E-3</v>
      </c>
      <c r="M1283" t="str">
        <f t="shared" si="26"/>
        <v>"Supragingival_plaque.190"</v>
      </c>
      <c r="OX1283" s="1" t="s">
        <v>3597</v>
      </c>
    </row>
    <row r="1284" spans="1:414">
      <c r="A1284" s="1">
        <v>1270</v>
      </c>
      <c r="B1284" s="1">
        <v>191</v>
      </c>
      <c r="C1284" s="1">
        <v>4478494.3</v>
      </c>
      <c r="D1284" s="1" t="s">
        <v>3550</v>
      </c>
      <c r="E1284" s="1" t="s">
        <v>967</v>
      </c>
      <c r="F1284" s="1" t="s">
        <v>3167</v>
      </c>
      <c r="G1284" s="1" t="s">
        <v>3551</v>
      </c>
      <c r="H1284" s="1" t="s">
        <v>983</v>
      </c>
      <c r="I1284" s="1" t="s">
        <v>971</v>
      </c>
      <c r="J1284" s="1" t="s">
        <v>972</v>
      </c>
      <c r="K1284" s="1">
        <v>1.5081664250213101E-3</v>
      </c>
      <c r="L1284" s="1">
        <v>2.18674375985731E-3</v>
      </c>
      <c r="M1284" t="str">
        <f t="shared" si="26"/>
        <v>"Supragingival_plaque.191"</v>
      </c>
      <c r="OX1284" s="1" t="s">
        <v>3599</v>
      </c>
    </row>
    <row r="1285" spans="1:414">
      <c r="A1285" s="1">
        <v>1271</v>
      </c>
      <c r="B1285" s="1">
        <v>192</v>
      </c>
      <c r="C1285" s="1">
        <v>4472293.3</v>
      </c>
      <c r="D1285" s="1" t="s">
        <v>3552</v>
      </c>
      <c r="E1285" s="1" t="s">
        <v>967</v>
      </c>
      <c r="F1285" s="1" t="s">
        <v>3167</v>
      </c>
      <c r="G1285" s="1" t="s">
        <v>3553</v>
      </c>
      <c r="H1285" s="1" t="s">
        <v>970</v>
      </c>
      <c r="I1285" s="1" t="s">
        <v>997</v>
      </c>
      <c r="J1285" s="1" t="s">
        <v>972</v>
      </c>
      <c r="K1285" s="1">
        <v>2.66575913311454E-3</v>
      </c>
      <c r="L1285" s="1">
        <v>2.1800806811890301E-3</v>
      </c>
      <c r="M1285" t="str">
        <f t="shared" si="26"/>
        <v>"Supragingival_plaque.192"</v>
      </c>
      <c r="OX1285" s="1" t="s">
        <v>3601</v>
      </c>
    </row>
    <row r="1286" spans="1:414">
      <c r="A1286" s="1">
        <v>1272</v>
      </c>
      <c r="B1286" s="1">
        <v>193</v>
      </c>
      <c r="C1286" s="1">
        <v>4472480.3</v>
      </c>
      <c r="D1286" s="1" t="s">
        <v>3554</v>
      </c>
      <c r="E1286" s="1" t="s">
        <v>967</v>
      </c>
      <c r="F1286" s="1" t="s">
        <v>3167</v>
      </c>
      <c r="G1286" s="1" t="s">
        <v>3555</v>
      </c>
      <c r="H1286" s="1" t="s">
        <v>1415</v>
      </c>
      <c r="I1286" s="1" t="s">
        <v>971</v>
      </c>
      <c r="J1286" s="1" t="s">
        <v>972</v>
      </c>
      <c r="K1286" s="1">
        <v>3.9910335699879802E-3</v>
      </c>
      <c r="L1286" s="1">
        <v>2.1630521196247402E-3</v>
      </c>
      <c r="M1286" t="str">
        <f t="shared" si="26"/>
        <v>"Supragingival_plaque.193"</v>
      </c>
      <c r="OX1286" s="1" t="s">
        <v>3603</v>
      </c>
    </row>
    <row r="1287" spans="1:414">
      <c r="A1287" s="1">
        <v>1273</v>
      </c>
      <c r="B1287" s="1">
        <v>194</v>
      </c>
      <c r="C1287" s="1">
        <v>4478558.3</v>
      </c>
      <c r="D1287" s="1" t="s">
        <v>3556</v>
      </c>
      <c r="E1287" s="1" t="s">
        <v>967</v>
      </c>
      <c r="F1287" s="1" t="s">
        <v>3167</v>
      </c>
      <c r="G1287" s="1" t="s">
        <v>3557</v>
      </c>
      <c r="H1287" s="1" t="s">
        <v>970</v>
      </c>
      <c r="I1287" s="1" t="s">
        <v>971</v>
      </c>
      <c r="J1287" s="1" t="s">
        <v>984</v>
      </c>
      <c r="K1287" s="1">
        <v>2.6356569474122E-3</v>
      </c>
      <c r="L1287" s="1">
        <v>2.1517700401526298E-3</v>
      </c>
      <c r="M1287" t="str">
        <f t="shared" si="26"/>
        <v>"Supragingival_plaque.194"</v>
      </c>
      <c r="OX1287" s="1" t="s">
        <v>3605</v>
      </c>
    </row>
    <row r="1288" spans="1:414">
      <c r="A1288" s="1">
        <v>1274</v>
      </c>
      <c r="B1288" s="1">
        <v>195</v>
      </c>
      <c r="C1288" s="1">
        <v>4473441.3</v>
      </c>
      <c r="D1288" s="1" t="s">
        <v>3558</v>
      </c>
      <c r="E1288" s="1" t="s">
        <v>967</v>
      </c>
      <c r="F1288" s="1" t="s">
        <v>3167</v>
      </c>
      <c r="G1288" s="1" t="s">
        <v>3559</v>
      </c>
      <c r="H1288" s="1" t="s">
        <v>970</v>
      </c>
      <c r="I1288" s="1" t="s">
        <v>971</v>
      </c>
      <c r="J1288" s="1" t="s">
        <v>984</v>
      </c>
      <c r="K1288" s="1">
        <v>2.6365127495812002E-3</v>
      </c>
      <c r="L1288" s="1">
        <v>2.1506269114267402E-3</v>
      </c>
      <c r="M1288" t="str">
        <f t="shared" si="26"/>
        <v>"Supragingival_plaque.195"</v>
      </c>
      <c r="OX1288" s="1" t="s">
        <v>3607</v>
      </c>
    </row>
    <row r="1289" spans="1:414">
      <c r="A1289" s="1">
        <v>1275</v>
      </c>
      <c r="B1289" s="1">
        <v>196</v>
      </c>
      <c r="C1289" s="1">
        <v>4472481.3</v>
      </c>
      <c r="D1289" s="1" t="s">
        <v>3560</v>
      </c>
      <c r="E1289" s="1" t="s">
        <v>967</v>
      </c>
      <c r="F1289" s="1" t="s">
        <v>3167</v>
      </c>
      <c r="G1289" s="1" t="s">
        <v>3561</v>
      </c>
      <c r="H1289" s="1" t="s">
        <v>1415</v>
      </c>
      <c r="I1289" s="1" t="s">
        <v>971</v>
      </c>
      <c r="J1289" s="1" t="s">
        <v>972</v>
      </c>
      <c r="K1289" s="1">
        <v>4.08014274134922E-3</v>
      </c>
      <c r="L1289" s="1">
        <v>2.1476431720482002E-3</v>
      </c>
      <c r="M1289" t="str">
        <f t="shared" si="26"/>
        <v>"Supragingival_plaque.196"</v>
      </c>
      <c r="Q1289" s="30"/>
      <c r="OX1289" s="1" t="s">
        <v>3609</v>
      </c>
    </row>
    <row r="1290" spans="1:414">
      <c r="A1290" s="1">
        <v>1276</v>
      </c>
      <c r="B1290" s="1">
        <v>197</v>
      </c>
      <c r="C1290" s="1">
        <v>4473357.3</v>
      </c>
      <c r="D1290" s="1" t="s">
        <v>3562</v>
      </c>
      <c r="E1290" s="1" t="s">
        <v>967</v>
      </c>
      <c r="F1290" s="1" t="s">
        <v>3167</v>
      </c>
      <c r="G1290" s="1" t="s">
        <v>3563</v>
      </c>
      <c r="H1290" s="1" t="s">
        <v>970</v>
      </c>
      <c r="I1290" s="1" t="s">
        <v>997</v>
      </c>
      <c r="J1290" s="1" t="s">
        <v>984</v>
      </c>
      <c r="K1290" s="1">
        <v>3.3741219046787901E-3</v>
      </c>
      <c r="L1290" s="1">
        <v>2.1415707520247699E-3</v>
      </c>
      <c r="M1290" t="str">
        <f t="shared" si="26"/>
        <v>"Supragingival_plaque.197"</v>
      </c>
      <c r="OX1290" s="1" t="s">
        <v>3611</v>
      </c>
    </row>
    <row r="1291" spans="1:414">
      <c r="A1291" s="1">
        <v>1277</v>
      </c>
      <c r="B1291" s="1">
        <v>198</v>
      </c>
      <c r="C1291" s="1">
        <v>4473406.3</v>
      </c>
      <c r="D1291" s="1" t="s">
        <v>3564</v>
      </c>
      <c r="E1291" s="1" t="s">
        <v>967</v>
      </c>
      <c r="F1291" s="1" t="s">
        <v>3167</v>
      </c>
      <c r="G1291" s="1" t="s">
        <v>3565</v>
      </c>
      <c r="H1291" s="1" t="s">
        <v>970</v>
      </c>
      <c r="I1291" s="1" t="s">
        <v>997</v>
      </c>
      <c r="J1291" s="1" t="s">
        <v>984</v>
      </c>
      <c r="K1291" s="1">
        <v>3.2672027336240598E-3</v>
      </c>
      <c r="L1291" s="1">
        <v>2.1155295116936199E-3</v>
      </c>
      <c r="M1291" t="str">
        <f t="shared" si="26"/>
        <v>"Supragingival_plaque.198"</v>
      </c>
      <c r="OX1291" s="1" t="s">
        <v>3613</v>
      </c>
    </row>
    <row r="1292" spans="1:414">
      <c r="A1292" s="1">
        <v>1278</v>
      </c>
      <c r="B1292" s="1">
        <v>199</v>
      </c>
      <c r="C1292" s="1">
        <v>4472114.3</v>
      </c>
      <c r="D1292" s="1" t="s">
        <v>3566</v>
      </c>
      <c r="E1292" s="1" t="s">
        <v>967</v>
      </c>
      <c r="F1292" s="1" t="s">
        <v>3167</v>
      </c>
      <c r="G1292" s="1" t="s">
        <v>3567</v>
      </c>
      <c r="H1292" s="1" t="s">
        <v>970</v>
      </c>
      <c r="I1292" s="1" t="s">
        <v>971</v>
      </c>
      <c r="J1292" s="1" t="s">
        <v>972</v>
      </c>
      <c r="K1292" s="1">
        <v>4.6551695715912299E-3</v>
      </c>
      <c r="L1292" s="1">
        <v>2.10569861350339E-3</v>
      </c>
      <c r="M1292" t="str">
        <f t="shared" si="26"/>
        <v>"Supragingival_plaque.199"</v>
      </c>
      <c r="OX1292" s="1" t="s">
        <v>3615</v>
      </c>
    </row>
    <row r="1293" spans="1:414">
      <c r="A1293" s="1">
        <v>1279</v>
      </c>
      <c r="B1293" s="1">
        <v>200</v>
      </c>
      <c r="C1293" s="1">
        <v>4478457.3</v>
      </c>
      <c r="D1293" s="1" t="s">
        <v>3568</v>
      </c>
      <c r="E1293" s="1" t="s">
        <v>967</v>
      </c>
      <c r="F1293" s="1" t="s">
        <v>3167</v>
      </c>
      <c r="G1293" s="1" t="s">
        <v>3569</v>
      </c>
      <c r="H1293" s="1" t="s">
        <v>970</v>
      </c>
      <c r="I1293" s="1" t="s">
        <v>971</v>
      </c>
      <c r="J1293" s="1" t="s">
        <v>972</v>
      </c>
      <c r="K1293" s="1">
        <v>3.2973855378775302E-3</v>
      </c>
      <c r="L1293" s="1">
        <v>2.09287112481706E-3</v>
      </c>
      <c r="M1293" t="str">
        <f t="shared" si="26"/>
        <v>"Supragingival_plaque.200"</v>
      </c>
      <c r="OX1293" s="1" t="s">
        <v>3617</v>
      </c>
    </row>
    <row r="1294" spans="1:414">
      <c r="A1294" s="1">
        <v>1280</v>
      </c>
      <c r="B1294" s="1">
        <v>201</v>
      </c>
      <c r="C1294" s="1">
        <v>4473135.3</v>
      </c>
      <c r="D1294" s="1" t="s">
        <v>3570</v>
      </c>
      <c r="E1294" s="1" t="s">
        <v>967</v>
      </c>
      <c r="F1294" s="1" t="s">
        <v>3167</v>
      </c>
      <c r="G1294" s="1" t="s">
        <v>3571</v>
      </c>
      <c r="H1294" s="1" t="s">
        <v>970</v>
      </c>
      <c r="I1294" s="1" t="s">
        <v>971</v>
      </c>
      <c r="J1294" s="1" t="s">
        <v>972</v>
      </c>
      <c r="K1294" s="1">
        <v>3.3220657378570102E-3</v>
      </c>
      <c r="L1294" s="1">
        <v>2.0787152078567701E-3</v>
      </c>
      <c r="M1294" t="str">
        <f t="shared" si="26"/>
        <v>"Supragingival_plaque.201"</v>
      </c>
      <c r="OX1294" s="1" t="s">
        <v>3619</v>
      </c>
    </row>
    <row r="1295" spans="1:414">
      <c r="A1295" s="1">
        <v>1281</v>
      </c>
      <c r="B1295" s="1">
        <v>202</v>
      </c>
      <c r="C1295" s="1">
        <v>4472115.3</v>
      </c>
      <c r="D1295" s="1" t="s">
        <v>3572</v>
      </c>
      <c r="E1295" s="1" t="s">
        <v>967</v>
      </c>
      <c r="F1295" s="1" t="s">
        <v>3167</v>
      </c>
      <c r="G1295" s="1" t="s">
        <v>3573</v>
      </c>
      <c r="H1295" s="1" t="s">
        <v>970</v>
      </c>
      <c r="I1295" s="1" t="s">
        <v>971</v>
      </c>
      <c r="J1295" s="1" t="s">
        <v>972</v>
      </c>
      <c r="K1295" s="1">
        <v>4.7608708407076298E-3</v>
      </c>
      <c r="L1295" s="1">
        <v>2.0710834289894699E-3</v>
      </c>
      <c r="M1295" t="str">
        <f t="shared" si="26"/>
        <v>"Supragingival_plaque.202"</v>
      </c>
      <c r="OX1295" s="1" t="s">
        <v>3621</v>
      </c>
    </row>
    <row r="1296" spans="1:414">
      <c r="A1296" s="1">
        <v>1282</v>
      </c>
      <c r="B1296" s="1">
        <v>203</v>
      </c>
      <c r="C1296" s="1">
        <v>4473017.3</v>
      </c>
      <c r="D1296" s="1" t="s">
        <v>3574</v>
      </c>
      <c r="E1296" s="1" t="s">
        <v>967</v>
      </c>
      <c r="F1296" s="1" t="s">
        <v>3167</v>
      </c>
      <c r="G1296" s="1" t="s">
        <v>3575</v>
      </c>
      <c r="H1296" s="1" t="s">
        <v>970</v>
      </c>
      <c r="I1296" s="1" t="s">
        <v>971</v>
      </c>
      <c r="J1296" s="1" t="s">
        <v>984</v>
      </c>
      <c r="K1296" s="1">
        <v>2.9349451443037599E-3</v>
      </c>
      <c r="L1296" s="1">
        <v>2.0662672666632298E-3</v>
      </c>
      <c r="M1296" t="str">
        <f t="shared" si="26"/>
        <v>"Supragingival_plaque.203"</v>
      </c>
      <c r="OX1296" s="1" t="s">
        <v>3623</v>
      </c>
    </row>
    <row r="1297" spans="1:414">
      <c r="A1297" s="1">
        <v>1283</v>
      </c>
      <c r="B1297" s="1">
        <v>204</v>
      </c>
      <c r="C1297" s="1">
        <v>4472765.3</v>
      </c>
      <c r="D1297" s="1" t="s">
        <v>3576</v>
      </c>
      <c r="E1297" s="1" t="s">
        <v>967</v>
      </c>
      <c r="F1297" s="1" t="s">
        <v>3167</v>
      </c>
      <c r="G1297" s="1" t="s">
        <v>3577</v>
      </c>
      <c r="H1297" s="1" t="s">
        <v>976</v>
      </c>
      <c r="I1297" s="1" t="s">
        <v>971</v>
      </c>
      <c r="J1297" s="1" t="s">
        <v>984</v>
      </c>
      <c r="K1297" s="1">
        <v>3.3437022082866098E-3</v>
      </c>
      <c r="L1297" s="1">
        <v>2.0635191058563799E-3</v>
      </c>
      <c r="M1297" t="str">
        <f t="shared" si="26"/>
        <v>"Supragingival_plaque.204"</v>
      </c>
      <c r="OX1297" s="1" t="s">
        <v>3625</v>
      </c>
    </row>
    <row r="1298" spans="1:414">
      <c r="A1298" s="1">
        <v>1284</v>
      </c>
      <c r="B1298" s="1">
        <v>205</v>
      </c>
      <c r="C1298" s="1">
        <v>4478418.3</v>
      </c>
      <c r="D1298" s="1" t="s">
        <v>3578</v>
      </c>
      <c r="E1298" s="1" t="s">
        <v>967</v>
      </c>
      <c r="F1298" s="1" t="s">
        <v>3167</v>
      </c>
      <c r="G1298" s="1" t="s">
        <v>3579</v>
      </c>
      <c r="H1298" s="1" t="s">
        <v>970</v>
      </c>
      <c r="I1298" s="1" t="s">
        <v>971</v>
      </c>
      <c r="J1298" s="1" t="s">
        <v>984</v>
      </c>
      <c r="K1298" s="1">
        <v>2.9554180064986801E-3</v>
      </c>
      <c r="L1298" s="1">
        <v>1.98757035735856E-3</v>
      </c>
      <c r="M1298" t="str">
        <f t="shared" si="26"/>
        <v>"Supragingival_plaque.205"</v>
      </c>
      <c r="OX1298" s="1" t="s">
        <v>3627</v>
      </c>
    </row>
    <row r="1299" spans="1:414">
      <c r="A1299" s="1">
        <v>1285</v>
      </c>
      <c r="B1299" s="1">
        <v>206</v>
      </c>
      <c r="C1299" s="1">
        <v>4473578.3</v>
      </c>
      <c r="D1299" s="1" t="s">
        <v>3580</v>
      </c>
      <c r="E1299" s="1" t="s">
        <v>967</v>
      </c>
      <c r="F1299" s="1" t="s">
        <v>3167</v>
      </c>
      <c r="G1299" s="1" t="s">
        <v>3581</v>
      </c>
      <c r="H1299" s="1" t="s">
        <v>983</v>
      </c>
      <c r="I1299" s="1" t="s">
        <v>997</v>
      </c>
      <c r="J1299" s="1" t="s">
        <v>984</v>
      </c>
      <c r="K1299" s="1">
        <v>3.4410490294538498E-3</v>
      </c>
      <c r="L1299" s="1">
        <v>1.9739064486099999E-3</v>
      </c>
      <c r="M1299" t="str">
        <f t="shared" si="26"/>
        <v>"Supragingival_plaque.206"</v>
      </c>
      <c r="OX1299" s="1" t="s">
        <v>3629</v>
      </c>
    </row>
    <row r="1300" spans="1:414">
      <c r="A1300" s="1">
        <v>1286</v>
      </c>
      <c r="B1300" s="1">
        <v>207</v>
      </c>
      <c r="C1300" s="1">
        <v>4473196.3</v>
      </c>
      <c r="D1300" s="1" t="s">
        <v>3582</v>
      </c>
      <c r="E1300" s="1" t="s">
        <v>967</v>
      </c>
      <c r="F1300" s="1" t="s">
        <v>3167</v>
      </c>
      <c r="G1300" s="1" t="s">
        <v>3583</v>
      </c>
      <c r="H1300" s="1" t="s">
        <v>3529</v>
      </c>
      <c r="I1300" s="1" t="s">
        <v>997</v>
      </c>
      <c r="J1300" s="1" t="s">
        <v>972</v>
      </c>
      <c r="K1300" s="1">
        <v>3.2196634416921202E-3</v>
      </c>
      <c r="L1300" s="1">
        <v>1.87539687170319E-3</v>
      </c>
      <c r="M1300" t="str">
        <f t="shared" si="26"/>
        <v>"Supragingival_plaque.207"</v>
      </c>
      <c r="OX1300" s="1" t="s">
        <v>3631</v>
      </c>
    </row>
    <row r="1301" spans="1:414">
      <c r="A1301" s="1">
        <v>1287</v>
      </c>
      <c r="B1301" s="1">
        <v>208</v>
      </c>
      <c r="C1301" s="1">
        <v>4472663.3</v>
      </c>
      <c r="D1301" s="1" t="s">
        <v>3584</v>
      </c>
      <c r="E1301" s="1" t="s">
        <v>967</v>
      </c>
      <c r="F1301" s="1" t="s">
        <v>3167</v>
      </c>
      <c r="G1301" s="1" t="s">
        <v>3585</v>
      </c>
      <c r="H1301" s="1" t="s">
        <v>970</v>
      </c>
      <c r="I1301" s="1" t="s">
        <v>971</v>
      </c>
      <c r="J1301" s="1" t="s">
        <v>984</v>
      </c>
      <c r="K1301" s="1">
        <v>3.8912820071332899E-3</v>
      </c>
      <c r="L1301" s="1">
        <v>1.82175414492931E-3</v>
      </c>
      <c r="M1301" t="str">
        <f t="shared" si="26"/>
        <v>"Supragingival_plaque.208"</v>
      </c>
      <c r="OX1301" s="1" t="s">
        <v>3633</v>
      </c>
    </row>
    <row r="1302" spans="1:414">
      <c r="A1302" s="1">
        <v>1288</v>
      </c>
      <c r="B1302" s="1">
        <v>209</v>
      </c>
      <c r="C1302" s="1">
        <v>4478580.3</v>
      </c>
      <c r="D1302" s="1" t="s">
        <v>3586</v>
      </c>
      <c r="E1302" s="1" t="s">
        <v>967</v>
      </c>
      <c r="F1302" s="1" t="s">
        <v>3167</v>
      </c>
      <c r="G1302" s="1" t="s">
        <v>3587</v>
      </c>
      <c r="H1302" s="1" t="s">
        <v>970</v>
      </c>
      <c r="I1302" s="1" t="s">
        <v>971</v>
      </c>
      <c r="J1302" s="1" t="s">
        <v>984</v>
      </c>
      <c r="K1302" s="1">
        <v>3.8517194132681501E-3</v>
      </c>
      <c r="L1302" s="1">
        <v>1.81974803880189E-3</v>
      </c>
      <c r="M1302" t="str">
        <f t="shared" si="26"/>
        <v>"Supragingival_plaque.209"</v>
      </c>
      <c r="OX1302" s="1" t="s">
        <v>3635</v>
      </c>
    </row>
    <row r="1303" spans="1:414">
      <c r="A1303" s="1">
        <v>1289</v>
      </c>
      <c r="B1303" s="1">
        <v>210</v>
      </c>
      <c r="C1303" s="1">
        <v>4478608.3</v>
      </c>
      <c r="D1303" s="1" t="s">
        <v>3588</v>
      </c>
      <c r="E1303" s="1" t="s">
        <v>967</v>
      </c>
      <c r="F1303" s="1" t="s">
        <v>3167</v>
      </c>
      <c r="G1303" s="1" t="s">
        <v>3589</v>
      </c>
      <c r="H1303" s="1" t="s">
        <v>970</v>
      </c>
      <c r="I1303" s="1" t="s">
        <v>997</v>
      </c>
      <c r="J1303" s="1" t="s">
        <v>984</v>
      </c>
      <c r="K1303" s="1">
        <v>4.1438237210142401E-3</v>
      </c>
      <c r="L1303" s="1">
        <v>1.8195669254282799E-3</v>
      </c>
      <c r="M1303" t="str">
        <f t="shared" si="26"/>
        <v>"Supragingival_plaque.210"</v>
      </c>
      <c r="OX1303" s="1" t="s">
        <v>3637</v>
      </c>
    </row>
    <row r="1304" spans="1:414">
      <c r="A1304" s="1">
        <v>1290</v>
      </c>
      <c r="B1304" s="1">
        <v>211</v>
      </c>
      <c r="C1304" s="1">
        <v>4473608.3</v>
      </c>
      <c r="D1304" s="1" t="s">
        <v>3590</v>
      </c>
      <c r="E1304" s="1" t="s">
        <v>967</v>
      </c>
      <c r="F1304" s="1" t="s">
        <v>3167</v>
      </c>
      <c r="G1304" s="1" t="s">
        <v>3591</v>
      </c>
      <c r="H1304" s="1" t="s">
        <v>970</v>
      </c>
      <c r="I1304" s="1" t="s">
        <v>997</v>
      </c>
      <c r="J1304" s="1" t="s">
        <v>984</v>
      </c>
      <c r="K1304" s="1">
        <v>4.2609433042963898E-3</v>
      </c>
      <c r="L1304" s="1">
        <v>1.81830589687694E-3</v>
      </c>
      <c r="M1304" t="str">
        <f t="shared" si="26"/>
        <v>"Supragingival_plaque.211"</v>
      </c>
      <c r="OX1304" s="1" t="s">
        <v>3639</v>
      </c>
    </row>
    <row r="1305" spans="1:414">
      <c r="A1305" s="1">
        <v>1291</v>
      </c>
      <c r="B1305" s="1">
        <v>212</v>
      </c>
      <c r="C1305" s="1">
        <v>4478478.3</v>
      </c>
      <c r="D1305" s="1" t="s">
        <v>3592</v>
      </c>
      <c r="E1305" s="1" t="s">
        <v>967</v>
      </c>
      <c r="F1305" s="1" t="s">
        <v>3167</v>
      </c>
      <c r="G1305" s="1" t="s">
        <v>3593</v>
      </c>
      <c r="H1305" s="1" t="s">
        <v>3529</v>
      </c>
      <c r="I1305" s="1" t="s">
        <v>997</v>
      </c>
      <c r="J1305" s="1" t="s">
        <v>972</v>
      </c>
      <c r="K1305" s="1">
        <v>3.1802791396697001E-3</v>
      </c>
      <c r="L1305" s="1">
        <v>1.8056372444515099E-3</v>
      </c>
      <c r="M1305" t="str">
        <f t="shared" si="26"/>
        <v>"Supragingival_plaque.212"</v>
      </c>
      <c r="OX1305" s="1" t="s">
        <v>3641</v>
      </c>
    </row>
    <row r="1306" spans="1:414">
      <c r="A1306" s="1">
        <v>1292</v>
      </c>
      <c r="B1306" s="1">
        <v>213</v>
      </c>
      <c r="C1306" s="1">
        <v>4472708.3</v>
      </c>
      <c r="D1306" s="1" t="s">
        <v>3594</v>
      </c>
      <c r="E1306" s="1" t="s">
        <v>967</v>
      </c>
      <c r="F1306" s="1" t="s">
        <v>3167</v>
      </c>
      <c r="G1306" s="1" t="s">
        <v>3595</v>
      </c>
      <c r="H1306" s="1" t="s">
        <v>983</v>
      </c>
      <c r="I1306" s="1" t="s">
        <v>971</v>
      </c>
      <c r="J1306" s="1" t="s">
        <v>984</v>
      </c>
      <c r="K1306" s="1">
        <v>2.5718513288151201E-3</v>
      </c>
      <c r="L1306" s="1">
        <v>1.77520938073927E-3</v>
      </c>
      <c r="M1306" t="str">
        <f t="shared" si="26"/>
        <v>"Supragingival_plaque.213"</v>
      </c>
      <c r="OX1306" s="1" t="s">
        <v>3643</v>
      </c>
    </row>
    <row r="1307" spans="1:414">
      <c r="A1307" s="1">
        <v>1293</v>
      </c>
      <c r="B1307" s="1">
        <v>214</v>
      </c>
      <c r="C1307" s="1">
        <v>4473589.3</v>
      </c>
      <c r="D1307" s="1" t="s">
        <v>3596</v>
      </c>
      <c r="E1307" s="1" t="s">
        <v>967</v>
      </c>
      <c r="F1307" s="1" t="s">
        <v>3167</v>
      </c>
      <c r="G1307" s="1" t="s">
        <v>3597</v>
      </c>
      <c r="H1307" s="1" t="s">
        <v>976</v>
      </c>
      <c r="I1307" s="1" t="s">
        <v>997</v>
      </c>
      <c r="J1307" s="1" t="s">
        <v>984</v>
      </c>
      <c r="K1307" s="1">
        <v>3.4191580845672098E-3</v>
      </c>
      <c r="L1307" s="1">
        <v>1.76902294030029E-3</v>
      </c>
      <c r="M1307" t="str">
        <f t="shared" si="26"/>
        <v>"Supragingival_plaque.214"</v>
      </c>
      <c r="OX1307" s="1" t="s">
        <v>3645</v>
      </c>
    </row>
    <row r="1308" spans="1:414">
      <c r="A1308" s="1">
        <v>1294</v>
      </c>
      <c r="B1308" s="1">
        <v>215</v>
      </c>
      <c r="C1308" s="1">
        <v>4473583.3</v>
      </c>
      <c r="D1308" s="1" t="s">
        <v>3598</v>
      </c>
      <c r="E1308" s="1" t="s">
        <v>967</v>
      </c>
      <c r="F1308" s="1" t="s">
        <v>3167</v>
      </c>
      <c r="G1308" s="1" t="s">
        <v>3599</v>
      </c>
      <c r="H1308" s="1" t="s">
        <v>970</v>
      </c>
      <c r="I1308" s="1" t="s">
        <v>971</v>
      </c>
      <c r="J1308" s="1" t="s">
        <v>984</v>
      </c>
      <c r="K1308" s="1">
        <v>3.7753404381102701E-3</v>
      </c>
      <c r="L1308" s="1">
        <v>1.7495701598621201E-3</v>
      </c>
      <c r="M1308" t="str">
        <f t="shared" si="26"/>
        <v>"Supragingival_plaque.215"</v>
      </c>
      <c r="OX1308" s="1" t="s">
        <v>3647</v>
      </c>
    </row>
    <row r="1309" spans="1:414">
      <c r="A1309" s="1">
        <v>1295</v>
      </c>
      <c r="B1309" s="1">
        <v>216</v>
      </c>
      <c r="C1309" s="1">
        <v>4472112.3</v>
      </c>
      <c r="D1309" s="1" t="s">
        <v>3600</v>
      </c>
      <c r="E1309" s="1" t="s">
        <v>967</v>
      </c>
      <c r="F1309" s="1" t="s">
        <v>3167</v>
      </c>
      <c r="G1309" s="1" t="s">
        <v>3601</v>
      </c>
      <c r="H1309" s="1" t="s">
        <v>3529</v>
      </c>
      <c r="I1309" s="1" t="s">
        <v>997</v>
      </c>
      <c r="J1309" s="1" t="s">
        <v>972</v>
      </c>
      <c r="K1309" s="1">
        <v>3.11068425105345E-3</v>
      </c>
      <c r="L1309" s="1">
        <v>1.7451437212004501E-3</v>
      </c>
      <c r="M1309" t="str">
        <f t="shared" si="26"/>
        <v>"Supragingival_plaque.216"</v>
      </c>
      <c r="OX1309" s="1" t="s">
        <v>3649</v>
      </c>
    </row>
    <row r="1310" spans="1:414">
      <c r="A1310" s="1">
        <v>1296</v>
      </c>
      <c r="B1310" s="1">
        <v>217</v>
      </c>
      <c r="C1310" s="1">
        <v>4472221.3</v>
      </c>
      <c r="D1310" s="1" t="s">
        <v>3602</v>
      </c>
      <c r="E1310" s="1" t="s">
        <v>967</v>
      </c>
      <c r="F1310" s="1" t="s">
        <v>3167</v>
      </c>
      <c r="G1310" s="1" t="s">
        <v>3603</v>
      </c>
      <c r="H1310" s="1" t="s">
        <v>970</v>
      </c>
      <c r="I1310" s="1" t="s">
        <v>997</v>
      </c>
      <c r="J1310" s="1" t="s">
        <v>972</v>
      </c>
      <c r="K1310" s="1">
        <v>3.7345551198727399E-3</v>
      </c>
      <c r="L1310" s="1">
        <v>1.7379282264919601E-3</v>
      </c>
      <c r="M1310" t="str">
        <f t="shared" si="26"/>
        <v>"Supragingival_plaque.217"</v>
      </c>
      <c r="OX1310" s="1" t="s">
        <v>3651</v>
      </c>
    </row>
    <row r="1311" spans="1:414">
      <c r="A1311" s="1">
        <v>1297</v>
      </c>
      <c r="B1311" s="1">
        <v>218</v>
      </c>
      <c r="C1311" s="1">
        <v>4473577.3</v>
      </c>
      <c r="D1311" s="1" t="s">
        <v>3604</v>
      </c>
      <c r="E1311" s="1" t="s">
        <v>967</v>
      </c>
      <c r="F1311" s="1" t="s">
        <v>3167</v>
      </c>
      <c r="G1311" s="1" t="s">
        <v>3605</v>
      </c>
      <c r="H1311" s="1" t="s">
        <v>983</v>
      </c>
      <c r="I1311" s="1" t="s">
        <v>997</v>
      </c>
      <c r="J1311" s="1" t="s">
        <v>984</v>
      </c>
      <c r="K1311" s="1">
        <v>3.1677798265502101E-3</v>
      </c>
      <c r="L1311" s="1">
        <v>1.73496384473826E-3</v>
      </c>
      <c r="M1311" t="str">
        <f t="shared" si="26"/>
        <v>"Supragingival_plaque.218"</v>
      </c>
      <c r="OX1311" s="1" t="s">
        <v>3653</v>
      </c>
    </row>
    <row r="1312" spans="1:414">
      <c r="A1312" s="1">
        <v>1298</v>
      </c>
      <c r="B1312" s="1">
        <v>219</v>
      </c>
      <c r="C1312" s="1">
        <v>4478602.3</v>
      </c>
      <c r="D1312" s="1" t="s">
        <v>3606</v>
      </c>
      <c r="E1312" s="1" t="s">
        <v>967</v>
      </c>
      <c r="F1312" s="1" t="s">
        <v>3167</v>
      </c>
      <c r="G1312" s="1" t="s">
        <v>3607</v>
      </c>
      <c r="H1312" s="1" t="s">
        <v>976</v>
      </c>
      <c r="I1312" s="1" t="s">
        <v>997</v>
      </c>
      <c r="J1312" s="1" t="s">
        <v>984</v>
      </c>
      <c r="K1312" s="1">
        <v>3.2903659666226799E-3</v>
      </c>
      <c r="L1312" s="1">
        <v>1.7325541741264701E-3</v>
      </c>
      <c r="M1312" t="str">
        <f t="shared" si="26"/>
        <v>"Supragingival_plaque.219"</v>
      </c>
      <c r="OX1312" s="1" t="s">
        <v>3655</v>
      </c>
    </row>
    <row r="1313" spans="1:414">
      <c r="A1313" s="1">
        <v>1299</v>
      </c>
      <c r="B1313" s="1">
        <v>220</v>
      </c>
      <c r="C1313" s="1">
        <v>4472703.3</v>
      </c>
      <c r="D1313" s="1" t="s">
        <v>3608</v>
      </c>
      <c r="E1313" s="1" t="s">
        <v>967</v>
      </c>
      <c r="F1313" s="1" t="s">
        <v>3167</v>
      </c>
      <c r="G1313" s="1" t="s">
        <v>3609</v>
      </c>
      <c r="H1313" s="1" t="s">
        <v>983</v>
      </c>
      <c r="I1313" s="1" t="s">
        <v>971</v>
      </c>
      <c r="J1313" s="1" t="s">
        <v>984</v>
      </c>
      <c r="K1313" s="1">
        <v>2.5331479953889301E-3</v>
      </c>
      <c r="L1313" s="1">
        <v>1.7148005039978799E-3</v>
      </c>
      <c r="M1313" t="str">
        <f t="shared" si="26"/>
        <v>"Supragingival_plaque.220"</v>
      </c>
      <c r="OX1313" s="1" t="s">
        <v>3657</v>
      </c>
    </row>
    <row r="1314" spans="1:414">
      <c r="A1314" s="1">
        <v>1300</v>
      </c>
      <c r="B1314" s="1">
        <v>221</v>
      </c>
      <c r="C1314" s="1">
        <v>4472220.3</v>
      </c>
      <c r="D1314" s="1" t="s">
        <v>3610</v>
      </c>
      <c r="E1314" s="1" t="s">
        <v>967</v>
      </c>
      <c r="F1314" s="1" t="s">
        <v>3167</v>
      </c>
      <c r="G1314" s="1" t="s">
        <v>3611</v>
      </c>
      <c r="H1314" s="1" t="s">
        <v>970</v>
      </c>
      <c r="I1314" s="1" t="s">
        <v>997</v>
      </c>
      <c r="J1314" s="1" t="s">
        <v>972</v>
      </c>
      <c r="K1314" s="1">
        <v>3.7456345189536299E-3</v>
      </c>
      <c r="L1314" s="1">
        <v>1.66527109430221E-3</v>
      </c>
      <c r="M1314" t="str">
        <f t="shared" si="26"/>
        <v>"Supragingival_plaque.221"</v>
      </c>
      <c r="OX1314" s="1" t="s">
        <v>3659</v>
      </c>
    </row>
    <row r="1315" spans="1:414">
      <c r="A1315" s="1">
        <v>1301</v>
      </c>
      <c r="B1315" s="1">
        <v>222</v>
      </c>
      <c r="C1315" s="1">
        <v>4478606.3</v>
      </c>
      <c r="D1315" s="1" t="s">
        <v>3612</v>
      </c>
      <c r="E1315" s="1" t="s">
        <v>967</v>
      </c>
      <c r="F1315" s="1" t="s">
        <v>3167</v>
      </c>
      <c r="G1315" s="1" t="s">
        <v>3613</v>
      </c>
      <c r="H1315" s="1" t="s">
        <v>970</v>
      </c>
      <c r="I1315" s="1" t="s">
        <v>971</v>
      </c>
      <c r="J1315" s="1" t="s">
        <v>984</v>
      </c>
      <c r="K1315" s="1">
        <v>3.76247551817492E-3</v>
      </c>
      <c r="L1315" s="1">
        <v>1.6584847961244799E-3</v>
      </c>
      <c r="M1315" t="str">
        <f t="shared" si="26"/>
        <v>"Supragingival_plaque.222"</v>
      </c>
      <c r="OX1315" s="1" t="s">
        <v>3661</v>
      </c>
    </row>
    <row r="1316" spans="1:414">
      <c r="A1316" s="1">
        <v>1302</v>
      </c>
      <c r="B1316" s="1">
        <v>223</v>
      </c>
      <c r="C1316" s="1">
        <v>4472113.3</v>
      </c>
      <c r="D1316" s="1" t="s">
        <v>3614</v>
      </c>
      <c r="E1316" s="1" t="s">
        <v>967</v>
      </c>
      <c r="F1316" s="1" t="s">
        <v>3167</v>
      </c>
      <c r="G1316" s="1" t="s">
        <v>3615</v>
      </c>
      <c r="H1316" s="1" t="s">
        <v>3529</v>
      </c>
      <c r="I1316" s="1" t="s">
        <v>997</v>
      </c>
      <c r="J1316" s="1" t="s">
        <v>972</v>
      </c>
      <c r="K1316" s="1">
        <v>3.0597450461846399E-3</v>
      </c>
      <c r="L1316" s="1">
        <v>1.6129603395244399E-3</v>
      </c>
      <c r="M1316" t="str">
        <f t="shared" si="26"/>
        <v>"Supragingival_plaque.223"</v>
      </c>
      <c r="OX1316" s="1" t="s">
        <v>3663</v>
      </c>
    </row>
    <row r="1317" spans="1:414">
      <c r="A1317" s="1">
        <v>1303</v>
      </c>
      <c r="B1317" s="1">
        <v>224</v>
      </c>
      <c r="C1317" s="1">
        <v>4472969.3</v>
      </c>
      <c r="D1317" s="1" t="s">
        <v>3616</v>
      </c>
      <c r="E1317" s="1" t="s">
        <v>967</v>
      </c>
      <c r="F1317" s="1" t="s">
        <v>3167</v>
      </c>
      <c r="G1317" s="1" t="s">
        <v>3617</v>
      </c>
      <c r="H1317" s="1" t="s">
        <v>983</v>
      </c>
      <c r="I1317" s="1" t="s">
        <v>971</v>
      </c>
      <c r="J1317" s="1" t="s">
        <v>984</v>
      </c>
      <c r="K1317" s="1">
        <v>2.0880282954913402E-3</v>
      </c>
      <c r="L1317" s="1">
        <v>1.58295474378219E-3</v>
      </c>
      <c r="M1317" t="str">
        <f t="shared" si="26"/>
        <v>"Supragingival_plaque.224"</v>
      </c>
      <c r="OX1317" s="1" t="s">
        <v>3665</v>
      </c>
    </row>
    <row r="1318" spans="1:414">
      <c r="A1318" s="1">
        <v>1304</v>
      </c>
      <c r="B1318" s="1">
        <v>225</v>
      </c>
      <c r="C1318" s="1">
        <v>4472964.3</v>
      </c>
      <c r="D1318" s="1" t="s">
        <v>3618</v>
      </c>
      <c r="E1318" s="1" t="s">
        <v>967</v>
      </c>
      <c r="F1318" s="1" t="s">
        <v>3167</v>
      </c>
      <c r="G1318" s="1" t="s">
        <v>3619</v>
      </c>
      <c r="H1318" s="1" t="s">
        <v>3163</v>
      </c>
      <c r="I1318" s="1" t="s">
        <v>997</v>
      </c>
      <c r="J1318" s="1" t="s">
        <v>984</v>
      </c>
      <c r="K1318" s="1">
        <v>2.0350823044724001E-3</v>
      </c>
      <c r="L1318" s="1">
        <v>1.50186856146813E-3</v>
      </c>
      <c r="M1318" t="str">
        <f t="shared" si="26"/>
        <v>"Supragingival_plaque.225"</v>
      </c>
      <c r="OX1318" s="1" t="s">
        <v>3667</v>
      </c>
    </row>
    <row r="1319" spans="1:414">
      <c r="A1319" s="1">
        <v>1305</v>
      </c>
      <c r="B1319" s="1">
        <v>226</v>
      </c>
      <c r="C1319" s="1">
        <v>4478600.3</v>
      </c>
      <c r="D1319" s="1" t="s">
        <v>3620</v>
      </c>
      <c r="E1319" s="1" t="s">
        <v>967</v>
      </c>
      <c r="F1319" s="1" t="s">
        <v>3167</v>
      </c>
      <c r="G1319" s="1" t="s">
        <v>3621</v>
      </c>
      <c r="H1319" s="1" t="s">
        <v>970</v>
      </c>
      <c r="I1319" s="1" t="s">
        <v>971</v>
      </c>
      <c r="J1319" s="1" t="s">
        <v>984</v>
      </c>
      <c r="K1319" s="1">
        <v>4.2344817169469003E-3</v>
      </c>
      <c r="L1319" s="1">
        <v>1.3797112120823901E-3</v>
      </c>
      <c r="M1319" t="str">
        <f t="shared" si="26"/>
        <v>"Supragingival_plaque.226"</v>
      </c>
      <c r="OX1319" s="1" t="s">
        <v>3669</v>
      </c>
    </row>
    <row r="1320" spans="1:414">
      <c r="A1320" s="1">
        <v>1306</v>
      </c>
      <c r="B1320" s="1">
        <v>227</v>
      </c>
      <c r="C1320" s="1">
        <v>4472807.3</v>
      </c>
      <c r="D1320" s="1" t="s">
        <v>3622</v>
      </c>
      <c r="E1320" s="1" t="s">
        <v>967</v>
      </c>
      <c r="F1320" s="1" t="s">
        <v>3167</v>
      </c>
      <c r="G1320" s="1" t="s">
        <v>3623</v>
      </c>
      <c r="H1320" s="1" t="s">
        <v>3163</v>
      </c>
      <c r="I1320" s="1" t="s">
        <v>997</v>
      </c>
      <c r="J1320" s="1" t="s">
        <v>984</v>
      </c>
      <c r="K1320" s="1">
        <v>2.9571049910308502E-3</v>
      </c>
      <c r="L1320" s="1">
        <v>1.3417918158347801E-3</v>
      </c>
      <c r="M1320" t="str">
        <f t="shared" si="26"/>
        <v>"Supragingival_plaque.227"</v>
      </c>
      <c r="OX1320" s="1" t="s">
        <v>3671</v>
      </c>
    </row>
    <row r="1321" spans="1:414">
      <c r="A1321" s="1">
        <v>1307</v>
      </c>
      <c r="B1321" s="1">
        <v>228</v>
      </c>
      <c r="C1321" s="1">
        <v>4472968.3</v>
      </c>
      <c r="D1321" s="1" t="s">
        <v>3624</v>
      </c>
      <c r="E1321" s="1" t="s">
        <v>967</v>
      </c>
      <c r="F1321" s="1" t="s">
        <v>3167</v>
      </c>
      <c r="G1321" s="1" t="s">
        <v>3625</v>
      </c>
      <c r="H1321" s="1" t="s">
        <v>983</v>
      </c>
      <c r="I1321" s="1" t="s">
        <v>971</v>
      </c>
      <c r="J1321" s="1" t="s">
        <v>984</v>
      </c>
      <c r="K1321" s="1">
        <v>1.9406255018164899E-3</v>
      </c>
      <c r="L1321" s="1">
        <v>1.2845275690177699E-3</v>
      </c>
      <c r="M1321" t="str">
        <f t="shared" si="26"/>
        <v>"Supragingival_plaque.228"</v>
      </c>
      <c r="OX1321" s="1" t="s">
        <v>3674</v>
      </c>
    </row>
    <row r="1322" spans="1:414">
      <c r="A1322" s="1">
        <v>1308</v>
      </c>
      <c r="B1322" s="1">
        <v>229</v>
      </c>
      <c r="C1322" s="1">
        <v>4478567.3</v>
      </c>
      <c r="D1322" s="1" t="s">
        <v>3626</v>
      </c>
      <c r="E1322" s="1" t="s">
        <v>967</v>
      </c>
      <c r="F1322" s="1" t="s">
        <v>3167</v>
      </c>
      <c r="G1322" s="1" t="s">
        <v>3627</v>
      </c>
      <c r="H1322" s="1" t="s">
        <v>3163</v>
      </c>
      <c r="I1322" s="1" t="s">
        <v>997</v>
      </c>
      <c r="J1322" s="1" t="s">
        <v>984</v>
      </c>
      <c r="K1322" s="1">
        <v>2.56685202099196E-3</v>
      </c>
      <c r="L1322" s="1">
        <v>1.2434743831129999E-3</v>
      </c>
      <c r="M1322" t="str">
        <f t="shared" si="26"/>
        <v>"Supragingival_plaque.229"</v>
      </c>
      <c r="OX1322" s="1" t="s">
        <v>3676</v>
      </c>
    </row>
    <row r="1323" spans="1:414">
      <c r="A1323" s="1">
        <v>1309</v>
      </c>
      <c r="B1323" s="1">
        <v>230</v>
      </c>
      <c r="C1323" s="1">
        <v>4472805.3</v>
      </c>
      <c r="D1323" s="1" t="s">
        <v>3628</v>
      </c>
      <c r="E1323" s="1" t="s">
        <v>967</v>
      </c>
      <c r="F1323" s="1" t="s">
        <v>3167</v>
      </c>
      <c r="G1323" s="1" t="s">
        <v>3629</v>
      </c>
      <c r="H1323" s="1" t="s">
        <v>3163</v>
      </c>
      <c r="I1323" s="1" t="s">
        <v>997</v>
      </c>
      <c r="J1323" s="1" t="s">
        <v>984</v>
      </c>
      <c r="K1323" s="1">
        <v>2.8352646650681899E-3</v>
      </c>
      <c r="L1323" s="1">
        <v>1.24109607152852E-3</v>
      </c>
      <c r="M1323" t="str">
        <f t="shared" ref="M1323:M1388" si="27">CONCATENATE("""",G1323,"""")</f>
        <v>"Supragingival_plaque.230"</v>
      </c>
      <c r="OX1323" s="1" t="s">
        <v>3678</v>
      </c>
    </row>
    <row r="1324" spans="1:414">
      <c r="A1324" s="1">
        <v>1310</v>
      </c>
      <c r="B1324" s="1">
        <v>231</v>
      </c>
      <c r="C1324" s="1">
        <v>4473581.3</v>
      </c>
      <c r="D1324" s="1" t="s">
        <v>3630</v>
      </c>
      <c r="E1324" s="1" t="s">
        <v>967</v>
      </c>
      <c r="F1324" s="1" t="s">
        <v>3167</v>
      </c>
      <c r="G1324" s="1" t="s">
        <v>3631</v>
      </c>
      <c r="H1324" s="1" t="s">
        <v>970</v>
      </c>
      <c r="I1324" s="1" t="s">
        <v>971</v>
      </c>
      <c r="J1324" s="1" t="s">
        <v>984</v>
      </c>
      <c r="K1324" s="1">
        <v>4.2193637523118104E-3</v>
      </c>
      <c r="L1324" s="1">
        <v>1.24017796499885E-3</v>
      </c>
      <c r="M1324" t="str">
        <f t="shared" si="27"/>
        <v>"Supragingival_plaque.231"</v>
      </c>
      <c r="OX1324" s="1" t="s">
        <v>3680</v>
      </c>
    </row>
    <row r="1325" spans="1:414">
      <c r="A1325" s="1">
        <v>1311</v>
      </c>
      <c r="B1325" s="1">
        <v>232</v>
      </c>
      <c r="C1325" s="1">
        <v>4473462.3</v>
      </c>
      <c r="D1325" s="1" t="s">
        <v>3632</v>
      </c>
      <c r="E1325" s="1" t="s">
        <v>967</v>
      </c>
      <c r="F1325" s="1" t="s">
        <v>3167</v>
      </c>
      <c r="G1325" s="1" t="s">
        <v>3633</v>
      </c>
      <c r="H1325" s="1" t="s">
        <v>3163</v>
      </c>
      <c r="I1325" s="1" t="s">
        <v>997</v>
      </c>
      <c r="J1325" s="1" t="s">
        <v>984</v>
      </c>
      <c r="K1325" s="1">
        <v>2.63093964516693E-3</v>
      </c>
      <c r="L1325" s="1">
        <v>1.22821774923036E-3</v>
      </c>
      <c r="M1325" t="str">
        <f t="shared" si="27"/>
        <v>"Supragingival_plaque.232"</v>
      </c>
      <c r="OX1325" s="1" t="s">
        <v>3682</v>
      </c>
    </row>
    <row r="1326" spans="1:414">
      <c r="A1326" s="1">
        <v>1312</v>
      </c>
      <c r="B1326" s="1">
        <v>233</v>
      </c>
      <c r="C1326" s="1">
        <v>4472289.3</v>
      </c>
      <c r="D1326" s="1" t="s">
        <v>3634</v>
      </c>
      <c r="E1326" s="1" t="s">
        <v>967</v>
      </c>
      <c r="F1326" s="1" t="s">
        <v>3167</v>
      </c>
      <c r="G1326" s="1" t="s">
        <v>3635</v>
      </c>
      <c r="H1326" s="1" t="s">
        <v>970</v>
      </c>
      <c r="I1326" s="1" t="s">
        <v>971</v>
      </c>
      <c r="J1326" s="1" t="s">
        <v>972</v>
      </c>
      <c r="K1326" s="1">
        <v>4.0265369966032902E-3</v>
      </c>
      <c r="L1326" s="1">
        <v>1.1851690866687701E-3</v>
      </c>
      <c r="M1326" t="str">
        <f t="shared" si="27"/>
        <v>"Supragingival_plaque.233"</v>
      </c>
      <c r="Q1326" s="30"/>
      <c r="OX1326" s="1" t="s">
        <v>3685</v>
      </c>
    </row>
    <row r="1327" spans="1:414">
      <c r="A1327" s="1">
        <v>1313</v>
      </c>
      <c r="B1327" s="1">
        <v>234</v>
      </c>
      <c r="C1327" s="1">
        <v>4472290.3</v>
      </c>
      <c r="D1327" s="1" t="s">
        <v>3636</v>
      </c>
      <c r="E1327" s="1" t="s">
        <v>967</v>
      </c>
      <c r="F1327" s="1" t="s">
        <v>3167</v>
      </c>
      <c r="G1327" s="1" t="s">
        <v>3637</v>
      </c>
      <c r="H1327" s="1" t="s">
        <v>970</v>
      </c>
      <c r="I1327" s="1" t="s">
        <v>971</v>
      </c>
      <c r="J1327" s="1" t="s">
        <v>972</v>
      </c>
      <c r="K1327" s="1">
        <v>4.11117040569281E-3</v>
      </c>
      <c r="L1327" s="1">
        <v>1.1126584423600499E-3</v>
      </c>
      <c r="M1327" t="str">
        <f t="shared" si="27"/>
        <v>"Supragingival_plaque.234"</v>
      </c>
      <c r="OX1327" s="1" t="s">
        <v>3687</v>
      </c>
    </row>
    <row r="1328" spans="1:414">
      <c r="A1328" s="1">
        <v>1314</v>
      </c>
      <c r="B1328" s="1">
        <v>235</v>
      </c>
      <c r="C1328" s="1">
        <v>4472960.3</v>
      </c>
      <c r="D1328" s="1" t="s">
        <v>3638</v>
      </c>
      <c r="E1328" s="1" t="s">
        <v>967</v>
      </c>
      <c r="F1328" s="1" t="s">
        <v>3167</v>
      </c>
      <c r="G1328" s="1" t="s">
        <v>3639</v>
      </c>
      <c r="H1328" s="1" t="s">
        <v>3163</v>
      </c>
      <c r="I1328" s="1" t="s">
        <v>997</v>
      </c>
      <c r="J1328" s="1" t="s">
        <v>984</v>
      </c>
      <c r="K1328" s="1">
        <v>1.93330665412128E-3</v>
      </c>
      <c r="L1328" s="1">
        <v>1.0697526633300901E-3</v>
      </c>
      <c r="M1328" t="str">
        <f t="shared" si="27"/>
        <v>"Supragingival_plaque.235"</v>
      </c>
      <c r="OX1328" s="1" t="s">
        <v>3689</v>
      </c>
    </row>
    <row r="1329" spans="1:414">
      <c r="A1329" s="1">
        <v>1315</v>
      </c>
      <c r="B1329" s="1">
        <v>236</v>
      </c>
      <c r="C1329" s="1">
        <v>4472820.3</v>
      </c>
      <c r="D1329" s="1" t="s">
        <v>3640</v>
      </c>
      <c r="E1329" s="1" t="s">
        <v>967</v>
      </c>
      <c r="F1329" s="1" t="s">
        <v>3167</v>
      </c>
      <c r="G1329" s="1" t="s">
        <v>3641</v>
      </c>
      <c r="H1329" s="1" t="s">
        <v>970</v>
      </c>
      <c r="I1329" s="1" t="s">
        <v>997</v>
      </c>
      <c r="J1329" s="1" t="s">
        <v>984</v>
      </c>
      <c r="K1329" s="1">
        <v>4.2296721375925097E-3</v>
      </c>
      <c r="L1329" s="1">
        <v>1.0403387692280201E-3</v>
      </c>
      <c r="M1329" t="str">
        <f t="shared" si="27"/>
        <v>"Supragingival_plaque.236"</v>
      </c>
      <c r="OX1329" s="1" t="s">
        <v>3691</v>
      </c>
    </row>
    <row r="1330" spans="1:414">
      <c r="A1330" s="1">
        <v>1316</v>
      </c>
      <c r="B1330" s="1">
        <v>237</v>
      </c>
      <c r="C1330" s="1">
        <v>4472843.3</v>
      </c>
      <c r="D1330" s="1" t="s">
        <v>3642</v>
      </c>
      <c r="E1330" s="1" t="s">
        <v>967</v>
      </c>
      <c r="F1330" s="1" t="s">
        <v>3167</v>
      </c>
      <c r="G1330" s="1" t="s">
        <v>3643</v>
      </c>
      <c r="H1330" s="1" t="s">
        <v>970</v>
      </c>
      <c r="I1330" s="1" t="s">
        <v>997</v>
      </c>
      <c r="J1330" s="1" t="s">
        <v>984</v>
      </c>
      <c r="K1330" s="1">
        <v>4.2072021507147802E-3</v>
      </c>
      <c r="L1330" s="1">
        <v>9.6025701694834003E-4</v>
      </c>
      <c r="M1330" t="str">
        <f t="shared" si="27"/>
        <v>"Supragingival_plaque.237"</v>
      </c>
      <c r="OX1330" s="1" t="s">
        <v>3693</v>
      </c>
    </row>
    <row r="1331" spans="1:414">
      <c r="A1331" s="1">
        <v>1317</v>
      </c>
      <c r="B1331" s="1">
        <v>238</v>
      </c>
      <c r="C1331" s="1">
        <v>4473599.3</v>
      </c>
      <c r="D1331" s="1" t="s">
        <v>3644</v>
      </c>
      <c r="E1331" s="1" t="s">
        <v>967</v>
      </c>
      <c r="F1331" s="1" t="s">
        <v>3167</v>
      </c>
      <c r="G1331" s="1" t="s">
        <v>3645</v>
      </c>
      <c r="H1331" s="1" t="s">
        <v>3163</v>
      </c>
      <c r="I1331" s="1" t="s">
        <v>997</v>
      </c>
      <c r="J1331" s="1" t="s">
        <v>984</v>
      </c>
      <c r="K1331" s="1">
        <v>3.2275779413676502E-3</v>
      </c>
      <c r="L1331" s="1">
        <v>9.5657860520528696E-4</v>
      </c>
      <c r="M1331" t="str">
        <f t="shared" si="27"/>
        <v>"Supragingival_plaque.238"</v>
      </c>
      <c r="OX1331" s="1" t="s">
        <v>3695</v>
      </c>
    </row>
    <row r="1332" spans="1:414">
      <c r="A1332" s="1">
        <v>1318</v>
      </c>
      <c r="B1332" s="1">
        <v>239</v>
      </c>
      <c r="C1332" s="1">
        <v>4473598.3</v>
      </c>
      <c r="D1332" s="1" t="s">
        <v>3646</v>
      </c>
      <c r="E1332" s="1" t="s">
        <v>967</v>
      </c>
      <c r="F1332" s="1" t="s">
        <v>3167</v>
      </c>
      <c r="G1332" s="1" t="s">
        <v>3647</v>
      </c>
      <c r="H1332" s="1" t="s">
        <v>3163</v>
      </c>
      <c r="I1332" s="1" t="s">
        <v>997</v>
      </c>
      <c r="J1332" s="1" t="s">
        <v>984</v>
      </c>
      <c r="K1332" s="1">
        <v>3.2534121167415802E-3</v>
      </c>
      <c r="L1332" s="1">
        <v>9.5493200832552996E-4</v>
      </c>
      <c r="M1332" t="str">
        <f t="shared" si="27"/>
        <v>"Supragingival_plaque.239"</v>
      </c>
      <c r="OX1332" s="1" t="s">
        <v>3697</v>
      </c>
    </row>
    <row r="1333" spans="1:414">
      <c r="A1333" s="1">
        <v>1319</v>
      </c>
      <c r="B1333" s="1">
        <v>240</v>
      </c>
      <c r="C1333" s="1">
        <v>4472795.3</v>
      </c>
      <c r="D1333" s="1" t="s">
        <v>3648</v>
      </c>
      <c r="E1333" s="1" t="s">
        <v>967</v>
      </c>
      <c r="F1333" s="1" t="s">
        <v>3167</v>
      </c>
      <c r="G1333" s="1" t="s">
        <v>3649</v>
      </c>
      <c r="H1333" s="1" t="s">
        <v>970</v>
      </c>
      <c r="I1333" s="1" t="s">
        <v>997</v>
      </c>
      <c r="J1333" s="1" t="s">
        <v>984</v>
      </c>
      <c r="K1333" s="1">
        <v>4.0465427203682097E-3</v>
      </c>
      <c r="L1333" s="1">
        <v>9.4683097321333301E-4</v>
      </c>
      <c r="M1333" t="str">
        <f t="shared" si="27"/>
        <v>"Supragingival_plaque.240"</v>
      </c>
      <c r="OX1333" s="1" t="s">
        <v>3699</v>
      </c>
    </row>
    <row r="1334" spans="1:414">
      <c r="A1334" s="1">
        <v>1320</v>
      </c>
      <c r="B1334" s="1">
        <v>241</v>
      </c>
      <c r="C1334" s="1">
        <v>4472786.3</v>
      </c>
      <c r="D1334" s="1" t="s">
        <v>3650</v>
      </c>
      <c r="E1334" s="1" t="s">
        <v>967</v>
      </c>
      <c r="F1334" s="1" t="s">
        <v>3167</v>
      </c>
      <c r="G1334" s="1" t="s">
        <v>3651</v>
      </c>
      <c r="H1334" s="1" t="s">
        <v>970</v>
      </c>
      <c r="I1334" s="1" t="s">
        <v>997</v>
      </c>
      <c r="J1334" s="1" t="s">
        <v>984</v>
      </c>
      <c r="K1334" s="1">
        <v>3.65179922015962E-3</v>
      </c>
      <c r="L1334" s="1">
        <v>9.11878550923157E-4</v>
      </c>
      <c r="M1334" t="str">
        <f t="shared" si="27"/>
        <v>"Supragingival_plaque.241"</v>
      </c>
      <c r="OX1334" s="1" t="s">
        <v>3701</v>
      </c>
    </row>
    <row r="1335" spans="1:414">
      <c r="A1335" s="1">
        <v>1321</v>
      </c>
      <c r="B1335" s="1">
        <v>242</v>
      </c>
      <c r="C1335" s="1">
        <v>4472984.3</v>
      </c>
      <c r="D1335" s="1" t="s">
        <v>3652</v>
      </c>
      <c r="E1335" s="1" t="s">
        <v>967</v>
      </c>
      <c r="F1335" s="1" t="s">
        <v>3167</v>
      </c>
      <c r="G1335" s="1" t="s">
        <v>3653</v>
      </c>
      <c r="H1335" s="1" t="s">
        <v>3163</v>
      </c>
      <c r="I1335" s="1" t="s">
        <v>971</v>
      </c>
      <c r="J1335" s="1" t="s">
        <v>984</v>
      </c>
      <c r="K1335" s="1">
        <v>2.1284158093474699E-3</v>
      </c>
      <c r="L1335" s="1">
        <v>7.4275479184047696E-4</v>
      </c>
      <c r="M1335" t="str">
        <f t="shared" si="27"/>
        <v>"Supragingival_plaque.242"</v>
      </c>
      <c r="OX1335" s="1" t="s">
        <v>3704</v>
      </c>
    </row>
    <row r="1336" spans="1:414">
      <c r="A1336" s="1">
        <v>1322</v>
      </c>
      <c r="B1336" s="1">
        <v>243</v>
      </c>
      <c r="C1336" s="1">
        <v>4478629.3</v>
      </c>
      <c r="D1336" s="1" t="s">
        <v>3654</v>
      </c>
      <c r="E1336" s="1" t="s">
        <v>967</v>
      </c>
      <c r="F1336" s="1" t="s">
        <v>3167</v>
      </c>
      <c r="G1336" s="1" t="s">
        <v>3655</v>
      </c>
      <c r="H1336" s="1" t="s">
        <v>3163</v>
      </c>
      <c r="I1336" s="1" t="s">
        <v>971</v>
      </c>
      <c r="J1336" s="1" t="s">
        <v>1444</v>
      </c>
      <c r="K1336" s="1">
        <v>1.77662773480305E-3</v>
      </c>
      <c r="L1336" s="1">
        <v>5.9134290666544305E-4</v>
      </c>
      <c r="M1336" t="str">
        <f t="shared" si="27"/>
        <v>"Supragingival_plaque.243"</v>
      </c>
      <c r="OX1336" s="1" t="s">
        <v>3706</v>
      </c>
    </row>
    <row r="1337" spans="1:414">
      <c r="A1337" s="1">
        <v>1323</v>
      </c>
      <c r="B1337" s="1">
        <v>244</v>
      </c>
      <c r="C1337" s="1">
        <v>4472957.3</v>
      </c>
      <c r="D1337" s="1" t="s">
        <v>3656</v>
      </c>
      <c r="E1337" s="1" t="s">
        <v>967</v>
      </c>
      <c r="F1337" s="1" t="s">
        <v>3167</v>
      </c>
      <c r="G1337" s="1" t="s">
        <v>3657</v>
      </c>
      <c r="H1337" s="1" t="s">
        <v>970</v>
      </c>
      <c r="I1337" s="1" t="s">
        <v>971</v>
      </c>
      <c r="J1337" s="1" t="s">
        <v>984</v>
      </c>
      <c r="K1337" s="1">
        <v>3.29622104865139E-3</v>
      </c>
      <c r="L1337" s="1">
        <v>4.9024856542298598E-4</v>
      </c>
      <c r="M1337" t="str">
        <f t="shared" si="27"/>
        <v>"Supragingival_plaque.244"</v>
      </c>
      <c r="OX1337" s="1" t="s">
        <v>3708</v>
      </c>
    </row>
    <row r="1338" spans="1:414">
      <c r="A1338" s="1">
        <v>1324</v>
      </c>
      <c r="B1338" s="1">
        <v>245</v>
      </c>
      <c r="C1338" s="1">
        <v>4473668.3</v>
      </c>
      <c r="D1338" s="1" t="s">
        <v>3658</v>
      </c>
      <c r="E1338" s="1" t="s">
        <v>967</v>
      </c>
      <c r="F1338" s="1" t="s">
        <v>3167</v>
      </c>
      <c r="G1338" s="1" t="s">
        <v>3659</v>
      </c>
      <c r="H1338" s="1" t="s">
        <v>3163</v>
      </c>
      <c r="I1338" s="1" t="s">
        <v>971</v>
      </c>
      <c r="J1338" s="1" t="s">
        <v>1444</v>
      </c>
      <c r="K1338" s="1">
        <v>1.5984263943162899E-3</v>
      </c>
      <c r="L1338" s="1">
        <v>4.8779123773768799E-4</v>
      </c>
      <c r="M1338" t="str">
        <f t="shared" si="27"/>
        <v>"Supragingival_plaque.245"</v>
      </c>
      <c r="OX1338" s="1" t="s">
        <v>3710</v>
      </c>
    </row>
    <row r="1339" spans="1:414">
      <c r="A1339" s="1">
        <v>1325</v>
      </c>
      <c r="B1339" s="1">
        <v>246</v>
      </c>
      <c r="C1339" s="1">
        <v>4472981.3</v>
      </c>
      <c r="D1339" s="1" t="s">
        <v>3660</v>
      </c>
      <c r="E1339" s="1" t="s">
        <v>967</v>
      </c>
      <c r="F1339" s="1" t="s">
        <v>3167</v>
      </c>
      <c r="G1339" s="1" t="s">
        <v>3661</v>
      </c>
      <c r="H1339" s="1" t="s">
        <v>3163</v>
      </c>
      <c r="I1339" s="1" t="s">
        <v>971</v>
      </c>
      <c r="J1339" s="1" t="s">
        <v>984</v>
      </c>
      <c r="K1339" s="1">
        <v>2.0829687232741699E-3</v>
      </c>
      <c r="L1339" s="1">
        <v>4.1853208854578902E-4</v>
      </c>
      <c r="M1339" t="str">
        <f t="shared" si="27"/>
        <v>"Supragingival_plaque.246"</v>
      </c>
      <c r="OX1339" s="1" t="s">
        <v>3712</v>
      </c>
    </row>
    <row r="1340" spans="1:414">
      <c r="A1340" s="1">
        <v>1326</v>
      </c>
      <c r="B1340" s="1">
        <v>247</v>
      </c>
      <c r="C1340" s="1">
        <v>4472951.3</v>
      </c>
      <c r="D1340" s="1" t="s">
        <v>3662</v>
      </c>
      <c r="E1340" s="1" t="s">
        <v>967</v>
      </c>
      <c r="F1340" s="1" t="s">
        <v>3167</v>
      </c>
      <c r="G1340" s="1" t="s">
        <v>3663</v>
      </c>
      <c r="H1340" s="1" t="s">
        <v>970</v>
      </c>
      <c r="I1340" s="1" t="s">
        <v>971</v>
      </c>
      <c r="J1340" s="1" t="s">
        <v>984</v>
      </c>
      <c r="K1340" s="1">
        <v>3.3563535365777101E-3</v>
      </c>
      <c r="L1340" s="1">
        <v>3.9959647352430598E-4</v>
      </c>
      <c r="M1340" t="str">
        <f t="shared" si="27"/>
        <v>"Supragingival_plaque.247"</v>
      </c>
      <c r="OX1340" s="1" t="s">
        <v>3714</v>
      </c>
    </row>
    <row r="1341" spans="1:414">
      <c r="A1341" s="1">
        <v>1327</v>
      </c>
      <c r="B1341" s="1">
        <v>248</v>
      </c>
      <c r="C1341" s="1">
        <v>4478537.3</v>
      </c>
      <c r="D1341" s="1" t="s">
        <v>3664</v>
      </c>
      <c r="E1341" s="1" t="s">
        <v>967</v>
      </c>
      <c r="F1341" s="1" t="s">
        <v>3167</v>
      </c>
      <c r="G1341" s="1" t="s">
        <v>3665</v>
      </c>
      <c r="H1341" s="1" t="s">
        <v>3529</v>
      </c>
      <c r="I1341" s="1" t="s">
        <v>971</v>
      </c>
      <c r="J1341" s="1" t="s">
        <v>984</v>
      </c>
      <c r="K1341" s="1">
        <v>3.19796004905627E-3</v>
      </c>
      <c r="L1341" s="1">
        <v>-1.5523716152440799E-4</v>
      </c>
      <c r="M1341" t="str">
        <f t="shared" si="27"/>
        <v>"Supragingival_plaque.248"</v>
      </c>
      <c r="OX1341" s="1" t="s">
        <v>3716</v>
      </c>
    </row>
    <row r="1342" spans="1:414">
      <c r="A1342" s="1">
        <v>1328</v>
      </c>
      <c r="B1342" s="1">
        <v>249</v>
      </c>
      <c r="C1342" s="1">
        <v>4473386.3</v>
      </c>
      <c r="D1342" s="1" t="s">
        <v>3666</v>
      </c>
      <c r="E1342" s="1" t="s">
        <v>967</v>
      </c>
      <c r="F1342" s="1" t="s">
        <v>3167</v>
      </c>
      <c r="G1342" s="1" t="s">
        <v>3667</v>
      </c>
      <c r="H1342" s="1" t="s">
        <v>3529</v>
      </c>
      <c r="I1342" s="1" t="s">
        <v>971</v>
      </c>
      <c r="J1342" s="1" t="s">
        <v>984</v>
      </c>
      <c r="K1342" s="1">
        <v>3.1468045222512501E-3</v>
      </c>
      <c r="L1342" s="1">
        <v>-2.5016896881184102E-4</v>
      </c>
      <c r="M1342" t="str">
        <f t="shared" si="27"/>
        <v>"Supragingival_plaque.249"</v>
      </c>
      <c r="OX1342" s="1" t="s">
        <v>3718</v>
      </c>
    </row>
    <row r="1343" spans="1:414">
      <c r="A1343" s="1">
        <v>1329</v>
      </c>
      <c r="B1343" s="1">
        <v>250</v>
      </c>
      <c r="C1343" s="1">
        <v>4473178.3</v>
      </c>
      <c r="D1343" s="1" t="s">
        <v>3668</v>
      </c>
      <c r="E1343" s="1" t="s">
        <v>967</v>
      </c>
      <c r="F1343" s="1" t="s">
        <v>3167</v>
      </c>
      <c r="G1343" s="1" t="s">
        <v>3669</v>
      </c>
      <c r="H1343" s="1" t="s">
        <v>970</v>
      </c>
      <c r="I1343" s="1" t="s">
        <v>971</v>
      </c>
      <c r="J1343" s="1" t="s">
        <v>972</v>
      </c>
      <c r="K1343" s="1">
        <v>4.2847617713393004E-3</v>
      </c>
      <c r="L1343" s="1">
        <v>-3.2280795175775799E-4</v>
      </c>
      <c r="M1343" t="str">
        <f t="shared" si="27"/>
        <v>"Supragingival_plaque.250"</v>
      </c>
      <c r="OX1343" s="1" t="s">
        <v>3720</v>
      </c>
    </row>
    <row r="1344" spans="1:414">
      <c r="A1344" s="1">
        <v>1330</v>
      </c>
      <c r="B1344" s="1">
        <v>251</v>
      </c>
      <c r="C1344" s="1">
        <v>4478472.3</v>
      </c>
      <c r="D1344" s="1" t="s">
        <v>3670</v>
      </c>
      <c r="E1344" s="1" t="s">
        <v>967</v>
      </c>
      <c r="F1344" s="1" t="s">
        <v>3167</v>
      </c>
      <c r="G1344" s="1" t="s">
        <v>3671</v>
      </c>
      <c r="H1344" s="1" t="s">
        <v>970</v>
      </c>
      <c r="I1344" s="1" t="s">
        <v>971</v>
      </c>
      <c r="J1344" s="1" t="s">
        <v>972</v>
      </c>
      <c r="K1344" s="1">
        <v>4.3068628411106896E-3</v>
      </c>
      <c r="L1344" s="1">
        <v>-3.3768666033094598E-4</v>
      </c>
      <c r="M1344" t="str">
        <f t="shared" si="27"/>
        <v>"Supragingival_plaque.251"</v>
      </c>
      <c r="OX1344" s="1" t="s">
        <v>3722</v>
      </c>
    </row>
    <row r="1345" spans="1:414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OX1345" s="1" t="s">
        <v>3724</v>
      </c>
    </row>
    <row r="1346" spans="1:414">
      <c r="A1346" s="1">
        <v>1331</v>
      </c>
      <c r="B1346" s="1">
        <v>0</v>
      </c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t="s">
        <v>4466</v>
      </c>
      <c r="OX1346" s="1" t="s">
        <v>3726</v>
      </c>
    </row>
    <row r="1347" spans="1:414">
      <c r="A1347" s="1">
        <v>1332</v>
      </c>
      <c r="B1347" s="1">
        <v>1</v>
      </c>
      <c r="C1347" s="1">
        <v>4473396.3</v>
      </c>
      <c r="D1347" s="1" t="s">
        <v>3672</v>
      </c>
      <c r="E1347" s="1" t="s">
        <v>967</v>
      </c>
      <c r="F1347" s="1" t="s">
        <v>3673</v>
      </c>
      <c r="G1347" s="1" t="s">
        <v>3674</v>
      </c>
      <c r="H1347" s="1" t="s">
        <v>976</v>
      </c>
      <c r="I1347" s="1" t="s">
        <v>971</v>
      </c>
      <c r="J1347" s="1" t="s">
        <v>984</v>
      </c>
      <c r="K1347" s="1">
        <v>2.49369398874049E-3</v>
      </c>
      <c r="L1347" s="1">
        <v>3.6268731882046499E-3</v>
      </c>
      <c r="M1347" t="str">
        <f t="shared" si="27"/>
        <v>"Throat.1"</v>
      </c>
      <c r="OX1347" s="1" t="s">
        <v>3728</v>
      </c>
    </row>
    <row r="1348" spans="1:414">
      <c r="A1348" s="1">
        <v>1333</v>
      </c>
      <c r="B1348" s="1">
        <v>2</v>
      </c>
      <c r="C1348" s="1">
        <v>4478534.3</v>
      </c>
      <c r="D1348" s="1" t="s">
        <v>3675</v>
      </c>
      <c r="E1348" s="1" t="s">
        <v>967</v>
      </c>
      <c r="F1348" s="1" t="s">
        <v>3673</v>
      </c>
      <c r="G1348" s="1" t="s">
        <v>3676</v>
      </c>
      <c r="H1348" s="1" t="s">
        <v>976</v>
      </c>
      <c r="I1348" s="1" t="s">
        <v>971</v>
      </c>
      <c r="J1348" s="1" t="s">
        <v>984</v>
      </c>
      <c r="K1348" s="1">
        <v>2.4315338852521902E-3</v>
      </c>
      <c r="L1348" s="1">
        <v>3.6250677613133501E-3</v>
      </c>
      <c r="M1348" t="str">
        <f t="shared" si="27"/>
        <v>"Throat.2"</v>
      </c>
      <c r="OX1348" s="1" t="s">
        <v>3730</v>
      </c>
    </row>
    <row r="1349" spans="1:414">
      <c r="A1349" s="1">
        <v>1334</v>
      </c>
      <c r="B1349" s="1">
        <v>3</v>
      </c>
      <c r="C1349" s="1">
        <v>4473368.3</v>
      </c>
      <c r="D1349" s="1" t="s">
        <v>3677</v>
      </c>
      <c r="E1349" s="1" t="s">
        <v>967</v>
      </c>
      <c r="F1349" s="1" t="s">
        <v>3673</v>
      </c>
      <c r="G1349" s="1" t="s">
        <v>3678</v>
      </c>
      <c r="H1349" s="1" t="s">
        <v>976</v>
      </c>
      <c r="I1349" s="1" t="s">
        <v>971</v>
      </c>
      <c r="J1349" s="1" t="s">
        <v>984</v>
      </c>
      <c r="K1349" s="1">
        <v>3.4757524321136898E-3</v>
      </c>
      <c r="L1349" s="1">
        <v>3.2558858195611599E-3</v>
      </c>
      <c r="M1349" t="str">
        <f t="shared" si="27"/>
        <v>"Throat.3"</v>
      </c>
      <c r="OX1349" s="1" t="s">
        <v>3732</v>
      </c>
    </row>
    <row r="1350" spans="1:414">
      <c r="A1350" s="1">
        <v>1335</v>
      </c>
      <c r="B1350" s="1">
        <v>4</v>
      </c>
      <c r="C1350" s="1">
        <v>4473392.3</v>
      </c>
      <c r="D1350" s="1" t="s">
        <v>3679</v>
      </c>
      <c r="E1350" s="1" t="s">
        <v>967</v>
      </c>
      <c r="F1350" s="1" t="s">
        <v>3673</v>
      </c>
      <c r="G1350" s="1" t="s">
        <v>3680</v>
      </c>
      <c r="H1350" s="1" t="s">
        <v>976</v>
      </c>
      <c r="I1350" s="1" t="s">
        <v>971</v>
      </c>
      <c r="J1350" s="1" t="s">
        <v>984</v>
      </c>
      <c r="K1350" s="1">
        <v>3.44437516591603E-3</v>
      </c>
      <c r="L1350" s="1">
        <v>3.1442624528166302E-3</v>
      </c>
      <c r="M1350" t="str">
        <f t="shared" si="27"/>
        <v>"Throat.4"</v>
      </c>
      <c r="OX1350" s="1" t="s">
        <v>3734</v>
      </c>
    </row>
    <row r="1351" spans="1:414">
      <c r="A1351" s="1">
        <v>1336</v>
      </c>
      <c r="B1351" s="1">
        <v>5</v>
      </c>
      <c r="C1351" s="1">
        <v>4473339.3</v>
      </c>
      <c r="D1351" s="1" t="s">
        <v>3681</v>
      </c>
      <c r="E1351" s="1" t="s">
        <v>967</v>
      </c>
      <c r="F1351" s="1" t="s">
        <v>3673</v>
      </c>
      <c r="G1351" s="1" t="s">
        <v>3682</v>
      </c>
      <c r="H1351" s="1" t="s">
        <v>3683</v>
      </c>
      <c r="I1351" s="1" t="s">
        <v>971</v>
      </c>
      <c r="J1351" s="1" t="s">
        <v>984</v>
      </c>
      <c r="K1351" s="1">
        <v>2.2838907452126201E-3</v>
      </c>
      <c r="L1351" s="1">
        <v>2.8117547372263399E-3</v>
      </c>
      <c r="M1351" t="str">
        <f t="shared" si="27"/>
        <v>"Throat.5"</v>
      </c>
      <c r="OX1351" s="1" t="s">
        <v>3736</v>
      </c>
    </row>
    <row r="1352" spans="1:414">
      <c r="A1352" s="1">
        <v>1337</v>
      </c>
      <c r="B1352" s="1">
        <v>6</v>
      </c>
      <c r="C1352" s="1">
        <v>4473338.3</v>
      </c>
      <c r="D1352" s="1" t="s">
        <v>3684</v>
      </c>
      <c r="E1352" s="1" t="s">
        <v>967</v>
      </c>
      <c r="F1352" s="1" t="s">
        <v>3673</v>
      </c>
      <c r="G1352" s="1" t="s">
        <v>3685</v>
      </c>
      <c r="H1352" s="1" t="s">
        <v>3683</v>
      </c>
      <c r="I1352" s="1" t="s">
        <v>971</v>
      </c>
      <c r="J1352" s="1" t="s">
        <v>984</v>
      </c>
      <c r="K1352" s="1">
        <v>2.2687552013289001E-3</v>
      </c>
      <c r="L1352" s="1">
        <v>2.8114562004213301E-3</v>
      </c>
      <c r="M1352" t="str">
        <f t="shared" si="27"/>
        <v>"Throat.6"</v>
      </c>
      <c r="OX1352" s="1" t="s">
        <v>3738</v>
      </c>
    </row>
    <row r="1353" spans="1:414">
      <c r="A1353" s="1">
        <v>1338</v>
      </c>
      <c r="B1353" s="1">
        <v>7</v>
      </c>
      <c r="C1353" s="1">
        <v>4473268.3</v>
      </c>
      <c r="D1353" s="1" t="s">
        <v>3686</v>
      </c>
      <c r="E1353" s="1" t="s">
        <v>967</v>
      </c>
      <c r="F1353" s="1" t="s">
        <v>3673</v>
      </c>
      <c r="G1353" s="1" t="s">
        <v>3687</v>
      </c>
      <c r="H1353" s="1" t="s">
        <v>1964</v>
      </c>
      <c r="I1353" s="1" t="s">
        <v>971</v>
      </c>
      <c r="J1353" s="1" t="s">
        <v>984</v>
      </c>
      <c r="K1353" s="1">
        <v>2.0442654136702898E-3</v>
      </c>
      <c r="L1353" s="1">
        <v>2.7789347012199999E-3</v>
      </c>
      <c r="M1353" t="str">
        <f t="shared" si="27"/>
        <v>"Throat.7"</v>
      </c>
      <c r="OX1353" s="1" t="s">
        <v>3740</v>
      </c>
    </row>
    <row r="1354" spans="1:414">
      <c r="A1354" s="1">
        <v>1339</v>
      </c>
      <c r="B1354" s="1">
        <v>8</v>
      </c>
      <c r="C1354" s="1">
        <v>4473271.3</v>
      </c>
      <c r="D1354" s="1" t="s">
        <v>3688</v>
      </c>
      <c r="E1354" s="1" t="s">
        <v>967</v>
      </c>
      <c r="F1354" s="1" t="s">
        <v>3673</v>
      </c>
      <c r="G1354" s="1" t="s">
        <v>3689</v>
      </c>
      <c r="H1354" s="1" t="s">
        <v>1964</v>
      </c>
      <c r="I1354" s="1" t="s">
        <v>971</v>
      </c>
      <c r="J1354" s="1" t="s">
        <v>984</v>
      </c>
      <c r="K1354" s="1">
        <v>2.0818728829506299E-3</v>
      </c>
      <c r="L1354" s="1">
        <v>2.7194982355564102E-3</v>
      </c>
      <c r="M1354" t="str">
        <f t="shared" si="27"/>
        <v>"Throat.8"</v>
      </c>
      <c r="OX1354" s="1" t="s">
        <v>3742</v>
      </c>
    </row>
    <row r="1355" spans="1:414">
      <c r="A1355" s="1">
        <v>1340</v>
      </c>
      <c r="B1355" s="1">
        <v>9</v>
      </c>
      <c r="C1355" s="1">
        <v>4473381.3</v>
      </c>
      <c r="D1355" s="1" t="s">
        <v>3690</v>
      </c>
      <c r="E1355" s="1" t="s">
        <v>967</v>
      </c>
      <c r="F1355" s="1" t="s">
        <v>3673</v>
      </c>
      <c r="G1355" s="1" t="s">
        <v>3691</v>
      </c>
      <c r="H1355" s="1" t="s">
        <v>1964</v>
      </c>
      <c r="I1355" s="1" t="s">
        <v>971</v>
      </c>
      <c r="J1355" s="1" t="s">
        <v>984</v>
      </c>
      <c r="K1355" s="1">
        <v>1.5663631455351901E-3</v>
      </c>
      <c r="L1355" s="1">
        <v>2.0647239729960302E-3</v>
      </c>
      <c r="M1355" t="str">
        <f t="shared" si="27"/>
        <v>"Throat.9"</v>
      </c>
      <c r="OX1355" s="1" t="s">
        <v>3744</v>
      </c>
    </row>
    <row r="1356" spans="1:414">
      <c r="A1356" s="1">
        <v>1341</v>
      </c>
      <c r="B1356" s="1">
        <v>10</v>
      </c>
      <c r="C1356" s="1">
        <v>4478535.3</v>
      </c>
      <c r="D1356" s="1" t="s">
        <v>3692</v>
      </c>
      <c r="E1356" s="1" t="s">
        <v>967</v>
      </c>
      <c r="F1356" s="1" t="s">
        <v>3673</v>
      </c>
      <c r="G1356" s="1" t="s">
        <v>3693</v>
      </c>
      <c r="H1356" s="1" t="s">
        <v>1964</v>
      </c>
      <c r="I1356" s="1" t="s">
        <v>971</v>
      </c>
      <c r="J1356" s="1" t="s">
        <v>984</v>
      </c>
      <c r="K1356" s="1">
        <v>1.6722947942292201E-3</v>
      </c>
      <c r="L1356" s="1">
        <v>2.0009536431134598E-3</v>
      </c>
      <c r="M1356" t="str">
        <f t="shared" si="27"/>
        <v>"Throat.10"</v>
      </c>
      <c r="OX1356" s="1" t="s">
        <v>3746</v>
      </c>
    </row>
    <row r="1357" spans="1:414">
      <c r="A1357" s="1">
        <v>1342</v>
      </c>
      <c r="B1357" s="1">
        <v>11</v>
      </c>
      <c r="C1357" s="1">
        <v>4473369.3</v>
      </c>
      <c r="D1357" s="1" t="s">
        <v>3694</v>
      </c>
      <c r="E1357" s="1" t="s">
        <v>967</v>
      </c>
      <c r="F1357" s="1" t="s">
        <v>3673</v>
      </c>
      <c r="G1357" s="1" t="s">
        <v>3695</v>
      </c>
      <c r="H1357" s="1" t="s">
        <v>976</v>
      </c>
      <c r="I1357" s="1" t="s">
        <v>997</v>
      </c>
      <c r="J1357" s="1" t="s">
        <v>984</v>
      </c>
      <c r="K1357" s="1">
        <v>8.7777911832744103E-4</v>
      </c>
      <c r="L1357" s="1">
        <v>2.6743381299338E-4</v>
      </c>
      <c r="M1357" t="str">
        <f t="shared" si="27"/>
        <v>"Throat.11"</v>
      </c>
      <c r="OX1357" s="1" t="s">
        <v>3748</v>
      </c>
    </row>
    <row r="1358" spans="1:414">
      <c r="A1358" s="1">
        <v>1343</v>
      </c>
      <c r="B1358" s="1">
        <v>12</v>
      </c>
      <c r="C1358" s="1">
        <v>4473344.3</v>
      </c>
      <c r="D1358" s="1" t="s">
        <v>3696</v>
      </c>
      <c r="E1358" s="1" t="s">
        <v>967</v>
      </c>
      <c r="F1358" s="1" t="s">
        <v>3673</v>
      </c>
      <c r="G1358" s="1" t="s">
        <v>3697</v>
      </c>
      <c r="H1358" s="1" t="s">
        <v>976</v>
      </c>
      <c r="I1358" s="1" t="s">
        <v>997</v>
      </c>
      <c r="J1358" s="1" t="s">
        <v>984</v>
      </c>
      <c r="K1358" s="1">
        <v>8.19126047168491E-4</v>
      </c>
      <c r="L1358" s="1">
        <v>2.6641499777471699E-4</v>
      </c>
      <c r="M1358" t="str">
        <f t="shared" si="27"/>
        <v>"Throat.12"</v>
      </c>
      <c r="OX1358" s="1" t="s">
        <v>3750</v>
      </c>
    </row>
    <row r="1359" spans="1:414">
      <c r="A1359" s="1">
        <v>1344</v>
      </c>
      <c r="B1359" s="1">
        <v>13</v>
      </c>
      <c r="C1359" s="1">
        <v>4473342.3</v>
      </c>
      <c r="D1359" s="1" t="s">
        <v>3698</v>
      </c>
      <c r="E1359" s="1" t="s">
        <v>967</v>
      </c>
      <c r="F1359" s="1" t="s">
        <v>3673</v>
      </c>
      <c r="G1359" s="1" t="s">
        <v>3699</v>
      </c>
      <c r="H1359" s="1" t="s">
        <v>976</v>
      </c>
      <c r="I1359" s="1" t="s">
        <v>997</v>
      </c>
      <c r="J1359" s="1" t="s">
        <v>984</v>
      </c>
      <c r="K1359" s="1">
        <v>3.22367574437862E-3</v>
      </c>
      <c r="L1359" s="1">
        <v>3.4246154092980998E-6</v>
      </c>
      <c r="M1359" t="str">
        <f t="shared" si="27"/>
        <v>"Throat.13"</v>
      </c>
      <c r="OX1359" s="1" t="s">
        <v>3752</v>
      </c>
    </row>
    <row r="1360" spans="1:414">
      <c r="A1360" s="1">
        <v>1345</v>
      </c>
      <c r="B1360" s="1">
        <v>14</v>
      </c>
      <c r="C1360" s="1">
        <v>4478526.3</v>
      </c>
      <c r="D1360" s="1" t="s">
        <v>3700</v>
      </c>
      <c r="E1360" s="1" t="s">
        <v>967</v>
      </c>
      <c r="F1360" s="1" t="s">
        <v>3673</v>
      </c>
      <c r="G1360" s="1" t="s">
        <v>3701</v>
      </c>
      <c r="H1360" s="1" t="s">
        <v>976</v>
      </c>
      <c r="I1360" s="1" t="s">
        <v>997</v>
      </c>
      <c r="J1360" s="1" t="s">
        <v>984</v>
      </c>
      <c r="K1360" s="1">
        <v>3.3123424077620999E-3</v>
      </c>
      <c r="L1360" s="1">
        <v>-1.2533879736235899E-5</v>
      </c>
      <c r="M1360" t="str">
        <f t="shared" si="27"/>
        <v>"Throat.14"</v>
      </c>
      <c r="OX1360" s="1" t="s">
        <v>3754</v>
      </c>
    </row>
    <row r="1361" spans="1:414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OX1361" s="1" t="s">
        <v>3756</v>
      </c>
    </row>
    <row r="1362" spans="1:414">
      <c r="A1362" s="1">
        <v>1346</v>
      </c>
      <c r="B1362" s="1">
        <v>0</v>
      </c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t="s">
        <v>4467</v>
      </c>
      <c r="OX1362" s="1" t="s">
        <v>3758</v>
      </c>
    </row>
    <row r="1363" spans="1:414">
      <c r="A1363" s="1">
        <v>1347</v>
      </c>
      <c r="B1363" s="1">
        <v>1</v>
      </c>
      <c r="C1363" s="1">
        <v>4473193.3</v>
      </c>
      <c r="D1363" s="1" t="s">
        <v>3702</v>
      </c>
      <c r="E1363" s="1" t="s">
        <v>967</v>
      </c>
      <c r="F1363" s="1" t="s">
        <v>3703</v>
      </c>
      <c r="G1363" s="1" t="s">
        <v>3704</v>
      </c>
      <c r="H1363" s="1" t="s">
        <v>976</v>
      </c>
      <c r="I1363" s="1" t="s">
        <v>971</v>
      </c>
      <c r="J1363" s="1" t="s">
        <v>972</v>
      </c>
      <c r="K1363" s="1">
        <v>3.0526443341920501E-3</v>
      </c>
      <c r="L1363" s="1">
        <v>4.0192236480266303E-3</v>
      </c>
      <c r="M1363" t="str">
        <f t="shared" si="27"/>
        <v>"Tongue_dorsum.1"</v>
      </c>
      <c r="OX1363" s="1" t="s">
        <v>3760</v>
      </c>
    </row>
    <row r="1364" spans="1:414">
      <c r="A1364" s="1">
        <v>1348</v>
      </c>
      <c r="B1364" s="1">
        <v>2</v>
      </c>
      <c r="C1364" s="1">
        <v>4472109.3</v>
      </c>
      <c r="D1364" s="1" t="s">
        <v>3705</v>
      </c>
      <c r="E1364" s="1" t="s">
        <v>967</v>
      </c>
      <c r="F1364" s="1" t="s">
        <v>3703</v>
      </c>
      <c r="G1364" s="1" t="s">
        <v>3706</v>
      </c>
      <c r="H1364" s="1" t="s">
        <v>976</v>
      </c>
      <c r="I1364" s="1" t="s">
        <v>971</v>
      </c>
      <c r="J1364" s="1" t="s">
        <v>972</v>
      </c>
      <c r="K1364" s="1">
        <v>3.04556082052911E-3</v>
      </c>
      <c r="L1364" s="1">
        <v>3.9788933008237199E-3</v>
      </c>
      <c r="M1364" t="str">
        <f t="shared" si="27"/>
        <v>"Tongue_dorsum.2"</v>
      </c>
      <c r="OX1364" s="1" t="s">
        <v>3762</v>
      </c>
    </row>
    <row r="1365" spans="1:414">
      <c r="A1365" s="1">
        <v>1349</v>
      </c>
      <c r="B1365" s="1">
        <v>3</v>
      </c>
      <c r="C1365" s="1">
        <v>4472486.3</v>
      </c>
      <c r="D1365" s="1" t="s">
        <v>3707</v>
      </c>
      <c r="E1365" s="1" t="s">
        <v>967</v>
      </c>
      <c r="F1365" s="1" t="s">
        <v>3703</v>
      </c>
      <c r="G1365" s="1" t="s">
        <v>3708</v>
      </c>
      <c r="H1365" s="1" t="s">
        <v>1964</v>
      </c>
      <c r="I1365" s="1" t="s">
        <v>971</v>
      </c>
      <c r="J1365" s="1" t="s">
        <v>972</v>
      </c>
      <c r="K1365" s="1">
        <v>3.0541114799122401E-3</v>
      </c>
      <c r="L1365" s="1">
        <v>3.9584861691546996E-3</v>
      </c>
      <c r="M1365" t="str">
        <f t="shared" si="27"/>
        <v>"Tongue_dorsum.3"</v>
      </c>
      <c r="OX1365" s="1" t="s">
        <v>3764</v>
      </c>
    </row>
    <row r="1366" spans="1:414">
      <c r="A1366" s="1">
        <v>1350</v>
      </c>
      <c r="B1366" s="1">
        <v>4</v>
      </c>
      <c r="C1366" s="1">
        <v>4472108.3</v>
      </c>
      <c r="D1366" s="1" t="s">
        <v>3709</v>
      </c>
      <c r="E1366" s="1" t="s">
        <v>967</v>
      </c>
      <c r="F1366" s="1" t="s">
        <v>3703</v>
      </c>
      <c r="G1366" s="1" t="s">
        <v>3710</v>
      </c>
      <c r="H1366" s="1" t="s">
        <v>976</v>
      </c>
      <c r="I1366" s="1" t="s">
        <v>971</v>
      </c>
      <c r="J1366" s="1" t="s">
        <v>972</v>
      </c>
      <c r="K1366" s="1">
        <v>3.05739596242089E-3</v>
      </c>
      <c r="L1366" s="1">
        <v>3.94161514537589E-3</v>
      </c>
      <c r="M1366" t="str">
        <f t="shared" si="27"/>
        <v>"Tongue_dorsum.4"</v>
      </c>
      <c r="OX1366" s="1" t="s">
        <v>3766</v>
      </c>
    </row>
    <row r="1367" spans="1:414">
      <c r="A1367" s="1">
        <v>1351</v>
      </c>
      <c r="B1367" s="1">
        <v>5</v>
      </c>
      <c r="C1367" s="1">
        <v>4472487.3</v>
      </c>
      <c r="D1367" s="1" t="s">
        <v>3711</v>
      </c>
      <c r="E1367" s="1" t="s">
        <v>967</v>
      </c>
      <c r="F1367" s="1" t="s">
        <v>3703</v>
      </c>
      <c r="G1367" s="1" t="s">
        <v>3712</v>
      </c>
      <c r="H1367" s="1" t="s">
        <v>1964</v>
      </c>
      <c r="I1367" s="1" t="s">
        <v>971</v>
      </c>
      <c r="J1367" s="1" t="s">
        <v>972</v>
      </c>
      <c r="K1367" s="1">
        <v>3.00718406113133E-3</v>
      </c>
      <c r="L1367" s="1">
        <v>3.9260565353082897E-3</v>
      </c>
      <c r="M1367" t="str">
        <f t="shared" si="27"/>
        <v>"Tongue_dorsum.5"</v>
      </c>
      <c r="OX1367" s="1" t="s">
        <v>3768</v>
      </c>
    </row>
    <row r="1368" spans="1:414">
      <c r="A1368" s="1">
        <v>1352</v>
      </c>
      <c r="B1368" s="1">
        <v>6</v>
      </c>
      <c r="C1368" s="1">
        <v>4473192.3</v>
      </c>
      <c r="D1368" s="1" t="s">
        <v>3713</v>
      </c>
      <c r="E1368" s="1" t="s">
        <v>967</v>
      </c>
      <c r="F1368" s="1" t="s">
        <v>3703</v>
      </c>
      <c r="G1368" s="1" t="s">
        <v>3714</v>
      </c>
      <c r="H1368" s="1" t="s">
        <v>976</v>
      </c>
      <c r="I1368" s="1" t="s">
        <v>971</v>
      </c>
      <c r="J1368" s="1" t="s">
        <v>972</v>
      </c>
      <c r="K1368" s="1">
        <v>3.0842273396788902E-3</v>
      </c>
      <c r="L1368" s="1">
        <v>3.9074219605113297E-3</v>
      </c>
      <c r="M1368" t="str">
        <f t="shared" si="27"/>
        <v>"Tongue_dorsum.6"</v>
      </c>
      <c r="OX1368" s="1" t="s">
        <v>3770</v>
      </c>
    </row>
    <row r="1369" spans="1:414">
      <c r="A1369" s="1">
        <v>1353</v>
      </c>
      <c r="B1369" s="1">
        <v>7</v>
      </c>
      <c r="C1369" s="1">
        <v>4472716.3</v>
      </c>
      <c r="D1369" s="1" t="s">
        <v>3715</v>
      </c>
      <c r="E1369" s="1" t="s">
        <v>967</v>
      </c>
      <c r="F1369" s="1" t="s">
        <v>3703</v>
      </c>
      <c r="G1369" s="1" t="s">
        <v>3716</v>
      </c>
      <c r="H1369" s="1" t="s">
        <v>3171</v>
      </c>
      <c r="I1369" s="1" t="s">
        <v>971</v>
      </c>
      <c r="J1369" s="1" t="s">
        <v>984</v>
      </c>
      <c r="K1369" s="1">
        <v>2.73289890461526E-3</v>
      </c>
      <c r="L1369" s="1">
        <v>3.83152108448937E-3</v>
      </c>
      <c r="M1369" t="str">
        <f t="shared" si="27"/>
        <v>"Tongue_dorsum.7"</v>
      </c>
      <c r="OX1369" s="1" t="s">
        <v>3772</v>
      </c>
    </row>
    <row r="1370" spans="1:414">
      <c r="A1370" s="1">
        <v>1354</v>
      </c>
      <c r="B1370" s="1">
        <v>8</v>
      </c>
      <c r="C1370" s="1">
        <v>4478576.3</v>
      </c>
      <c r="D1370" s="1" t="s">
        <v>3717</v>
      </c>
      <c r="E1370" s="1" t="s">
        <v>967</v>
      </c>
      <c r="F1370" s="1" t="s">
        <v>3703</v>
      </c>
      <c r="G1370" s="1" t="s">
        <v>3718</v>
      </c>
      <c r="H1370" s="1" t="s">
        <v>3171</v>
      </c>
      <c r="I1370" s="1" t="s">
        <v>971</v>
      </c>
      <c r="J1370" s="1" t="s">
        <v>984</v>
      </c>
      <c r="K1370" s="1">
        <v>2.74806586270532E-3</v>
      </c>
      <c r="L1370" s="1">
        <v>3.82317467163265E-3</v>
      </c>
      <c r="M1370" t="str">
        <f t="shared" si="27"/>
        <v>"Tongue_dorsum.8"</v>
      </c>
      <c r="P1370" s="30"/>
      <c r="OX1370" s="1" t="s">
        <v>3774</v>
      </c>
    </row>
    <row r="1371" spans="1:414">
      <c r="A1371" s="1">
        <v>1355</v>
      </c>
      <c r="B1371" s="1">
        <v>9</v>
      </c>
      <c r="C1371" s="1">
        <v>4472353.3</v>
      </c>
      <c r="D1371" s="1" t="s">
        <v>3719</v>
      </c>
      <c r="E1371" s="1" t="s">
        <v>967</v>
      </c>
      <c r="F1371" s="1" t="s">
        <v>3703</v>
      </c>
      <c r="G1371" s="1" t="s">
        <v>3720</v>
      </c>
      <c r="H1371" s="1" t="s">
        <v>976</v>
      </c>
      <c r="I1371" s="1" t="s">
        <v>971</v>
      </c>
      <c r="J1371" s="1" t="s">
        <v>972</v>
      </c>
      <c r="K1371" s="1">
        <v>3.1442786236291799E-3</v>
      </c>
      <c r="L1371" s="1">
        <v>3.8194277094498498E-3</v>
      </c>
      <c r="M1371" t="str">
        <f t="shared" si="27"/>
        <v>"Tongue_dorsum.9"</v>
      </c>
      <c r="OX1371" s="1" t="s">
        <v>3776</v>
      </c>
    </row>
    <row r="1372" spans="1:414">
      <c r="A1372" s="1">
        <v>1356</v>
      </c>
      <c r="B1372" s="1">
        <v>10</v>
      </c>
      <c r="C1372" s="1">
        <v>4472352.3</v>
      </c>
      <c r="D1372" s="1" t="s">
        <v>3721</v>
      </c>
      <c r="E1372" s="1" t="s">
        <v>967</v>
      </c>
      <c r="F1372" s="1" t="s">
        <v>3703</v>
      </c>
      <c r="G1372" s="1" t="s">
        <v>3722</v>
      </c>
      <c r="H1372" s="1" t="s">
        <v>1964</v>
      </c>
      <c r="I1372" s="1" t="s">
        <v>971</v>
      </c>
      <c r="J1372" s="1" t="s">
        <v>972</v>
      </c>
      <c r="K1372" s="1">
        <v>3.1311247903224901E-3</v>
      </c>
      <c r="L1372" s="1">
        <v>3.81509350657726E-3</v>
      </c>
      <c r="M1372" t="str">
        <f t="shared" si="27"/>
        <v>"Tongue_dorsum.10"</v>
      </c>
      <c r="OX1372" s="1" t="s">
        <v>3778</v>
      </c>
    </row>
    <row r="1373" spans="1:414">
      <c r="A1373" s="1">
        <v>1357</v>
      </c>
      <c r="B1373" s="1">
        <v>11</v>
      </c>
      <c r="C1373" s="1">
        <v>4478514.3</v>
      </c>
      <c r="D1373" s="1" t="s">
        <v>3723</v>
      </c>
      <c r="E1373" s="1" t="s">
        <v>967</v>
      </c>
      <c r="F1373" s="1" t="s">
        <v>3703</v>
      </c>
      <c r="G1373" s="1" t="s">
        <v>3724</v>
      </c>
      <c r="H1373" s="1" t="s">
        <v>976</v>
      </c>
      <c r="I1373" s="1" t="s">
        <v>971</v>
      </c>
      <c r="J1373" s="1" t="s">
        <v>984</v>
      </c>
      <c r="K1373" s="1">
        <v>3.1537708922273898E-3</v>
      </c>
      <c r="L1373" s="1">
        <v>3.81116550594787E-3</v>
      </c>
      <c r="M1373" t="str">
        <f t="shared" si="27"/>
        <v>"Tongue_dorsum.11"</v>
      </c>
      <c r="OX1373" s="1" t="s">
        <v>3780</v>
      </c>
    </row>
    <row r="1374" spans="1:414">
      <c r="A1374" s="1">
        <v>1358</v>
      </c>
      <c r="B1374" s="1">
        <v>12</v>
      </c>
      <c r="C1374" s="1">
        <v>4472667.3</v>
      </c>
      <c r="D1374" s="1" t="s">
        <v>3725</v>
      </c>
      <c r="E1374" s="1" t="s">
        <v>967</v>
      </c>
      <c r="F1374" s="1" t="s">
        <v>3703</v>
      </c>
      <c r="G1374" s="1" t="s">
        <v>3726</v>
      </c>
      <c r="H1374" s="1" t="s">
        <v>1415</v>
      </c>
      <c r="I1374" s="1" t="s">
        <v>971</v>
      </c>
      <c r="J1374" s="1" t="s">
        <v>984</v>
      </c>
      <c r="K1374" s="1">
        <v>3.1449252058591199E-3</v>
      </c>
      <c r="L1374" s="1">
        <v>3.8019629381652901E-3</v>
      </c>
      <c r="M1374" t="str">
        <f t="shared" si="27"/>
        <v>"Tongue_dorsum.12"</v>
      </c>
      <c r="OX1374" s="1" t="s">
        <v>3782</v>
      </c>
    </row>
    <row r="1375" spans="1:414">
      <c r="A1375" s="1">
        <v>1359</v>
      </c>
      <c r="B1375" s="1">
        <v>13</v>
      </c>
      <c r="C1375" s="1">
        <v>4473306.3</v>
      </c>
      <c r="D1375" s="1" t="s">
        <v>3727</v>
      </c>
      <c r="E1375" s="1" t="s">
        <v>967</v>
      </c>
      <c r="F1375" s="1" t="s">
        <v>3703</v>
      </c>
      <c r="G1375" s="1" t="s">
        <v>3728</v>
      </c>
      <c r="H1375" s="1" t="s">
        <v>976</v>
      </c>
      <c r="I1375" s="1" t="s">
        <v>971</v>
      </c>
      <c r="J1375" s="1" t="s">
        <v>984</v>
      </c>
      <c r="K1375" s="1">
        <v>3.20704336781582E-3</v>
      </c>
      <c r="L1375" s="1">
        <v>3.7829666018868698E-3</v>
      </c>
      <c r="M1375" t="str">
        <f t="shared" si="27"/>
        <v>"Tongue_dorsum.13"</v>
      </c>
      <c r="OX1375" s="1" t="s">
        <v>3784</v>
      </c>
    </row>
    <row r="1376" spans="1:414">
      <c r="A1376" s="1">
        <v>1360</v>
      </c>
      <c r="B1376" s="1">
        <v>14</v>
      </c>
      <c r="C1376" s="1">
        <v>4472648.3</v>
      </c>
      <c r="D1376" s="1" t="s">
        <v>3729</v>
      </c>
      <c r="E1376" s="1" t="s">
        <v>967</v>
      </c>
      <c r="F1376" s="1" t="s">
        <v>3703</v>
      </c>
      <c r="G1376" s="1" t="s">
        <v>3730</v>
      </c>
      <c r="H1376" s="1" t="s">
        <v>976</v>
      </c>
      <c r="I1376" s="1" t="s">
        <v>971</v>
      </c>
      <c r="J1376" s="1" t="s">
        <v>984</v>
      </c>
      <c r="K1376" s="1">
        <v>3.3248343421224502E-3</v>
      </c>
      <c r="L1376" s="1">
        <v>3.7781535716586798E-3</v>
      </c>
      <c r="M1376" t="str">
        <f t="shared" si="27"/>
        <v>"Tongue_dorsum.14"</v>
      </c>
      <c r="OX1376" s="1" t="s">
        <v>3786</v>
      </c>
    </row>
    <row r="1377" spans="1:414">
      <c r="A1377" s="1">
        <v>1361</v>
      </c>
      <c r="B1377" s="1">
        <v>15</v>
      </c>
      <c r="C1377" s="1">
        <v>4472656.3</v>
      </c>
      <c r="D1377" s="1" t="s">
        <v>3731</v>
      </c>
      <c r="E1377" s="1" t="s">
        <v>967</v>
      </c>
      <c r="F1377" s="1" t="s">
        <v>3703</v>
      </c>
      <c r="G1377" s="1" t="s">
        <v>3732</v>
      </c>
      <c r="H1377" s="1" t="s">
        <v>1415</v>
      </c>
      <c r="I1377" s="1" t="s">
        <v>971</v>
      </c>
      <c r="J1377" s="1" t="s">
        <v>984</v>
      </c>
      <c r="K1377" s="1">
        <v>3.1809834669337201E-3</v>
      </c>
      <c r="L1377" s="1">
        <v>3.7772122570510001E-3</v>
      </c>
      <c r="M1377" t="str">
        <f t="shared" si="27"/>
        <v>"Tongue_dorsum.15"</v>
      </c>
      <c r="OX1377" s="1" t="s">
        <v>3788</v>
      </c>
    </row>
    <row r="1378" spans="1:414">
      <c r="A1378" s="1">
        <v>1362</v>
      </c>
      <c r="B1378" s="1">
        <v>16</v>
      </c>
      <c r="C1378" s="1">
        <v>4472782.3</v>
      </c>
      <c r="D1378" s="1" t="s">
        <v>3733</v>
      </c>
      <c r="E1378" s="1" t="s">
        <v>967</v>
      </c>
      <c r="F1378" s="1" t="s">
        <v>3703</v>
      </c>
      <c r="G1378" s="1" t="s">
        <v>3734</v>
      </c>
      <c r="H1378" s="1" t="s">
        <v>976</v>
      </c>
      <c r="I1378" s="1" t="s">
        <v>971</v>
      </c>
      <c r="J1378" s="1" t="s">
        <v>984</v>
      </c>
      <c r="K1378" s="1">
        <v>3.1653682355321099E-3</v>
      </c>
      <c r="L1378" s="1">
        <v>3.7573718341690201E-3</v>
      </c>
      <c r="M1378" t="str">
        <f t="shared" si="27"/>
        <v>"Tongue_dorsum.16"</v>
      </c>
      <c r="OX1378" s="1" t="s">
        <v>3790</v>
      </c>
    </row>
    <row r="1379" spans="1:414">
      <c r="A1379" s="1">
        <v>1363</v>
      </c>
      <c r="B1379" s="1">
        <v>17</v>
      </c>
      <c r="C1379" s="1">
        <v>4472252.3</v>
      </c>
      <c r="D1379" s="1" t="s">
        <v>3735</v>
      </c>
      <c r="E1379" s="1" t="s">
        <v>967</v>
      </c>
      <c r="F1379" s="1" t="s">
        <v>3703</v>
      </c>
      <c r="G1379" s="1" t="s">
        <v>3736</v>
      </c>
      <c r="H1379" s="1" t="s">
        <v>970</v>
      </c>
      <c r="I1379" s="1" t="s">
        <v>971</v>
      </c>
      <c r="J1379" s="1" t="s">
        <v>972</v>
      </c>
      <c r="K1379" s="1">
        <v>3.9375101705819496E-3</v>
      </c>
      <c r="L1379" s="1">
        <v>3.7547814921261098E-3</v>
      </c>
      <c r="M1379" t="str">
        <f t="shared" si="27"/>
        <v>"Tongue_dorsum.17"</v>
      </c>
      <c r="OX1379" s="1" t="s">
        <v>3792</v>
      </c>
    </row>
    <row r="1380" spans="1:414">
      <c r="A1380" s="1">
        <v>1364</v>
      </c>
      <c r="B1380" s="1">
        <v>18</v>
      </c>
      <c r="C1380" s="1">
        <v>4472495.3</v>
      </c>
      <c r="D1380" s="1" t="s">
        <v>3737</v>
      </c>
      <c r="E1380" s="1" t="s">
        <v>967</v>
      </c>
      <c r="F1380" s="1" t="s">
        <v>3703</v>
      </c>
      <c r="G1380" s="1" t="s">
        <v>3738</v>
      </c>
      <c r="H1380" s="1" t="s">
        <v>970</v>
      </c>
      <c r="I1380" s="1" t="s">
        <v>971</v>
      </c>
      <c r="J1380" s="1" t="s">
        <v>972</v>
      </c>
      <c r="K1380" s="1">
        <v>3.4893746523970799E-3</v>
      </c>
      <c r="L1380" s="1">
        <v>3.7188980463924099E-3</v>
      </c>
      <c r="M1380" t="str">
        <f t="shared" si="27"/>
        <v>"Tongue_dorsum.18"</v>
      </c>
      <c r="OX1380" s="1" t="s">
        <v>3794</v>
      </c>
    </row>
    <row r="1381" spans="1:414">
      <c r="A1381" s="1">
        <v>1365</v>
      </c>
      <c r="B1381" s="1">
        <v>19</v>
      </c>
      <c r="C1381" s="1">
        <v>4472657.3</v>
      </c>
      <c r="D1381" s="1" t="s">
        <v>3739</v>
      </c>
      <c r="E1381" s="1" t="s">
        <v>967</v>
      </c>
      <c r="F1381" s="1" t="s">
        <v>3703</v>
      </c>
      <c r="G1381" s="1" t="s">
        <v>3740</v>
      </c>
      <c r="H1381" s="1" t="s">
        <v>976</v>
      </c>
      <c r="I1381" s="1" t="s">
        <v>971</v>
      </c>
      <c r="J1381" s="1" t="s">
        <v>984</v>
      </c>
      <c r="K1381" s="1">
        <v>3.3290828978616602E-3</v>
      </c>
      <c r="L1381" s="1">
        <v>3.7048053559083998E-3</v>
      </c>
      <c r="M1381" t="str">
        <f t="shared" si="27"/>
        <v>"Tongue_dorsum.19"</v>
      </c>
      <c r="OX1381" s="1" t="s">
        <v>3796</v>
      </c>
    </row>
    <row r="1382" spans="1:414">
      <c r="A1382" s="1">
        <v>1366</v>
      </c>
      <c r="B1382" s="1">
        <v>20</v>
      </c>
      <c r="C1382" s="1">
        <v>4472792.3</v>
      </c>
      <c r="D1382" s="1" t="s">
        <v>3741</v>
      </c>
      <c r="E1382" s="1" t="s">
        <v>967</v>
      </c>
      <c r="F1382" s="1" t="s">
        <v>3703</v>
      </c>
      <c r="G1382" s="1" t="s">
        <v>3742</v>
      </c>
      <c r="H1382" s="1" t="s">
        <v>976</v>
      </c>
      <c r="I1382" s="1" t="s">
        <v>971</v>
      </c>
      <c r="J1382" s="1" t="s">
        <v>984</v>
      </c>
      <c r="K1382" s="1">
        <v>3.1918343764571898E-3</v>
      </c>
      <c r="L1382" s="1">
        <v>3.67024168656654E-3</v>
      </c>
      <c r="M1382" t="str">
        <f t="shared" si="27"/>
        <v>"Tongue_dorsum.20"</v>
      </c>
      <c r="OX1382" s="1" t="s">
        <v>3798</v>
      </c>
    </row>
    <row r="1383" spans="1:414">
      <c r="A1383" s="1">
        <v>1367</v>
      </c>
      <c r="B1383" s="1">
        <v>21</v>
      </c>
      <c r="C1383" s="1">
        <v>4472253.3</v>
      </c>
      <c r="D1383" s="1" t="s">
        <v>3743</v>
      </c>
      <c r="E1383" s="1" t="s">
        <v>967</v>
      </c>
      <c r="F1383" s="1" t="s">
        <v>3703</v>
      </c>
      <c r="G1383" s="1" t="s">
        <v>3744</v>
      </c>
      <c r="H1383" s="1" t="s">
        <v>970</v>
      </c>
      <c r="I1383" s="1" t="s">
        <v>971</v>
      </c>
      <c r="J1383" s="1" t="s">
        <v>972</v>
      </c>
      <c r="K1383" s="1">
        <v>3.9652784621284198E-3</v>
      </c>
      <c r="L1383" s="1">
        <v>3.66978179123101E-3</v>
      </c>
      <c r="M1383" t="str">
        <f t="shared" si="27"/>
        <v>"Tongue_dorsum.21"</v>
      </c>
      <c r="OX1383" s="1" t="s">
        <v>3800</v>
      </c>
    </row>
    <row r="1384" spans="1:414">
      <c r="A1384" s="1">
        <v>1368</v>
      </c>
      <c r="B1384" s="1">
        <v>22</v>
      </c>
      <c r="C1384" s="1">
        <v>4472687.3</v>
      </c>
      <c r="D1384" s="1" t="s">
        <v>3745</v>
      </c>
      <c r="E1384" s="1" t="s">
        <v>967</v>
      </c>
      <c r="F1384" s="1" t="s">
        <v>3703</v>
      </c>
      <c r="G1384" s="1" t="s">
        <v>3746</v>
      </c>
      <c r="H1384" s="1" t="s">
        <v>1964</v>
      </c>
      <c r="I1384" s="1" t="s">
        <v>971</v>
      </c>
      <c r="J1384" s="1" t="s">
        <v>984</v>
      </c>
      <c r="K1384" s="1">
        <v>2.7498313727246601E-3</v>
      </c>
      <c r="L1384" s="1">
        <v>3.6657495657920099E-3</v>
      </c>
      <c r="M1384" t="str">
        <f t="shared" si="27"/>
        <v>"Tongue_dorsum.22"</v>
      </c>
      <c r="OX1384" s="1" t="s">
        <v>3802</v>
      </c>
    </row>
    <row r="1385" spans="1:414">
      <c r="A1385" s="1">
        <v>1369</v>
      </c>
      <c r="B1385" s="1">
        <v>23</v>
      </c>
      <c r="C1385" s="1">
        <v>4472735.3</v>
      </c>
      <c r="D1385" s="1" t="s">
        <v>3747</v>
      </c>
      <c r="E1385" s="1" t="s">
        <v>967</v>
      </c>
      <c r="F1385" s="1" t="s">
        <v>3703</v>
      </c>
      <c r="G1385" s="1" t="s">
        <v>3748</v>
      </c>
      <c r="H1385" s="1" t="s">
        <v>1964</v>
      </c>
      <c r="I1385" s="1" t="s">
        <v>971</v>
      </c>
      <c r="J1385" s="1" t="s">
        <v>984</v>
      </c>
      <c r="K1385" s="1">
        <v>2.5542305798303298E-3</v>
      </c>
      <c r="L1385" s="1">
        <v>3.6457815482194901E-3</v>
      </c>
      <c r="M1385" t="str">
        <f t="shared" si="27"/>
        <v>"Tongue_dorsum.23"</v>
      </c>
      <c r="OX1385" s="1" t="s">
        <v>3804</v>
      </c>
    </row>
    <row r="1386" spans="1:414">
      <c r="A1386" s="1">
        <v>1370</v>
      </c>
      <c r="B1386" s="1">
        <v>24</v>
      </c>
      <c r="C1386" s="1">
        <v>4472689.3</v>
      </c>
      <c r="D1386" s="1" t="s">
        <v>3749</v>
      </c>
      <c r="E1386" s="1" t="s">
        <v>967</v>
      </c>
      <c r="F1386" s="1" t="s">
        <v>3703</v>
      </c>
      <c r="G1386" s="1" t="s">
        <v>3750</v>
      </c>
      <c r="H1386" s="1" t="s">
        <v>1964</v>
      </c>
      <c r="I1386" s="1" t="s">
        <v>971</v>
      </c>
      <c r="J1386" s="1" t="s">
        <v>984</v>
      </c>
      <c r="K1386" s="1">
        <v>2.7352275567671799E-3</v>
      </c>
      <c r="L1386" s="1">
        <v>3.6316547563733201E-3</v>
      </c>
      <c r="M1386" t="str">
        <f t="shared" si="27"/>
        <v>"Tongue_dorsum.24"</v>
      </c>
      <c r="OX1386" s="1" t="s">
        <v>3806</v>
      </c>
    </row>
    <row r="1387" spans="1:414">
      <c r="A1387" s="1">
        <v>1371</v>
      </c>
      <c r="B1387" s="1">
        <v>25</v>
      </c>
      <c r="C1387" s="1">
        <v>4472679.3</v>
      </c>
      <c r="D1387" s="1" t="s">
        <v>3751</v>
      </c>
      <c r="E1387" s="1" t="s">
        <v>967</v>
      </c>
      <c r="F1387" s="1" t="s">
        <v>3703</v>
      </c>
      <c r="G1387" s="1" t="s">
        <v>3752</v>
      </c>
      <c r="H1387" s="1" t="s">
        <v>976</v>
      </c>
      <c r="I1387" s="1" t="s">
        <v>997</v>
      </c>
      <c r="J1387" s="1" t="s">
        <v>984</v>
      </c>
      <c r="K1387" s="1">
        <v>3.77763123793118E-3</v>
      </c>
      <c r="L1387" s="1">
        <v>3.6298695997632798E-3</v>
      </c>
      <c r="M1387" t="str">
        <f t="shared" si="27"/>
        <v>"Tongue_dorsum.25"</v>
      </c>
      <c r="OX1387" s="1" t="s">
        <v>3808</v>
      </c>
    </row>
    <row r="1388" spans="1:414">
      <c r="A1388" s="1">
        <v>1372</v>
      </c>
      <c r="B1388" s="1">
        <v>26</v>
      </c>
      <c r="C1388" s="1">
        <v>4472410.3</v>
      </c>
      <c r="D1388" s="1" t="s">
        <v>3753</v>
      </c>
      <c r="E1388" s="1" t="s">
        <v>967</v>
      </c>
      <c r="F1388" s="1" t="s">
        <v>3703</v>
      </c>
      <c r="G1388" s="1" t="s">
        <v>3754</v>
      </c>
      <c r="H1388" s="1" t="s">
        <v>970</v>
      </c>
      <c r="I1388" s="1" t="s">
        <v>997</v>
      </c>
      <c r="J1388" s="1" t="s">
        <v>1444</v>
      </c>
      <c r="K1388" s="1">
        <v>3.8072558141017598E-3</v>
      </c>
      <c r="L1388" s="1">
        <v>3.6243508250195099E-3</v>
      </c>
      <c r="M1388" t="str">
        <f t="shared" si="27"/>
        <v>"Tongue_dorsum.26"</v>
      </c>
      <c r="OX1388" s="1" t="s">
        <v>3810</v>
      </c>
    </row>
    <row r="1389" spans="1:414">
      <c r="A1389" s="1">
        <v>1373</v>
      </c>
      <c r="B1389" s="1">
        <v>27</v>
      </c>
      <c r="C1389" s="1">
        <v>4472740.3</v>
      </c>
      <c r="D1389" s="1" t="s">
        <v>3755</v>
      </c>
      <c r="E1389" s="1" t="s">
        <v>967</v>
      </c>
      <c r="F1389" s="1" t="s">
        <v>3703</v>
      </c>
      <c r="G1389" s="1" t="s">
        <v>3756</v>
      </c>
      <c r="H1389" s="1" t="s">
        <v>1964</v>
      </c>
      <c r="I1389" s="1" t="s">
        <v>971</v>
      </c>
      <c r="J1389" s="1" t="s">
        <v>984</v>
      </c>
      <c r="K1389" s="1">
        <v>2.50375143093573E-3</v>
      </c>
      <c r="L1389" s="1">
        <v>3.6234583327673202E-3</v>
      </c>
      <c r="M1389" t="str">
        <f t="shared" ref="M1389:M1452" si="28">CONCATENATE("""",G1389,"""")</f>
        <v>"Tongue_dorsum.27"</v>
      </c>
      <c r="OX1389" s="1" t="s">
        <v>3812</v>
      </c>
    </row>
    <row r="1390" spans="1:414">
      <c r="A1390" s="1">
        <v>1374</v>
      </c>
      <c r="B1390" s="1">
        <v>28</v>
      </c>
      <c r="C1390" s="1">
        <v>4472432.3</v>
      </c>
      <c r="D1390" s="1" t="s">
        <v>3757</v>
      </c>
      <c r="E1390" s="1" t="s">
        <v>967</v>
      </c>
      <c r="F1390" s="1" t="s">
        <v>3703</v>
      </c>
      <c r="G1390" s="1" t="s">
        <v>3758</v>
      </c>
      <c r="H1390" s="1" t="s">
        <v>3171</v>
      </c>
      <c r="I1390" s="1" t="s">
        <v>971</v>
      </c>
      <c r="J1390" s="1" t="s">
        <v>1055</v>
      </c>
      <c r="K1390" s="1">
        <v>3.1793887245670201E-3</v>
      </c>
      <c r="L1390" s="1">
        <v>3.6134208516207899E-3</v>
      </c>
      <c r="M1390" t="str">
        <f t="shared" si="28"/>
        <v>"Tongue_dorsum.28"</v>
      </c>
      <c r="OX1390" s="1" t="s">
        <v>3814</v>
      </c>
    </row>
    <row r="1391" spans="1:414">
      <c r="A1391" s="1">
        <v>1375</v>
      </c>
      <c r="B1391" s="1">
        <v>29</v>
      </c>
      <c r="C1391" s="1">
        <v>4472688.3</v>
      </c>
      <c r="D1391" s="1" t="s">
        <v>3759</v>
      </c>
      <c r="E1391" s="1" t="s">
        <v>967</v>
      </c>
      <c r="F1391" s="1" t="s">
        <v>3703</v>
      </c>
      <c r="G1391" s="1" t="s">
        <v>3760</v>
      </c>
      <c r="H1391" s="1" t="s">
        <v>976</v>
      </c>
      <c r="I1391" s="1" t="s">
        <v>997</v>
      </c>
      <c r="J1391" s="1" t="s">
        <v>984</v>
      </c>
      <c r="K1391" s="1">
        <v>3.7332841408373898E-3</v>
      </c>
      <c r="L1391" s="1">
        <v>3.6052484330848901E-3</v>
      </c>
      <c r="M1391" t="str">
        <f t="shared" si="28"/>
        <v>"Tongue_dorsum.29"</v>
      </c>
      <c r="OX1391" s="1" t="s">
        <v>3816</v>
      </c>
    </row>
    <row r="1392" spans="1:414">
      <c r="A1392" s="1">
        <v>1376</v>
      </c>
      <c r="B1392" s="1">
        <v>30</v>
      </c>
      <c r="C1392" s="1">
        <v>4472494.3</v>
      </c>
      <c r="D1392" s="1" t="s">
        <v>3761</v>
      </c>
      <c r="E1392" s="1" t="s">
        <v>967</v>
      </c>
      <c r="F1392" s="1" t="s">
        <v>3703</v>
      </c>
      <c r="G1392" s="1" t="s">
        <v>3762</v>
      </c>
      <c r="H1392" s="1" t="s">
        <v>970</v>
      </c>
      <c r="I1392" s="1" t="s">
        <v>971</v>
      </c>
      <c r="J1392" s="1" t="s">
        <v>972</v>
      </c>
      <c r="K1392" s="1">
        <v>3.4988070105312799E-3</v>
      </c>
      <c r="L1392" s="1">
        <v>3.5969207242648898E-3</v>
      </c>
      <c r="M1392" t="str">
        <f t="shared" si="28"/>
        <v>"Tongue_dorsum.30"</v>
      </c>
      <c r="OX1392" s="1" t="s">
        <v>3818</v>
      </c>
    </row>
    <row r="1393" spans="1:414">
      <c r="A1393" s="1">
        <v>1377</v>
      </c>
      <c r="B1393" s="1">
        <v>31</v>
      </c>
      <c r="C1393" s="1">
        <v>4478487.3</v>
      </c>
      <c r="D1393" s="1" t="s">
        <v>3763</v>
      </c>
      <c r="E1393" s="1" t="s">
        <v>967</v>
      </c>
      <c r="F1393" s="1" t="s">
        <v>3703</v>
      </c>
      <c r="G1393" s="1" t="s">
        <v>3764</v>
      </c>
      <c r="H1393" s="1" t="s">
        <v>976</v>
      </c>
      <c r="I1393" s="1" t="s">
        <v>971</v>
      </c>
      <c r="J1393" s="1" t="s">
        <v>972</v>
      </c>
      <c r="K1393" s="1">
        <v>3.5783077021094398E-3</v>
      </c>
      <c r="L1393" s="1">
        <v>3.5821700752485899E-3</v>
      </c>
      <c r="M1393" t="str">
        <f t="shared" si="28"/>
        <v>"Tongue_dorsum.31"</v>
      </c>
      <c r="OX1393" s="1" t="s">
        <v>3820</v>
      </c>
    </row>
    <row r="1394" spans="1:414">
      <c r="A1394" s="1">
        <v>1378</v>
      </c>
      <c r="B1394" s="1">
        <v>32</v>
      </c>
      <c r="C1394" s="1">
        <v>4472994.3</v>
      </c>
      <c r="D1394" s="1" t="s">
        <v>3765</v>
      </c>
      <c r="E1394" s="1" t="s">
        <v>967</v>
      </c>
      <c r="F1394" s="1" t="s">
        <v>3703</v>
      </c>
      <c r="G1394" s="1" t="s">
        <v>3766</v>
      </c>
      <c r="H1394" s="1" t="s">
        <v>1964</v>
      </c>
      <c r="I1394" s="1" t="s">
        <v>997</v>
      </c>
      <c r="J1394" s="1" t="s">
        <v>984</v>
      </c>
      <c r="K1394" s="1">
        <v>3.3936638658687598E-3</v>
      </c>
      <c r="L1394" s="1">
        <v>3.5602427542114098E-3</v>
      </c>
      <c r="M1394" t="str">
        <f t="shared" si="28"/>
        <v>"Tongue_dorsum.32"</v>
      </c>
      <c r="OX1394" s="1" t="s">
        <v>3822</v>
      </c>
    </row>
    <row r="1395" spans="1:414">
      <c r="A1395" s="1">
        <v>1379</v>
      </c>
      <c r="B1395" s="1">
        <v>33</v>
      </c>
      <c r="C1395" s="1">
        <v>4472993.3</v>
      </c>
      <c r="D1395" s="1" t="s">
        <v>3767</v>
      </c>
      <c r="E1395" s="1" t="s">
        <v>967</v>
      </c>
      <c r="F1395" s="1" t="s">
        <v>3703</v>
      </c>
      <c r="G1395" s="1" t="s">
        <v>3768</v>
      </c>
      <c r="H1395" s="1" t="s">
        <v>1964</v>
      </c>
      <c r="I1395" s="1" t="s">
        <v>997</v>
      </c>
      <c r="J1395" s="1" t="s">
        <v>984</v>
      </c>
      <c r="K1395" s="1">
        <v>3.4751314133961999E-3</v>
      </c>
      <c r="L1395" s="1">
        <v>3.5537223615541699E-3</v>
      </c>
      <c r="M1395" t="str">
        <f t="shared" si="28"/>
        <v>"Tongue_dorsum.33"</v>
      </c>
      <c r="OX1395" s="1" t="s">
        <v>3824</v>
      </c>
    </row>
    <row r="1396" spans="1:414">
      <c r="A1396" s="1">
        <v>1380</v>
      </c>
      <c r="B1396" s="1">
        <v>34</v>
      </c>
      <c r="C1396" s="1">
        <v>4472146.3</v>
      </c>
      <c r="D1396" s="1" t="s">
        <v>3769</v>
      </c>
      <c r="E1396" s="1" t="s">
        <v>967</v>
      </c>
      <c r="F1396" s="1" t="s">
        <v>3703</v>
      </c>
      <c r="G1396" s="1" t="s">
        <v>3770</v>
      </c>
      <c r="H1396" s="1" t="s">
        <v>970</v>
      </c>
      <c r="I1396" s="1" t="s">
        <v>971</v>
      </c>
      <c r="J1396" s="1" t="s">
        <v>972</v>
      </c>
      <c r="K1396" s="1">
        <v>3.4080349172178402E-3</v>
      </c>
      <c r="L1396" s="1">
        <v>3.5512577084501002E-3</v>
      </c>
      <c r="M1396" t="str">
        <f t="shared" si="28"/>
        <v>"Tongue_dorsum.34"</v>
      </c>
      <c r="OX1396" s="1" t="s">
        <v>3826</v>
      </c>
    </row>
    <row r="1397" spans="1:414">
      <c r="A1397" s="1">
        <v>1381</v>
      </c>
      <c r="B1397" s="1">
        <v>35</v>
      </c>
      <c r="C1397" s="1">
        <v>4472160.3</v>
      </c>
      <c r="D1397" s="1" t="s">
        <v>3771</v>
      </c>
      <c r="E1397" s="1" t="s">
        <v>967</v>
      </c>
      <c r="F1397" s="1" t="s">
        <v>3703</v>
      </c>
      <c r="G1397" s="1" t="s">
        <v>3772</v>
      </c>
      <c r="H1397" s="1" t="s">
        <v>970</v>
      </c>
      <c r="I1397" s="1" t="s">
        <v>971</v>
      </c>
      <c r="J1397" s="1" t="s">
        <v>972</v>
      </c>
      <c r="K1397" s="1">
        <v>3.5755615575364E-3</v>
      </c>
      <c r="L1397" s="1">
        <v>3.55081389779949E-3</v>
      </c>
      <c r="M1397" t="str">
        <f t="shared" si="28"/>
        <v>"Tongue_dorsum.35"</v>
      </c>
      <c r="OX1397" s="1" t="s">
        <v>3828</v>
      </c>
    </row>
    <row r="1398" spans="1:414">
      <c r="A1398" s="1">
        <v>1382</v>
      </c>
      <c r="B1398" s="1">
        <v>36</v>
      </c>
      <c r="C1398" s="1">
        <v>4473501.3</v>
      </c>
      <c r="D1398" s="1" t="s">
        <v>3773</v>
      </c>
      <c r="E1398" s="1" t="s">
        <v>967</v>
      </c>
      <c r="F1398" s="1" t="s">
        <v>3703</v>
      </c>
      <c r="G1398" s="1" t="s">
        <v>3774</v>
      </c>
      <c r="H1398" s="1" t="s">
        <v>3171</v>
      </c>
      <c r="I1398" s="1" t="s">
        <v>971</v>
      </c>
      <c r="J1398" s="1" t="s">
        <v>984</v>
      </c>
      <c r="K1398" s="1">
        <v>2.1740300258437E-3</v>
      </c>
      <c r="L1398" s="1">
        <v>3.5451411510355299E-3</v>
      </c>
      <c r="M1398" t="str">
        <f t="shared" si="28"/>
        <v>"Tongue_dorsum.36"</v>
      </c>
      <c r="OX1398" s="1" t="s">
        <v>3830</v>
      </c>
    </row>
    <row r="1399" spans="1:414">
      <c r="A1399" s="1">
        <v>1383</v>
      </c>
      <c r="B1399" s="1">
        <v>37</v>
      </c>
      <c r="C1399" s="1">
        <v>4472327.3</v>
      </c>
      <c r="D1399" s="1" t="s">
        <v>3775</v>
      </c>
      <c r="E1399" s="1" t="s">
        <v>967</v>
      </c>
      <c r="F1399" s="1" t="s">
        <v>3703</v>
      </c>
      <c r="G1399" s="1" t="s">
        <v>3776</v>
      </c>
      <c r="H1399" s="1" t="s">
        <v>970</v>
      </c>
      <c r="I1399" s="1" t="s">
        <v>971</v>
      </c>
      <c r="J1399" s="1" t="s">
        <v>972</v>
      </c>
      <c r="K1399" s="1">
        <v>3.6331688571637501E-3</v>
      </c>
      <c r="L1399" s="1">
        <v>3.5383237462389399E-3</v>
      </c>
      <c r="M1399" t="str">
        <f t="shared" si="28"/>
        <v>"Tongue_dorsum.37"</v>
      </c>
      <c r="OX1399" s="1" t="s">
        <v>3832</v>
      </c>
    </row>
    <row r="1400" spans="1:414">
      <c r="A1400" s="1">
        <v>1384</v>
      </c>
      <c r="B1400" s="1">
        <v>38</v>
      </c>
      <c r="C1400" s="1">
        <v>4472147.3</v>
      </c>
      <c r="D1400" s="1" t="s">
        <v>3777</v>
      </c>
      <c r="E1400" s="1" t="s">
        <v>967</v>
      </c>
      <c r="F1400" s="1" t="s">
        <v>3703</v>
      </c>
      <c r="G1400" s="1" t="s">
        <v>3778</v>
      </c>
      <c r="H1400" s="1" t="s">
        <v>970</v>
      </c>
      <c r="I1400" s="1" t="s">
        <v>971</v>
      </c>
      <c r="J1400" s="1" t="s">
        <v>972</v>
      </c>
      <c r="K1400" s="1">
        <v>3.38632440322169E-3</v>
      </c>
      <c r="L1400" s="1">
        <v>3.5326249247148501E-3</v>
      </c>
      <c r="M1400" t="str">
        <f t="shared" si="28"/>
        <v>"Tongue_dorsum.38"</v>
      </c>
      <c r="OX1400" s="1" t="s">
        <v>3834</v>
      </c>
    </row>
    <row r="1401" spans="1:414">
      <c r="A1401" s="1">
        <v>1385</v>
      </c>
      <c r="B1401" s="1">
        <v>39</v>
      </c>
      <c r="C1401" s="1">
        <v>4473226.3</v>
      </c>
      <c r="D1401" s="1" t="s">
        <v>3779</v>
      </c>
      <c r="E1401" s="1" t="s">
        <v>967</v>
      </c>
      <c r="F1401" s="1" t="s">
        <v>3703</v>
      </c>
      <c r="G1401" s="1" t="s">
        <v>3780</v>
      </c>
      <c r="H1401" s="1" t="s">
        <v>976</v>
      </c>
      <c r="I1401" s="1" t="s">
        <v>971</v>
      </c>
      <c r="J1401" s="1" t="s">
        <v>972</v>
      </c>
      <c r="K1401" s="1">
        <v>3.5513946116591602E-3</v>
      </c>
      <c r="L1401" s="1">
        <v>3.5290402291138201E-3</v>
      </c>
      <c r="M1401" t="str">
        <f t="shared" si="28"/>
        <v>"Tongue_dorsum.39"</v>
      </c>
      <c r="OX1401" s="1" t="s">
        <v>3836</v>
      </c>
    </row>
    <row r="1402" spans="1:414">
      <c r="A1402" s="1">
        <v>1386</v>
      </c>
      <c r="B1402" s="1">
        <v>40</v>
      </c>
      <c r="C1402" s="1">
        <v>4472469.3</v>
      </c>
      <c r="D1402" s="1" t="s">
        <v>3781</v>
      </c>
      <c r="E1402" s="1" t="s">
        <v>967</v>
      </c>
      <c r="F1402" s="1" t="s">
        <v>3703</v>
      </c>
      <c r="G1402" s="1" t="s">
        <v>3782</v>
      </c>
      <c r="H1402" s="1" t="s">
        <v>1964</v>
      </c>
      <c r="I1402" s="1" t="s">
        <v>971</v>
      </c>
      <c r="J1402" s="1" t="s">
        <v>972</v>
      </c>
      <c r="K1402" s="1">
        <v>2.44058249953871E-3</v>
      </c>
      <c r="L1402" s="1">
        <v>3.5255105504505501E-3</v>
      </c>
      <c r="M1402" t="str">
        <f t="shared" si="28"/>
        <v>"Tongue_dorsum.40"</v>
      </c>
      <c r="OX1402" s="1" t="s">
        <v>3838</v>
      </c>
    </row>
    <row r="1403" spans="1:414">
      <c r="A1403" s="1">
        <v>1387</v>
      </c>
      <c r="B1403" s="1">
        <v>41</v>
      </c>
      <c r="C1403" s="1">
        <v>4472443.3</v>
      </c>
      <c r="D1403" s="1" t="s">
        <v>3783</v>
      </c>
      <c r="E1403" s="1" t="s">
        <v>967</v>
      </c>
      <c r="F1403" s="1" t="s">
        <v>3703</v>
      </c>
      <c r="G1403" s="1" t="s">
        <v>3784</v>
      </c>
      <c r="H1403" s="1" t="s">
        <v>3171</v>
      </c>
      <c r="I1403" s="1" t="s">
        <v>971</v>
      </c>
      <c r="J1403" s="1" t="s">
        <v>1055</v>
      </c>
      <c r="K1403" s="1">
        <v>2.0086278874036499E-3</v>
      </c>
      <c r="L1403" s="1">
        <v>3.5255079892850599E-3</v>
      </c>
      <c r="M1403" t="str">
        <f t="shared" si="28"/>
        <v>"Tongue_dorsum.41"</v>
      </c>
      <c r="OX1403" s="1" t="s">
        <v>3840</v>
      </c>
    </row>
    <row r="1404" spans="1:414">
      <c r="A1404" s="1">
        <v>1388</v>
      </c>
      <c r="B1404" s="1">
        <v>42</v>
      </c>
      <c r="C1404" s="1">
        <v>4472299.3</v>
      </c>
      <c r="D1404" s="1" t="s">
        <v>3785</v>
      </c>
      <c r="E1404" s="1" t="s">
        <v>967</v>
      </c>
      <c r="F1404" s="1" t="s">
        <v>3703</v>
      </c>
      <c r="G1404" s="1" t="s">
        <v>3786</v>
      </c>
      <c r="H1404" s="1" t="s">
        <v>1964</v>
      </c>
      <c r="I1404" s="1" t="s">
        <v>971</v>
      </c>
      <c r="J1404" s="1" t="s">
        <v>972</v>
      </c>
      <c r="K1404" s="1">
        <v>3.24945790315838E-3</v>
      </c>
      <c r="L1404" s="1">
        <v>3.5219201126384702E-3</v>
      </c>
      <c r="M1404" t="str">
        <f t="shared" si="28"/>
        <v>"Tongue_dorsum.42"</v>
      </c>
      <c r="OX1404" s="1" t="s">
        <v>3842</v>
      </c>
    </row>
    <row r="1405" spans="1:414">
      <c r="A1405" s="1">
        <v>1389</v>
      </c>
      <c r="B1405" s="1">
        <v>43</v>
      </c>
      <c r="C1405" s="1">
        <v>4472305.3</v>
      </c>
      <c r="D1405" s="1" t="s">
        <v>3787</v>
      </c>
      <c r="E1405" s="1" t="s">
        <v>967</v>
      </c>
      <c r="F1405" s="1" t="s">
        <v>3703</v>
      </c>
      <c r="G1405" s="1" t="s">
        <v>3788</v>
      </c>
      <c r="H1405" s="1" t="s">
        <v>970</v>
      </c>
      <c r="I1405" s="1" t="s">
        <v>971</v>
      </c>
      <c r="J1405" s="1" t="s">
        <v>972</v>
      </c>
      <c r="K1405" s="1">
        <v>3.8557092476083099E-3</v>
      </c>
      <c r="L1405" s="1">
        <v>3.52146341310402E-3</v>
      </c>
      <c r="M1405" t="str">
        <f t="shared" si="28"/>
        <v>"Tongue_dorsum.43"</v>
      </c>
      <c r="OX1405" s="1" t="s">
        <v>3844</v>
      </c>
    </row>
    <row r="1406" spans="1:414">
      <c r="A1406" s="1">
        <v>1390</v>
      </c>
      <c r="B1406" s="1">
        <v>44</v>
      </c>
      <c r="C1406" s="1">
        <v>4472431.3</v>
      </c>
      <c r="D1406" s="1" t="s">
        <v>3789</v>
      </c>
      <c r="E1406" s="1" t="s">
        <v>967</v>
      </c>
      <c r="F1406" s="1" t="s">
        <v>3703</v>
      </c>
      <c r="G1406" s="1" t="s">
        <v>3790</v>
      </c>
      <c r="H1406" s="1" t="s">
        <v>3171</v>
      </c>
      <c r="I1406" s="1" t="s">
        <v>971</v>
      </c>
      <c r="J1406" s="1" t="s">
        <v>1055</v>
      </c>
      <c r="K1406" s="1">
        <v>3.2606504166324498E-3</v>
      </c>
      <c r="L1406" s="1">
        <v>3.5212829357526001E-3</v>
      </c>
      <c r="M1406" t="str">
        <f t="shared" si="28"/>
        <v>"Tongue_dorsum.44"</v>
      </c>
      <c r="OX1406" s="1" t="s">
        <v>3846</v>
      </c>
    </row>
    <row r="1407" spans="1:414">
      <c r="A1407" s="1">
        <v>1391</v>
      </c>
      <c r="B1407" s="1">
        <v>45</v>
      </c>
      <c r="C1407" s="1">
        <v>4472326.3</v>
      </c>
      <c r="D1407" s="1" t="s">
        <v>3791</v>
      </c>
      <c r="E1407" s="1" t="s">
        <v>967</v>
      </c>
      <c r="F1407" s="1" t="s">
        <v>3703</v>
      </c>
      <c r="G1407" s="1" t="s">
        <v>3792</v>
      </c>
      <c r="H1407" s="1" t="s">
        <v>970</v>
      </c>
      <c r="I1407" s="1" t="s">
        <v>971</v>
      </c>
      <c r="J1407" s="1" t="s">
        <v>972</v>
      </c>
      <c r="K1407" s="1">
        <v>3.62153426820702E-3</v>
      </c>
      <c r="L1407" s="1">
        <v>3.5168515087298999E-3</v>
      </c>
      <c r="M1407" t="str">
        <f t="shared" si="28"/>
        <v>"Tongue_dorsum.45"</v>
      </c>
      <c r="OX1407" s="1" t="s">
        <v>3848</v>
      </c>
    </row>
    <row r="1408" spans="1:414">
      <c r="A1408" s="1">
        <v>1392</v>
      </c>
      <c r="B1408" s="1">
        <v>46</v>
      </c>
      <c r="C1408" s="1">
        <v>4472468.3</v>
      </c>
      <c r="D1408" s="1" t="s">
        <v>3793</v>
      </c>
      <c r="E1408" s="1" t="s">
        <v>967</v>
      </c>
      <c r="F1408" s="1" t="s">
        <v>3703</v>
      </c>
      <c r="G1408" s="1" t="s">
        <v>3794</v>
      </c>
      <c r="H1408" s="1" t="s">
        <v>1964</v>
      </c>
      <c r="I1408" s="1" t="s">
        <v>971</v>
      </c>
      <c r="J1408" s="1" t="s">
        <v>972</v>
      </c>
      <c r="K1408" s="1">
        <v>2.4582436053373399E-3</v>
      </c>
      <c r="L1408" s="1">
        <v>3.5117736222369899E-3</v>
      </c>
      <c r="M1408" t="str">
        <f t="shared" si="28"/>
        <v>"Tongue_dorsum.46"</v>
      </c>
      <c r="OX1408" s="1" t="s">
        <v>3850</v>
      </c>
    </row>
    <row r="1409" spans="1:414">
      <c r="A1409" s="1">
        <v>1393</v>
      </c>
      <c r="B1409" s="1">
        <v>47</v>
      </c>
      <c r="C1409" s="1">
        <v>4472298.3</v>
      </c>
      <c r="D1409" s="1" t="s">
        <v>3795</v>
      </c>
      <c r="E1409" s="1" t="s">
        <v>967</v>
      </c>
      <c r="F1409" s="1" t="s">
        <v>3703</v>
      </c>
      <c r="G1409" s="1" t="s">
        <v>3796</v>
      </c>
      <c r="H1409" s="1" t="s">
        <v>1964</v>
      </c>
      <c r="I1409" s="1" t="s">
        <v>971</v>
      </c>
      <c r="J1409" s="1" t="s">
        <v>972</v>
      </c>
      <c r="K1409" s="1">
        <v>3.2211089337798701E-3</v>
      </c>
      <c r="L1409" s="1">
        <v>3.5105301647528199E-3</v>
      </c>
      <c r="M1409" t="str">
        <f t="shared" si="28"/>
        <v>"Tongue_dorsum.47"</v>
      </c>
      <c r="OX1409" s="1" t="s">
        <v>3852</v>
      </c>
    </row>
    <row r="1410" spans="1:414">
      <c r="A1410" s="1">
        <v>1394</v>
      </c>
      <c r="B1410" s="1">
        <v>48</v>
      </c>
      <c r="C1410" s="1">
        <v>4472173.3</v>
      </c>
      <c r="D1410" s="1" t="s">
        <v>3797</v>
      </c>
      <c r="E1410" s="1" t="s">
        <v>967</v>
      </c>
      <c r="F1410" s="1" t="s">
        <v>3703</v>
      </c>
      <c r="G1410" s="1" t="s">
        <v>3798</v>
      </c>
      <c r="H1410" s="1" t="s">
        <v>1964</v>
      </c>
      <c r="I1410" s="1" t="s">
        <v>971</v>
      </c>
      <c r="J1410" s="1" t="s">
        <v>972</v>
      </c>
      <c r="K1410" s="1">
        <v>3.5331349937318202E-3</v>
      </c>
      <c r="L1410" s="1">
        <v>3.5097561820241802E-3</v>
      </c>
      <c r="M1410" t="str">
        <f t="shared" si="28"/>
        <v>"Tongue_dorsum.48"</v>
      </c>
      <c r="OX1410" s="1" t="s">
        <v>3854</v>
      </c>
    </row>
    <row r="1411" spans="1:414">
      <c r="A1411" s="1">
        <v>1395</v>
      </c>
      <c r="B1411" s="1">
        <v>49</v>
      </c>
      <c r="C1411" s="1">
        <v>4472670.3</v>
      </c>
      <c r="D1411" s="1" t="s">
        <v>3799</v>
      </c>
      <c r="E1411" s="1" t="s">
        <v>967</v>
      </c>
      <c r="F1411" s="1" t="s">
        <v>3703</v>
      </c>
      <c r="G1411" s="1" t="s">
        <v>3800</v>
      </c>
      <c r="H1411" s="1" t="s">
        <v>3171</v>
      </c>
      <c r="I1411" s="1" t="s">
        <v>971</v>
      </c>
      <c r="J1411" s="1" t="s">
        <v>984</v>
      </c>
      <c r="K1411" s="1">
        <v>2.6948149509788302E-3</v>
      </c>
      <c r="L1411" s="1">
        <v>3.5069973182051701E-3</v>
      </c>
      <c r="M1411" t="str">
        <f t="shared" si="28"/>
        <v>"Tongue_dorsum.49"</v>
      </c>
      <c r="OX1411" s="1" t="s">
        <v>3856</v>
      </c>
    </row>
    <row r="1412" spans="1:414">
      <c r="A1412" s="1">
        <v>1396</v>
      </c>
      <c r="B1412" s="1">
        <v>50</v>
      </c>
      <c r="C1412" s="1">
        <v>4472304.3</v>
      </c>
      <c r="D1412" s="1" t="s">
        <v>3801</v>
      </c>
      <c r="E1412" s="1" t="s">
        <v>967</v>
      </c>
      <c r="F1412" s="1" t="s">
        <v>3703</v>
      </c>
      <c r="G1412" s="1" t="s">
        <v>3802</v>
      </c>
      <c r="H1412" s="1" t="s">
        <v>970</v>
      </c>
      <c r="I1412" s="1" t="s">
        <v>971</v>
      </c>
      <c r="J1412" s="1" t="s">
        <v>972</v>
      </c>
      <c r="K1412" s="1">
        <v>3.8643923522905898E-3</v>
      </c>
      <c r="L1412" s="1">
        <v>3.5057975950476901E-3</v>
      </c>
      <c r="M1412" t="str">
        <f t="shared" si="28"/>
        <v>"Tongue_dorsum.50"</v>
      </c>
      <c r="P1412" s="30"/>
      <c r="OX1412" s="1" t="s">
        <v>3858</v>
      </c>
    </row>
    <row r="1413" spans="1:414">
      <c r="A1413" s="1">
        <v>1397</v>
      </c>
      <c r="B1413" s="1">
        <v>51</v>
      </c>
      <c r="C1413" s="1">
        <v>4472485.3</v>
      </c>
      <c r="D1413" s="1" t="s">
        <v>3803</v>
      </c>
      <c r="E1413" s="1" t="s">
        <v>967</v>
      </c>
      <c r="F1413" s="1" t="s">
        <v>3703</v>
      </c>
      <c r="G1413" s="1" t="s">
        <v>3804</v>
      </c>
      <c r="H1413" s="1" t="s">
        <v>970</v>
      </c>
      <c r="I1413" s="1" t="s">
        <v>971</v>
      </c>
      <c r="J1413" s="1" t="s">
        <v>972</v>
      </c>
      <c r="K1413" s="1">
        <v>3.8635413526461001E-3</v>
      </c>
      <c r="L1413" s="1">
        <v>3.4855632768764099E-3</v>
      </c>
      <c r="M1413" t="str">
        <f t="shared" si="28"/>
        <v>"Tongue_dorsum.51"</v>
      </c>
      <c r="P1413" s="30"/>
      <c r="OX1413" s="1" t="s">
        <v>3860</v>
      </c>
    </row>
    <row r="1414" spans="1:414">
      <c r="A1414" s="1">
        <v>1398</v>
      </c>
      <c r="B1414" s="1">
        <v>52</v>
      </c>
      <c r="C1414" s="1">
        <v>4472245.3</v>
      </c>
      <c r="D1414" s="1" t="s">
        <v>3805</v>
      </c>
      <c r="E1414" s="1" t="s">
        <v>967</v>
      </c>
      <c r="F1414" s="1" t="s">
        <v>3703</v>
      </c>
      <c r="G1414" s="1" t="s">
        <v>3806</v>
      </c>
      <c r="H1414" s="1" t="s">
        <v>1964</v>
      </c>
      <c r="I1414" s="1" t="s">
        <v>971</v>
      </c>
      <c r="J1414" s="1" t="s">
        <v>972</v>
      </c>
      <c r="K1414" s="1">
        <v>3.6527550548873999E-3</v>
      </c>
      <c r="L1414" s="1">
        <v>3.4766020819816399E-3</v>
      </c>
      <c r="M1414" t="str">
        <f t="shared" si="28"/>
        <v>"Tongue_dorsum.52"</v>
      </c>
      <c r="OX1414" s="1" t="s">
        <v>3862</v>
      </c>
    </row>
    <row r="1415" spans="1:414">
      <c r="A1415" s="1">
        <v>1399</v>
      </c>
      <c r="B1415" s="1">
        <v>53</v>
      </c>
      <c r="C1415" s="1">
        <v>4472955.3</v>
      </c>
      <c r="D1415" s="1" t="s">
        <v>3807</v>
      </c>
      <c r="E1415" s="1" t="s">
        <v>967</v>
      </c>
      <c r="F1415" s="1" t="s">
        <v>3703</v>
      </c>
      <c r="G1415" s="1" t="s">
        <v>3808</v>
      </c>
      <c r="H1415" s="1" t="s">
        <v>970</v>
      </c>
      <c r="I1415" s="1" t="s">
        <v>971</v>
      </c>
      <c r="J1415" s="1" t="s">
        <v>984</v>
      </c>
      <c r="K1415" s="1">
        <v>3.6552511131645901E-3</v>
      </c>
      <c r="L1415" s="1">
        <v>3.4710669695965E-3</v>
      </c>
      <c r="M1415" t="str">
        <f t="shared" si="28"/>
        <v>"Tongue_dorsum.53"</v>
      </c>
      <c r="OX1415" s="1" t="s">
        <v>3864</v>
      </c>
    </row>
    <row r="1416" spans="1:414">
      <c r="A1416" s="1">
        <v>1400</v>
      </c>
      <c r="B1416" s="1">
        <v>54</v>
      </c>
      <c r="C1416" s="1">
        <v>4472956.3</v>
      </c>
      <c r="D1416" s="1" t="s">
        <v>3809</v>
      </c>
      <c r="E1416" s="1" t="s">
        <v>967</v>
      </c>
      <c r="F1416" s="1" t="s">
        <v>3703</v>
      </c>
      <c r="G1416" s="1" t="s">
        <v>3810</v>
      </c>
      <c r="H1416" s="1" t="s">
        <v>970</v>
      </c>
      <c r="I1416" s="1" t="s">
        <v>971</v>
      </c>
      <c r="J1416" s="1" t="s">
        <v>984</v>
      </c>
      <c r="K1416" s="1">
        <v>3.68663107153237E-3</v>
      </c>
      <c r="L1416" s="1">
        <v>3.46232308528969E-3</v>
      </c>
      <c r="M1416" t="str">
        <f t="shared" si="28"/>
        <v>"Tongue_dorsum.54"</v>
      </c>
      <c r="OX1416" s="1" t="s">
        <v>3866</v>
      </c>
    </row>
    <row r="1417" spans="1:414">
      <c r="A1417" s="1">
        <v>1401</v>
      </c>
      <c r="B1417" s="1">
        <v>55</v>
      </c>
      <c r="C1417" s="1">
        <v>4472674.3</v>
      </c>
      <c r="D1417" s="1" t="s">
        <v>3811</v>
      </c>
      <c r="E1417" s="1" t="s">
        <v>967</v>
      </c>
      <c r="F1417" s="1" t="s">
        <v>3703</v>
      </c>
      <c r="G1417" s="1" t="s">
        <v>3812</v>
      </c>
      <c r="H1417" s="1" t="s">
        <v>3171</v>
      </c>
      <c r="I1417" s="1" t="s">
        <v>971</v>
      </c>
      <c r="J1417" s="1" t="s">
        <v>984</v>
      </c>
      <c r="K1417" s="1">
        <v>2.7546586487717001E-3</v>
      </c>
      <c r="L1417" s="1">
        <v>3.4620100224843102E-3</v>
      </c>
      <c r="M1417" t="str">
        <f t="shared" si="28"/>
        <v>"Tongue_dorsum.55"</v>
      </c>
      <c r="OX1417" s="1" t="s">
        <v>3868</v>
      </c>
    </row>
    <row r="1418" spans="1:414">
      <c r="A1418" s="1">
        <v>1402</v>
      </c>
      <c r="B1418" s="1">
        <v>56</v>
      </c>
      <c r="C1418" s="1">
        <v>4472484.3</v>
      </c>
      <c r="D1418" s="1" t="s">
        <v>3813</v>
      </c>
      <c r="E1418" s="1" t="s">
        <v>967</v>
      </c>
      <c r="F1418" s="1" t="s">
        <v>3703</v>
      </c>
      <c r="G1418" s="1" t="s">
        <v>3814</v>
      </c>
      <c r="H1418" s="1" t="s">
        <v>970</v>
      </c>
      <c r="I1418" s="1" t="s">
        <v>971</v>
      </c>
      <c r="J1418" s="1" t="s">
        <v>972</v>
      </c>
      <c r="K1418" s="1">
        <v>3.85163360384148E-3</v>
      </c>
      <c r="L1418" s="1">
        <v>3.4585422663884701E-3</v>
      </c>
      <c r="M1418" t="str">
        <f t="shared" si="28"/>
        <v>"Tongue_dorsum.56"</v>
      </c>
      <c r="OX1418" s="1" t="s">
        <v>3870</v>
      </c>
    </row>
    <row r="1419" spans="1:414">
      <c r="A1419" s="1">
        <v>1403</v>
      </c>
      <c r="B1419" s="1">
        <v>57</v>
      </c>
      <c r="C1419" s="1">
        <v>4478483.3</v>
      </c>
      <c r="D1419" s="1" t="s">
        <v>3815</v>
      </c>
      <c r="E1419" s="1" t="s">
        <v>967</v>
      </c>
      <c r="F1419" s="1" t="s">
        <v>3703</v>
      </c>
      <c r="G1419" s="1" t="s">
        <v>3816</v>
      </c>
      <c r="H1419" s="1" t="s">
        <v>970</v>
      </c>
      <c r="I1419" s="1" t="s">
        <v>971</v>
      </c>
      <c r="J1419" s="1" t="s">
        <v>972</v>
      </c>
      <c r="K1419" s="1">
        <v>3.2156134771082001E-3</v>
      </c>
      <c r="L1419" s="1">
        <v>3.4571746245247101E-3</v>
      </c>
      <c r="M1419" t="str">
        <f t="shared" si="28"/>
        <v>"Tongue_dorsum.57"</v>
      </c>
      <c r="OX1419" s="1" t="s">
        <v>3872</v>
      </c>
    </row>
    <row r="1420" spans="1:414">
      <c r="A1420" s="1">
        <v>1404</v>
      </c>
      <c r="B1420" s="1">
        <v>58</v>
      </c>
      <c r="C1420" s="1">
        <v>4472339.3</v>
      </c>
      <c r="D1420" s="1" t="s">
        <v>3817</v>
      </c>
      <c r="E1420" s="1" t="s">
        <v>967</v>
      </c>
      <c r="F1420" s="1" t="s">
        <v>3703</v>
      </c>
      <c r="G1420" s="1" t="s">
        <v>3818</v>
      </c>
      <c r="H1420" s="1" t="s">
        <v>970</v>
      </c>
      <c r="I1420" s="1" t="s">
        <v>971</v>
      </c>
      <c r="J1420" s="1" t="s">
        <v>972</v>
      </c>
      <c r="K1420" s="1">
        <v>3.3422182868070699E-3</v>
      </c>
      <c r="L1420" s="1">
        <v>3.4523674881098199E-3</v>
      </c>
      <c r="M1420" t="str">
        <f t="shared" si="28"/>
        <v>"Tongue_dorsum.58"</v>
      </c>
      <c r="OX1420" s="1" t="s">
        <v>3874</v>
      </c>
    </row>
    <row r="1421" spans="1:414">
      <c r="A1421" s="1">
        <v>1405</v>
      </c>
      <c r="B1421" s="1">
        <v>59</v>
      </c>
      <c r="C1421" s="1">
        <v>4472683.3</v>
      </c>
      <c r="D1421" s="1" t="s">
        <v>3819</v>
      </c>
      <c r="E1421" s="1" t="s">
        <v>967</v>
      </c>
      <c r="F1421" s="1" t="s">
        <v>3703</v>
      </c>
      <c r="G1421" s="1" t="s">
        <v>3820</v>
      </c>
      <c r="H1421" s="1" t="s">
        <v>3171</v>
      </c>
      <c r="I1421" s="1" t="s">
        <v>971</v>
      </c>
      <c r="J1421" s="1" t="s">
        <v>984</v>
      </c>
      <c r="K1421" s="1">
        <v>2.12501404534794E-3</v>
      </c>
      <c r="L1421" s="1">
        <v>3.4478077995831599E-3</v>
      </c>
      <c r="M1421" t="str">
        <f t="shared" si="28"/>
        <v>"Tongue_dorsum.59"</v>
      </c>
      <c r="OX1421" s="1" t="s">
        <v>3876</v>
      </c>
    </row>
    <row r="1422" spans="1:414">
      <c r="A1422" s="1">
        <v>1406</v>
      </c>
      <c r="B1422" s="1">
        <v>60</v>
      </c>
      <c r="C1422" s="1">
        <v>4478641.3</v>
      </c>
      <c r="D1422" s="1" t="s">
        <v>3821</v>
      </c>
      <c r="E1422" s="1" t="s">
        <v>967</v>
      </c>
      <c r="F1422" s="1" t="s">
        <v>3703</v>
      </c>
      <c r="G1422" s="1" t="s">
        <v>3822</v>
      </c>
      <c r="H1422" s="1" t="s">
        <v>976</v>
      </c>
      <c r="I1422" s="1" t="s">
        <v>997</v>
      </c>
      <c r="J1422" s="1" t="s">
        <v>1444</v>
      </c>
      <c r="K1422" s="1">
        <v>3.3982605639556801E-3</v>
      </c>
      <c r="L1422" s="1">
        <v>3.4466266347623498E-3</v>
      </c>
      <c r="M1422" t="str">
        <f t="shared" si="28"/>
        <v>"Tongue_dorsum.60"</v>
      </c>
      <c r="OX1422" s="1" t="s">
        <v>3878</v>
      </c>
    </row>
    <row r="1423" spans="1:414">
      <c r="A1423" s="1">
        <v>1407</v>
      </c>
      <c r="B1423" s="1">
        <v>61</v>
      </c>
      <c r="C1423" s="1">
        <v>4472255.3</v>
      </c>
      <c r="D1423" s="1" t="s">
        <v>3823</v>
      </c>
      <c r="E1423" s="1" t="s">
        <v>967</v>
      </c>
      <c r="F1423" s="1" t="s">
        <v>3703</v>
      </c>
      <c r="G1423" s="1" t="s">
        <v>3824</v>
      </c>
      <c r="H1423" s="1" t="s">
        <v>970</v>
      </c>
      <c r="I1423" s="1" t="s">
        <v>997</v>
      </c>
      <c r="J1423" s="1" t="s">
        <v>972</v>
      </c>
      <c r="K1423" s="1">
        <v>3.4168308771972099E-3</v>
      </c>
      <c r="L1423" s="1">
        <v>3.4368573139204098E-3</v>
      </c>
      <c r="M1423" t="str">
        <f t="shared" si="28"/>
        <v>"Tongue_dorsum.61"</v>
      </c>
      <c r="OX1423" s="1" t="s">
        <v>3880</v>
      </c>
    </row>
    <row r="1424" spans="1:414">
      <c r="A1424" s="1">
        <v>1408</v>
      </c>
      <c r="B1424" s="1">
        <v>62</v>
      </c>
      <c r="C1424" s="1">
        <v>4472873.3</v>
      </c>
      <c r="D1424" s="1" t="s">
        <v>3825</v>
      </c>
      <c r="E1424" s="1" t="s">
        <v>967</v>
      </c>
      <c r="F1424" s="1" t="s">
        <v>3703</v>
      </c>
      <c r="G1424" s="1" t="s">
        <v>3826</v>
      </c>
      <c r="H1424" s="1" t="s">
        <v>1964</v>
      </c>
      <c r="I1424" s="1" t="s">
        <v>971</v>
      </c>
      <c r="J1424" s="1" t="s">
        <v>984</v>
      </c>
      <c r="K1424" s="1">
        <v>2.47257604375851E-3</v>
      </c>
      <c r="L1424" s="1">
        <v>3.4325625988579698E-3</v>
      </c>
      <c r="M1424" t="str">
        <f t="shared" si="28"/>
        <v>"Tongue_dorsum.62"</v>
      </c>
      <c r="OX1424" s="1" t="s">
        <v>3882</v>
      </c>
    </row>
    <row r="1425" spans="1:414">
      <c r="A1425" s="1">
        <v>1409</v>
      </c>
      <c r="B1425" s="1">
        <v>63</v>
      </c>
      <c r="C1425" s="1">
        <v>4472244.3</v>
      </c>
      <c r="D1425" s="1" t="s">
        <v>3827</v>
      </c>
      <c r="E1425" s="1" t="s">
        <v>967</v>
      </c>
      <c r="F1425" s="1" t="s">
        <v>3703</v>
      </c>
      <c r="G1425" s="1" t="s">
        <v>3828</v>
      </c>
      <c r="H1425" s="1" t="s">
        <v>1964</v>
      </c>
      <c r="I1425" s="1" t="s">
        <v>971</v>
      </c>
      <c r="J1425" s="1" t="s">
        <v>972</v>
      </c>
      <c r="K1425" s="1">
        <v>3.60374988018115E-3</v>
      </c>
      <c r="L1425" s="1">
        <v>3.4267204301686501E-3</v>
      </c>
      <c r="M1425" t="str">
        <f t="shared" si="28"/>
        <v>"Tongue_dorsum.63"</v>
      </c>
      <c r="OX1425" s="1" t="s">
        <v>3884</v>
      </c>
    </row>
    <row r="1426" spans="1:414">
      <c r="A1426" s="1">
        <v>1410</v>
      </c>
      <c r="B1426" s="1">
        <v>64</v>
      </c>
      <c r="C1426" s="1">
        <v>4473214.3</v>
      </c>
      <c r="D1426" s="1" t="s">
        <v>3829</v>
      </c>
      <c r="E1426" s="1" t="s">
        <v>967</v>
      </c>
      <c r="F1426" s="1" t="s">
        <v>3703</v>
      </c>
      <c r="G1426" s="1" t="s">
        <v>3830</v>
      </c>
      <c r="H1426" s="1" t="s">
        <v>970</v>
      </c>
      <c r="I1426" s="1" t="s">
        <v>971</v>
      </c>
      <c r="J1426" s="1" t="s">
        <v>972</v>
      </c>
      <c r="K1426" s="1">
        <v>3.2611638274994501E-3</v>
      </c>
      <c r="L1426" s="1">
        <v>3.4242603405080598E-3</v>
      </c>
      <c r="M1426" t="str">
        <f t="shared" si="28"/>
        <v>"Tongue_dorsum.64"</v>
      </c>
      <c r="OX1426" s="1" t="s">
        <v>3886</v>
      </c>
    </row>
    <row r="1427" spans="1:414">
      <c r="A1427" s="1">
        <v>1411</v>
      </c>
      <c r="B1427" s="1">
        <v>65</v>
      </c>
      <c r="C1427" s="1">
        <v>4472254.3</v>
      </c>
      <c r="D1427" s="1" t="s">
        <v>3831</v>
      </c>
      <c r="E1427" s="1" t="s">
        <v>967</v>
      </c>
      <c r="F1427" s="1" t="s">
        <v>3703</v>
      </c>
      <c r="G1427" s="1" t="s">
        <v>3832</v>
      </c>
      <c r="H1427" s="1" t="s">
        <v>970</v>
      </c>
      <c r="I1427" s="1" t="s">
        <v>997</v>
      </c>
      <c r="J1427" s="1" t="s">
        <v>972</v>
      </c>
      <c r="K1427" s="1">
        <v>3.5035138276901501E-3</v>
      </c>
      <c r="L1427" s="1">
        <v>3.4082339001304399E-3</v>
      </c>
      <c r="M1427" t="str">
        <f t="shared" si="28"/>
        <v>"Tongue_dorsum.65"</v>
      </c>
      <c r="OX1427" s="1" t="s">
        <v>3888</v>
      </c>
    </row>
    <row r="1428" spans="1:414">
      <c r="A1428" s="1">
        <v>1412</v>
      </c>
      <c r="B1428" s="1">
        <v>66</v>
      </c>
      <c r="C1428" s="1">
        <v>4472442.3</v>
      </c>
      <c r="D1428" s="1" t="s">
        <v>3833</v>
      </c>
      <c r="E1428" s="1" t="s">
        <v>967</v>
      </c>
      <c r="F1428" s="1" t="s">
        <v>3703</v>
      </c>
      <c r="G1428" s="1" t="s">
        <v>3834</v>
      </c>
      <c r="H1428" s="1" t="s">
        <v>3171</v>
      </c>
      <c r="I1428" s="1" t="s">
        <v>971</v>
      </c>
      <c r="J1428" s="1" t="s">
        <v>1055</v>
      </c>
      <c r="K1428" s="1">
        <v>1.99890769341714E-3</v>
      </c>
      <c r="L1428" s="1">
        <v>3.3971708227149401E-3</v>
      </c>
      <c r="M1428" t="str">
        <f t="shared" si="28"/>
        <v>"Tongue_dorsum.66"</v>
      </c>
      <c r="OX1428" s="1" t="s">
        <v>3890</v>
      </c>
    </row>
    <row r="1429" spans="1:414">
      <c r="A1429" s="1">
        <v>1413</v>
      </c>
      <c r="B1429" s="1">
        <v>67</v>
      </c>
      <c r="C1429" s="1">
        <v>4472338.3</v>
      </c>
      <c r="D1429" s="1" t="s">
        <v>3835</v>
      </c>
      <c r="E1429" s="1" t="s">
        <v>967</v>
      </c>
      <c r="F1429" s="1" t="s">
        <v>3703</v>
      </c>
      <c r="G1429" s="1" t="s">
        <v>3836</v>
      </c>
      <c r="H1429" s="1" t="s">
        <v>970</v>
      </c>
      <c r="I1429" s="1" t="s">
        <v>971</v>
      </c>
      <c r="J1429" s="1" t="s">
        <v>972</v>
      </c>
      <c r="K1429" s="1">
        <v>3.34474455256979E-3</v>
      </c>
      <c r="L1429" s="1">
        <v>3.3958251787257298E-3</v>
      </c>
      <c r="M1429" t="str">
        <f t="shared" si="28"/>
        <v>"Tongue_dorsum.67"</v>
      </c>
      <c r="OX1429" s="1" t="s">
        <v>3892</v>
      </c>
    </row>
    <row r="1430" spans="1:414">
      <c r="A1430" s="1">
        <v>1414</v>
      </c>
      <c r="B1430" s="1">
        <v>68</v>
      </c>
      <c r="C1430" s="1">
        <v>4473450.3</v>
      </c>
      <c r="D1430" s="1" t="s">
        <v>3837</v>
      </c>
      <c r="E1430" s="1" t="s">
        <v>967</v>
      </c>
      <c r="F1430" s="1" t="s">
        <v>3703</v>
      </c>
      <c r="G1430" s="1" t="s">
        <v>3838</v>
      </c>
      <c r="H1430" s="1" t="s">
        <v>3683</v>
      </c>
      <c r="I1430" s="1" t="s">
        <v>997</v>
      </c>
      <c r="J1430" s="1" t="s">
        <v>984</v>
      </c>
      <c r="K1430" s="1">
        <v>2.5384757097741302E-3</v>
      </c>
      <c r="L1430" s="1">
        <v>3.3688699376545699E-3</v>
      </c>
      <c r="M1430" t="str">
        <f t="shared" si="28"/>
        <v>"Tongue_dorsum.68"</v>
      </c>
      <c r="OX1430" s="1" t="s">
        <v>3894</v>
      </c>
    </row>
    <row r="1431" spans="1:414">
      <c r="A1431" s="1">
        <v>1415</v>
      </c>
      <c r="B1431" s="1">
        <v>69</v>
      </c>
      <c r="C1431" s="1">
        <v>4472189.3</v>
      </c>
      <c r="D1431" s="1" t="s">
        <v>3839</v>
      </c>
      <c r="E1431" s="1" t="s">
        <v>967</v>
      </c>
      <c r="F1431" s="1" t="s">
        <v>3703</v>
      </c>
      <c r="G1431" s="1" t="s">
        <v>3840</v>
      </c>
      <c r="H1431" s="1" t="s">
        <v>1964</v>
      </c>
      <c r="I1431" s="1" t="s">
        <v>997</v>
      </c>
      <c r="J1431" s="1" t="s">
        <v>972</v>
      </c>
      <c r="K1431" s="1">
        <v>2.7779574642976799E-3</v>
      </c>
      <c r="L1431" s="1">
        <v>3.3593002140928901E-3</v>
      </c>
      <c r="M1431" t="str">
        <f t="shared" si="28"/>
        <v>"Tongue_dorsum.69"</v>
      </c>
      <c r="OX1431" s="1" t="s">
        <v>3896</v>
      </c>
    </row>
    <row r="1432" spans="1:414">
      <c r="A1432" s="1">
        <v>1416</v>
      </c>
      <c r="B1432" s="1">
        <v>70</v>
      </c>
      <c r="C1432" s="1">
        <v>4473451.3</v>
      </c>
      <c r="D1432" s="1" t="s">
        <v>3841</v>
      </c>
      <c r="E1432" s="1" t="s">
        <v>967</v>
      </c>
      <c r="F1432" s="1" t="s">
        <v>3703</v>
      </c>
      <c r="G1432" s="1" t="s">
        <v>3842</v>
      </c>
      <c r="H1432" s="1" t="s">
        <v>3683</v>
      </c>
      <c r="I1432" s="1" t="s">
        <v>997</v>
      </c>
      <c r="J1432" s="1" t="s">
        <v>984</v>
      </c>
      <c r="K1432" s="1">
        <v>2.5163357375586701E-3</v>
      </c>
      <c r="L1432" s="1">
        <v>3.3455956554443102E-3</v>
      </c>
      <c r="M1432" t="str">
        <f t="shared" si="28"/>
        <v>"Tongue_dorsum.70"</v>
      </c>
      <c r="OX1432" s="1" t="s">
        <v>3898</v>
      </c>
    </row>
    <row r="1433" spans="1:414">
      <c r="A1433" s="1">
        <v>1417</v>
      </c>
      <c r="B1433" s="1">
        <v>71</v>
      </c>
      <c r="C1433" s="1">
        <v>4472167.3</v>
      </c>
      <c r="D1433" s="1" t="s">
        <v>3843</v>
      </c>
      <c r="E1433" s="1" t="s">
        <v>967</v>
      </c>
      <c r="F1433" s="1" t="s">
        <v>3703</v>
      </c>
      <c r="G1433" s="1" t="s">
        <v>3844</v>
      </c>
      <c r="H1433" s="1" t="s">
        <v>970</v>
      </c>
      <c r="I1433" s="1" t="s">
        <v>997</v>
      </c>
      <c r="J1433" s="1" t="s">
        <v>972</v>
      </c>
      <c r="K1433" s="1">
        <v>4.0724824936610596E-3</v>
      </c>
      <c r="L1433" s="1">
        <v>3.3412497369679699E-3</v>
      </c>
      <c r="M1433" t="str">
        <f t="shared" si="28"/>
        <v>"Tongue_dorsum.71"</v>
      </c>
      <c r="OX1433" s="1" t="s">
        <v>3900</v>
      </c>
    </row>
    <row r="1434" spans="1:414">
      <c r="A1434" s="1">
        <v>1418</v>
      </c>
      <c r="B1434" s="1">
        <v>72</v>
      </c>
      <c r="C1434" s="1">
        <v>4478570.3</v>
      </c>
      <c r="D1434" s="1" t="s">
        <v>3845</v>
      </c>
      <c r="E1434" s="1" t="s">
        <v>967</v>
      </c>
      <c r="F1434" s="1" t="s">
        <v>3703</v>
      </c>
      <c r="G1434" s="1" t="s">
        <v>3846</v>
      </c>
      <c r="H1434" s="1" t="s">
        <v>970</v>
      </c>
      <c r="I1434" s="1" t="s">
        <v>971</v>
      </c>
      <c r="J1434" s="1" t="s">
        <v>984</v>
      </c>
      <c r="K1434" s="1">
        <v>3.6525681181488901E-3</v>
      </c>
      <c r="L1434" s="1">
        <v>3.3409883318166701E-3</v>
      </c>
      <c r="M1434" t="str">
        <f t="shared" si="28"/>
        <v>"Tongue_dorsum.72"</v>
      </c>
      <c r="OX1434" s="1" t="s">
        <v>3902</v>
      </c>
    </row>
    <row r="1435" spans="1:414">
      <c r="A1435" s="1">
        <v>1419</v>
      </c>
      <c r="B1435" s="1">
        <v>73</v>
      </c>
      <c r="C1435" s="1">
        <v>4472942.3</v>
      </c>
      <c r="D1435" s="1" t="s">
        <v>3847</v>
      </c>
      <c r="E1435" s="1" t="s">
        <v>967</v>
      </c>
      <c r="F1435" s="1" t="s">
        <v>3703</v>
      </c>
      <c r="G1435" s="1" t="s">
        <v>3848</v>
      </c>
      <c r="H1435" s="1" t="s">
        <v>1964</v>
      </c>
      <c r="I1435" s="1" t="s">
        <v>971</v>
      </c>
      <c r="J1435" s="1" t="s">
        <v>984</v>
      </c>
      <c r="K1435" s="1">
        <v>2.68679598354955E-3</v>
      </c>
      <c r="L1435" s="1">
        <v>3.3335700927593199E-3</v>
      </c>
      <c r="M1435" t="str">
        <f t="shared" si="28"/>
        <v>"Tongue_dorsum.73"</v>
      </c>
      <c r="OX1435" s="1" t="s">
        <v>3904</v>
      </c>
    </row>
    <row r="1436" spans="1:414">
      <c r="A1436" s="1">
        <v>1420</v>
      </c>
      <c r="B1436" s="1">
        <v>74</v>
      </c>
      <c r="C1436" s="1">
        <v>4472897.3</v>
      </c>
      <c r="D1436" s="1" t="s">
        <v>3849</v>
      </c>
      <c r="E1436" s="1" t="s">
        <v>967</v>
      </c>
      <c r="F1436" s="1" t="s">
        <v>3703</v>
      </c>
      <c r="G1436" s="1" t="s">
        <v>3850</v>
      </c>
      <c r="H1436" s="1" t="s">
        <v>3683</v>
      </c>
      <c r="I1436" s="1" t="s">
        <v>997</v>
      </c>
      <c r="J1436" s="1" t="s">
        <v>984</v>
      </c>
      <c r="K1436" s="1">
        <v>2.5555637701508301E-3</v>
      </c>
      <c r="L1436" s="1">
        <v>3.3304400560385801E-3</v>
      </c>
      <c r="M1436" t="str">
        <f t="shared" si="28"/>
        <v>"Tongue_dorsum.74"</v>
      </c>
      <c r="OX1436" s="1" t="s">
        <v>3906</v>
      </c>
    </row>
    <row r="1437" spans="1:414">
      <c r="A1437" s="1">
        <v>1421</v>
      </c>
      <c r="B1437" s="1">
        <v>75</v>
      </c>
      <c r="C1437" s="1">
        <v>4473259.3</v>
      </c>
      <c r="D1437" s="1" t="s">
        <v>3851</v>
      </c>
      <c r="E1437" s="1" t="s">
        <v>967</v>
      </c>
      <c r="F1437" s="1" t="s">
        <v>3703</v>
      </c>
      <c r="G1437" s="1" t="s">
        <v>3852</v>
      </c>
      <c r="H1437" s="1" t="s">
        <v>970</v>
      </c>
      <c r="I1437" s="1" t="s">
        <v>997</v>
      </c>
      <c r="J1437" s="1" t="s">
        <v>984</v>
      </c>
      <c r="K1437" s="1">
        <v>3.38911694303077E-3</v>
      </c>
      <c r="L1437" s="1">
        <v>3.32165518460478E-3</v>
      </c>
      <c r="M1437" t="str">
        <f t="shared" si="28"/>
        <v>"Tongue_dorsum.75"</v>
      </c>
      <c r="OX1437" s="1" t="s">
        <v>3908</v>
      </c>
    </row>
    <row r="1438" spans="1:414">
      <c r="A1438" s="1">
        <v>1422</v>
      </c>
      <c r="B1438" s="1">
        <v>76</v>
      </c>
      <c r="C1438" s="1">
        <v>4473283.3</v>
      </c>
      <c r="D1438" s="1" t="s">
        <v>3853</v>
      </c>
      <c r="E1438" s="1" t="s">
        <v>967</v>
      </c>
      <c r="F1438" s="1" t="s">
        <v>3703</v>
      </c>
      <c r="G1438" s="1" t="s">
        <v>3854</v>
      </c>
      <c r="H1438" s="1" t="s">
        <v>970</v>
      </c>
      <c r="I1438" s="1" t="s">
        <v>997</v>
      </c>
      <c r="J1438" s="1" t="s">
        <v>984</v>
      </c>
      <c r="K1438" s="1">
        <v>3.4192197250434999E-3</v>
      </c>
      <c r="L1438" s="1">
        <v>3.32088928689259E-3</v>
      </c>
      <c r="M1438" t="str">
        <f t="shared" si="28"/>
        <v>"Tongue_dorsum.76"</v>
      </c>
      <c r="OX1438" s="1" t="s">
        <v>3910</v>
      </c>
    </row>
    <row r="1439" spans="1:414">
      <c r="A1439" s="1">
        <v>1423</v>
      </c>
      <c r="B1439" s="1">
        <v>77</v>
      </c>
      <c r="C1439" s="1">
        <v>4472407.3</v>
      </c>
      <c r="D1439" s="1" t="s">
        <v>3855</v>
      </c>
      <c r="E1439" s="1" t="s">
        <v>967</v>
      </c>
      <c r="F1439" s="1" t="s">
        <v>3703</v>
      </c>
      <c r="G1439" s="1" t="s">
        <v>3856</v>
      </c>
      <c r="H1439" s="1" t="s">
        <v>970</v>
      </c>
      <c r="I1439" s="1" t="s">
        <v>997</v>
      </c>
      <c r="J1439" s="1" t="s">
        <v>1444</v>
      </c>
      <c r="K1439" s="1">
        <v>4.0424226454022104E-3</v>
      </c>
      <c r="L1439" s="1">
        <v>3.3154528079442401E-3</v>
      </c>
      <c r="M1439" t="str">
        <f t="shared" si="28"/>
        <v>"Tongue_dorsum.77"</v>
      </c>
      <c r="OX1439" s="1" t="s">
        <v>3912</v>
      </c>
    </row>
    <row r="1440" spans="1:414">
      <c r="A1440" s="1">
        <v>1424</v>
      </c>
      <c r="B1440" s="1">
        <v>78</v>
      </c>
      <c r="C1440" s="1">
        <v>4472166.3</v>
      </c>
      <c r="D1440" s="1" t="s">
        <v>3857</v>
      </c>
      <c r="E1440" s="1" t="s">
        <v>967</v>
      </c>
      <c r="F1440" s="1" t="s">
        <v>3703</v>
      </c>
      <c r="G1440" s="1" t="s">
        <v>3858</v>
      </c>
      <c r="H1440" s="1" t="s">
        <v>970</v>
      </c>
      <c r="I1440" s="1" t="s">
        <v>997</v>
      </c>
      <c r="J1440" s="1" t="s">
        <v>972</v>
      </c>
      <c r="K1440" s="1">
        <v>4.0512973115543402E-3</v>
      </c>
      <c r="L1440" s="1">
        <v>3.3117594821930199E-3</v>
      </c>
      <c r="M1440" t="str">
        <f t="shared" si="28"/>
        <v>"Tongue_dorsum.78"</v>
      </c>
      <c r="OX1440" s="1" t="s">
        <v>3914</v>
      </c>
    </row>
    <row r="1441" spans="1:414">
      <c r="A1441" s="1">
        <v>1425</v>
      </c>
      <c r="B1441" s="1">
        <v>79</v>
      </c>
      <c r="C1441" s="1">
        <v>4473481.3</v>
      </c>
      <c r="D1441" s="1" t="s">
        <v>3859</v>
      </c>
      <c r="E1441" s="1" t="s">
        <v>967</v>
      </c>
      <c r="F1441" s="1" t="s">
        <v>3703</v>
      </c>
      <c r="G1441" s="1" t="s">
        <v>3860</v>
      </c>
      <c r="H1441" s="1" t="s">
        <v>970</v>
      </c>
      <c r="I1441" s="1" t="s">
        <v>971</v>
      </c>
      <c r="J1441" s="1" t="s">
        <v>984</v>
      </c>
      <c r="K1441" s="1">
        <v>3.6675342521037299E-3</v>
      </c>
      <c r="L1441" s="1">
        <v>3.3112935810876102E-3</v>
      </c>
      <c r="M1441" t="str">
        <f t="shared" si="28"/>
        <v>"Tongue_dorsum.79"</v>
      </c>
      <c r="OX1441" s="1" t="s">
        <v>3916</v>
      </c>
    </row>
    <row r="1442" spans="1:414">
      <c r="A1442" s="1">
        <v>1426</v>
      </c>
      <c r="B1442" s="1">
        <v>80</v>
      </c>
      <c r="C1442" s="1">
        <v>4472375.3</v>
      </c>
      <c r="D1442" s="1" t="s">
        <v>3861</v>
      </c>
      <c r="E1442" s="1" t="s">
        <v>967</v>
      </c>
      <c r="F1442" s="1" t="s">
        <v>3703</v>
      </c>
      <c r="G1442" s="1" t="s">
        <v>3862</v>
      </c>
      <c r="H1442" s="1" t="s">
        <v>970</v>
      </c>
      <c r="I1442" s="1" t="s">
        <v>997</v>
      </c>
      <c r="J1442" s="1" t="s">
        <v>972</v>
      </c>
      <c r="K1442" s="1">
        <v>3.5885453215601599E-3</v>
      </c>
      <c r="L1442" s="1">
        <v>3.3061664154592401E-3</v>
      </c>
      <c r="M1442" t="str">
        <f t="shared" si="28"/>
        <v>"Tongue_dorsum.80"</v>
      </c>
      <c r="OX1442" s="1" t="s">
        <v>3918</v>
      </c>
    </row>
    <row r="1443" spans="1:414">
      <c r="A1443" s="1">
        <v>1427</v>
      </c>
      <c r="B1443" s="1">
        <v>81</v>
      </c>
      <c r="C1443" s="1">
        <v>4472880.3</v>
      </c>
      <c r="D1443" s="1" t="s">
        <v>3863</v>
      </c>
      <c r="E1443" s="1" t="s">
        <v>967</v>
      </c>
      <c r="F1443" s="1" t="s">
        <v>3703</v>
      </c>
      <c r="G1443" s="1" t="s">
        <v>3864</v>
      </c>
      <c r="H1443" s="1" t="s">
        <v>3683</v>
      </c>
      <c r="I1443" s="1" t="s">
        <v>997</v>
      </c>
      <c r="J1443" s="1" t="s">
        <v>984</v>
      </c>
      <c r="K1443" s="1">
        <v>2.52094591755824E-3</v>
      </c>
      <c r="L1443" s="1">
        <v>3.2964958394247901E-3</v>
      </c>
      <c r="M1443" t="str">
        <f t="shared" si="28"/>
        <v>"Tongue_dorsum.81"</v>
      </c>
      <c r="OX1443" s="1" t="s">
        <v>3920</v>
      </c>
    </row>
    <row r="1444" spans="1:414">
      <c r="A1444" s="1">
        <v>1428</v>
      </c>
      <c r="B1444" s="1">
        <v>82</v>
      </c>
      <c r="C1444" s="1">
        <v>4473024.3</v>
      </c>
      <c r="D1444" s="1" t="s">
        <v>3865</v>
      </c>
      <c r="E1444" s="1" t="s">
        <v>967</v>
      </c>
      <c r="F1444" s="1" t="s">
        <v>3703</v>
      </c>
      <c r="G1444" s="1" t="s">
        <v>3866</v>
      </c>
      <c r="H1444" s="1" t="s">
        <v>970</v>
      </c>
      <c r="I1444" s="1" t="s">
        <v>997</v>
      </c>
      <c r="J1444" s="1" t="s">
        <v>984</v>
      </c>
      <c r="K1444" s="1">
        <v>2.8950266618405999E-3</v>
      </c>
      <c r="L1444" s="1">
        <v>3.2909553827174601E-3</v>
      </c>
      <c r="M1444" t="str">
        <f t="shared" si="28"/>
        <v>"Tongue_dorsum.82"</v>
      </c>
      <c r="OX1444" s="1" t="s">
        <v>3922</v>
      </c>
    </row>
    <row r="1445" spans="1:414">
      <c r="A1445" s="1">
        <v>1429</v>
      </c>
      <c r="B1445" s="1">
        <v>83</v>
      </c>
      <c r="C1445" s="1">
        <v>4478460.3</v>
      </c>
      <c r="D1445" s="1" t="s">
        <v>3867</v>
      </c>
      <c r="E1445" s="1" t="s">
        <v>967</v>
      </c>
      <c r="F1445" s="1" t="s">
        <v>3703</v>
      </c>
      <c r="G1445" s="1" t="s">
        <v>3868</v>
      </c>
      <c r="H1445" s="1" t="s">
        <v>970</v>
      </c>
      <c r="I1445" s="1" t="s">
        <v>971</v>
      </c>
      <c r="J1445" s="1" t="s">
        <v>972</v>
      </c>
      <c r="K1445" s="1">
        <v>4.03304414038723E-3</v>
      </c>
      <c r="L1445" s="1">
        <v>3.2899181059780598E-3</v>
      </c>
      <c r="M1445" t="str">
        <f t="shared" si="28"/>
        <v>"Tongue_dorsum.83"</v>
      </c>
      <c r="OX1445" s="1" t="s">
        <v>3924</v>
      </c>
    </row>
    <row r="1446" spans="1:414">
      <c r="A1446" s="1">
        <v>1430</v>
      </c>
      <c r="B1446" s="1">
        <v>84</v>
      </c>
      <c r="C1446" s="1">
        <v>4472188.3</v>
      </c>
      <c r="D1446" s="1" t="s">
        <v>3869</v>
      </c>
      <c r="E1446" s="1" t="s">
        <v>967</v>
      </c>
      <c r="F1446" s="1" t="s">
        <v>3703</v>
      </c>
      <c r="G1446" s="1" t="s">
        <v>3870</v>
      </c>
      <c r="H1446" s="1" t="s">
        <v>1964</v>
      </c>
      <c r="I1446" s="1" t="s">
        <v>997</v>
      </c>
      <c r="J1446" s="1" t="s">
        <v>972</v>
      </c>
      <c r="K1446" s="1">
        <v>2.7989708009600301E-3</v>
      </c>
      <c r="L1446" s="1">
        <v>3.2885478391860398E-3</v>
      </c>
      <c r="M1446" t="str">
        <f t="shared" si="28"/>
        <v>"Tongue_dorsum.84"</v>
      </c>
      <c r="OX1446" s="1" t="s">
        <v>3926</v>
      </c>
    </row>
    <row r="1447" spans="1:414">
      <c r="A1447" s="1">
        <v>1431</v>
      </c>
      <c r="B1447" s="1">
        <v>85</v>
      </c>
      <c r="C1447" s="1">
        <v>4472426.3</v>
      </c>
      <c r="D1447" s="1" t="s">
        <v>3871</v>
      </c>
      <c r="E1447" s="1" t="s">
        <v>967</v>
      </c>
      <c r="F1447" s="1" t="s">
        <v>3703</v>
      </c>
      <c r="G1447" s="1" t="s">
        <v>3872</v>
      </c>
      <c r="H1447" s="1" t="s">
        <v>976</v>
      </c>
      <c r="I1447" s="1" t="s">
        <v>997</v>
      </c>
      <c r="J1447" s="1" t="s">
        <v>1444</v>
      </c>
      <c r="K1447" s="1">
        <v>3.4283106361881299E-3</v>
      </c>
      <c r="L1447" s="1">
        <v>3.2858958440363899E-3</v>
      </c>
      <c r="M1447" t="str">
        <f t="shared" si="28"/>
        <v>"Tongue_dorsum.85"</v>
      </c>
      <c r="OX1447" s="1" t="s">
        <v>3928</v>
      </c>
    </row>
    <row r="1448" spans="1:414">
      <c r="A1448" s="1">
        <v>1432</v>
      </c>
      <c r="B1448" s="1">
        <v>86</v>
      </c>
      <c r="C1448" s="1">
        <v>4472779.3</v>
      </c>
      <c r="D1448" s="1" t="s">
        <v>3873</v>
      </c>
      <c r="E1448" s="1" t="s">
        <v>967</v>
      </c>
      <c r="F1448" s="1" t="s">
        <v>3703</v>
      </c>
      <c r="G1448" s="1" t="s">
        <v>3874</v>
      </c>
      <c r="H1448" s="1" t="s">
        <v>1964</v>
      </c>
      <c r="I1448" s="1" t="s">
        <v>971</v>
      </c>
      <c r="J1448" s="1" t="s">
        <v>984</v>
      </c>
      <c r="K1448" s="1">
        <v>1.9922593018237601E-3</v>
      </c>
      <c r="L1448" s="1">
        <v>3.2822982214440002E-3</v>
      </c>
      <c r="M1448" t="str">
        <f t="shared" si="28"/>
        <v>"Tongue_dorsum.86"</v>
      </c>
      <c r="OX1448" s="1" t="s">
        <v>3930</v>
      </c>
    </row>
    <row r="1449" spans="1:414">
      <c r="A1449" s="1">
        <v>1433</v>
      </c>
      <c r="B1449" s="1">
        <v>87</v>
      </c>
      <c r="C1449" s="1">
        <v>4478643.3</v>
      </c>
      <c r="D1449" s="1" t="s">
        <v>3875</v>
      </c>
      <c r="E1449" s="1" t="s">
        <v>967</v>
      </c>
      <c r="F1449" s="1" t="s">
        <v>3703</v>
      </c>
      <c r="G1449" s="1" t="s">
        <v>3876</v>
      </c>
      <c r="H1449" s="1" t="s">
        <v>970</v>
      </c>
      <c r="I1449" s="1" t="s">
        <v>971</v>
      </c>
      <c r="J1449" s="1" t="s">
        <v>1444</v>
      </c>
      <c r="K1449" s="1">
        <v>3.3132362702041102E-3</v>
      </c>
      <c r="L1449" s="1">
        <v>3.2756535067318699E-3</v>
      </c>
      <c r="M1449" t="str">
        <f t="shared" si="28"/>
        <v>"Tongue_dorsum.87"</v>
      </c>
      <c r="Q1449" s="30"/>
      <c r="OX1449" s="1" t="s">
        <v>3932</v>
      </c>
    </row>
    <row r="1450" spans="1:414">
      <c r="A1450" s="1">
        <v>1434</v>
      </c>
      <c r="B1450" s="1">
        <v>88</v>
      </c>
      <c r="C1450" s="1">
        <v>4472455.3</v>
      </c>
      <c r="D1450" s="1" t="s">
        <v>3877</v>
      </c>
      <c r="E1450" s="1" t="s">
        <v>967</v>
      </c>
      <c r="F1450" s="1" t="s">
        <v>3703</v>
      </c>
      <c r="G1450" s="1" t="s">
        <v>3878</v>
      </c>
      <c r="H1450" s="1" t="s">
        <v>976</v>
      </c>
      <c r="I1450" s="1" t="s">
        <v>971</v>
      </c>
      <c r="J1450" s="1" t="s">
        <v>1444</v>
      </c>
      <c r="K1450" s="1">
        <v>3.7243992301464698E-3</v>
      </c>
      <c r="L1450" s="1">
        <v>3.2713041348691198E-3</v>
      </c>
      <c r="M1450" t="str">
        <f t="shared" si="28"/>
        <v>"Tongue_dorsum.88"</v>
      </c>
      <c r="Q1450" s="30"/>
      <c r="OX1450" s="1" t="s">
        <v>3934</v>
      </c>
    </row>
    <row r="1451" spans="1:414">
      <c r="A1451" s="1">
        <v>1435</v>
      </c>
      <c r="B1451" s="1">
        <v>89</v>
      </c>
      <c r="C1451" s="1">
        <v>4473142.3</v>
      </c>
      <c r="D1451" s="1" t="s">
        <v>3879</v>
      </c>
      <c r="E1451" s="1" t="s">
        <v>967</v>
      </c>
      <c r="F1451" s="1" t="s">
        <v>3703</v>
      </c>
      <c r="G1451" s="1" t="s">
        <v>3880</v>
      </c>
      <c r="H1451" s="1" t="s">
        <v>3171</v>
      </c>
      <c r="I1451" s="1" t="s">
        <v>971</v>
      </c>
      <c r="J1451" s="1" t="s">
        <v>972</v>
      </c>
      <c r="K1451" s="1">
        <v>3.9532148130162802E-3</v>
      </c>
      <c r="L1451" s="1">
        <v>3.2633416158041099E-3</v>
      </c>
      <c r="M1451" t="str">
        <f t="shared" si="28"/>
        <v>"Tongue_dorsum.89"</v>
      </c>
      <c r="OX1451" s="1" t="s">
        <v>3936</v>
      </c>
    </row>
    <row r="1452" spans="1:414">
      <c r="A1452" s="1">
        <v>1436</v>
      </c>
      <c r="B1452" s="1">
        <v>90</v>
      </c>
      <c r="C1452" s="1">
        <v>4472374.3</v>
      </c>
      <c r="D1452" s="1" t="s">
        <v>3881</v>
      </c>
      <c r="E1452" s="1" t="s">
        <v>967</v>
      </c>
      <c r="F1452" s="1" t="s">
        <v>3703</v>
      </c>
      <c r="G1452" s="1" t="s">
        <v>3882</v>
      </c>
      <c r="H1452" s="1" t="s">
        <v>970</v>
      </c>
      <c r="I1452" s="1" t="s">
        <v>997</v>
      </c>
      <c r="J1452" s="1" t="s">
        <v>972</v>
      </c>
      <c r="K1452" s="1">
        <v>3.5956775880322399E-3</v>
      </c>
      <c r="L1452" s="1">
        <v>3.2612971401320299E-3</v>
      </c>
      <c r="M1452" t="str">
        <f t="shared" si="28"/>
        <v>"Tongue_dorsum.90"</v>
      </c>
      <c r="OX1452" s="1" t="s">
        <v>3938</v>
      </c>
    </row>
    <row r="1453" spans="1:414">
      <c r="A1453" s="1">
        <v>1437</v>
      </c>
      <c r="B1453" s="1">
        <v>91</v>
      </c>
      <c r="C1453" s="1">
        <v>4472941.3</v>
      </c>
      <c r="D1453" s="1" t="s">
        <v>3883</v>
      </c>
      <c r="E1453" s="1" t="s">
        <v>967</v>
      </c>
      <c r="F1453" s="1" t="s">
        <v>3703</v>
      </c>
      <c r="G1453" s="1" t="s">
        <v>3884</v>
      </c>
      <c r="H1453" s="1" t="s">
        <v>1964</v>
      </c>
      <c r="I1453" s="1" t="s">
        <v>971</v>
      </c>
      <c r="J1453" s="1" t="s">
        <v>984</v>
      </c>
      <c r="K1453" s="1">
        <v>2.70904529817245E-3</v>
      </c>
      <c r="L1453" s="1">
        <v>3.2599595020042101E-3</v>
      </c>
      <c r="M1453" t="str">
        <f t="shared" ref="M1453:M1516" si="29">CONCATENATE("""",G1453,"""")</f>
        <v>"Tongue_dorsum.91"</v>
      </c>
      <c r="OX1453" s="1" t="s">
        <v>3940</v>
      </c>
    </row>
    <row r="1454" spans="1:414">
      <c r="A1454" s="1">
        <v>1438</v>
      </c>
      <c r="B1454" s="1">
        <v>92</v>
      </c>
      <c r="C1454" s="1">
        <v>4472446.3</v>
      </c>
      <c r="D1454" s="1" t="s">
        <v>3885</v>
      </c>
      <c r="E1454" s="1" t="s">
        <v>967</v>
      </c>
      <c r="F1454" s="1" t="s">
        <v>3703</v>
      </c>
      <c r="G1454" s="1" t="s">
        <v>3886</v>
      </c>
      <c r="H1454" s="1" t="s">
        <v>1964</v>
      </c>
      <c r="I1454" s="1" t="s">
        <v>997</v>
      </c>
      <c r="J1454" s="1" t="s">
        <v>1444</v>
      </c>
      <c r="K1454" s="1">
        <v>2.1724977472823499E-3</v>
      </c>
      <c r="L1454" s="1">
        <v>3.25467581375922E-3</v>
      </c>
      <c r="M1454" t="str">
        <f t="shared" si="29"/>
        <v>"Tongue_dorsum.92"</v>
      </c>
      <c r="OX1454" s="1" t="s">
        <v>3942</v>
      </c>
    </row>
    <row r="1455" spans="1:414">
      <c r="A1455" s="1">
        <v>1439</v>
      </c>
      <c r="B1455" s="1">
        <v>93</v>
      </c>
      <c r="C1455" s="1">
        <v>4473215.3</v>
      </c>
      <c r="D1455" s="1" t="s">
        <v>3887</v>
      </c>
      <c r="E1455" s="1" t="s">
        <v>967</v>
      </c>
      <c r="F1455" s="1" t="s">
        <v>3703</v>
      </c>
      <c r="G1455" s="1" t="s">
        <v>3888</v>
      </c>
      <c r="H1455" s="1" t="s">
        <v>1964</v>
      </c>
      <c r="I1455" s="1" t="s">
        <v>997</v>
      </c>
      <c r="J1455" s="1" t="s">
        <v>972</v>
      </c>
      <c r="K1455" s="1">
        <v>2.83444914832211E-3</v>
      </c>
      <c r="L1455" s="1">
        <v>3.2441169717720699E-3</v>
      </c>
      <c r="M1455" t="str">
        <f t="shared" si="29"/>
        <v>"Tongue_dorsum.93"</v>
      </c>
      <c r="OX1455" s="1" t="s">
        <v>3944</v>
      </c>
    </row>
    <row r="1456" spans="1:414">
      <c r="A1456" s="1">
        <v>1440</v>
      </c>
      <c r="B1456" s="1">
        <v>94</v>
      </c>
      <c r="C1456" s="1">
        <v>4472660.3</v>
      </c>
      <c r="D1456" s="1" t="s">
        <v>3889</v>
      </c>
      <c r="E1456" s="1" t="s">
        <v>967</v>
      </c>
      <c r="F1456" s="1" t="s">
        <v>3703</v>
      </c>
      <c r="G1456" s="1" t="s">
        <v>3890</v>
      </c>
      <c r="H1456" s="1" t="s">
        <v>1964</v>
      </c>
      <c r="I1456" s="1" t="s">
        <v>997</v>
      </c>
      <c r="J1456" s="1" t="s">
        <v>984</v>
      </c>
      <c r="K1456" s="1">
        <v>3.1198965760286801E-3</v>
      </c>
      <c r="L1456" s="1">
        <v>3.2376839078855101E-3</v>
      </c>
      <c r="M1456" t="str">
        <f t="shared" si="29"/>
        <v>"Tongue_dorsum.94"</v>
      </c>
      <c r="OX1456" s="1" t="s">
        <v>3946</v>
      </c>
    </row>
    <row r="1457" spans="1:414">
      <c r="A1457" s="1">
        <v>1441</v>
      </c>
      <c r="B1457" s="1">
        <v>95</v>
      </c>
      <c r="C1457" s="1">
        <v>4472499.3</v>
      </c>
      <c r="D1457" s="1" t="s">
        <v>3891</v>
      </c>
      <c r="E1457" s="1" t="s">
        <v>967</v>
      </c>
      <c r="F1457" s="1" t="s">
        <v>3703</v>
      </c>
      <c r="G1457" s="1" t="s">
        <v>3892</v>
      </c>
      <c r="H1457" s="1" t="s">
        <v>1964</v>
      </c>
      <c r="I1457" s="1" t="s">
        <v>997</v>
      </c>
      <c r="J1457" s="1" t="s">
        <v>972</v>
      </c>
      <c r="K1457" s="1">
        <v>2.8224737929291601E-3</v>
      </c>
      <c r="L1457" s="1">
        <v>3.2376068118275402E-3</v>
      </c>
      <c r="M1457" t="str">
        <f t="shared" si="29"/>
        <v>"Tongue_dorsum.95"</v>
      </c>
      <c r="OX1457" s="1" t="s">
        <v>3948</v>
      </c>
    </row>
    <row r="1458" spans="1:414">
      <c r="A1458" s="1">
        <v>1442</v>
      </c>
      <c r="B1458" s="1">
        <v>96</v>
      </c>
      <c r="C1458" s="1">
        <v>4472762.3</v>
      </c>
      <c r="D1458" s="1" t="s">
        <v>3893</v>
      </c>
      <c r="E1458" s="1" t="s">
        <v>967</v>
      </c>
      <c r="F1458" s="1" t="s">
        <v>3703</v>
      </c>
      <c r="G1458" s="1" t="s">
        <v>3894</v>
      </c>
      <c r="H1458" s="1" t="s">
        <v>1964</v>
      </c>
      <c r="I1458" s="1" t="s">
        <v>971</v>
      </c>
      <c r="J1458" s="1" t="s">
        <v>984</v>
      </c>
      <c r="K1458" s="1">
        <v>2.0201887219947002E-3</v>
      </c>
      <c r="L1458" s="1">
        <v>3.2327879244954299E-3</v>
      </c>
      <c r="M1458" t="str">
        <f t="shared" si="29"/>
        <v>"Tongue_dorsum.96"</v>
      </c>
      <c r="OX1458" s="1" t="s">
        <v>3950</v>
      </c>
    </row>
    <row r="1459" spans="1:414">
      <c r="A1459" s="1">
        <v>1443</v>
      </c>
      <c r="B1459" s="1">
        <v>97</v>
      </c>
      <c r="C1459" s="1">
        <v>4473323.3</v>
      </c>
      <c r="D1459" s="1" t="s">
        <v>3895</v>
      </c>
      <c r="E1459" s="1" t="s">
        <v>967</v>
      </c>
      <c r="F1459" s="1" t="s">
        <v>3703</v>
      </c>
      <c r="G1459" s="1" t="s">
        <v>3896</v>
      </c>
      <c r="H1459" s="1" t="s">
        <v>1964</v>
      </c>
      <c r="I1459" s="1" t="s">
        <v>971</v>
      </c>
      <c r="J1459" s="1" t="s">
        <v>984</v>
      </c>
      <c r="K1459" s="1">
        <v>1.7607255705262301E-3</v>
      </c>
      <c r="L1459" s="1">
        <v>3.2204595403919401E-3</v>
      </c>
      <c r="M1459" t="str">
        <f t="shared" si="29"/>
        <v>"Tongue_dorsum.97"</v>
      </c>
      <c r="OX1459" s="1" t="s">
        <v>3952</v>
      </c>
    </row>
    <row r="1460" spans="1:414">
      <c r="A1460" s="1">
        <v>1444</v>
      </c>
      <c r="B1460" s="1">
        <v>98</v>
      </c>
      <c r="C1460" s="1">
        <v>4472980.3</v>
      </c>
      <c r="D1460" s="1" t="s">
        <v>3897</v>
      </c>
      <c r="E1460" s="1" t="s">
        <v>967</v>
      </c>
      <c r="F1460" s="1" t="s">
        <v>3703</v>
      </c>
      <c r="G1460" s="1" t="s">
        <v>3898</v>
      </c>
      <c r="H1460" s="1" t="s">
        <v>970</v>
      </c>
      <c r="I1460" s="1" t="s">
        <v>997</v>
      </c>
      <c r="J1460" s="1" t="s">
        <v>984</v>
      </c>
      <c r="K1460" s="1">
        <v>3.9954972015159001E-3</v>
      </c>
      <c r="L1460" s="1">
        <v>3.2096356955268199E-3</v>
      </c>
      <c r="M1460" t="str">
        <f t="shared" si="29"/>
        <v>"Tongue_dorsum.98"</v>
      </c>
      <c r="OX1460" s="1" t="s">
        <v>3954</v>
      </c>
    </row>
    <row r="1461" spans="1:414">
      <c r="A1461" s="1">
        <v>1445</v>
      </c>
      <c r="B1461" s="1">
        <v>99</v>
      </c>
      <c r="C1461" s="1">
        <v>4473015.3</v>
      </c>
      <c r="D1461" s="1" t="s">
        <v>3899</v>
      </c>
      <c r="E1461" s="1" t="s">
        <v>967</v>
      </c>
      <c r="F1461" s="1" t="s">
        <v>3703</v>
      </c>
      <c r="G1461" s="1" t="s">
        <v>3900</v>
      </c>
      <c r="H1461" s="1" t="s">
        <v>970</v>
      </c>
      <c r="I1461" s="1" t="s">
        <v>997</v>
      </c>
      <c r="J1461" s="1" t="s">
        <v>984</v>
      </c>
      <c r="K1461" s="1">
        <v>2.8749788062253099E-3</v>
      </c>
      <c r="L1461" s="1">
        <v>3.2021693900045598E-3</v>
      </c>
      <c r="M1461" t="str">
        <f t="shared" si="29"/>
        <v>"Tongue_dorsum.99"</v>
      </c>
      <c r="OX1461" s="1" t="s">
        <v>3956</v>
      </c>
    </row>
    <row r="1462" spans="1:414">
      <c r="A1462" s="1">
        <v>1446</v>
      </c>
      <c r="B1462" s="1">
        <v>100</v>
      </c>
      <c r="C1462" s="1">
        <v>4472659.3</v>
      </c>
      <c r="D1462" s="1" t="s">
        <v>3901</v>
      </c>
      <c r="E1462" s="1" t="s">
        <v>967</v>
      </c>
      <c r="F1462" s="1" t="s">
        <v>3703</v>
      </c>
      <c r="G1462" s="1" t="s">
        <v>3902</v>
      </c>
      <c r="H1462" s="1" t="s">
        <v>1964</v>
      </c>
      <c r="I1462" s="1" t="s">
        <v>997</v>
      </c>
      <c r="J1462" s="1" t="s">
        <v>984</v>
      </c>
      <c r="K1462" s="1">
        <v>3.10476383836304E-3</v>
      </c>
      <c r="L1462" s="1">
        <v>3.1957554542407199E-3</v>
      </c>
      <c r="M1462" t="str">
        <f t="shared" si="29"/>
        <v>"Tongue_dorsum.100"</v>
      </c>
      <c r="OX1462" s="1" t="s">
        <v>3958</v>
      </c>
    </row>
    <row r="1463" spans="1:414">
      <c r="A1463" s="1">
        <v>1447</v>
      </c>
      <c r="B1463" s="1">
        <v>101</v>
      </c>
      <c r="C1463" s="1">
        <v>4473374.3</v>
      </c>
      <c r="D1463" s="1" t="s">
        <v>3903</v>
      </c>
      <c r="E1463" s="1" t="s">
        <v>967</v>
      </c>
      <c r="F1463" s="1" t="s">
        <v>3703</v>
      </c>
      <c r="G1463" s="1" t="s">
        <v>3904</v>
      </c>
      <c r="H1463" s="1" t="s">
        <v>1964</v>
      </c>
      <c r="I1463" s="1" t="s">
        <v>971</v>
      </c>
      <c r="J1463" s="1" t="s">
        <v>984</v>
      </c>
      <c r="K1463" s="1">
        <v>1.7794042399161001E-3</v>
      </c>
      <c r="L1463" s="1">
        <v>3.1888805819538101E-3</v>
      </c>
      <c r="M1463" t="str">
        <f t="shared" si="29"/>
        <v>"Tongue_dorsum.101"</v>
      </c>
      <c r="OX1463" s="1" t="s">
        <v>3960</v>
      </c>
    </row>
    <row r="1464" spans="1:414">
      <c r="A1464" s="1">
        <v>1448</v>
      </c>
      <c r="B1464" s="1">
        <v>102</v>
      </c>
      <c r="C1464" s="1">
        <v>4472516.3</v>
      </c>
      <c r="D1464" s="1" t="s">
        <v>3905</v>
      </c>
      <c r="E1464" s="1" t="s">
        <v>967</v>
      </c>
      <c r="F1464" s="1" t="s">
        <v>3703</v>
      </c>
      <c r="G1464" s="1" t="s">
        <v>3906</v>
      </c>
      <c r="H1464" s="1" t="s">
        <v>970</v>
      </c>
      <c r="I1464" s="1" t="s">
        <v>997</v>
      </c>
      <c r="J1464" s="1" t="s">
        <v>972</v>
      </c>
      <c r="K1464" s="1">
        <v>4.1282969285975201E-3</v>
      </c>
      <c r="L1464" s="1">
        <v>3.18637924579509E-3</v>
      </c>
      <c r="M1464" t="str">
        <f t="shared" si="29"/>
        <v>"Tongue_dorsum.102"</v>
      </c>
      <c r="OX1464" s="1" t="s">
        <v>3962</v>
      </c>
    </row>
    <row r="1465" spans="1:414">
      <c r="A1465" s="1">
        <v>1449</v>
      </c>
      <c r="B1465" s="1">
        <v>103</v>
      </c>
      <c r="C1465" s="1">
        <v>4472296.3</v>
      </c>
      <c r="D1465" s="1" t="s">
        <v>3907</v>
      </c>
      <c r="E1465" s="1" t="s">
        <v>967</v>
      </c>
      <c r="F1465" s="1" t="s">
        <v>3703</v>
      </c>
      <c r="G1465" s="1" t="s">
        <v>3908</v>
      </c>
      <c r="H1465" s="1" t="s">
        <v>970</v>
      </c>
      <c r="I1465" s="1" t="s">
        <v>971</v>
      </c>
      <c r="J1465" s="1" t="s">
        <v>972</v>
      </c>
      <c r="K1465" s="1">
        <v>3.6098757142422099E-3</v>
      </c>
      <c r="L1465" s="1">
        <v>3.1843104600007802E-3</v>
      </c>
      <c r="M1465" t="str">
        <f t="shared" si="29"/>
        <v>"Tongue_dorsum.103"</v>
      </c>
      <c r="OX1465" s="1" t="s">
        <v>3964</v>
      </c>
    </row>
    <row r="1466" spans="1:414">
      <c r="A1466" s="1">
        <v>1450</v>
      </c>
      <c r="B1466" s="1">
        <v>104</v>
      </c>
      <c r="C1466" s="1">
        <v>4472985.3</v>
      </c>
      <c r="D1466" s="1" t="s">
        <v>3909</v>
      </c>
      <c r="E1466" s="1" t="s">
        <v>967</v>
      </c>
      <c r="F1466" s="1" t="s">
        <v>3703</v>
      </c>
      <c r="G1466" s="1" t="s">
        <v>3910</v>
      </c>
      <c r="H1466" s="1" t="s">
        <v>970</v>
      </c>
      <c r="I1466" s="1" t="s">
        <v>997</v>
      </c>
      <c r="J1466" s="1" t="s">
        <v>984</v>
      </c>
      <c r="K1466" s="1">
        <v>3.9604780165093103E-3</v>
      </c>
      <c r="L1466" s="1">
        <v>3.1804287171515E-3</v>
      </c>
      <c r="M1466" t="str">
        <f t="shared" si="29"/>
        <v>"Tongue_dorsum.104"</v>
      </c>
      <c r="Q1466" s="30"/>
      <c r="OX1466" s="1" t="s">
        <v>3966</v>
      </c>
    </row>
    <row r="1467" spans="1:414">
      <c r="A1467" s="1">
        <v>1451</v>
      </c>
      <c r="B1467" s="1">
        <v>105</v>
      </c>
      <c r="C1467" s="1">
        <v>4473029.3</v>
      </c>
      <c r="D1467" s="1" t="s">
        <v>3911</v>
      </c>
      <c r="E1467" s="1" t="s">
        <v>967</v>
      </c>
      <c r="F1467" s="1" t="s">
        <v>3703</v>
      </c>
      <c r="G1467" s="1" t="s">
        <v>3912</v>
      </c>
      <c r="H1467" s="1" t="s">
        <v>3683</v>
      </c>
      <c r="I1467" s="1" t="s">
        <v>971</v>
      </c>
      <c r="J1467" s="1" t="s">
        <v>984</v>
      </c>
      <c r="K1467" s="1">
        <v>2.9004062294571199E-3</v>
      </c>
      <c r="L1467" s="1">
        <v>3.1623340781685599E-3</v>
      </c>
      <c r="M1467" t="str">
        <f t="shared" si="29"/>
        <v>"Tongue_dorsum.105"</v>
      </c>
      <c r="OX1467" s="1" t="s">
        <v>3968</v>
      </c>
    </row>
    <row r="1468" spans="1:414">
      <c r="A1468" s="1">
        <v>1452</v>
      </c>
      <c r="B1468" s="1">
        <v>106</v>
      </c>
      <c r="C1468" s="1">
        <v>4478484.3</v>
      </c>
      <c r="D1468" s="1" t="s">
        <v>3913</v>
      </c>
      <c r="E1468" s="1" t="s">
        <v>967</v>
      </c>
      <c r="F1468" s="1" t="s">
        <v>3703</v>
      </c>
      <c r="G1468" s="1" t="s">
        <v>3914</v>
      </c>
      <c r="H1468" s="1" t="s">
        <v>1964</v>
      </c>
      <c r="I1468" s="1" t="s">
        <v>997</v>
      </c>
      <c r="J1468" s="1" t="s">
        <v>972</v>
      </c>
      <c r="K1468" s="1">
        <v>2.8258842906690499E-3</v>
      </c>
      <c r="L1468" s="1">
        <v>3.1551046448673099E-3</v>
      </c>
      <c r="M1468" t="str">
        <f t="shared" si="29"/>
        <v>"Tongue_dorsum.106"</v>
      </c>
      <c r="Q1468" s="30"/>
      <c r="OX1468" s="1" t="s">
        <v>3970</v>
      </c>
    </row>
    <row r="1469" spans="1:414">
      <c r="A1469" s="1">
        <v>1453</v>
      </c>
      <c r="B1469" s="1">
        <v>107</v>
      </c>
      <c r="C1469" s="1">
        <v>4473336.3</v>
      </c>
      <c r="D1469" s="1" t="s">
        <v>3915</v>
      </c>
      <c r="E1469" s="1" t="s">
        <v>967</v>
      </c>
      <c r="F1469" s="1" t="s">
        <v>3703</v>
      </c>
      <c r="G1469" s="1" t="s">
        <v>3916</v>
      </c>
      <c r="H1469" s="1" t="s">
        <v>970</v>
      </c>
      <c r="I1469" s="1" t="s">
        <v>997</v>
      </c>
      <c r="J1469" s="1" t="s">
        <v>984</v>
      </c>
      <c r="K1469" s="1">
        <v>3.61406801953609E-3</v>
      </c>
      <c r="L1469" s="1">
        <v>3.1387627258473599E-3</v>
      </c>
      <c r="M1469" t="str">
        <f t="shared" si="29"/>
        <v>"Tongue_dorsum.107"</v>
      </c>
      <c r="OX1469" s="1" t="s">
        <v>3972</v>
      </c>
    </row>
    <row r="1470" spans="1:414">
      <c r="A1470" s="1">
        <v>1454</v>
      </c>
      <c r="B1470" s="1">
        <v>108</v>
      </c>
      <c r="C1470" s="1">
        <v>4472498.3</v>
      </c>
      <c r="D1470" s="1" t="s">
        <v>3917</v>
      </c>
      <c r="E1470" s="1" t="s">
        <v>967</v>
      </c>
      <c r="F1470" s="1" t="s">
        <v>3703</v>
      </c>
      <c r="G1470" s="1" t="s">
        <v>3918</v>
      </c>
      <c r="H1470" s="1" t="s">
        <v>1964</v>
      </c>
      <c r="I1470" s="1" t="s">
        <v>997</v>
      </c>
      <c r="J1470" s="1" t="s">
        <v>972</v>
      </c>
      <c r="K1470" s="1">
        <v>2.75473333404006E-3</v>
      </c>
      <c r="L1470" s="1">
        <v>3.13511312263189E-3</v>
      </c>
      <c r="M1470" t="str">
        <f t="shared" si="29"/>
        <v>"Tongue_dorsum.108"</v>
      </c>
      <c r="Q1470" s="30"/>
      <c r="OX1470" s="1" t="s">
        <v>3974</v>
      </c>
    </row>
    <row r="1471" spans="1:414">
      <c r="A1471" s="1">
        <v>1455</v>
      </c>
      <c r="B1471" s="1">
        <v>109</v>
      </c>
      <c r="C1471" s="1">
        <v>4473409.3</v>
      </c>
      <c r="D1471" s="1" t="s">
        <v>3919</v>
      </c>
      <c r="E1471" s="1" t="s">
        <v>967</v>
      </c>
      <c r="F1471" s="1" t="s">
        <v>3703</v>
      </c>
      <c r="G1471" s="1" t="s">
        <v>3920</v>
      </c>
      <c r="H1471" s="1" t="s">
        <v>1964</v>
      </c>
      <c r="I1471" s="1" t="s">
        <v>971</v>
      </c>
      <c r="J1471" s="1" t="s">
        <v>984</v>
      </c>
      <c r="K1471" s="1">
        <v>2.1197312969275001E-3</v>
      </c>
      <c r="L1471" s="1">
        <v>3.13280491415222E-3</v>
      </c>
      <c r="M1471" t="str">
        <f t="shared" si="29"/>
        <v>"Tongue_dorsum.109"</v>
      </c>
      <c r="OX1471" s="1" t="s">
        <v>3976</v>
      </c>
    </row>
    <row r="1472" spans="1:414">
      <c r="A1472" s="1">
        <v>1456</v>
      </c>
      <c r="B1472" s="1">
        <v>110</v>
      </c>
      <c r="C1472" s="1">
        <v>4472297.3</v>
      </c>
      <c r="D1472" s="1" t="s">
        <v>3921</v>
      </c>
      <c r="E1472" s="1" t="s">
        <v>967</v>
      </c>
      <c r="F1472" s="1" t="s">
        <v>3703</v>
      </c>
      <c r="G1472" s="1" t="s">
        <v>3922</v>
      </c>
      <c r="H1472" s="1" t="s">
        <v>970</v>
      </c>
      <c r="I1472" s="1" t="s">
        <v>971</v>
      </c>
      <c r="J1472" s="1" t="s">
        <v>972</v>
      </c>
      <c r="K1472" s="1">
        <v>3.6084349307015E-3</v>
      </c>
      <c r="L1472" s="1">
        <v>3.13111023386199E-3</v>
      </c>
      <c r="M1472" t="str">
        <f t="shared" si="29"/>
        <v>"Tongue_dorsum.110"</v>
      </c>
      <c r="OX1472" s="1" t="s">
        <v>3978</v>
      </c>
    </row>
    <row r="1473" spans="1:414">
      <c r="A1473" s="1">
        <v>1457</v>
      </c>
      <c r="B1473" s="1">
        <v>111</v>
      </c>
      <c r="C1473" s="1">
        <v>4472729.3</v>
      </c>
      <c r="D1473" s="1" t="s">
        <v>3923</v>
      </c>
      <c r="E1473" s="1" t="s">
        <v>967</v>
      </c>
      <c r="F1473" s="1" t="s">
        <v>3703</v>
      </c>
      <c r="G1473" s="1" t="s">
        <v>3924</v>
      </c>
      <c r="H1473" s="1" t="s">
        <v>970</v>
      </c>
      <c r="I1473" s="1" t="s">
        <v>997</v>
      </c>
      <c r="J1473" s="1" t="s">
        <v>984</v>
      </c>
      <c r="K1473" s="1">
        <v>2.7353648340124699E-3</v>
      </c>
      <c r="L1473" s="1">
        <v>3.1301489400288301E-3</v>
      </c>
      <c r="M1473" t="str">
        <f t="shared" si="29"/>
        <v>"Tongue_dorsum.111"</v>
      </c>
      <c r="OX1473" s="1" t="s">
        <v>3980</v>
      </c>
    </row>
    <row r="1474" spans="1:414">
      <c r="A1474" s="1">
        <v>1458</v>
      </c>
      <c r="B1474" s="1">
        <v>112</v>
      </c>
      <c r="C1474" s="1">
        <v>4472517.3</v>
      </c>
      <c r="D1474" s="1" t="s">
        <v>3925</v>
      </c>
      <c r="E1474" s="1" t="s">
        <v>967</v>
      </c>
      <c r="F1474" s="1" t="s">
        <v>3703</v>
      </c>
      <c r="G1474" s="1" t="s">
        <v>3926</v>
      </c>
      <c r="H1474" s="1" t="s">
        <v>970</v>
      </c>
      <c r="I1474" s="1" t="s">
        <v>997</v>
      </c>
      <c r="J1474" s="1" t="s">
        <v>972</v>
      </c>
      <c r="K1474" s="1">
        <v>4.1144147430457103E-3</v>
      </c>
      <c r="L1474" s="1">
        <v>3.12266861625622E-3</v>
      </c>
      <c r="M1474" t="str">
        <f t="shared" si="29"/>
        <v>"Tongue_dorsum.112"</v>
      </c>
      <c r="OX1474" s="1" t="s">
        <v>3982</v>
      </c>
    </row>
    <row r="1475" spans="1:414">
      <c r="A1475" s="1">
        <v>1459</v>
      </c>
      <c r="B1475" s="1">
        <v>113</v>
      </c>
      <c r="C1475" s="1">
        <v>4473715.3</v>
      </c>
      <c r="D1475" s="1" t="s">
        <v>3927</v>
      </c>
      <c r="E1475" s="1" t="s">
        <v>967</v>
      </c>
      <c r="F1475" s="1" t="s">
        <v>3703</v>
      </c>
      <c r="G1475" s="1" t="s">
        <v>3928</v>
      </c>
      <c r="H1475" s="1" t="s">
        <v>970</v>
      </c>
      <c r="I1475" s="1" t="s">
        <v>971</v>
      </c>
      <c r="J1475" s="1" t="s">
        <v>1444</v>
      </c>
      <c r="K1475" s="1">
        <v>3.6448042858525402E-3</v>
      </c>
      <c r="L1475" s="1">
        <v>3.1156207837409401E-3</v>
      </c>
      <c r="M1475" t="str">
        <f t="shared" si="29"/>
        <v>"Tongue_dorsum.113"</v>
      </c>
      <c r="Q1475" s="30"/>
      <c r="OX1475" s="1" t="s">
        <v>3984</v>
      </c>
    </row>
    <row r="1476" spans="1:414">
      <c r="A1476" s="1">
        <v>1460</v>
      </c>
      <c r="B1476" s="1">
        <v>114</v>
      </c>
      <c r="C1476" s="1">
        <v>4472721.3</v>
      </c>
      <c r="D1476" s="1" t="s">
        <v>3929</v>
      </c>
      <c r="E1476" s="1" t="s">
        <v>967</v>
      </c>
      <c r="F1476" s="1" t="s">
        <v>3703</v>
      </c>
      <c r="G1476" s="1" t="s">
        <v>3930</v>
      </c>
      <c r="H1476" s="1" t="s">
        <v>970</v>
      </c>
      <c r="I1476" s="1" t="s">
        <v>997</v>
      </c>
      <c r="J1476" s="1" t="s">
        <v>984</v>
      </c>
      <c r="K1476" s="1">
        <v>2.7265443141210799E-3</v>
      </c>
      <c r="L1476" s="1">
        <v>3.1088384076744099E-3</v>
      </c>
      <c r="M1476" t="str">
        <f t="shared" si="29"/>
        <v>"Tongue_dorsum.114"</v>
      </c>
      <c r="OX1476" s="1" t="s">
        <v>3986</v>
      </c>
    </row>
    <row r="1477" spans="1:414">
      <c r="A1477" s="1">
        <v>1461</v>
      </c>
      <c r="B1477" s="1">
        <v>115</v>
      </c>
      <c r="C1477" s="1">
        <v>4472691.3</v>
      </c>
      <c r="D1477" s="1" t="s">
        <v>3931</v>
      </c>
      <c r="E1477" s="1" t="s">
        <v>967</v>
      </c>
      <c r="F1477" s="1" t="s">
        <v>3703</v>
      </c>
      <c r="G1477" s="1" t="s">
        <v>3932</v>
      </c>
      <c r="H1477" s="1" t="s">
        <v>970</v>
      </c>
      <c r="I1477" s="1" t="s">
        <v>997</v>
      </c>
      <c r="J1477" s="1" t="s">
        <v>984</v>
      </c>
      <c r="K1477" s="1">
        <v>3.55141828178707E-3</v>
      </c>
      <c r="L1477" s="1">
        <v>3.1033223575027799E-3</v>
      </c>
      <c r="M1477" t="str">
        <f t="shared" si="29"/>
        <v>"Tongue_dorsum.115"</v>
      </c>
      <c r="Q1477" s="30"/>
      <c r="OX1477" s="1" t="s">
        <v>3988</v>
      </c>
    </row>
    <row r="1478" spans="1:414">
      <c r="A1478" s="1">
        <v>1462</v>
      </c>
      <c r="B1478" s="1">
        <v>116</v>
      </c>
      <c r="C1478" s="1">
        <v>4473395.3</v>
      </c>
      <c r="D1478" s="1" t="s">
        <v>3933</v>
      </c>
      <c r="E1478" s="1" t="s">
        <v>967</v>
      </c>
      <c r="F1478" s="1" t="s">
        <v>3703</v>
      </c>
      <c r="G1478" s="1" t="s">
        <v>3934</v>
      </c>
      <c r="H1478" s="1" t="s">
        <v>1964</v>
      </c>
      <c r="I1478" s="1" t="s">
        <v>971</v>
      </c>
      <c r="J1478" s="1" t="s">
        <v>984</v>
      </c>
      <c r="K1478" s="1">
        <v>2.1535476198092699E-3</v>
      </c>
      <c r="L1478" s="1">
        <v>3.1012053576895599E-3</v>
      </c>
      <c r="M1478" t="str">
        <f t="shared" si="29"/>
        <v>"Tongue_dorsum.116"</v>
      </c>
      <c r="OX1478" s="1" t="s">
        <v>3990</v>
      </c>
    </row>
    <row r="1479" spans="1:414">
      <c r="A1479" s="1">
        <v>1463</v>
      </c>
      <c r="B1479" s="1">
        <v>117</v>
      </c>
      <c r="C1479" s="1">
        <v>4478520.3</v>
      </c>
      <c r="D1479" s="1" t="s">
        <v>3935</v>
      </c>
      <c r="E1479" s="1" t="s">
        <v>967</v>
      </c>
      <c r="F1479" s="1" t="s">
        <v>3703</v>
      </c>
      <c r="G1479" s="1" t="s">
        <v>3936</v>
      </c>
      <c r="H1479" s="1" t="s">
        <v>970</v>
      </c>
      <c r="I1479" s="1" t="s">
        <v>997</v>
      </c>
      <c r="J1479" s="1" t="s">
        <v>984</v>
      </c>
      <c r="K1479" s="1">
        <v>3.6108779436058E-3</v>
      </c>
      <c r="L1479" s="1">
        <v>3.09756335379432E-3</v>
      </c>
      <c r="M1479" t="str">
        <f t="shared" si="29"/>
        <v>"Tongue_dorsum.117"</v>
      </c>
      <c r="OX1479" s="1" t="s">
        <v>3992</v>
      </c>
    </row>
    <row r="1480" spans="1:414">
      <c r="A1480" s="1">
        <v>1464</v>
      </c>
      <c r="B1480" s="1">
        <v>118</v>
      </c>
      <c r="C1480" s="1">
        <v>4472705.3</v>
      </c>
      <c r="D1480" s="1" t="s">
        <v>3937</v>
      </c>
      <c r="E1480" s="1" t="s">
        <v>967</v>
      </c>
      <c r="F1480" s="1" t="s">
        <v>3703</v>
      </c>
      <c r="G1480" s="1" t="s">
        <v>3938</v>
      </c>
      <c r="H1480" s="1" t="s">
        <v>970</v>
      </c>
      <c r="I1480" s="1" t="s">
        <v>997</v>
      </c>
      <c r="J1480" s="1" t="s">
        <v>984</v>
      </c>
      <c r="K1480" s="1">
        <v>3.54272871576977E-3</v>
      </c>
      <c r="L1480" s="1">
        <v>3.0882447322644999E-3</v>
      </c>
      <c r="M1480" t="str">
        <f t="shared" si="29"/>
        <v>"Tongue_dorsum.118"</v>
      </c>
      <c r="OX1480" s="1" t="s">
        <v>3994</v>
      </c>
    </row>
    <row r="1481" spans="1:414">
      <c r="A1481" s="1">
        <v>1465</v>
      </c>
      <c r="B1481" s="1">
        <v>119</v>
      </c>
      <c r="C1481" s="1">
        <v>4473568.3</v>
      </c>
      <c r="D1481" s="1" t="s">
        <v>3939</v>
      </c>
      <c r="E1481" s="1" t="s">
        <v>967</v>
      </c>
      <c r="F1481" s="1" t="s">
        <v>3703</v>
      </c>
      <c r="G1481" s="1" t="s">
        <v>3940</v>
      </c>
      <c r="H1481" s="1" t="s">
        <v>970</v>
      </c>
      <c r="I1481" s="1" t="s">
        <v>971</v>
      </c>
      <c r="J1481" s="1" t="s">
        <v>984</v>
      </c>
      <c r="K1481" s="1">
        <v>4.1237721348105702E-3</v>
      </c>
      <c r="L1481" s="1">
        <v>3.0880412490691999E-3</v>
      </c>
      <c r="M1481" t="str">
        <f t="shared" si="29"/>
        <v>"Tongue_dorsum.119"</v>
      </c>
      <c r="Q1481" s="30"/>
      <c r="OX1481" s="1" t="s">
        <v>3996</v>
      </c>
    </row>
    <row r="1482" spans="1:414">
      <c r="A1482" s="1">
        <v>1466</v>
      </c>
      <c r="B1482" s="1">
        <v>120</v>
      </c>
      <c r="C1482" s="1">
        <v>4472422.3</v>
      </c>
      <c r="D1482" s="1" t="s">
        <v>3941</v>
      </c>
      <c r="E1482" s="1" t="s">
        <v>967</v>
      </c>
      <c r="F1482" s="1" t="s">
        <v>3703</v>
      </c>
      <c r="G1482" s="1" t="s">
        <v>3942</v>
      </c>
      <c r="H1482" s="1" t="s">
        <v>970</v>
      </c>
      <c r="I1482" s="1" t="s">
        <v>997</v>
      </c>
      <c r="J1482" s="1" t="s">
        <v>1444</v>
      </c>
      <c r="K1482" s="1">
        <v>4.1161284300433596E-3</v>
      </c>
      <c r="L1482" s="1">
        <v>3.0712698067249002E-3</v>
      </c>
      <c r="M1482" t="str">
        <f t="shared" si="29"/>
        <v>"Tongue_dorsum.120"</v>
      </c>
      <c r="Q1482" s="30"/>
      <c r="OX1482" s="1" t="s">
        <v>3998</v>
      </c>
    </row>
    <row r="1483" spans="1:414">
      <c r="A1483" s="1">
        <v>1467</v>
      </c>
      <c r="B1483" s="1">
        <v>121</v>
      </c>
      <c r="C1483" s="1">
        <v>4472874.3</v>
      </c>
      <c r="D1483" s="1" t="s">
        <v>3943</v>
      </c>
      <c r="E1483" s="1" t="s">
        <v>967</v>
      </c>
      <c r="F1483" s="1" t="s">
        <v>3703</v>
      </c>
      <c r="G1483" s="1" t="s">
        <v>3944</v>
      </c>
      <c r="H1483" s="1" t="s">
        <v>1964</v>
      </c>
      <c r="I1483" s="1" t="s">
        <v>971</v>
      </c>
      <c r="J1483" s="1" t="s">
        <v>984</v>
      </c>
      <c r="K1483" s="1">
        <v>2.3359011598180499E-3</v>
      </c>
      <c r="L1483" s="1">
        <v>3.0665892450510899E-3</v>
      </c>
      <c r="M1483" t="str">
        <f t="shared" si="29"/>
        <v>"Tongue_dorsum.121"</v>
      </c>
      <c r="OX1483" s="1" t="s">
        <v>4000</v>
      </c>
    </row>
    <row r="1484" spans="1:414">
      <c r="A1484" s="1">
        <v>1468</v>
      </c>
      <c r="B1484" s="1">
        <v>122</v>
      </c>
      <c r="C1484" s="1">
        <v>4478636.3</v>
      </c>
      <c r="D1484" s="1" t="s">
        <v>3945</v>
      </c>
      <c r="E1484" s="1" t="s">
        <v>967</v>
      </c>
      <c r="F1484" s="1" t="s">
        <v>3703</v>
      </c>
      <c r="G1484" s="1" t="s">
        <v>3946</v>
      </c>
      <c r="H1484" s="1" t="s">
        <v>1964</v>
      </c>
      <c r="I1484" s="1" t="s">
        <v>997</v>
      </c>
      <c r="J1484" s="1" t="s">
        <v>972</v>
      </c>
      <c r="K1484" s="1">
        <v>2.4194358949816302E-3</v>
      </c>
      <c r="L1484" s="1">
        <v>3.0658217730398299E-3</v>
      </c>
      <c r="M1484" t="str">
        <f t="shared" si="29"/>
        <v>"Tongue_dorsum.122"</v>
      </c>
      <c r="OX1484" s="1" t="s">
        <v>4002</v>
      </c>
    </row>
    <row r="1485" spans="1:414">
      <c r="A1485" s="1">
        <v>1469</v>
      </c>
      <c r="B1485" s="1">
        <v>123</v>
      </c>
      <c r="C1485" s="1">
        <v>4472887.3</v>
      </c>
      <c r="D1485" s="1" t="s">
        <v>3947</v>
      </c>
      <c r="E1485" s="1" t="s">
        <v>967</v>
      </c>
      <c r="F1485" s="1" t="s">
        <v>3703</v>
      </c>
      <c r="G1485" s="1" t="s">
        <v>3948</v>
      </c>
      <c r="H1485" s="1" t="s">
        <v>970</v>
      </c>
      <c r="I1485" s="1" t="s">
        <v>997</v>
      </c>
      <c r="J1485" s="1" t="s">
        <v>984</v>
      </c>
      <c r="K1485" s="1">
        <v>3.9735340645165804E-3</v>
      </c>
      <c r="L1485" s="1">
        <v>3.0628924979758101E-3</v>
      </c>
      <c r="M1485" t="str">
        <f t="shared" si="29"/>
        <v>"Tongue_dorsum.123"</v>
      </c>
      <c r="Q1485" s="30"/>
      <c r="OX1485" s="1" t="s">
        <v>4004</v>
      </c>
    </row>
    <row r="1486" spans="1:414">
      <c r="A1486" s="1">
        <v>1470</v>
      </c>
      <c r="B1486" s="1">
        <v>124</v>
      </c>
      <c r="C1486" s="1">
        <v>4478595.3</v>
      </c>
      <c r="D1486" s="1" t="s">
        <v>3949</v>
      </c>
      <c r="E1486" s="1" t="s">
        <v>967</v>
      </c>
      <c r="F1486" s="1" t="s">
        <v>3703</v>
      </c>
      <c r="G1486" s="1" t="s">
        <v>3950</v>
      </c>
      <c r="H1486" s="1" t="s">
        <v>970</v>
      </c>
      <c r="I1486" s="1" t="s">
        <v>971</v>
      </c>
      <c r="J1486" s="1" t="s">
        <v>984</v>
      </c>
      <c r="K1486" s="1">
        <v>4.2096749150411098E-3</v>
      </c>
      <c r="L1486" s="1">
        <v>3.0625338486675599E-3</v>
      </c>
      <c r="M1486" t="str">
        <f t="shared" si="29"/>
        <v>"Tongue_dorsum.124"</v>
      </c>
      <c r="OX1486" s="1" t="s">
        <v>4006</v>
      </c>
    </row>
    <row r="1487" spans="1:414">
      <c r="A1487" s="1">
        <v>1471</v>
      </c>
      <c r="B1487" s="1">
        <v>125</v>
      </c>
      <c r="C1487" s="1">
        <v>4473692.3</v>
      </c>
      <c r="D1487" s="1" t="s">
        <v>3951</v>
      </c>
      <c r="E1487" s="1" t="s">
        <v>967</v>
      </c>
      <c r="F1487" s="1" t="s">
        <v>3703</v>
      </c>
      <c r="G1487" s="1" t="s">
        <v>3952</v>
      </c>
      <c r="H1487" s="1" t="s">
        <v>1964</v>
      </c>
      <c r="I1487" s="1" t="s">
        <v>997</v>
      </c>
      <c r="J1487" s="1" t="s">
        <v>972</v>
      </c>
      <c r="K1487" s="1">
        <v>2.3969621007763901E-3</v>
      </c>
      <c r="L1487" s="1">
        <v>3.04814471282399E-3</v>
      </c>
      <c r="M1487" t="str">
        <f t="shared" si="29"/>
        <v>"Tongue_dorsum.125"</v>
      </c>
      <c r="Q1487" s="30"/>
      <c r="OX1487" s="1" t="s">
        <v>4008</v>
      </c>
    </row>
    <row r="1488" spans="1:414">
      <c r="A1488" s="1">
        <v>1472</v>
      </c>
      <c r="B1488" s="1">
        <v>126</v>
      </c>
      <c r="C1488" s="1">
        <v>4478417.3</v>
      </c>
      <c r="D1488" s="1" t="s">
        <v>3953</v>
      </c>
      <c r="E1488" s="1" t="s">
        <v>967</v>
      </c>
      <c r="F1488" s="1" t="s">
        <v>3703</v>
      </c>
      <c r="G1488" s="1" t="s">
        <v>3954</v>
      </c>
      <c r="H1488" s="1" t="s">
        <v>3683</v>
      </c>
      <c r="I1488" s="1" t="s">
        <v>971</v>
      </c>
      <c r="J1488" s="1" t="s">
        <v>984</v>
      </c>
      <c r="K1488" s="1">
        <v>2.8359612066920399E-3</v>
      </c>
      <c r="L1488" s="1">
        <v>3.0436537836491498E-3</v>
      </c>
      <c r="M1488" t="str">
        <f t="shared" si="29"/>
        <v>"Tongue_dorsum.126"</v>
      </c>
      <c r="OX1488" s="1" t="s">
        <v>4010</v>
      </c>
    </row>
    <row r="1489" spans="1:414">
      <c r="A1489" s="1">
        <v>1473</v>
      </c>
      <c r="B1489" s="1">
        <v>127</v>
      </c>
      <c r="C1489" s="1">
        <v>4472695.3</v>
      </c>
      <c r="D1489" s="1" t="s">
        <v>3955</v>
      </c>
      <c r="E1489" s="1" t="s">
        <v>967</v>
      </c>
      <c r="F1489" s="1" t="s">
        <v>3703</v>
      </c>
      <c r="G1489" s="1" t="s">
        <v>3956</v>
      </c>
      <c r="H1489" s="1" t="s">
        <v>1964</v>
      </c>
      <c r="I1489" s="1" t="s">
        <v>997</v>
      </c>
      <c r="J1489" s="1" t="s">
        <v>984</v>
      </c>
      <c r="K1489" s="1">
        <v>1.7372927891519999E-3</v>
      </c>
      <c r="L1489" s="1">
        <v>3.04013967909367E-3</v>
      </c>
      <c r="M1489" t="str">
        <f t="shared" si="29"/>
        <v>"Tongue_dorsum.127"</v>
      </c>
      <c r="Q1489" s="30"/>
      <c r="OX1489" s="1" t="s">
        <v>4012</v>
      </c>
    </row>
    <row r="1490" spans="1:414">
      <c r="A1490" s="1">
        <v>1474</v>
      </c>
      <c r="B1490" s="1">
        <v>128</v>
      </c>
      <c r="C1490" s="1">
        <v>4472885.3</v>
      </c>
      <c r="D1490" s="1" t="s">
        <v>3957</v>
      </c>
      <c r="E1490" s="1" t="s">
        <v>967</v>
      </c>
      <c r="F1490" s="1" t="s">
        <v>3703</v>
      </c>
      <c r="G1490" s="1" t="s">
        <v>3958</v>
      </c>
      <c r="H1490" s="1" t="s">
        <v>970</v>
      </c>
      <c r="I1490" s="1" t="s">
        <v>997</v>
      </c>
      <c r="J1490" s="1" t="s">
        <v>984</v>
      </c>
      <c r="K1490" s="1">
        <v>3.9584353120707396E-3</v>
      </c>
      <c r="L1490" s="1">
        <v>3.0379752263661498E-3</v>
      </c>
      <c r="M1490" t="str">
        <f t="shared" si="29"/>
        <v>"Tongue_dorsum.128"</v>
      </c>
      <c r="OX1490" s="1" t="s">
        <v>4014</v>
      </c>
    </row>
    <row r="1491" spans="1:414">
      <c r="A1491" s="1">
        <v>1475</v>
      </c>
      <c r="B1491" s="1">
        <v>129</v>
      </c>
      <c r="C1491" s="1">
        <v>4473580.3</v>
      </c>
      <c r="D1491" s="1" t="s">
        <v>3959</v>
      </c>
      <c r="E1491" s="1" t="s">
        <v>967</v>
      </c>
      <c r="F1491" s="1" t="s">
        <v>3703</v>
      </c>
      <c r="G1491" s="1" t="s">
        <v>3960</v>
      </c>
      <c r="H1491" s="1" t="s">
        <v>1964</v>
      </c>
      <c r="I1491" s="1" t="s">
        <v>997</v>
      </c>
      <c r="J1491" s="1" t="s">
        <v>984</v>
      </c>
      <c r="K1491" s="1">
        <v>3.2669218203971598E-3</v>
      </c>
      <c r="L1491" s="1">
        <v>3.0048501680407101E-3</v>
      </c>
      <c r="M1491" t="str">
        <f t="shared" si="29"/>
        <v>"Tongue_dorsum.129"</v>
      </c>
      <c r="OX1491" s="1" t="s">
        <v>4016</v>
      </c>
    </row>
    <row r="1492" spans="1:414">
      <c r="A1492" s="1">
        <v>1476</v>
      </c>
      <c r="B1492" s="1">
        <v>130</v>
      </c>
      <c r="C1492" s="1">
        <v>4472555.3</v>
      </c>
      <c r="D1492" s="1" t="s">
        <v>3961</v>
      </c>
      <c r="E1492" s="1" t="s">
        <v>967</v>
      </c>
      <c r="F1492" s="1" t="s">
        <v>3703</v>
      </c>
      <c r="G1492" s="1" t="s">
        <v>3962</v>
      </c>
      <c r="H1492" s="1" t="s">
        <v>970</v>
      </c>
      <c r="I1492" s="1" t="s">
        <v>997</v>
      </c>
      <c r="J1492" s="1" t="s">
        <v>972</v>
      </c>
      <c r="K1492" s="1">
        <v>3.6255346092577698E-3</v>
      </c>
      <c r="L1492" s="1">
        <v>3.0041059294780301E-3</v>
      </c>
      <c r="M1492" t="str">
        <f t="shared" si="29"/>
        <v>"Tongue_dorsum.130"</v>
      </c>
      <c r="OX1492" s="1" t="s">
        <v>4018</v>
      </c>
    </row>
    <row r="1493" spans="1:414">
      <c r="A1493" s="1">
        <v>1477</v>
      </c>
      <c r="B1493" s="1">
        <v>131</v>
      </c>
      <c r="C1493" s="1">
        <v>4472525.3</v>
      </c>
      <c r="D1493" s="1" t="s">
        <v>3963</v>
      </c>
      <c r="E1493" s="1" t="s">
        <v>967</v>
      </c>
      <c r="F1493" s="1" t="s">
        <v>3703</v>
      </c>
      <c r="G1493" s="1" t="s">
        <v>3964</v>
      </c>
      <c r="H1493" s="1" t="s">
        <v>970</v>
      </c>
      <c r="I1493" s="1" t="s">
        <v>997</v>
      </c>
      <c r="J1493" s="1" t="s">
        <v>972</v>
      </c>
      <c r="K1493" s="1">
        <v>4.74421097368117E-3</v>
      </c>
      <c r="L1493" s="1">
        <v>3.0040910089240498E-3</v>
      </c>
      <c r="M1493" t="str">
        <f t="shared" si="29"/>
        <v>"Tongue_dorsum.131"</v>
      </c>
      <c r="OX1493" s="1" t="s">
        <v>4020</v>
      </c>
    </row>
    <row r="1494" spans="1:414">
      <c r="A1494" s="1">
        <v>1478</v>
      </c>
      <c r="B1494" s="1">
        <v>132</v>
      </c>
      <c r="C1494" s="1">
        <v>4472764.3</v>
      </c>
      <c r="D1494" s="1" t="s">
        <v>3965</v>
      </c>
      <c r="E1494" s="1" t="s">
        <v>967</v>
      </c>
      <c r="F1494" s="1" t="s">
        <v>3703</v>
      </c>
      <c r="G1494" s="1" t="s">
        <v>3966</v>
      </c>
      <c r="H1494" s="1" t="s">
        <v>970</v>
      </c>
      <c r="I1494" s="1" t="s">
        <v>997</v>
      </c>
      <c r="J1494" s="1" t="s">
        <v>984</v>
      </c>
      <c r="K1494" s="1">
        <v>3.1412538347619901E-3</v>
      </c>
      <c r="L1494" s="1">
        <v>3.0023894829905198E-3</v>
      </c>
      <c r="M1494" t="str">
        <f t="shared" si="29"/>
        <v>"Tongue_dorsum.132"</v>
      </c>
      <c r="OX1494" s="1" t="s">
        <v>4022</v>
      </c>
    </row>
    <row r="1495" spans="1:414">
      <c r="A1495" s="1">
        <v>1479</v>
      </c>
      <c r="B1495" s="1">
        <v>133</v>
      </c>
      <c r="C1495" s="1">
        <v>4472696.3</v>
      </c>
      <c r="D1495" s="1" t="s">
        <v>3967</v>
      </c>
      <c r="E1495" s="1" t="s">
        <v>967</v>
      </c>
      <c r="F1495" s="1" t="s">
        <v>3703</v>
      </c>
      <c r="G1495" s="1" t="s">
        <v>3968</v>
      </c>
      <c r="H1495" s="1" t="s">
        <v>1964</v>
      </c>
      <c r="I1495" s="1" t="s">
        <v>997</v>
      </c>
      <c r="J1495" s="1" t="s">
        <v>984</v>
      </c>
      <c r="K1495" s="1">
        <v>1.6796007591316101E-3</v>
      </c>
      <c r="L1495" s="1">
        <v>3.0018796184791202E-3</v>
      </c>
      <c r="M1495" t="str">
        <f t="shared" si="29"/>
        <v>"Tongue_dorsum.133"</v>
      </c>
      <c r="OX1495" s="1" t="s">
        <v>4024</v>
      </c>
    </row>
    <row r="1496" spans="1:414">
      <c r="A1496" s="1">
        <v>1480</v>
      </c>
      <c r="B1496" s="1">
        <v>134</v>
      </c>
      <c r="C1496" s="1">
        <v>4472409.3</v>
      </c>
      <c r="D1496" s="1" t="s">
        <v>3969</v>
      </c>
      <c r="E1496" s="1" t="s">
        <v>967</v>
      </c>
      <c r="F1496" s="1" t="s">
        <v>3703</v>
      </c>
      <c r="G1496" s="1" t="s">
        <v>3970</v>
      </c>
      <c r="H1496" s="1" t="s">
        <v>1964</v>
      </c>
      <c r="I1496" s="1" t="s">
        <v>997</v>
      </c>
      <c r="J1496" s="1" t="s">
        <v>1444</v>
      </c>
      <c r="K1496" s="1">
        <v>2.5807317675875601E-3</v>
      </c>
      <c r="L1496" s="1">
        <v>3.0013300696970298E-3</v>
      </c>
      <c r="M1496" t="str">
        <f t="shared" si="29"/>
        <v>"Tongue_dorsum.134"</v>
      </c>
      <c r="Q1496" s="30"/>
      <c r="OX1496" s="1" t="s">
        <v>4026</v>
      </c>
    </row>
    <row r="1497" spans="1:414">
      <c r="A1497" s="1">
        <v>1481</v>
      </c>
      <c r="B1497" s="1">
        <v>135</v>
      </c>
      <c r="C1497" s="1">
        <v>4472799.3</v>
      </c>
      <c r="D1497" s="1" t="s">
        <v>3971</v>
      </c>
      <c r="E1497" s="1" t="s">
        <v>967</v>
      </c>
      <c r="F1497" s="1" t="s">
        <v>3703</v>
      </c>
      <c r="G1497" s="1" t="s">
        <v>3972</v>
      </c>
      <c r="H1497" s="1" t="s">
        <v>970</v>
      </c>
      <c r="I1497" s="1" t="s">
        <v>997</v>
      </c>
      <c r="J1497" s="1" t="s">
        <v>984</v>
      </c>
      <c r="K1497" s="1">
        <v>3.14037295993543E-3</v>
      </c>
      <c r="L1497" s="1">
        <v>2.9961788374197099E-3</v>
      </c>
      <c r="M1497" t="str">
        <f t="shared" si="29"/>
        <v>"Tongue_dorsum.135"</v>
      </c>
      <c r="OX1497" s="1" t="s">
        <v>4028</v>
      </c>
    </row>
    <row r="1498" spans="1:414">
      <c r="A1498" s="1">
        <v>1482</v>
      </c>
      <c r="B1498" s="1">
        <v>136</v>
      </c>
      <c r="C1498" s="1">
        <v>4472458.3</v>
      </c>
      <c r="D1498" s="1" t="s">
        <v>3973</v>
      </c>
      <c r="E1498" s="1" t="s">
        <v>967</v>
      </c>
      <c r="F1498" s="1" t="s">
        <v>3703</v>
      </c>
      <c r="G1498" s="1" t="s">
        <v>3974</v>
      </c>
      <c r="H1498" s="1" t="s">
        <v>1964</v>
      </c>
      <c r="I1498" s="1" t="s">
        <v>971</v>
      </c>
      <c r="J1498" s="1" t="s">
        <v>972</v>
      </c>
      <c r="K1498" s="1">
        <v>2.66594059687835E-3</v>
      </c>
      <c r="L1498" s="1">
        <v>2.9935120626462899E-3</v>
      </c>
      <c r="M1498" t="str">
        <f t="shared" si="29"/>
        <v>"Tongue_dorsum.136"</v>
      </c>
      <c r="OX1498" s="1" t="s">
        <v>4030</v>
      </c>
    </row>
    <row r="1499" spans="1:414">
      <c r="A1499" s="1">
        <v>1483</v>
      </c>
      <c r="B1499" s="1">
        <v>137</v>
      </c>
      <c r="C1499" s="1">
        <v>4472587.3</v>
      </c>
      <c r="D1499" s="1" t="s">
        <v>3975</v>
      </c>
      <c r="E1499" s="1" t="s">
        <v>967</v>
      </c>
      <c r="F1499" s="1" t="s">
        <v>3703</v>
      </c>
      <c r="G1499" s="1" t="s">
        <v>3976</v>
      </c>
      <c r="H1499" s="1" t="s">
        <v>1964</v>
      </c>
      <c r="I1499" s="1" t="s">
        <v>971</v>
      </c>
      <c r="J1499" s="1" t="s">
        <v>984</v>
      </c>
      <c r="K1499" s="1">
        <v>2.48990145221359E-3</v>
      </c>
      <c r="L1499" s="1">
        <v>2.9889155061797899E-3</v>
      </c>
      <c r="M1499" t="str">
        <f t="shared" si="29"/>
        <v>"Tongue_dorsum.137"</v>
      </c>
      <c r="OX1499" s="1" t="s">
        <v>4032</v>
      </c>
    </row>
    <row r="1500" spans="1:414">
      <c r="A1500" s="1">
        <v>1484</v>
      </c>
      <c r="B1500" s="1">
        <v>138</v>
      </c>
      <c r="C1500" s="1">
        <v>4472554.3</v>
      </c>
      <c r="D1500" s="1" t="s">
        <v>3977</v>
      </c>
      <c r="E1500" s="1" t="s">
        <v>967</v>
      </c>
      <c r="F1500" s="1" t="s">
        <v>3703</v>
      </c>
      <c r="G1500" s="1" t="s">
        <v>3978</v>
      </c>
      <c r="H1500" s="1" t="s">
        <v>970</v>
      </c>
      <c r="I1500" s="1" t="s">
        <v>997</v>
      </c>
      <c r="J1500" s="1" t="s">
        <v>972</v>
      </c>
      <c r="K1500" s="1">
        <v>3.6384164857336801E-3</v>
      </c>
      <c r="L1500" s="1">
        <v>2.9845604894397E-3</v>
      </c>
      <c r="M1500" t="str">
        <f t="shared" si="29"/>
        <v>"Tongue_dorsum.138"</v>
      </c>
      <c r="OX1500" s="1" t="s">
        <v>4034</v>
      </c>
    </row>
    <row r="1501" spans="1:414">
      <c r="A1501" s="1">
        <v>1485</v>
      </c>
      <c r="B1501" s="1">
        <v>139</v>
      </c>
      <c r="C1501" s="1">
        <v>4472459.3</v>
      </c>
      <c r="D1501" s="1" t="s">
        <v>3979</v>
      </c>
      <c r="E1501" s="1" t="s">
        <v>967</v>
      </c>
      <c r="F1501" s="1" t="s">
        <v>3703</v>
      </c>
      <c r="G1501" s="1" t="s">
        <v>3980</v>
      </c>
      <c r="H1501" s="1" t="s">
        <v>1964</v>
      </c>
      <c r="I1501" s="1" t="s">
        <v>971</v>
      </c>
      <c r="J1501" s="1" t="s">
        <v>972</v>
      </c>
      <c r="K1501" s="1">
        <v>2.6731299118689699E-3</v>
      </c>
      <c r="L1501" s="1">
        <v>2.9752400860852098E-3</v>
      </c>
      <c r="M1501" t="str">
        <f t="shared" si="29"/>
        <v>"Tongue_dorsum.139"</v>
      </c>
      <c r="OX1501" s="1" t="s">
        <v>4036</v>
      </c>
    </row>
    <row r="1502" spans="1:414">
      <c r="A1502" s="1">
        <v>1486</v>
      </c>
      <c r="B1502" s="1">
        <v>140</v>
      </c>
      <c r="C1502" s="1">
        <v>4472225.3</v>
      </c>
      <c r="D1502" s="1" t="s">
        <v>3981</v>
      </c>
      <c r="E1502" s="1" t="s">
        <v>967</v>
      </c>
      <c r="F1502" s="1" t="s">
        <v>3703</v>
      </c>
      <c r="G1502" s="1" t="s">
        <v>3982</v>
      </c>
      <c r="H1502" s="1" t="s">
        <v>970</v>
      </c>
      <c r="I1502" s="1" t="s">
        <v>997</v>
      </c>
      <c r="J1502" s="1" t="s">
        <v>972</v>
      </c>
      <c r="K1502" s="1">
        <v>3.87990941009879E-3</v>
      </c>
      <c r="L1502" s="1">
        <v>2.9749366669746501E-3</v>
      </c>
      <c r="M1502" t="str">
        <f t="shared" si="29"/>
        <v>"Tongue_dorsum.140"</v>
      </c>
      <c r="OX1502" s="1" t="s">
        <v>4038</v>
      </c>
    </row>
    <row r="1503" spans="1:414">
      <c r="A1503" s="1">
        <v>1487</v>
      </c>
      <c r="B1503" s="1">
        <v>141</v>
      </c>
      <c r="C1503" s="1">
        <v>4472592.3</v>
      </c>
      <c r="D1503" s="1" t="s">
        <v>3983</v>
      </c>
      <c r="E1503" s="1" t="s">
        <v>967</v>
      </c>
      <c r="F1503" s="1" t="s">
        <v>3703</v>
      </c>
      <c r="G1503" s="1" t="s">
        <v>3984</v>
      </c>
      <c r="H1503" s="1" t="s">
        <v>1964</v>
      </c>
      <c r="I1503" s="1" t="s">
        <v>971</v>
      </c>
      <c r="J1503" s="1" t="s">
        <v>984</v>
      </c>
      <c r="K1503" s="1">
        <v>2.5204289523533601E-3</v>
      </c>
      <c r="L1503" s="1">
        <v>2.96689691394675E-3</v>
      </c>
      <c r="M1503" t="str">
        <f t="shared" si="29"/>
        <v>"Tongue_dorsum.141"</v>
      </c>
      <c r="OX1503" s="1" t="s">
        <v>4040</v>
      </c>
    </row>
    <row r="1504" spans="1:414">
      <c r="A1504" s="1">
        <v>1488</v>
      </c>
      <c r="B1504" s="1">
        <v>142</v>
      </c>
      <c r="C1504" s="1">
        <v>4478599.3</v>
      </c>
      <c r="D1504" s="1" t="s">
        <v>3985</v>
      </c>
      <c r="E1504" s="1" t="s">
        <v>967</v>
      </c>
      <c r="F1504" s="1" t="s">
        <v>3703</v>
      </c>
      <c r="G1504" s="1" t="s">
        <v>3986</v>
      </c>
      <c r="H1504" s="1" t="s">
        <v>1964</v>
      </c>
      <c r="I1504" s="1" t="s">
        <v>997</v>
      </c>
      <c r="J1504" s="1" t="s">
        <v>984</v>
      </c>
      <c r="K1504" s="1">
        <v>3.2187766040920802E-3</v>
      </c>
      <c r="L1504" s="1">
        <v>2.9611371382400001E-3</v>
      </c>
      <c r="M1504" t="str">
        <f t="shared" si="29"/>
        <v>"Tongue_dorsum.142"</v>
      </c>
      <c r="OX1504" s="1" t="s">
        <v>4042</v>
      </c>
    </row>
    <row r="1505" spans="1:414">
      <c r="A1505" s="1">
        <v>1489</v>
      </c>
      <c r="B1505" s="1">
        <v>143</v>
      </c>
      <c r="C1505" s="1">
        <v>4472940.3</v>
      </c>
      <c r="D1505" s="1" t="s">
        <v>3987</v>
      </c>
      <c r="E1505" s="1" t="s">
        <v>967</v>
      </c>
      <c r="F1505" s="1" t="s">
        <v>3703</v>
      </c>
      <c r="G1505" s="1" t="s">
        <v>3988</v>
      </c>
      <c r="H1505" s="1" t="s">
        <v>970</v>
      </c>
      <c r="I1505" s="1" t="s">
        <v>997</v>
      </c>
      <c r="J1505" s="1" t="s">
        <v>984</v>
      </c>
      <c r="K1505" s="1">
        <v>3.29862863571374E-3</v>
      </c>
      <c r="L1505" s="1">
        <v>2.9602916950158E-3</v>
      </c>
      <c r="M1505" t="str">
        <f t="shared" si="29"/>
        <v>"Tongue_dorsum.143"</v>
      </c>
      <c r="OX1505" s="1" t="s">
        <v>4044</v>
      </c>
    </row>
    <row r="1506" spans="1:414">
      <c r="A1506" s="1">
        <v>1490</v>
      </c>
      <c r="B1506" s="1">
        <v>144</v>
      </c>
      <c r="C1506" s="1">
        <v>4473354.3</v>
      </c>
      <c r="D1506" s="1" t="s">
        <v>3989</v>
      </c>
      <c r="E1506" s="1" t="s">
        <v>967</v>
      </c>
      <c r="F1506" s="1" t="s">
        <v>3703</v>
      </c>
      <c r="G1506" s="1" t="s">
        <v>3990</v>
      </c>
      <c r="H1506" s="1" t="s">
        <v>970</v>
      </c>
      <c r="I1506" s="1" t="s">
        <v>971</v>
      </c>
      <c r="J1506" s="1" t="s">
        <v>984</v>
      </c>
      <c r="K1506" s="1">
        <v>3.7899764826780898E-3</v>
      </c>
      <c r="L1506" s="1">
        <v>2.9409636328116199E-3</v>
      </c>
      <c r="M1506" t="str">
        <f t="shared" si="29"/>
        <v>"Tongue_dorsum.144"</v>
      </c>
      <c r="OX1506" s="1" t="s">
        <v>4046</v>
      </c>
    </row>
    <row r="1507" spans="1:414">
      <c r="A1507" s="1">
        <v>1491</v>
      </c>
      <c r="B1507" s="1">
        <v>145</v>
      </c>
      <c r="C1507" s="1">
        <v>4472913.3</v>
      </c>
      <c r="D1507" s="1" t="s">
        <v>3991</v>
      </c>
      <c r="E1507" s="1" t="s">
        <v>967</v>
      </c>
      <c r="F1507" s="1" t="s">
        <v>3703</v>
      </c>
      <c r="G1507" s="1" t="s">
        <v>3992</v>
      </c>
      <c r="H1507" s="1" t="s">
        <v>970</v>
      </c>
      <c r="I1507" s="1" t="s">
        <v>997</v>
      </c>
      <c r="J1507" s="1" t="s">
        <v>984</v>
      </c>
      <c r="K1507" s="1">
        <v>3.5893975938950601E-3</v>
      </c>
      <c r="L1507" s="1">
        <v>2.92324431936755E-3</v>
      </c>
      <c r="M1507" t="str">
        <f t="shared" si="29"/>
        <v>"Tongue_dorsum.145"</v>
      </c>
      <c r="OX1507" s="1" t="s">
        <v>4048</v>
      </c>
    </row>
    <row r="1508" spans="1:414">
      <c r="A1508" s="1">
        <v>1492</v>
      </c>
      <c r="B1508" s="1">
        <v>146</v>
      </c>
      <c r="C1508" s="1">
        <v>4478519.3</v>
      </c>
      <c r="D1508" s="1" t="s">
        <v>3993</v>
      </c>
      <c r="E1508" s="1" t="s">
        <v>967</v>
      </c>
      <c r="F1508" s="1" t="s">
        <v>3703</v>
      </c>
      <c r="G1508" s="1" t="s">
        <v>3994</v>
      </c>
      <c r="H1508" s="1" t="s">
        <v>970</v>
      </c>
      <c r="I1508" s="1" t="s">
        <v>971</v>
      </c>
      <c r="J1508" s="1" t="s">
        <v>984</v>
      </c>
      <c r="K1508" s="1">
        <v>3.5114366088065899E-3</v>
      </c>
      <c r="L1508" s="1">
        <v>2.9133580987396198E-3</v>
      </c>
      <c r="M1508" t="str">
        <f t="shared" si="29"/>
        <v>"Tongue_dorsum.146"</v>
      </c>
      <c r="OX1508" s="1" t="s">
        <v>4050</v>
      </c>
    </row>
    <row r="1509" spans="1:414">
      <c r="A1509" s="1">
        <v>1493</v>
      </c>
      <c r="B1509" s="1">
        <v>147</v>
      </c>
      <c r="C1509" s="1">
        <v>4472286.3</v>
      </c>
      <c r="D1509" s="1" t="s">
        <v>3995</v>
      </c>
      <c r="E1509" s="1" t="s">
        <v>967</v>
      </c>
      <c r="F1509" s="1" t="s">
        <v>3703</v>
      </c>
      <c r="G1509" s="1" t="s">
        <v>3996</v>
      </c>
      <c r="H1509" s="1" t="s">
        <v>970</v>
      </c>
      <c r="I1509" s="1" t="s">
        <v>971</v>
      </c>
      <c r="J1509" s="1" t="s">
        <v>972</v>
      </c>
      <c r="K1509" s="1">
        <v>4.1358836712580499E-3</v>
      </c>
      <c r="L1509" s="1">
        <v>2.9079867412538101E-3</v>
      </c>
      <c r="M1509" t="str">
        <f t="shared" si="29"/>
        <v>"Tongue_dorsum.147"</v>
      </c>
      <c r="OX1509" s="1" t="s">
        <v>4052</v>
      </c>
    </row>
    <row r="1510" spans="1:414">
      <c r="A1510" s="1">
        <v>1494</v>
      </c>
      <c r="B1510" s="1">
        <v>148</v>
      </c>
      <c r="C1510" s="1">
        <v>4478508.3</v>
      </c>
      <c r="D1510" s="1" t="s">
        <v>3997</v>
      </c>
      <c r="E1510" s="1" t="s">
        <v>967</v>
      </c>
      <c r="F1510" s="1" t="s">
        <v>3703</v>
      </c>
      <c r="G1510" s="1" t="s">
        <v>3998</v>
      </c>
      <c r="H1510" s="1" t="s">
        <v>970</v>
      </c>
      <c r="I1510" s="1" t="s">
        <v>971</v>
      </c>
      <c r="J1510" s="1" t="s">
        <v>984</v>
      </c>
      <c r="K1510" s="1">
        <v>3.7982792312424201E-3</v>
      </c>
      <c r="L1510" s="1">
        <v>2.9078624731117501E-3</v>
      </c>
      <c r="M1510" t="str">
        <f t="shared" si="29"/>
        <v>"Tongue_dorsum.148"</v>
      </c>
      <c r="OX1510" s="1" t="s">
        <v>4054</v>
      </c>
    </row>
    <row r="1511" spans="1:414">
      <c r="A1511" s="1">
        <v>1495</v>
      </c>
      <c r="B1511" s="1">
        <v>149</v>
      </c>
      <c r="C1511" s="1">
        <v>4472211.3</v>
      </c>
      <c r="D1511" s="1" t="s">
        <v>3999</v>
      </c>
      <c r="E1511" s="1" t="s">
        <v>967</v>
      </c>
      <c r="F1511" s="1" t="s">
        <v>3703</v>
      </c>
      <c r="G1511" s="1" t="s">
        <v>4000</v>
      </c>
      <c r="H1511" s="1" t="s">
        <v>970</v>
      </c>
      <c r="I1511" s="1" t="s">
        <v>997</v>
      </c>
      <c r="J1511" s="1" t="s">
        <v>972</v>
      </c>
      <c r="K1511" s="1">
        <v>4.2651966148501298E-3</v>
      </c>
      <c r="L1511" s="1">
        <v>2.9020673343709302E-3</v>
      </c>
      <c r="M1511" t="str">
        <f t="shared" si="29"/>
        <v>"Tongue_dorsum.149"</v>
      </c>
      <c r="Q1511" s="30"/>
      <c r="OX1511" s="1" t="s">
        <v>4056</v>
      </c>
    </row>
    <row r="1512" spans="1:414">
      <c r="A1512" s="1">
        <v>1496</v>
      </c>
      <c r="B1512" s="1">
        <v>150</v>
      </c>
      <c r="C1512" s="1">
        <v>4472524.3</v>
      </c>
      <c r="D1512" s="1" t="s">
        <v>4001</v>
      </c>
      <c r="E1512" s="1" t="s">
        <v>967</v>
      </c>
      <c r="F1512" s="1" t="s">
        <v>3703</v>
      </c>
      <c r="G1512" s="1" t="s">
        <v>4002</v>
      </c>
      <c r="H1512" s="1" t="s">
        <v>970</v>
      </c>
      <c r="I1512" s="1" t="s">
        <v>997</v>
      </c>
      <c r="J1512" s="1" t="s">
        <v>972</v>
      </c>
      <c r="K1512" s="1">
        <v>4.7397337163739804E-3</v>
      </c>
      <c r="L1512" s="1">
        <v>2.8959403274798098E-3</v>
      </c>
      <c r="M1512" t="str">
        <f t="shared" si="29"/>
        <v>"Tongue_dorsum.150"</v>
      </c>
      <c r="OX1512" s="1" t="s">
        <v>4058</v>
      </c>
    </row>
    <row r="1513" spans="1:414">
      <c r="A1513" s="1">
        <v>1497</v>
      </c>
      <c r="B1513" s="1">
        <v>151</v>
      </c>
      <c r="C1513" s="1">
        <v>4478532.3</v>
      </c>
      <c r="D1513" s="1" t="s">
        <v>4003</v>
      </c>
      <c r="E1513" s="1" t="s">
        <v>967</v>
      </c>
      <c r="F1513" s="1" t="s">
        <v>3703</v>
      </c>
      <c r="G1513" s="1" t="s">
        <v>4004</v>
      </c>
      <c r="H1513" s="1" t="s">
        <v>970</v>
      </c>
      <c r="I1513" s="1" t="s">
        <v>971</v>
      </c>
      <c r="J1513" s="1" t="s">
        <v>984</v>
      </c>
      <c r="K1513" s="1">
        <v>3.5621649763019898E-3</v>
      </c>
      <c r="L1513" s="1">
        <v>2.8853840728005902E-3</v>
      </c>
      <c r="M1513" t="str">
        <f t="shared" si="29"/>
        <v>"Tongue_dorsum.151"</v>
      </c>
      <c r="OX1513" s="1" t="s">
        <v>4060</v>
      </c>
    </row>
    <row r="1514" spans="1:414">
      <c r="A1514" s="1">
        <v>1498</v>
      </c>
      <c r="B1514" s="1">
        <v>152</v>
      </c>
      <c r="C1514" s="1">
        <v>4472379.3</v>
      </c>
      <c r="D1514" s="1" t="s">
        <v>4005</v>
      </c>
      <c r="E1514" s="1" t="s">
        <v>967</v>
      </c>
      <c r="F1514" s="1" t="s">
        <v>3703</v>
      </c>
      <c r="G1514" s="1" t="s">
        <v>4006</v>
      </c>
      <c r="H1514" s="1" t="s">
        <v>1964</v>
      </c>
      <c r="I1514" s="1" t="s">
        <v>997</v>
      </c>
      <c r="J1514" s="1" t="s">
        <v>1055</v>
      </c>
      <c r="K1514" s="1">
        <v>1.8473176365571501E-3</v>
      </c>
      <c r="L1514" s="1">
        <v>2.8762825698293599E-3</v>
      </c>
      <c r="M1514" t="str">
        <f t="shared" si="29"/>
        <v>"Tongue_dorsum.152"</v>
      </c>
      <c r="OX1514" s="1" t="s">
        <v>4062</v>
      </c>
    </row>
    <row r="1515" spans="1:414">
      <c r="A1515" s="1">
        <v>1499</v>
      </c>
      <c r="B1515" s="1">
        <v>153</v>
      </c>
      <c r="C1515" s="1">
        <v>4473356.3</v>
      </c>
      <c r="D1515" s="1" t="s">
        <v>4007</v>
      </c>
      <c r="E1515" s="1" t="s">
        <v>967</v>
      </c>
      <c r="F1515" s="1" t="s">
        <v>3703</v>
      </c>
      <c r="G1515" s="1" t="s">
        <v>4008</v>
      </c>
      <c r="H1515" s="1" t="s">
        <v>1964</v>
      </c>
      <c r="I1515" s="1" t="s">
        <v>971</v>
      </c>
      <c r="J1515" s="1" t="s">
        <v>984</v>
      </c>
      <c r="K1515" s="1">
        <v>1.91262754208209E-3</v>
      </c>
      <c r="L1515" s="1">
        <v>2.8671153832406301E-3</v>
      </c>
      <c r="M1515" t="str">
        <f t="shared" si="29"/>
        <v>"Tongue_dorsum.153"</v>
      </c>
      <c r="OX1515" s="1" t="s">
        <v>4064</v>
      </c>
    </row>
    <row r="1516" spans="1:414">
      <c r="A1516" s="1">
        <v>1500</v>
      </c>
      <c r="B1516" s="1">
        <v>154</v>
      </c>
      <c r="C1516" s="1">
        <v>4472369.3</v>
      </c>
      <c r="D1516" s="1" t="s">
        <v>4009</v>
      </c>
      <c r="E1516" s="1" t="s">
        <v>967</v>
      </c>
      <c r="F1516" s="1" t="s">
        <v>3703</v>
      </c>
      <c r="G1516" s="1" t="s">
        <v>4010</v>
      </c>
      <c r="H1516" s="1" t="s">
        <v>1964</v>
      </c>
      <c r="I1516" s="1" t="s">
        <v>971</v>
      </c>
      <c r="J1516" s="1" t="s">
        <v>972</v>
      </c>
      <c r="K1516" s="1">
        <v>2.6648042576309199E-3</v>
      </c>
      <c r="L1516" s="1">
        <v>2.8658148370803798E-3</v>
      </c>
      <c r="M1516" t="str">
        <f t="shared" si="29"/>
        <v>"Tongue_dorsum.154"</v>
      </c>
      <c r="OX1516" s="1" t="s">
        <v>4066</v>
      </c>
    </row>
    <row r="1517" spans="1:414">
      <c r="A1517" s="1">
        <v>1501</v>
      </c>
      <c r="B1517" s="1">
        <v>155</v>
      </c>
      <c r="C1517" s="1">
        <v>4472930.3</v>
      </c>
      <c r="D1517" s="1" t="s">
        <v>4011</v>
      </c>
      <c r="E1517" s="1" t="s">
        <v>967</v>
      </c>
      <c r="F1517" s="1" t="s">
        <v>3703</v>
      </c>
      <c r="G1517" s="1" t="s">
        <v>4012</v>
      </c>
      <c r="H1517" s="1" t="s">
        <v>1964</v>
      </c>
      <c r="I1517" s="1" t="s">
        <v>997</v>
      </c>
      <c r="J1517" s="1" t="s">
        <v>984</v>
      </c>
      <c r="K1517" s="1">
        <v>2.1134361855440699E-3</v>
      </c>
      <c r="L1517" s="1">
        <v>2.8651767815601401E-3</v>
      </c>
      <c r="M1517" t="str">
        <f t="shared" ref="M1517:M1580" si="30">CONCATENATE("""",G1517,"""")</f>
        <v>"Tongue_dorsum.155"</v>
      </c>
      <c r="OX1517" s="1" t="s">
        <v>4068</v>
      </c>
    </row>
    <row r="1518" spans="1:414">
      <c r="A1518" s="1">
        <v>1502</v>
      </c>
      <c r="B1518" s="1">
        <v>156</v>
      </c>
      <c r="C1518" s="1">
        <v>4473353.3</v>
      </c>
      <c r="D1518" s="1" t="s">
        <v>4013</v>
      </c>
      <c r="E1518" s="1" t="s">
        <v>967</v>
      </c>
      <c r="F1518" s="1" t="s">
        <v>3703</v>
      </c>
      <c r="G1518" s="1" t="s">
        <v>4014</v>
      </c>
      <c r="H1518" s="1" t="s">
        <v>970</v>
      </c>
      <c r="I1518" s="1" t="s">
        <v>971</v>
      </c>
      <c r="J1518" s="1" t="s">
        <v>984</v>
      </c>
      <c r="K1518" s="1">
        <v>3.8097404622172799E-3</v>
      </c>
      <c r="L1518" s="1">
        <v>2.86365054887493E-3</v>
      </c>
      <c r="M1518" t="str">
        <f t="shared" si="30"/>
        <v>"Tongue_dorsum.156"</v>
      </c>
      <c r="OX1518" s="1" t="s">
        <v>4070</v>
      </c>
    </row>
    <row r="1519" spans="1:414">
      <c r="A1519" s="1">
        <v>1503</v>
      </c>
      <c r="B1519" s="1">
        <v>157</v>
      </c>
      <c r="C1519" s="1">
        <v>4472437.3</v>
      </c>
      <c r="D1519" s="1" t="s">
        <v>4015</v>
      </c>
      <c r="E1519" s="1" t="s">
        <v>967</v>
      </c>
      <c r="F1519" s="1" t="s">
        <v>3703</v>
      </c>
      <c r="G1519" s="1" t="s">
        <v>4016</v>
      </c>
      <c r="H1519" s="1" t="s">
        <v>970</v>
      </c>
      <c r="I1519" s="1" t="s">
        <v>997</v>
      </c>
      <c r="J1519" s="1" t="s">
        <v>1055</v>
      </c>
      <c r="K1519" s="1">
        <v>2.84250941102296E-3</v>
      </c>
      <c r="L1519" s="1">
        <v>2.86123155631888E-3</v>
      </c>
      <c r="M1519" t="str">
        <f t="shared" si="30"/>
        <v>"Tongue_dorsum.157"</v>
      </c>
      <c r="OX1519" s="1" t="s">
        <v>4072</v>
      </c>
    </row>
    <row r="1520" spans="1:414">
      <c r="A1520" s="1">
        <v>1504</v>
      </c>
      <c r="B1520" s="1">
        <v>158</v>
      </c>
      <c r="C1520" s="1">
        <v>4472224.3</v>
      </c>
      <c r="D1520" s="1" t="s">
        <v>4017</v>
      </c>
      <c r="E1520" s="1" t="s">
        <v>967</v>
      </c>
      <c r="F1520" s="1" t="s">
        <v>3703</v>
      </c>
      <c r="G1520" s="1" t="s">
        <v>4018</v>
      </c>
      <c r="H1520" s="1" t="s">
        <v>970</v>
      </c>
      <c r="I1520" s="1" t="s">
        <v>997</v>
      </c>
      <c r="J1520" s="1" t="s">
        <v>972</v>
      </c>
      <c r="K1520" s="1">
        <v>3.8025855603067401E-3</v>
      </c>
      <c r="L1520" s="1">
        <v>2.8592757780220601E-3</v>
      </c>
      <c r="M1520" t="str">
        <f t="shared" si="30"/>
        <v>"Tongue_dorsum.158"</v>
      </c>
      <c r="OX1520" s="1" t="s">
        <v>4074</v>
      </c>
    </row>
    <row r="1521" spans="1:414">
      <c r="A1521" s="1">
        <v>1505</v>
      </c>
      <c r="B1521" s="1">
        <v>159</v>
      </c>
      <c r="C1521" s="1">
        <v>4472285.3</v>
      </c>
      <c r="D1521" s="1" t="s">
        <v>4019</v>
      </c>
      <c r="E1521" s="1" t="s">
        <v>967</v>
      </c>
      <c r="F1521" s="1" t="s">
        <v>3703</v>
      </c>
      <c r="G1521" s="1" t="s">
        <v>4020</v>
      </c>
      <c r="H1521" s="1" t="s">
        <v>970</v>
      </c>
      <c r="I1521" s="1" t="s">
        <v>971</v>
      </c>
      <c r="J1521" s="1" t="s">
        <v>972</v>
      </c>
      <c r="K1521" s="1">
        <v>4.1236413564565196E-3</v>
      </c>
      <c r="L1521" s="1">
        <v>2.8547349843960602E-3</v>
      </c>
      <c r="M1521" t="str">
        <f t="shared" si="30"/>
        <v>"Tongue_dorsum.159"</v>
      </c>
      <c r="OX1521" s="1" t="s">
        <v>4076</v>
      </c>
    </row>
    <row r="1522" spans="1:414">
      <c r="A1522" s="1">
        <v>1506</v>
      </c>
      <c r="B1522" s="1">
        <v>160</v>
      </c>
      <c r="C1522" s="1">
        <v>4478510.3</v>
      </c>
      <c r="D1522" s="1" t="s">
        <v>4021</v>
      </c>
      <c r="E1522" s="1" t="s">
        <v>967</v>
      </c>
      <c r="F1522" s="1" t="s">
        <v>3703</v>
      </c>
      <c r="G1522" s="1" t="s">
        <v>4022</v>
      </c>
      <c r="H1522" s="1" t="s">
        <v>970</v>
      </c>
      <c r="I1522" s="1" t="s">
        <v>971</v>
      </c>
      <c r="J1522" s="1" t="s">
        <v>984</v>
      </c>
      <c r="K1522" s="1">
        <v>3.8303142382675901E-3</v>
      </c>
      <c r="L1522" s="1">
        <v>2.8531056385371401E-3</v>
      </c>
      <c r="M1522" t="str">
        <f t="shared" si="30"/>
        <v>"Tongue_dorsum.160"</v>
      </c>
      <c r="P1522" s="30"/>
      <c r="OX1522" s="1" t="s">
        <v>4078</v>
      </c>
    </row>
    <row r="1523" spans="1:414">
      <c r="A1523" s="1">
        <v>1507</v>
      </c>
      <c r="B1523" s="1">
        <v>161</v>
      </c>
      <c r="C1523" s="1">
        <v>4472932.3</v>
      </c>
      <c r="D1523" s="1" t="s">
        <v>4023</v>
      </c>
      <c r="E1523" s="1" t="s">
        <v>967</v>
      </c>
      <c r="F1523" s="1" t="s">
        <v>3703</v>
      </c>
      <c r="G1523" s="1" t="s">
        <v>4024</v>
      </c>
      <c r="H1523" s="1" t="s">
        <v>1964</v>
      </c>
      <c r="I1523" s="1" t="s">
        <v>997</v>
      </c>
      <c r="J1523" s="1" t="s">
        <v>984</v>
      </c>
      <c r="K1523" s="1">
        <v>2.1016981785589601E-3</v>
      </c>
      <c r="L1523" s="1">
        <v>2.85118094945975E-3</v>
      </c>
      <c r="M1523" t="str">
        <f t="shared" si="30"/>
        <v>"Tongue_dorsum.161"</v>
      </c>
      <c r="OX1523" s="1" t="s">
        <v>4080</v>
      </c>
    </row>
    <row r="1524" spans="1:414">
      <c r="A1524" s="1">
        <v>1508</v>
      </c>
      <c r="B1524" s="1">
        <v>162</v>
      </c>
      <c r="C1524" s="1">
        <v>4473432.3</v>
      </c>
      <c r="D1524" s="1" t="s">
        <v>4025</v>
      </c>
      <c r="E1524" s="1" t="s">
        <v>967</v>
      </c>
      <c r="F1524" s="1" t="s">
        <v>3703</v>
      </c>
      <c r="G1524" s="1" t="s">
        <v>4026</v>
      </c>
      <c r="H1524" s="1" t="s">
        <v>1964</v>
      </c>
      <c r="I1524" s="1" t="s">
        <v>971</v>
      </c>
      <c r="J1524" s="1" t="s">
        <v>984</v>
      </c>
      <c r="K1524" s="1">
        <v>1.90281241198027E-3</v>
      </c>
      <c r="L1524" s="1">
        <v>2.84725146355577E-3</v>
      </c>
      <c r="M1524" t="str">
        <f t="shared" si="30"/>
        <v>"Tongue_dorsum.162"</v>
      </c>
      <c r="OX1524" s="1" t="s">
        <v>4082</v>
      </c>
    </row>
    <row r="1525" spans="1:414">
      <c r="A1525" s="1">
        <v>1509</v>
      </c>
      <c r="B1525" s="1">
        <v>163</v>
      </c>
      <c r="C1525" s="1">
        <v>4472758.3</v>
      </c>
      <c r="D1525" s="1" t="s">
        <v>4027</v>
      </c>
      <c r="E1525" s="1" t="s">
        <v>967</v>
      </c>
      <c r="F1525" s="1" t="s">
        <v>3703</v>
      </c>
      <c r="G1525" s="1" t="s">
        <v>4028</v>
      </c>
      <c r="H1525" s="1" t="s">
        <v>970</v>
      </c>
      <c r="I1525" s="1" t="s">
        <v>997</v>
      </c>
      <c r="J1525" s="1" t="s">
        <v>984</v>
      </c>
      <c r="K1525" s="1">
        <v>3.9659304677944103E-3</v>
      </c>
      <c r="L1525" s="1">
        <v>2.8463440911444598E-3</v>
      </c>
      <c r="M1525" t="str">
        <f t="shared" si="30"/>
        <v>"Tongue_dorsum.163"</v>
      </c>
      <c r="OX1525" s="1" t="s">
        <v>4084</v>
      </c>
    </row>
    <row r="1526" spans="1:414">
      <c r="A1526" s="1">
        <v>1510</v>
      </c>
      <c r="B1526" s="1">
        <v>164</v>
      </c>
      <c r="C1526" s="1">
        <v>4472755.3</v>
      </c>
      <c r="D1526" s="1" t="s">
        <v>4029</v>
      </c>
      <c r="E1526" s="1" t="s">
        <v>967</v>
      </c>
      <c r="F1526" s="1" t="s">
        <v>3703</v>
      </c>
      <c r="G1526" s="1" t="s">
        <v>4030</v>
      </c>
      <c r="H1526" s="1" t="s">
        <v>970</v>
      </c>
      <c r="I1526" s="1" t="s">
        <v>997</v>
      </c>
      <c r="J1526" s="1" t="s">
        <v>984</v>
      </c>
      <c r="K1526" s="1">
        <v>4.03673308456286E-3</v>
      </c>
      <c r="L1526" s="1">
        <v>2.8443207619039202E-3</v>
      </c>
      <c r="M1526" t="str">
        <f t="shared" si="30"/>
        <v>"Tongue_dorsum.164"</v>
      </c>
      <c r="OX1526" s="1" t="s">
        <v>4086</v>
      </c>
    </row>
    <row r="1527" spans="1:414">
      <c r="A1527" s="1">
        <v>1511</v>
      </c>
      <c r="B1527" s="1">
        <v>165</v>
      </c>
      <c r="C1527" s="1">
        <v>4472438.3</v>
      </c>
      <c r="D1527" s="1" t="s">
        <v>4031</v>
      </c>
      <c r="E1527" s="1" t="s">
        <v>967</v>
      </c>
      <c r="F1527" s="1" t="s">
        <v>3703</v>
      </c>
      <c r="G1527" s="1" t="s">
        <v>4032</v>
      </c>
      <c r="H1527" s="1" t="s">
        <v>970</v>
      </c>
      <c r="I1527" s="1" t="s">
        <v>997</v>
      </c>
      <c r="J1527" s="1" t="s">
        <v>1055</v>
      </c>
      <c r="K1527" s="1">
        <v>2.8654310317045798E-3</v>
      </c>
      <c r="L1527" s="1">
        <v>2.83470600302197E-3</v>
      </c>
      <c r="M1527" t="str">
        <f t="shared" si="30"/>
        <v>"Tongue_dorsum.165"</v>
      </c>
      <c r="OX1527" s="1" t="s">
        <v>4088</v>
      </c>
    </row>
    <row r="1528" spans="1:414">
      <c r="A1528" s="1">
        <v>1512</v>
      </c>
      <c r="B1528" s="1">
        <v>166</v>
      </c>
      <c r="C1528" s="1">
        <v>4478509.3</v>
      </c>
      <c r="D1528" s="1" t="s">
        <v>4033</v>
      </c>
      <c r="E1528" s="1" t="s">
        <v>967</v>
      </c>
      <c r="F1528" s="1" t="s">
        <v>3703</v>
      </c>
      <c r="G1528" s="1" t="s">
        <v>4034</v>
      </c>
      <c r="H1528" s="1" t="s">
        <v>970</v>
      </c>
      <c r="I1528" s="1" t="s">
        <v>971</v>
      </c>
      <c r="J1528" s="1" t="s">
        <v>984</v>
      </c>
      <c r="K1528" s="1">
        <v>4.2782033590757704E-3</v>
      </c>
      <c r="L1528" s="1">
        <v>2.81075358241344E-3</v>
      </c>
      <c r="M1528" t="str">
        <f t="shared" si="30"/>
        <v>"Tongue_dorsum.166"</v>
      </c>
      <c r="OX1528" s="1" t="s">
        <v>4090</v>
      </c>
    </row>
    <row r="1529" spans="1:414">
      <c r="A1529" s="1">
        <v>1513</v>
      </c>
      <c r="B1529" s="1">
        <v>167</v>
      </c>
      <c r="C1529" s="1">
        <v>4472368.3</v>
      </c>
      <c r="D1529" s="1" t="s">
        <v>4035</v>
      </c>
      <c r="E1529" s="1" t="s">
        <v>967</v>
      </c>
      <c r="F1529" s="1" t="s">
        <v>3703</v>
      </c>
      <c r="G1529" s="1" t="s">
        <v>4036</v>
      </c>
      <c r="H1529" s="1" t="s">
        <v>1964</v>
      </c>
      <c r="I1529" s="1" t="s">
        <v>971</v>
      </c>
      <c r="J1529" s="1" t="s">
        <v>972</v>
      </c>
      <c r="K1529" s="1">
        <v>2.6408405492072901E-3</v>
      </c>
      <c r="L1529" s="1">
        <v>2.8079302898847101E-3</v>
      </c>
      <c r="M1529" t="str">
        <f t="shared" si="30"/>
        <v>"Tongue_dorsum.167"</v>
      </c>
      <c r="OX1529" s="1" t="s">
        <v>4092</v>
      </c>
    </row>
    <row r="1530" spans="1:414">
      <c r="A1530" s="1">
        <v>1514</v>
      </c>
      <c r="B1530" s="1">
        <v>168</v>
      </c>
      <c r="C1530" s="1">
        <v>4473477.3</v>
      </c>
      <c r="D1530" s="1" t="s">
        <v>4037</v>
      </c>
      <c r="E1530" s="1" t="s">
        <v>967</v>
      </c>
      <c r="F1530" s="1" t="s">
        <v>3703</v>
      </c>
      <c r="G1530" s="1" t="s">
        <v>4038</v>
      </c>
      <c r="H1530" s="1" t="s">
        <v>976</v>
      </c>
      <c r="I1530" s="1" t="s">
        <v>971</v>
      </c>
      <c r="J1530" s="1" t="s">
        <v>984</v>
      </c>
      <c r="K1530" s="1">
        <v>3.6019803385242502E-3</v>
      </c>
      <c r="L1530" s="1">
        <v>2.7994665918704498E-3</v>
      </c>
      <c r="M1530" t="str">
        <f t="shared" si="30"/>
        <v>"Tongue_dorsum.168"</v>
      </c>
      <c r="OX1530" s="1" t="s">
        <v>4094</v>
      </c>
    </row>
    <row r="1531" spans="1:414">
      <c r="A1531" s="1">
        <v>1515</v>
      </c>
      <c r="B1531" s="1">
        <v>169</v>
      </c>
      <c r="C1531" s="1">
        <v>4472210.3</v>
      </c>
      <c r="D1531" s="1" t="s">
        <v>4039</v>
      </c>
      <c r="E1531" s="1" t="s">
        <v>967</v>
      </c>
      <c r="F1531" s="1" t="s">
        <v>3703</v>
      </c>
      <c r="G1531" s="1" t="s">
        <v>4040</v>
      </c>
      <c r="H1531" s="1" t="s">
        <v>970</v>
      </c>
      <c r="I1531" s="1" t="s">
        <v>997</v>
      </c>
      <c r="J1531" s="1" t="s">
        <v>972</v>
      </c>
      <c r="K1531" s="1">
        <v>4.2893439999215598E-3</v>
      </c>
      <c r="L1531" s="1">
        <v>2.7911455857715299E-3</v>
      </c>
      <c r="M1531" t="str">
        <f t="shared" si="30"/>
        <v>"Tongue_dorsum.169"</v>
      </c>
      <c r="OX1531" s="1" t="s">
        <v>4096</v>
      </c>
    </row>
    <row r="1532" spans="1:414">
      <c r="A1532" s="1">
        <v>1516</v>
      </c>
      <c r="B1532" s="1">
        <v>170</v>
      </c>
      <c r="C1532" s="1">
        <v>4472719.3</v>
      </c>
      <c r="D1532" s="1" t="s">
        <v>4041</v>
      </c>
      <c r="E1532" s="1" t="s">
        <v>967</v>
      </c>
      <c r="F1532" s="1" t="s">
        <v>3703</v>
      </c>
      <c r="G1532" s="1" t="s">
        <v>4042</v>
      </c>
      <c r="H1532" s="1" t="s">
        <v>1964</v>
      </c>
      <c r="I1532" s="1" t="s">
        <v>971</v>
      </c>
      <c r="J1532" s="1" t="s">
        <v>984</v>
      </c>
      <c r="K1532" s="1">
        <v>1.11544695735043E-3</v>
      </c>
      <c r="L1532" s="1">
        <v>2.7896748443318399E-3</v>
      </c>
      <c r="M1532" t="str">
        <f t="shared" si="30"/>
        <v>"Tongue_dorsum.170"</v>
      </c>
      <c r="OX1532" s="1" t="s">
        <v>4098</v>
      </c>
    </row>
    <row r="1533" spans="1:414">
      <c r="A1533" s="1">
        <v>1517</v>
      </c>
      <c r="B1533" s="1">
        <v>171</v>
      </c>
      <c r="C1533" s="1">
        <v>4478569.3</v>
      </c>
      <c r="D1533" s="1" t="s">
        <v>4043</v>
      </c>
      <c r="E1533" s="1" t="s">
        <v>967</v>
      </c>
      <c r="F1533" s="1" t="s">
        <v>3703</v>
      </c>
      <c r="G1533" s="1" t="s">
        <v>4044</v>
      </c>
      <c r="H1533" s="1" t="s">
        <v>976</v>
      </c>
      <c r="I1533" s="1" t="s">
        <v>971</v>
      </c>
      <c r="J1533" s="1" t="s">
        <v>984</v>
      </c>
      <c r="K1533" s="1">
        <v>3.56014551973708E-3</v>
      </c>
      <c r="L1533" s="1">
        <v>2.78091379001823E-3</v>
      </c>
      <c r="M1533" t="str">
        <f t="shared" si="30"/>
        <v>"Tongue_dorsum.171"</v>
      </c>
      <c r="OX1533" s="1" t="s">
        <v>4100</v>
      </c>
    </row>
    <row r="1534" spans="1:414">
      <c r="A1534" s="1">
        <v>1518</v>
      </c>
      <c r="B1534" s="1">
        <v>172</v>
      </c>
      <c r="C1534" s="1">
        <v>4478421.3</v>
      </c>
      <c r="D1534" s="1" t="s">
        <v>4045</v>
      </c>
      <c r="E1534" s="1" t="s">
        <v>967</v>
      </c>
      <c r="F1534" s="1" t="s">
        <v>3703</v>
      </c>
      <c r="G1534" s="1" t="s">
        <v>4046</v>
      </c>
      <c r="H1534" s="1" t="s">
        <v>1964</v>
      </c>
      <c r="I1534" s="1" t="s">
        <v>971</v>
      </c>
      <c r="J1534" s="1" t="s">
        <v>984</v>
      </c>
      <c r="K1534" s="1">
        <v>2.17126557569221E-3</v>
      </c>
      <c r="L1534" s="1">
        <v>2.7780668130691099E-3</v>
      </c>
      <c r="M1534" t="str">
        <f t="shared" si="30"/>
        <v>"Tongue_dorsum.172"</v>
      </c>
      <c r="OX1534" s="1" t="s">
        <v>4102</v>
      </c>
    </row>
    <row r="1535" spans="1:414">
      <c r="A1535" s="1">
        <v>1519</v>
      </c>
      <c r="B1535" s="1">
        <v>173</v>
      </c>
      <c r="C1535" s="1">
        <v>4472200.3</v>
      </c>
      <c r="D1535" s="1" t="s">
        <v>4047</v>
      </c>
      <c r="E1535" s="1" t="s">
        <v>967</v>
      </c>
      <c r="F1535" s="1" t="s">
        <v>3703</v>
      </c>
      <c r="G1535" s="1" t="s">
        <v>4048</v>
      </c>
      <c r="H1535" s="1" t="s">
        <v>970</v>
      </c>
      <c r="I1535" s="1" t="s">
        <v>997</v>
      </c>
      <c r="J1535" s="1" t="s">
        <v>972</v>
      </c>
      <c r="K1535" s="1">
        <v>3.5533391682734498E-3</v>
      </c>
      <c r="L1535" s="1">
        <v>2.7636100288448602E-3</v>
      </c>
      <c r="M1535" t="str">
        <f t="shared" si="30"/>
        <v>"Tongue_dorsum.173"</v>
      </c>
      <c r="OX1535" s="1" t="s">
        <v>4104</v>
      </c>
    </row>
    <row r="1536" spans="1:414">
      <c r="A1536" s="1">
        <v>1520</v>
      </c>
      <c r="B1536" s="1">
        <v>174</v>
      </c>
      <c r="C1536" s="1">
        <v>4473287.3</v>
      </c>
      <c r="D1536" s="1" t="s">
        <v>4049</v>
      </c>
      <c r="E1536" s="1" t="s">
        <v>967</v>
      </c>
      <c r="F1536" s="1" t="s">
        <v>3703</v>
      </c>
      <c r="G1536" s="1" t="s">
        <v>4050</v>
      </c>
      <c r="H1536" s="1" t="s">
        <v>970</v>
      </c>
      <c r="I1536" s="1" t="s">
        <v>971</v>
      </c>
      <c r="J1536" s="1" t="s">
        <v>984</v>
      </c>
      <c r="K1536" s="1">
        <v>4.26614232800892E-3</v>
      </c>
      <c r="L1536" s="1">
        <v>2.75880664792845E-3</v>
      </c>
      <c r="M1536" t="str">
        <f t="shared" si="30"/>
        <v>"Tongue_dorsum.174"</v>
      </c>
      <c r="OX1536" s="1" t="s">
        <v>4106</v>
      </c>
    </row>
    <row r="1537" spans="1:414">
      <c r="A1537" s="1">
        <v>1521</v>
      </c>
      <c r="B1537" s="1">
        <v>175</v>
      </c>
      <c r="C1537" s="1">
        <v>4473706.3</v>
      </c>
      <c r="D1537" s="1" t="s">
        <v>4051</v>
      </c>
      <c r="E1537" s="1" t="s">
        <v>967</v>
      </c>
      <c r="F1537" s="1" t="s">
        <v>3703</v>
      </c>
      <c r="G1537" s="1" t="s">
        <v>4052</v>
      </c>
      <c r="H1537" s="1" t="s">
        <v>1964</v>
      </c>
      <c r="I1537" s="1" t="s">
        <v>997</v>
      </c>
      <c r="J1537" s="1" t="s">
        <v>972</v>
      </c>
      <c r="K1537" s="1">
        <v>2.3617632902454399E-3</v>
      </c>
      <c r="L1537" s="1">
        <v>2.7461239064257102E-3</v>
      </c>
      <c r="M1537" t="str">
        <f t="shared" si="30"/>
        <v>"Tongue_dorsum.175"</v>
      </c>
      <c r="Q1537" s="30"/>
      <c r="OX1537" s="1" t="s">
        <v>4108</v>
      </c>
    </row>
    <row r="1538" spans="1:414">
      <c r="A1538" s="1">
        <v>1522</v>
      </c>
      <c r="B1538" s="1">
        <v>176</v>
      </c>
      <c r="C1538" s="1">
        <v>4472378.3</v>
      </c>
      <c r="D1538" s="1" t="s">
        <v>4053</v>
      </c>
      <c r="E1538" s="1" t="s">
        <v>967</v>
      </c>
      <c r="F1538" s="1" t="s">
        <v>3703</v>
      </c>
      <c r="G1538" s="1" t="s">
        <v>4054</v>
      </c>
      <c r="H1538" s="1" t="s">
        <v>1964</v>
      </c>
      <c r="I1538" s="1" t="s">
        <v>997</v>
      </c>
      <c r="J1538" s="1" t="s">
        <v>1055</v>
      </c>
      <c r="K1538" s="1">
        <v>1.84053102755528E-3</v>
      </c>
      <c r="L1538" s="1">
        <v>2.74592959611022E-3</v>
      </c>
      <c r="M1538" t="str">
        <f t="shared" si="30"/>
        <v>"Tongue_dorsum.176"</v>
      </c>
      <c r="OX1538" s="1" t="s">
        <v>4110</v>
      </c>
    </row>
    <row r="1539" spans="1:414">
      <c r="A1539" s="1">
        <v>1523</v>
      </c>
      <c r="B1539" s="1">
        <v>177</v>
      </c>
      <c r="C1539" s="1">
        <v>4472938.3</v>
      </c>
      <c r="D1539" s="1" t="s">
        <v>4055</v>
      </c>
      <c r="E1539" s="1" t="s">
        <v>967</v>
      </c>
      <c r="F1539" s="1" t="s">
        <v>3703</v>
      </c>
      <c r="G1539" s="1" t="s">
        <v>4056</v>
      </c>
      <c r="H1539" s="1" t="s">
        <v>970</v>
      </c>
      <c r="I1539" s="1" t="s">
        <v>997</v>
      </c>
      <c r="J1539" s="1" t="s">
        <v>984</v>
      </c>
      <c r="K1539" s="1">
        <v>3.3055889876261999E-3</v>
      </c>
      <c r="L1539" s="1">
        <v>2.7404824021335901E-3</v>
      </c>
      <c r="M1539" t="str">
        <f t="shared" si="30"/>
        <v>"Tongue_dorsum.177"</v>
      </c>
      <c r="OX1539" s="1" t="s">
        <v>4112</v>
      </c>
    </row>
    <row r="1540" spans="1:414">
      <c r="A1540" s="1">
        <v>1524</v>
      </c>
      <c r="B1540" s="1">
        <v>178</v>
      </c>
      <c r="C1540" s="1">
        <v>4472949.3</v>
      </c>
      <c r="D1540" s="1" t="s">
        <v>4057</v>
      </c>
      <c r="E1540" s="1" t="s">
        <v>967</v>
      </c>
      <c r="F1540" s="1" t="s">
        <v>3703</v>
      </c>
      <c r="G1540" s="1" t="s">
        <v>4058</v>
      </c>
      <c r="H1540" s="1" t="s">
        <v>970</v>
      </c>
      <c r="I1540" s="1" t="s">
        <v>971</v>
      </c>
      <c r="J1540" s="1" t="s">
        <v>984</v>
      </c>
      <c r="K1540" s="1">
        <v>3.31648693460437E-3</v>
      </c>
      <c r="L1540" s="1">
        <v>2.7360298276395E-3</v>
      </c>
      <c r="M1540" t="str">
        <f t="shared" si="30"/>
        <v>"Tongue_dorsum.178"</v>
      </c>
      <c r="OX1540" s="1" t="s">
        <v>4114</v>
      </c>
    </row>
    <row r="1541" spans="1:414">
      <c r="A1541" s="1">
        <v>1525</v>
      </c>
      <c r="B1541" s="1">
        <v>179</v>
      </c>
      <c r="C1541" s="1">
        <v>4473030.3</v>
      </c>
      <c r="D1541" s="1" t="s">
        <v>4059</v>
      </c>
      <c r="E1541" s="1" t="s">
        <v>967</v>
      </c>
      <c r="F1541" s="1" t="s">
        <v>3703</v>
      </c>
      <c r="G1541" s="1" t="s">
        <v>4060</v>
      </c>
      <c r="H1541" s="1" t="s">
        <v>1964</v>
      </c>
      <c r="I1541" s="1" t="s">
        <v>971</v>
      </c>
      <c r="J1541" s="1" t="s">
        <v>984</v>
      </c>
      <c r="K1541" s="1">
        <v>2.2036396171544199E-3</v>
      </c>
      <c r="L1541" s="1">
        <v>2.7247172174143298E-3</v>
      </c>
      <c r="M1541" t="str">
        <f t="shared" si="30"/>
        <v>"Tongue_dorsum.179"</v>
      </c>
      <c r="OX1541" s="1" t="s">
        <v>4116</v>
      </c>
    </row>
    <row r="1542" spans="1:414">
      <c r="A1542" s="1">
        <v>1526</v>
      </c>
      <c r="B1542" s="1">
        <v>180</v>
      </c>
      <c r="C1542" s="1">
        <v>4473286.3</v>
      </c>
      <c r="D1542" s="1" t="s">
        <v>4061</v>
      </c>
      <c r="E1542" s="1" t="s">
        <v>967</v>
      </c>
      <c r="F1542" s="1" t="s">
        <v>3703</v>
      </c>
      <c r="G1542" s="1" t="s">
        <v>4062</v>
      </c>
      <c r="H1542" s="1" t="s">
        <v>970</v>
      </c>
      <c r="I1542" s="1" t="s">
        <v>997</v>
      </c>
      <c r="J1542" s="1" t="s">
        <v>984</v>
      </c>
      <c r="K1542" s="1">
        <v>2.2871155317331499E-3</v>
      </c>
      <c r="L1542" s="1">
        <v>2.7217211245920601E-3</v>
      </c>
      <c r="M1542" t="str">
        <f t="shared" si="30"/>
        <v>"Tongue_dorsum.180"</v>
      </c>
      <c r="OX1542" s="1" t="s">
        <v>4118</v>
      </c>
    </row>
    <row r="1543" spans="1:414">
      <c r="A1543" s="1">
        <v>1527</v>
      </c>
      <c r="B1543" s="1">
        <v>181</v>
      </c>
      <c r="C1543" s="1">
        <v>4473284.3</v>
      </c>
      <c r="D1543" s="1" t="s">
        <v>4063</v>
      </c>
      <c r="E1543" s="1" t="s">
        <v>967</v>
      </c>
      <c r="F1543" s="1" t="s">
        <v>3703</v>
      </c>
      <c r="G1543" s="1" t="s">
        <v>4064</v>
      </c>
      <c r="H1543" s="1" t="s">
        <v>970</v>
      </c>
      <c r="I1543" s="1" t="s">
        <v>997</v>
      </c>
      <c r="J1543" s="1" t="s">
        <v>984</v>
      </c>
      <c r="K1543" s="1">
        <v>2.2922486347121398E-3</v>
      </c>
      <c r="L1543" s="1">
        <v>2.7212487162469501E-3</v>
      </c>
      <c r="M1543" t="str">
        <f t="shared" si="30"/>
        <v>"Tongue_dorsum.181"</v>
      </c>
      <c r="OX1543" s="1" t="s">
        <v>4120</v>
      </c>
    </row>
    <row r="1544" spans="1:414">
      <c r="A1544" s="1">
        <v>1528</v>
      </c>
      <c r="B1544" s="1">
        <v>182</v>
      </c>
      <c r="C1544" s="1">
        <v>4472954.3</v>
      </c>
      <c r="D1544" s="1" t="s">
        <v>4065</v>
      </c>
      <c r="E1544" s="1" t="s">
        <v>967</v>
      </c>
      <c r="F1544" s="1" t="s">
        <v>3703</v>
      </c>
      <c r="G1544" s="1" t="s">
        <v>4066</v>
      </c>
      <c r="H1544" s="1" t="s">
        <v>970</v>
      </c>
      <c r="I1544" s="1" t="s">
        <v>971</v>
      </c>
      <c r="J1544" s="1" t="s">
        <v>984</v>
      </c>
      <c r="K1544" s="1">
        <v>3.26546987529472E-3</v>
      </c>
      <c r="L1544" s="1">
        <v>2.7199777962270402E-3</v>
      </c>
      <c r="M1544" t="str">
        <f t="shared" si="30"/>
        <v>"Tongue_dorsum.182"</v>
      </c>
      <c r="OX1544" s="1" t="s">
        <v>4122</v>
      </c>
    </row>
    <row r="1545" spans="1:414">
      <c r="A1545" s="1">
        <v>1529</v>
      </c>
      <c r="B1545" s="1">
        <v>183</v>
      </c>
      <c r="C1545" s="1">
        <v>4472201.3</v>
      </c>
      <c r="D1545" s="1" t="s">
        <v>4067</v>
      </c>
      <c r="E1545" s="1" t="s">
        <v>967</v>
      </c>
      <c r="F1545" s="1" t="s">
        <v>3703</v>
      </c>
      <c r="G1545" s="1" t="s">
        <v>4068</v>
      </c>
      <c r="H1545" s="1" t="s">
        <v>970</v>
      </c>
      <c r="I1545" s="1" t="s">
        <v>997</v>
      </c>
      <c r="J1545" s="1" t="s">
        <v>972</v>
      </c>
      <c r="K1545" s="1">
        <v>3.4967791970000302E-3</v>
      </c>
      <c r="L1545" s="1">
        <v>2.7119760806321E-3</v>
      </c>
      <c r="M1545" t="str">
        <f t="shared" si="30"/>
        <v>"Tongue_dorsum.183"</v>
      </c>
      <c r="OX1545" s="1" t="s">
        <v>4124</v>
      </c>
    </row>
    <row r="1546" spans="1:414">
      <c r="A1546" s="1">
        <v>1530</v>
      </c>
      <c r="B1546" s="1">
        <v>184</v>
      </c>
      <c r="C1546" s="1">
        <v>4473027.3</v>
      </c>
      <c r="D1546" s="1" t="s">
        <v>4069</v>
      </c>
      <c r="E1546" s="1" t="s">
        <v>967</v>
      </c>
      <c r="F1546" s="1" t="s">
        <v>3703</v>
      </c>
      <c r="G1546" s="1" t="s">
        <v>4070</v>
      </c>
      <c r="H1546" s="1" t="s">
        <v>970</v>
      </c>
      <c r="I1546" s="1" t="s">
        <v>997</v>
      </c>
      <c r="J1546" s="1" t="s">
        <v>984</v>
      </c>
      <c r="K1546" s="1">
        <v>3.9404355362078402E-3</v>
      </c>
      <c r="L1546" s="1">
        <v>2.6868062576493701E-3</v>
      </c>
      <c r="M1546" t="str">
        <f t="shared" si="30"/>
        <v>"Tongue_dorsum.184"</v>
      </c>
      <c r="OX1546" s="1" t="s">
        <v>4126</v>
      </c>
    </row>
    <row r="1547" spans="1:414">
      <c r="A1547" s="1">
        <v>1531</v>
      </c>
      <c r="B1547" s="1">
        <v>185</v>
      </c>
      <c r="C1547" s="1">
        <v>4473092.3</v>
      </c>
      <c r="D1547" s="1" t="s">
        <v>4071</v>
      </c>
      <c r="E1547" s="1" t="s">
        <v>967</v>
      </c>
      <c r="F1547" s="1" t="s">
        <v>3703</v>
      </c>
      <c r="G1547" s="1" t="s">
        <v>4072</v>
      </c>
      <c r="H1547" s="1" t="s">
        <v>976</v>
      </c>
      <c r="I1547" s="1" t="s">
        <v>997</v>
      </c>
      <c r="J1547" s="1" t="s">
        <v>972</v>
      </c>
      <c r="K1547" s="1">
        <v>4.0211849170196101E-3</v>
      </c>
      <c r="L1547" s="1">
        <v>2.67164866075747E-3</v>
      </c>
      <c r="M1547" t="str">
        <f t="shared" si="30"/>
        <v>"Tongue_dorsum.185"</v>
      </c>
      <c r="OX1547" s="1" t="s">
        <v>4128</v>
      </c>
    </row>
    <row r="1548" spans="1:414">
      <c r="A1548" s="1">
        <v>1532</v>
      </c>
      <c r="B1548" s="1">
        <v>186</v>
      </c>
      <c r="C1548" s="1">
        <v>4473093.3</v>
      </c>
      <c r="D1548" s="1" t="s">
        <v>4073</v>
      </c>
      <c r="E1548" s="1" t="s">
        <v>967</v>
      </c>
      <c r="F1548" s="1" t="s">
        <v>3703</v>
      </c>
      <c r="G1548" s="1" t="s">
        <v>4074</v>
      </c>
      <c r="H1548" s="1" t="s">
        <v>976</v>
      </c>
      <c r="I1548" s="1" t="s">
        <v>997</v>
      </c>
      <c r="J1548" s="1" t="s">
        <v>972</v>
      </c>
      <c r="K1548" s="1">
        <v>3.9889351043503104E-3</v>
      </c>
      <c r="L1548" s="1">
        <v>2.6688324268082301E-3</v>
      </c>
      <c r="M1548" t="str">
        <f t="shared" si="30"/>
        <v>"Tongue_dorsum.186"</v>
      </c>
      <c r="OX1548" s="1" t="s">
        <v>4130</v>
      </c>
    </row>
    <row r="1549" spans="1:414">
      <c r="A1549" s="1">
        <v>1533</v>
      </c>
      <c r="B1549" s="1">
        <v>187</v>
      </c>
      <c r="C1549" s="1">
        <v>4472898.3</v>
      </c>
      <c r="D1549" s="1" t="s">
        <v>4075</v>
      </c>
      <c r="E1549" s="1" t="s">
        <v>967</v>
      </c>
      <c r="F1549" s="1" t="s">
        <v>3703</v>
      </c>
      <c r="G1549" s="1" t="s">
        <v>4076</v>
      </c>
      <c r="H1549" s="1" t="s">
        <v>1964</v>
      </c>
      <c r="I1549" s="1" t="s">
        <v>997</v>
      </c>
      <c r="J1549" s="1" t="s">
        <v>984</v>
      </c>
      <c r="K1549" s="1">
        <v>1.9768632047492702E-3</v>
      </c>
      <c r="L1549" s="1">
        <v>2.6653660639783701E-3</v>
      </c>
      <c r="M1549" t="str">
        <f t="shared" si="30"/>
        <v>"Tongue_dorsum.187"</v>
      </c>
      <c r="OX1549" s="1" t="s">
        <v>4132</v>
      </c>
    </row>
    <row r="1550" spans="1:414">
      <c r="A1550" s="1">
        <v>1534</v>
      </c>
      <c r="B1550" s="1">
        <v>188</v>
      </c>
      <c r="C1550" s="1">
        <v>4473515.3</v>
      </c>
      <c r="D1550" s="1" t="s">
        <v>4077</v>
      </c>
      <c r="E1550" s="1" t="s">
        <v>967</v>
      </c>
      <c r="F1550" s="1" t="s">
        <v>3703</v>
      </c>
      <c r="G1550" s="1" t="s">
        <v>4078</v>
      </c>
      <c r="H1550" s="1" t="s">
        <v>1964</v>
      </c>
      <c r="I1550" s="1" t="s">
        <v>971</v>
      </c>
      <c r="J1550" s="1" t="s">
        <v>984</v>
      </c>
      <c r="K1550" s="1">
        <v>1.68566205149311E-3</v>
      </c>
      <c r="L1550" s="1">
        <v>2.6596682899487499E-3</v>
      </c>
      <c r="M1550" t="str">
        <f t="shared" si="30"/>
        <v>"Tongue_dorsum.188"</v>
      </c>
      <c r="OX1550" s="1" t="s">
        <v>4134</v>
      </c>
    </row>
    <row r="1551" spans="1:414">
      <c r="A1551" s="1">
        <v>1535</v>
      </c>
      <c r="B1551" s="1">
        <v>189</v>
      </c>
      <c r="C1551" s="1">
        <v>4478422.3</v>
      </c>
      <c r="D1551" s="1" t="s">
        <v>4079</v>
      </c>
      <c r="E1551" s="1" t="s">
        <v>967</v>
      </c>
      <c r="F1551" s="1" t="s">
        <v>3703</v>
      </c>
      <c r="G1551" s="1" t="s">
        <v>4080</v>
      </c>
      <c r="H1551" s="1" t="s">
        <v>970</v>
      </c>
      <c r="I1551" s="1" t="s">
        <v>997</v>
      </c>
      <c r="J1551" s="1" t="s">
        <v>984</v>
      </c>
      <c r="K1551" s="1">
        <v>3.9805752363218103E-3</v>
      </c>
      <c r="L1551" s="1">
        <v>2.6475981871575001E-3</v>
      </c>
      <c r="M1551" t="str">
        <f t="shared" si="30"/>
        <v>"Tongue_dorsum.189"</v>
      </c>
      <c r="OX1551" s="1" t="s">
        <v>4136</v>
      </c>
    </row>
    <row r="1552" spans="1:414">
      <c r="A1552" s="1">
        <v>1536</v>
      </c>
      <c r="B1552" s="1">
        <v>190</v>
      </c>
      <c r="C1552" s="1">
        <v>4472282.3</v>
      </c>
      <c r="D1552" s="1" t="s">
        <v>4081</v>
      </c>
      <c r="E1552" s="1" t="s">
        <v>967</v>
      </c>
      <c r="F1552" s="1" t="s">
        <v>3703</v>
      </c>
      <c r="G1552" s="1" t="s">
        <v>4082</v>
      </c>
      <c r="H1552" s="1" t="s">
        <v>970</v>
      </c>
      <c r="I1552" s="1" t="s">
        <v>971</v>
      </c>
      <c r="J1552" s="1" t="s">
        <v>972</v>
      </c>
      <c r="K1552" s="1">
        <v>4.0143107599607802E-3</v>
      </c>
      <c r="L1552" s="1">
        <v>2.6466070636025898E-3</v>
      </c>
      <c r="M1552" t="str">
        <f t="shared" si="30"/>
        <v>"Tongue_dorsum.190"</v>
      </c>
      <c r="P1552" s="30"/>
      <c r="OX1552" s="1" t="s">
        <v>4138</v>
      </c>
    </row>
    <row r="1553" spans="1:414">
      <c r="A1553" s="1">
        <v>1537</v>
      </c>
      <c r="B1553" s="1">
        <v>191</v>
      </c>
      <c r="C1553" s="1">
        <v>4472732.3</v>
      </c>
      <c r="D1553" s="1" t="s">
        <v>4083</v>
      </c>
      <c r="E1553" s="1" t="s">
        <v>967</v>
      </c>
      <c r="F1553" s="1" t="s">
        <v>3703</v>
      </c>
      <c r="G1553" s="1" t="s">
        <v>4084</v>
      </c>
      <c r="H1553" s="1" t="s">
        <v>1964</v>
      </c>
      <c r="I1553" s="1" t="s">
        <v>971</v>
      </c>
      <c r="J1553" s="1" t="s">
        <v>984</v>
      </c>
      <c r="K1553" s="1">
        <v>1.11361477088504E-3</v>
      </c>
      <c r="L1553" s="1">
        <v>2.6394350877113298E-3</v>
      </c>
      <c r="M1553" t="str">
        <f t="shared" si="30"/>
        <v>"Tongue_dorsum.191"</v>
      </c>
      <c r="OX1553" s="1" t="s">
        <v>4140</v>
      </c>
    </row>
    <row r="1554" spans="1:414">
      <c r="A1554" s="1">
        <v>1538</v>
      </c>
      <c r="B1554" s="1">
        <v>192</v>
      </c>
      <c r="C1554" s="1">
        <v>4473111.3</v>
      </c>
      <c r="D1554" s="1" t="s">
        <v>4085</v>
      </c>
      <c r="E1554" s="1" t="s">
        <v>967</v>
      </c>
      <c r="F1554" s="1" t="s">
        <v>3703</v>
      </c>
      <c r="G1554" s="1" t="s">
        <v>4086</v>
      </c>
      <c r="H1554" s="1" t="s">
        <v>970</v>
      </c>
      <c r="I1554" s="1" t="s">
        <v>971</v>
      </c>
      <c r="J1554" s="1" t="s">
        <v>972</v>
      </c>
      <c r="K1554" s="1">
        <v>4.23056172085968E-3</v>
      </c>
      <c r="L1554" s="1">
        <v>2.63519075430922E-3</v>
      </c>
      <c r="M1554" t="str">
        <f t="shared" si="30"/>
        <v>"Tongue_dorsum.192"</v>
      </c>
      <c r="OX1554" s="1" t="s">
        <v>4142</v>
      </c>
    </row>
    <row r="1555" spans="1:414">
      <c r="A1555" s="1">
        <v>1539</v>
      </c>
      <c r="B1555" s="1">
        <v>193</v>
      </c>
      <c r="C1555" s="1">
        <v>4472623.3</v>
      </c>
      <c r="D1555" s="1" t="s">
        <v>4087</v>
      </c>
      <c r="E1555" s="1" t="s">
        <v>967</v>
      </c>
      <c r="F1555" s="1" t="s">
        <v>3703</v>
      </c>
      <c r="G1555" s="1" t="s">
        <v>4088</v>
      </c>
      <c r="H1555" s="1" t="s">
        <v>970</v>
      </c>
      <c r="I1555" s="1" t="s">
        <v>971</v>
      </c>
      <c r="J1555" s="1" t="s">
        <v>984</v>
      </c>
      <c r="K1555" s="1">
        <v>2.7514900343815498E-3</v>
      </c>
      <c r="L1555" s="1">
        <v>2.6218395643505701E-3</v>
      </c>
      <c r="M1555" t="str">
        <f t="shared" si="30"/>
        <v>"Tongue_dorsum.193"</v>
      </c>
      <c r="OX1555" s="1" t="s">
        <v>4144</v>
      </c>
    </row>
    <row r="1556" spans="1:414">
      <c r="A1556" s="1">
        <v>1540</v>
      </c>
      <c r="B1556" s="1">
        <v>194</v>
      </c>
      <c r="C1556" s="1">
        <v>4472624.3</v>
      </c>
      <c r="D1556" s="1" t="s">
        <v>4089</v>
      </c>
      <c r="E1556" s="1" t="s">
        <v>967</v>
      </c>
      <c r="F1556" s="1" t="s">
        <v>3703</v>
      </c>
      <c r="G1556" s="1" t="s">
        <v>4090</v>
      </c>
      <c r="H1556" s="1" t="s">
        <v>970</v>
      </c>
      <c r="I1556" s="1" t="s">
        <v>971</v>
      </c>
      <c r="J1556" s="1" t="s">
        <v>984</v>
      </c>
      <c r="K1556" s="1">
        <v>2.6425224030987402E-3</v>
      </c>
      <c r="L1556" s="1">
        <v>2.6200370800083602E-3</v>
      </c>
      <c r="M1556" t="str">
        <f t="shared" si="30"/>
        <v>"Tongue_dorsum.194"</v>
      </c>
      <c r="P1556" s="30"/>
      <c r="OX1556" s="1" t="s">
        <v>4146</v>
      </c>
    </row>
    <row r="1557" spans="1:414">
      <c r="A1557" s="1">
        <v>1541</v>
      </c>
      <c r="B1557" s="1">
        <v>195</v>
      </c>
      <c r="C1557" s="1">
        <v>4472281.3</v>
      </c>
      <c r="D1557" s="1" t="s">
        <v>4091</v>
      </c>
      <c r="E1557" s="1" t="s">
        <v>967</v>
      </c>
      <c r="F1557" s="1" t="s">
        <v>3703</v>
      </c>
      <c r="G1557" s="1" t="s">
        <v>4092</v>
      </c>
      <c r="H1557" s="1" t="s">
        <v>970</v>
      </c>
      <c r="I1557" s="1" t="s">
        <v>971</v>
      </c>
      <c r="J1557" s="1" t="s">
        <v>972</v>
      </c>
      <c r="K1557" s="1">
        <v>3.9952248536462096E-3</v>
      </c>
      <c r="L1557" s="1">
        <v>2.61849043170111E-3</v>
      </c>
      <c r="M1557" t="str">
        <f t="shared" si="30"/>
        <v>"Tongue_dorsum.195"</v>
      </c>
      <c r="OX1557" s="1" t="s">
        <v>4148</v>
      </c>
    </row>
    <row r="1558" spans="1:414">
      <c r="A1558" s="1">
        <v>1542</v>
      </c>
      <c r="B1558" s="1">
        <v>196</v>
      </c>
      <c r="C1558" s="1">
        <v>4472767.3</v>
      </c>
      <c r="D1558" s="1" t="s">
        <v>4093</v>
      </c>
      <c r="E1558" s="1" t="s">
        <v>967</v>
      </c>
      <c r="F1558" s="1" t="s">
        <v>3703</v>
      </c>
      <c r="G1558" s="1" t="s">
        <v>4094</v>
      </c>
      <c r="H1558" s="1" t="s">
        <v>970</v>
      </c>
      <c r="I1558" s="1" t="s">
        <v>971</v>
      </c>
      <c r="J1558" s="1" t="s">
        <v>984</v>
      </c>
      <c r="K1558" s="1">
        <v>4.2041131083210897E-3</v>
      </c>
      <c r="L1558" s="1">
        <v>2.6171295081603798E-3</v>
      </c>
      <c r="M1558" t="str">
        <f t="shared" si="30"/>
        <v>"Tongue_dorsum.196"</v>
      </c>
      <c r="OX1558" s="1" t="s">
        <v>4150</v>
      </c>
    </row>
    <row r="1559" spans="1:414">
      <c r="A1559" s="1">
        <v>1543</v>
      </c>
      <c r="B1559" s="1">
        <v>197</v>
      </c>
      <c r="C1559" s="1">
        <v>4473518.3</v>
      </c>
      <c r="D1559" s="1" t="s">
        <v>4095</v>
      </c>
      <c r="E1559" s="1" t="s">
        <v>967</v>
      </c>
      <c r="F1559" s="1" t="s">
        <v>3703</v>
      </c>
      <c r="G1559" s="1" t="s">
        <v>4096</v>
      </c>
      <c r="H1559" s="1" t="s">
        <v>970</v>
      </c>
      <c r="I1559" s="1" t="s">
        <v>997</v>
      </c>
      <c r="J1559" s="1" t="s">
        <v>984</v>
      </c>
      <c r="K1559" s="1">
        <v>2.2454130141720098E-3</v>
      </c>
      <c r="L1559" s="1">
        <v>2.6082729088786299E-3</v>
      </c>
      <c r="M1559" t="str">
        <f t="shared" si="30"/>
        <v>"Tongue_dorsum.197"</v>
      </c>
      <c r="OX1559" s="1" t="s">
        <v>4152</v>
      </c>
    </row>
    <row r="1560" spans="1:414">
      <c r="A1560" s="1">
        <v>1544</v>
      </c>
      <c r="B1560" s="1">
        <v>198</v>
      </c>
      <c r="C1560" s="1">
        <v>4473198.3</v>
      </c>
      <c r="D1560" s="1" t="s">
        <v>4097</v>
      </c>
      <c r="E1560" s="1" t="s">
        <v>967</v>
      </c>
      <c r="F1560" s="1" t="s">
        <v>3703</v>
      </c>
      <c r="G1560" s="1" t="s">
        <v>4098</v>
      </c>
      <c r="H1560" s="1" t="s">
        <v>970</v>
      </c>
      <c r="I1560" s="1" t="s">
        <v>971</v>
      </c>
      <c r="J1560" s="1" t="s">
        <v>972</v>
      </c>
      <c r="K1560" s="1">
        <v>4.2519502286217604E-3</v>
      </c>
      <c r="L1560" s="1">
        <v>2.5986965400736101E-3</v>
      </c>
      <c r="M1560" t="str">
        <f t="shared" si="30"/>
        <v>"Tongue_dorsum.198"</v>
      </c>
      <c r="OX1560" s="1" t="s">
        <v>4154</v>
      </c>
    </row>
    <row r="1561" spans="1:414">
      <c r="A1561" s="1">
        <v>1545</v>
      </c>
      <c r="B1561" s="1">
        <v>199</v>
      </c>
      <c r="C1561" s="1">
        <v>4473514.3</v>
      </c>
      <c r="D1561" s="1" t="s">
        <v>4099</v>
      </c>
      <c r="E1561" s="1" t="s">
        <v>967</v>
      </c>
      <c r="F1561" s="1" t="s">
        <v>3703</v>
      </c>
      <c r="G1561" s="1" t="s">
        <v>4100</v>
      </c>
      <c r="H1561" s="1" t="s">
        <v>1964</v>
      </c>
      <c r="I1561" s="1" t="s">
        <v>971</v>
      </c>
      <c r="J1561" s="1" t="s">
        <v>984</v>
      </c>
      <c r="K1561" s="1">
        <v>1.7074376121479699E-3</v>
      </c>
      <c r="L1561" s="1">
        <v>2.5926957560084402E-3</v>
      </c>
      <c r="M1561" t="str">
        <f t="shared" si="30"/>
        <v>"Tongue_dorsum.199"</v>
      </c>
      <c r="OX1561" s="1" t="s">
        <v>4156</v>
      </c>
    </row>
    <row r="1562" spans="1:414">
      <c r="A1562" s="1">
        <v>1546</v>
      </c>
      <c r="B1562" s="1">
        <v>200</v>
      </c>
      <c r="C1562" s="1">
        <v>4472390.3</v>
      </c>
      <c r="D1562" s="1" t="s">
        <v>4101</v>
      </c>
      <c r="E1562" s="1" t="s">
        <v>967</v>
      </c>
      <c r="F1562" s="1" t="s">
        <v>3703</v>
      </c>
      <c r="G1562" s="1" t="s">
        <v>4102</v>
      </c>
      <c r="H1562" s="1" t="s">
        <v>970</v>
      </c>
      <c r="I1562" s="1" t="s">
        <v>997</v>
      </c>
      <c r="J1562" s="1" t="s">
        <v>1055</v>
      </c>
      <c r="K1562" s="1">
        <v>3.6432289857304301E-3</v>
      </c>
      <c r="L1562" s="1">
        <v>2.5757432309232199E-3</v>
      </c>
      <c r="M1562" t="str">
        <f t="shared" si="30"/>
        <v>"Tongue_dorsum.200"</v>
      </c>
      <c r="OX1562" s="1" t="s">
        <v>4158</v>
      </c>
    </row>
    <row r="1563" spans="1:414">
      <c r="A1563" s="1">
        <v>1547</v>
      </c>
      <c r="B1563" s="1">
        <v>201</v>
      </c>
      <c r="C1563" s="1">
        <v>4478449.3</v>
      </c>
      <c r="D1563" s="1" t="s">
        <v>4103</v>
      </c>
      <c r="E1563" s="1" t="s">
        <v>967</v>
      </c>
      <c r="F1563" s="1" t="s">
        <v>3703</v>
      </c>
      <c r="G1563" s="1" t="s">
        <v>4104</v>
      </c>
      <c r="H1563" s="1" t="s">
        <v>970</v>
      </c>
      <c r="I1563" s="1" t="s">
        <v>971</v>
      </c>
      <c r="J1563" s="1" t="s">
        <v>972</v>
      </c>
      <c r="K1563" s="1">
        <v>4.2507078144490102E-3</v>
      </c>
      <c r="L1563" s="1">
        <v>2.57274697707031E-3</v>
      </c>
      <c r="M1563" t="str">
        <f t="shared" si="30"/>
        <v>"Tongue_dorsum.201"</v>
      </c>
      <c r="OX1563" s="1" t="s">
        <v>4160</v>
      </c>
    </row>
    <row r="1564" spans="1:414">
      <c r="A1564" s="1">
        <v>1548</v>
      </c>
      <c r="B1564" s="1">
        <v>202</v>
      </c>
      <c r="C1564" s="1">
        <v>4472391.3</v>
      </c>
      <c r="D1564" s="1" t="s">
        <v>4105</v>
      </c>
      <c r="E1564" s="1" t="s">
        <v>967</v>
      </c>
      <c r="F1564" s="1" t="s">
        <v>3703</v>
      </c>
      <c r="G1564" s="1" t="s">
        <v>4106</v>
      </c>
      <c r="H1564" s="1" t="s">
        <v>970</v>
      </c>
      <c r="I1564" s="1" t="s">
        <v>997</v>
      </c>
      <c r="J1564" s="1" t="s">
        <v>1055</v>
      </c>
      <c r="K1564" s="1">
        <v>3.64715477718692E-3</v>
      </c>
      <c r="L1564" s="1">
        <v>2.55552677828586E-3</v>
      </c>
      <c r="M1564" t="str">
        <f t="shared" si="30"/>
        <v>"Tongue_dorsum.202"</v>
      </c>
      <c r="OX1564" s="1" t="s">
        <v>4162</v>
      </c>
    </row>
    <row r="1565" spans="1:414">
      <c r="A1565" s="1">
        <v>1549</v>
      </c>
      <c r="B1565" s="1">
        <v>203</v>
      </c>
      <c r="C1565" s="1">
        <v>4472886.3</v>
      </c>
      <c r="D1565" s="1" t="s">
        <v>4107</v>
      </c>
      <c r="E1565" s="1" t="s">
        <v>967</v>
      </c>
      <c r="F1565" s="1" t="s">
        <v>3703</v>
      </c>
      <c r="G1565" s="1" t="s">
        <v>4108</v>
      </c>
      <c r="H1565" s="1" t="s">
        <v>1964</v>
      </c>
      <c r="I1565" s="1" t="s">
        <v>997</v>
      </c>
      <c r="J1565" s="1" t="s">
        <v>984</v>
      </c>
      <c r="K1565" s="1">
        <v>2.0028335339470301E-3</v>
      </c>
      <c r="L1565" s="1">
        <v>2.5496688893341798E-3</v>
      </c>
      <c r="M1565" t="str">
        <f t="shared" si="30"/>
        <v>"Tongue_dorsum.203"</v>
      </c>
      <c r="OX1565" s="1" t="s">
        <v>4164</v>
      </c>
    </row>
    <row r="1566" spans="1:414">
      <c r="A1566" s="1">
        <v>1550</v>
      </c>
      <c r="B1566" s="1">
        <v>204</v>
      </c>
      <c r="C1566" s="1">
        <v>4472857.3</v>
      </c>
      <c r="D1566" s="1" t="s">
        <v>4109</v>
      </c>
      <c r="E1566" s="1" t="s">
        <v>967</v>
      </c>
      <c r="F1566" s="1" t="s">
        <v>3703</v>
      </c>
      <c r="G1566" s="1" t="s">
        <v>4110</v>
      </c>
      <c r="H1566" s="1" t="s">
        <v>970</v>
      </c>
      <c r="I1566" s="1" t="s">
        <v>971</v>
      </c>
      <c r="J1566" s="1" t="s">
        <v>984</v>
      </c>
      <c r="K1566" s="1">
        <v>2.9747548489218499E-3</v>
      </c>
      <c r="L1566" s="1">
        <v>2.5322787863697599E-3</v>
      </c>
      <c r="M1566" t="str">
        <f t="shared" si="30"/>
        <v>"Tongue_dorsum.204"</v>
      </c>
      <c r="OX1566" s="1" t="s">
        <v>4166</v>
      </c>
    </row>
    <row r="1567" spans="1:414">
      <c r="A1567" s="1">
        <v>1551</v>
      </c>
      <c r="B1567" s="1">
        <v>205</v>
      </c>
      <c r="C1567" s="1">
        <v>4472328.3</v>
      </c>
      <c r="D1567" s="1" t="s">
        <v>4111</v>
      </c>
      <c r="E1567" s="1" t="s">
        <v>967</v>
      </c>
      <c r="F1567" s="1" t="s">
        <v>3703</v>
      </c>
      <c r="G1567" s="1" t="s">
        <v>4112</v>
      </c>
      <c r="H1567" s="1" t="s">
        <v>970</v>
      </c>
      <c r="I1567" s="1" t="s">
        <v>971</v>
      </c>
      <c r="J1567" s="1" t="s">
        <v>972</v>
      </c>
      <c r="K1567" s="1">
        <v>2.91018038449863E-3</v>
      </c>
      <c r="L1567" s="1">
        <v>2.52896603999791E-3</v>
      </c>
      <c r="M1567" t="str">
        <f t="shared" si="30"/>
        <v>"Tongue_dorsum.205"</v>
      </c>
      <c r="OX1567" s="1" t="s">
        <v>4168</v>
      </c>
    </row>
    <row r="1568" spans="1:414">
      <c r="A1568" s="1">
        <v>1552</v>
      </c>
      <c r="B1568" s="1">
        <v>206</v>
      </c>
      <c r="C1568" s="1">
        <v>4472329.3</v>
      </c>
      <c r="D1568" s="1" t="s">
        <v>4113</v>
      </c>
      <c r="E1568" s="1" t="s">
        <v>967</v>
      </c>
      <c r="F1568" s="1" t="s">
        <v>3703</v>
      </c>
      <c r="G1568" s="1" t="s">
        <v>4114</v>
      </c>
      <c r="H1568" s="1" t="s">
        <v>970</v>
      </c>
      <c r="I1568" s="1" t="s">
        <v>971</v>
      </c>
      <c r="J1568" s="1" t="s">
        <v>972</v>
      </c>
      <c r="K1568" s="1">
        <v>2.97969040131724E-3</v>
      </c>
      <c r="L1568" s="1">
        <v>2.5236239480800802E-3</v>
      </c>
      <c r="M1568" t="str">
        <f t="shared" si="30"/>
        <v>"Tongue_dorsum.206"</v>
      </c>
      <c r="OX1568" s="1" t="s">
        <v>4170</v>
      </c>
    </row>
    <row r="1569" spans="1:414">
      <c r="A1569" s="1">
        <v>1553</v>
      </c>
      <c r="B1569" s="1">
        <v>207</v>
      </c>
      <c r="C1569" s="1">
        <v>4473662.3</v>
      </c>
      <c r="D1569" s="1" t="s">
        <v>4115</v>
      </c>
      <c r="E1569" s="1" t="s">
        <v>967</v>
      </c>
      <c r="F1569" s="1" t="s">
        <v>3703</v>
      </c>
      <c r="G1569" s="1" t="s">
        <v>4116</v>
      </c>
      <c r="H1569" s="1" t="s">
        <v>970</v>
      </c>
      <c r="I1569" s="1" t="s">
        <v>971</v>
      </c>
      <c r="J1569" s="1" t="s">
        <v>1444</v>
      </c>
      <c r="K1569" s="1">
        <v>3.6396063771101401E-3</v>
      </c>
      <c r="L1569" s="1">
        <v>2.5225502220215502E-3</v>
      </c>
      <c r="M1569" t="str">
        <f t="shared" si="30"/>
        <v>"Tongue_dorsum.207"</v>
      </c>
      <c r="OX1569" s="1" t="s">
        <v>4172</v>
      </c>
    </row>
    <row r="1570" spans="1:414">
      <c r="A1570" s="1">
        <v>1554</v>
      </c>
      <c r="B1570" s="1">
        <v>208</v>
      </c>
      <c r="C1570" s="1">
        <v>4472988.3</v>
      </c>
      <c r="D1570" s="1" t="s">
        <v>4117</v>
      </c>
      <c r="E1570" s="1" t="s">
        <v>967</v>
      </c>
      <c r="F1570" s="1" t="s">
        <v>3703</v>
      </c>
      <c r="G1570" s="1" t="s">
        <v>4118</v>
      </c>
      <c r="H1570" s="1" t="s">
        <v>1964</v>
      </c>
      <c r="I1570" s="1" t="s">
        <v>997</v>
      </c>
      <c r="J1570" s="1" t="s">
        <v>984</v>
      </c>
      <c r="K1570" s="1">
        <v>1.6030993194920799E-3</v>
      </c>
      <c r="L1570" s="1">
        <v>2.51585779541301E-3</v>
      </c>
      <c r="M1570" t="str">
        <f t="shared" si="30"/>
        <v>"Tongue_dorsum.208"</v>
      </c>
      <c r="OX1570" s="1" t="s">
        <v>4174</v>
      </c>
    </row>
    <row r="1571" spans="1:414">
      <c r="A1571" s="1">
        <v>1555</v>
      </c>
      <c r="B1571" s="1">
        <v>209</v>
      </c>
      <c r="C1571" s="1">
        <v>4478626.3</v>
      </c>
      <c r="D1571" s="1" t="s">
        <v>4119</v>
      </c>
      <c r="E1571" s="1" t="s">
        <v>967</v>
      </c>
      <c r="F1571" s="1" t="s">
        <v>3703</v>
      </c>
      <c r="G1571" s="1" t="s">
        <v>4120</v>
      </c>
      <c r="H1571" s="1" t="s">
        <v>970</v>
      </c>
      <c r="I1571" s="1" t="s">
        <v>971</v>
      </c>
      <c r="J1571" s="1" t="s">
        <v>1444</v>
      </c>
      <c r="K1571" s="1">
        <v>3.64927610022125E-3</v>
      </c>
      <c r="L1571" s="1">
        <v>2.5127822806397301E-3</v>
      </c>
      <c r="M1571" t="str">
        <f t="shared" si="30"/>
        <v>"Tongue_dorsum.209"</v>
      </c>
      <c r="OX1571" s="1" t="s">
        <v>4176</v>
      </c>
    </row>
    <row r="1572" spans="1:414">
      <c r="A1572" s="1">
        <v>1556</v>
      </c>
      <c r="B1572" s="1">
        <v>210</v>
      </c>
      <c r="C1572" s="1">
        <v>4472839.3</v>
      </c>
      <c r="D1572" s="1" t="s">
        <v>4121</v>
      </c>
      <c r="E1572" s="1" t="s">
        <v>967</v>
      </c>
      <c r="F1572" s="1" t="s">
        <v>3703</v>
      </c>
      <c r="G1572" s="1" t="s">
        <v>4122</v>
      </c>
      <c r="H1572" s="1" t="s">
        <v>970</v>
      </c>
      <c r="I1572" s="1" t="s">
        <v>971</v>
      </c>
      <c r="J1572" s="1" t="s">
        <v>984</v>
      </c>
      <c r="K1572" s="1">
        <v>2.9389052239322498E-3</v>
      </c>
      <c r="L1572" s="1">
        <v>2.4979793847501402E-3</v>
      </c>
      <c r="M1572" t="str">
        <f t="shared" si="30"/>
        <v>"Tongue_dorsum.210"</v>
      </c>
      <c r="OX1572" s="1" t="s">
        <v>4178</v>
      </c>
    </row>
    <row r="1573" spans="1:414">
      <c r="A1573" s="1">
        <v>1557</v>
      </c>
      <c r="B1573" s="1">
        <v>211</v>
      </c>
      <c r="C1573" s="1">
        <v>4472704.3</v>
      </c>
      <c r="D1573" s="1" t="s">
        <v>4123</v>
      </c>
      <c r="E1573" s="1" t="s">
        <v>967</v>
      </c>
      <c r="F1573" s="1" t="s">
        <v>3703</v>
      </c>
      <c r="G1573" s="1" t="s">
        <v>4124</v>
      </c>
      <c r="H1573" s="1" t="s">
        <v>970</v>
      </c>
      <c r="I1573" s="1" t="s">
        <v>971</v>
      </c>
      <c r="J1573" s="1" t="s">
        <v>984</v>
      </c>
      <c r="K1573" s="1">
        <v>2.4560536900111499E-3</v>
      </c>
      <c r="L1573" s="1">
        <v>2.4723132664093502E-3</v>
      </c>
      <c r="M1573" t="str">
        <f t="shared" si="30"/>
        <v>"Tongue_dorsum.211"</v>
      </c>
      <c r="OX1573" s="1" t="s">
        <v>4180</v>
      </c>
    </row>
    <row r="1574" spans="1:414">
      <c r="A1574" s="1">
        <v>1558</v>
      </c>
      <c r="B1574" s="1">
        <v>212</v>
      </c>
      <c r="C1574" s="1">
        <v>4473199.3</v>
      </c>
      <c r="D1574" s="1" t="s">
        <v>4125</v>
      </c>
      <c r="E1574" s="1" t="s">
        <v>967</v>
      </c>
      <c r="F1574" s="1" t="s">
        <v>3703</v>
      </c>
      <c r="G1574" s="1" t="s">
        <v>4126</v>
      </c>
      <c r="H1574" s="1" t="s">
        <v>970</v>
      </c>
      <c r="I1574" s="1" t="s">
        <v>971</v>
      </c>
      <c r="J1574" s="1" t="s">
        <v>972</v>
      </c>
      <c r="K1574" s="1">
        <v>4.2176337549350599E-3</v>
      </c>
      <c r="L1574" s="1">
        <v>2.4653450476792901E-3</v>
      </c>
      <c r="M1574" t="str">
        <f t="shared" si="30"/>
        <v>"Tongue_dorsum.212"</v>
      </c>
      <c r="OX1574" s="1" t="s">
        <v>4182</v>
      </c>
    </row>
    <row r="1575" spans="1:414">
      <c r="A1575" s="1">
        <v>1559</v>
      </c>
      <c r="B1575" s="1">
        <v>213</v>
      </c>
      <c r="C1575" s="1">
        <v>4472888.3</v>
      </c>
      <c r="D1575" s="1" t="s">
        <v>4127</v>
      </c>
      <c r="E1575" s="1" t="s">
        <v>967</v>
      </c>
      <c r="F1575" s="1" t="s">
        <v>3703</v>
      </c>
      <c r="G1575" s="1" t="s">
        <v>4128</v>
      </c>
      <c r="H1575" s="1" t="s">
        <v>970</v>
      </c>
      <c r="I1575" s="1" t="s">
        <v>997</v>
      </c>
      <c r="J1575" s="1" t="s">
        <v>984</v>
      </c>
      <c r="K1575" s="1">
        <v>4.5859777711111599E-3</v>
      </c>
      <c r="L1575" s="1">
        <v>2.45475428901786E-3</v>
      </c>
      <c r="M1575" t="str">
        <f t="shared" si="30"/>
        <v>"Tongue_dorsum.213"</v>
      </c>
      <c r="OX1575" s="1" t="s">
        <v>4184</v>
      </c>
    </row>
    <row r="1576" spans="1:414">
      <c r="A1576" s="1">
        <v>1560</v>
      </c>
      <c r="B1576" s="1">
        <v>214</v>
      </c>
      <c r="C1576" s="1">
        <v>4472990.3</v>
      </c>
      <c r="D1576" s="1" t="s">
        <v>4129</v>
      </c>
      <c r="E1576" s="1" t="s">
        <v>967</v>
      </c>
      <c r="F1576" s="1" t="s">
        <v>3703</v>
      </c>
      <c r="G1576" s="1" t="s">
        <v>4130</v>
      </c>
      <c r="H1576" s="1" t="s">
        <v>1964</v>
      </c>
      <c r="I1576" s="1" t="s">
        <v>997</v>
      </c>
      <c r="J1576" s="1" t="s">
        <v>984</v>
      </c>
      <c r="K1576" s="1">
        <v>1.61272743780653E-3</v>
      </c>
      <c r="L1576" s="1">
        <v>2.3936624197380902E-3</v>
      </c>
      <c r="M1576" t="str">
        <f t="shared" si="30"/>
        <v>"Tongue_dorsum.214"</v>
      </c>
      <c r="OX1576" s="1" t="s">
        <v>4186</v>
      </c>
    </row>
    <row r="1577" spans="1:414">
      <c r="A1577" s="1">
        <v>1561</v>
      </c>
      <c r="B1577" s="1">
        <v>215</v>
      </c>
      <c r="C1577" s="1">
        <v>4472879.3</v>
      </c>
      <c r="D1577" s="1" t="s">
        <v>4131</v>
      </c>
      <c r="E1577" s="1" t="s">
        <v>967</v>
      </c>
      <c r="F1577" s="1" t="s">
        <v>3703</v>
      </c>
      <c r="G1577" s="1" t="s">
        <v>4132</v>
      </c>
      <c r="H1577" s="1" t="s">
        <v>970</v>
      </c>
      <c r="I1577" s="1" t="s">
        <v>997</v>
      </c>
      <c r="J1577" s="1" t="s">
        <v>984</v>
      </c>
      <c r="K1577" s="1">
        <v>2.43461764049616E-3</v>
      </c>
      <c r="L1577" s="1">
        <v>2.3567165449866201E-3</v>
      </c>
      <c r="M1577" t="str">
        <f t="shared" si="30"/>
        <v>"Tongue_dorsum.215"</v>
      </c>
      <c r="OX1577" s="1" t="s">
        <v>4188</v>
      </c>
    </row>
    <row r="1578" spans="1:414">
      <c r="A1578" s="1">
        <v>1562</v>
      </c>
      <c r="B1578" s="1">
        <v>216</v>
      </c>
      <c r="C1578" s="1">
        <v>4472871.3</v>
      </c>
      <c r="D1578" s="1" t="s">
        <v>4133</v>
      </c>
      <c r="E1578" s="1" t="s">
        <v>967</v>
      </c>
      <c r="F1578" s="1" t="s">
        <v>3703</v>
      </c>
      <c r="G1578" s="1" t="s">
        <v>4134</v>
      </c>
      <c r="H1578" s="1" t="s">
        <v>970</v>
      </c>
      <c r="I1578" s="1" t="s">
        <v>997</v>
      </c>
      <c r="J1578" s="1" t="s">
        <v>984</v>
      </c>
      <c r="K1578" s="1">
        <v>2.3929693624746098E-3</v>
      </c>
      <c r="L1578" s="1">
        <v>2.3072326289220301E-3</v>
      </c>
      <c r="M1578" t="str">
        <f t="shared" si="30"/>
        <v>"Tongue_dorsum.216"</v>
      </c>
      <c r="OX1578" s="1" t="s">
        <v>4190</v>
      </c>
    </row>
    <row r="1579" spans="1:414">
      <c r="A1579" s="1">
        <v>1563</v>
      </c>
      <c r="B1579" s="1">
        <v>217</v>
      </c>
      <c r="C1579" s="1">
        <v>4472933.3</v>
      </c>
      <c r="D1579" s="1" t="s">
        <v>4135</v>
      </c>
      <c r="E1579" s="1" t="s">
        <v>967</v>
      </c>
      <c r="F1579" s="1" t="s">
        <v>3703</v>
      </c>
      <c r="G1579" s="1" t="s">
        <v>4136</v>
      </c>
      <c r="H1579" s="1" t="s">
        <v>970</v>
      </c>
      <c r="I1579" s="1" t="s">
        <v>997</v>
      </c>
      <c r="J1579" s="1" t="s">
        <v>984</v>
      </c>
      <c r="K1579" s="1">
        <v>2.98535270039003E-3</v>
      </c>
      <c r="L1579" s="1">
        <v>2.2969919513531798E-3</v>
      </c>
      <c r="M1579" t="str">
        <f t="shared" si="30"/>
        <v>"Tongue_dorsum.217"</v>
      </c>
      <c r="OX1579" s="1" t="s">
        <v>4192</v>
      </c>
    </row>
    <row r="1580" spans="1:414">
      <c r="A1580" s="1">
        <v>1564</v>
      </c>
      <c r="B1580" s="1">
        <v>218</v>
      </c>
      <c r="C1580" s="1">
        <v>4472927.3</v>
      </c>
      <c r="D1580" s="1" t="s">
        <v>4137</v>
      </c>
      <c r="E1580" s="1" t="s">
        <v>967</v>
      </c>
      <c r="F1580" s="1" t="s">
        <v>3703</v>
      </c>
      <c r="G1580" s="1" t="s">
        <v>4138</v>
      </c>
      <c r="H1580" s="1" t="s">
        <v>970</v>
      </c>
      <c r="I1580" s="1" t="s">
        <v>997</v>
      </c>
      <c r="J1580" s="1" t="s">
        <v>984</v>
      </c>
      <c r="K1580" s="1">
        <v>2.9301514860174001E-3</v>
      </c>
      <c r="L1580" s="1">
        <v>2.2964182077850901E-3</v>
      </c>
      <c r="M1580" t="str">
        <f t="shared" si="30"/>
        <v>"Tongue_dorsum.218"</v>
      </c>
      <c r="OX1580" s="1" t="s">
        <v>4194</v>
      </c>
    </row>
    <row r="1581" spans="1:414">
      <c r="A1581" s="1">
        <v>1565</v>
      </c>
      <c r="B1581" s="1">
        <v>219</v>
      </c>
      <c r="C1581" s="1">
        <v>4472690.3</v>
      </c>
      <c r="D1581" s="1" t="s">
        <v>4139</v>
      </c>
      <c r="E1581" s="1" t="s">
        <v>967</v>
      </c>
      <c r="F1581" s="1" t="s">
        <v>3703</v>
      </c>
      <c r="G1581" s="1" t="s">
        <v>4140</v>
      </c>
      <c r="H1581" s="1" t="s">
        <v>970</v>
      </c>
      <c r="I1581" s="1" t="s">
        <v>971</v>
      </c>
      <c r="J1581" s="1" t="s">
        <v>984</v>
      </c>
      <c r="K1581" s="1">
        <v>2.4158238389587298E-3</v>
      </c>
      <c r="L1581" s="1">
        <v>2.2910027097381301E-3</v>
      </c>
      <c r="M1581" t="str">
        <f t="shared" ref="M1581:M1628" si="31">CONCATENATE("""",G1581,"""")</f>
        <v>"Tongue_dorsum.219"</v>
      </c>
      <c r="OX1581" s="1" t="s">
        <v>4196</v>
      </c>
    </row>
    <row r="1582" spans="1:414">
      <c r="A1582" s="1">
        <v>1566</v>
      </c>
      <c r="B1582" s="1">
        <v>220</v>
      </c>
      <c r="C1582" s="1">
        <v>4478428.3</v>
      </c>
      <c r="D1582" s="1" t="s">
        <v>4141</v>
      </c>
      <c r="E1582" s="1" t="s">
        <v>967</v>
      </c>
      <c r="F1582" s="1" t="s">
        <v>3703</v>
      </c>
      <c r="G1582" s="1" t="s">
        <v>4142</v>
      </c>
      <c r="H1582" s="1" t="s">
        <v>970</v>
      </c>
      <c r="I1582" s="1" t="s">
        <v>997</v>
      </c>
      <c r="J1582" s="1" t="s">
        <v>1055</v>
      </c>
      <c r="K1582" s="1">
        <v>4.6106731363729399E-3</v>
      </c>
      <c r="L1582" s="1">
        <v>2.2802882849507601E-3</v>
      </c>
      <c r="M1582" t="str">
        <f t="shared" si="31"/>
        <v>"Tongue_dorsum.220"</v>
      </c>
      <c r="OX1582" s="1" t="s">
        <v>4198</v>
      </c>
    </row>
    <row r="1583" spans="1:414">
      <c r="A1583" s="1">
        <v>1567</v>
      </c>
      <c r="B1583" s="1">
        <v>221</v>
      </c>
      <c r="C1583" s="1">
        <v>4472817.3</v>
      </c>
      <c r="D1583" s="1" t="s">
        <v>4143</v>
      </c>
      <c r="E1583" s="1" t="s">
        <v>967</v>
      </c>
      <c r="F1583" s="1" t="s">
        <v>3703</v>
      </c>
      <c r="G1583" s="1" t="s">
        <v>4144</v>
      </c>
      <c r="H1583" s="1" t="s">
        <v>970</v>
      </c>
      <c r="I1583" s="1" t="s">
        <v>971</v>
      </c>
      <c r="J1583" s="1" t="s">
        <v>984</v>
      </c>
      <c r="K1583" s="1">
        <v>4.2169402455633203E-3</v>
      </c>
      <c r="L1583" s="1">
        <v>2.2573854808614299E-3</v>
      </c>
      <c r="M1583" t="str">
        <f t="shared" si="31"/>
        <v>"Tongue_dorsum.221"</v>
      </c>
      <c r="OX1583" s="1" t="s">
        <v>4200</v>
      </c>
    </row>
    <row r="1584" spans="1:414">
      <c r="A1584" s="1">
        <v>1568</v>
      </c>
      <c r="B1584" s="1">
        <v>222</v>
      </c>
      <c r="C1584" s="1">
        <v>4473109.3</v>
      </c>
      <c r="D1584" s="1" t="s">
        <v>4145</v>
      </c>
      <c r="E1584" s="1" t="s">
        <v>967</v>
      </c>
      <c r="F1584" s="1" t="s">
        <v>3703</v>
      </c>
      <c r="G1584" s="1" t="s">
        <v>4146</v>
      </c>
      <c r="H1584" s="1" t="s">
        <v>970</v>
      </c>
      <c r="I1584" s="1" t="s">
        <v>971</v>
      </c>
      <c r="J1584" s="1" t="s">
        <v>972</v>
      </c>
      <c r="K1584" s="1">
        <v>4.3048361946313798E-3</v>
      </c>
      <c r="L1584" s="1">
        <v>2.2458635773819199E-3</v>
      </c>
      <c r="M1584" t="str">
        <f t="shared" si="31"/>
        <v>"Tongue_dorsum.222"</v>
      </c>
      <c r="OX1584" s="1" t="s">
        <v>4202</v>
      </c>
    </row>
    <row r="1585" spans="1:414">
      <c r="A1585" s="1">
        <v>1569</v>
      </c>
      <c r="B1585" s="1">
        <v>223</v>
      </c>
      <c r="C1585" s="1">
        <v>4472889.3</v>
      </c>
      <c r="D1585" s="1" t="s">
        <v>4147</v>
      </c>
      <c r="E1585" s="1" t="s">
        <v>967</v>
      </c>
      <c r="F1585" s="1" t="s">
        <v>3703</v>
      </c>
      <c r="G1585" s="1" t="s">
        <v>4148</v>
      </c>
      <c r="H1585" s="1" t="s">
        <v>970</v>
      </c>
      <c r="I1585" s="1" t="s">
        <v>997</v>
      </c>
      <c r="J1585" s="1" t="s">
        <v>984</v>
      </c>
      <c r="K1585" s="1">
        <v>4.5519676437028199E-3</v>
      </c>
      <c r="L1585" s="1">
        <v>2.2116497320090901E-3</v>
      </c>
      <c r="M1585" t="str">
        <f t="shared" si="31"/>
        <v>"Tongue_dorsum.223"</v>
      </c>
      <c r="OX1585" s="1" t="s">
        <v>4204</v>
      </c>
    </row>
    <row r="1586" spans="1:414">
      <c r="A1586" s="1">
        <v>1570</v>
      </c>
      <c r="B1586" s="1">
        <v>224</v>
      </c>
      <c r="C1586" s="1">
        <v>4473045.3</v>
      </c>
      <c r="D1586" s="1" t="s">
        <v>4149</v>
      </c>
      <c r="E1586" s="1" t="s">
        <v>967</v>
      </c>
      <c r="F1586" s="1" t="s">
        <v>3703</v>
      </c>
      <c r="G1586" s="1" t="s">
        <v>4150</v>
      </c>
      <c r="H1586" s="1" t="s">
        <v>970</v>
      </c>
      <c r="I1586" s="1" t="s">
        <v>997</v>
      </c>
      <c r="J1586" s="1" t="s">
        <v>1055</v>
      </c>
      <c r="K1586" s="1">
        <v>4.5772588508521499E-3</v>
      </c>
      <c r="L1586" s="1">
        <v>2.1912070075272199E-3</v>
      </c>
      <c r="M1586" t="str">
        <f t="shared" si="31"/>
        <v>"Tongue_dorsum.224"</v>
      </c>
      <c r="OX1586" s="1" t="s">
        <v>4206</v>
      </c>
    </row>
    <row r="1587" spans="1:414">
      <c r="A1587" s="1">
        <v>1571</v>
      </c>
      <c r="B1587" s="1">
        <v>225</v>
      </c>
      <c r="C1587" s="1">
        <v>4478635.3</v>
      </c>
      <c r="D1587" s="1" t="s">
        <v>4151</v>
      </c>
      <c r="E1587" s="1" t="s">
        <v>967</v>
      </c>
      <c r="F1587" s="1" t="s">
        <v>3703</v>
      </c>
      <c r="G1587" s="1" t="s">
        <v>4152</v>
      </c>
      <c r="H1587" s="1" t="s">
        <v>1964</v>
      </c>
      <c r="I1587" s="1" t="s">
        <v>997</v>
      </c>
      <c r="J1587" s="1" t="s">
        <v>972</v>
      </c>
      <c r="K1587" s="1">
        <v>2.2334701736423999E-3</v>
      </c>
      <c r="L1587" s="1">
        <v>2.1632959869624401E-3</v>
      </c>
      <c r="M1587" t="str">
        <f t="shared" si="31"/>
        <v>"Tongue_dorsum.225"</v>
      </c>
      <c r="OX1587" s="1" t="s">
        <v>4208</v>
      </c>
    </row>
    <row r="1588" spans="1:414">
      <c r="A1588" s="1">
        <v>1572</v>
      </c>
      <c r="B1588" s="1">
        <v>226</v>
      </c>
      <c r="C1588" s="1">
        <v>4473047.3</v>
      </c>
      <c r="D1588" s="1" t="s">
        <v>4153</v>
      </c>
      <c r="E1588" s="1" t="s">
        <v>967</v>
      </c>
      <c r="F1588" s="1" t="s">
        <v>3703</v>
      </c>
      <c r="G1588" s="1" t="s">
        <v>4154</v>
      </c>
      <c r="H1588" s="1" t="s">
        <v>970</v>
      </c>
      <c r="I1588" s="1" t="s">
        <v>997</v>
      </c>
      <c r="J1588" s="1" t="s">
        <v>1055</v>
      </c>
      <c r="K1588" s="1">
        <v>4.6060906226806902E-3</v>
      </c>
      <c r="L1588" s="1">
        <v>2.0581909113960798E-3</v>
      </c>
      <c r="M1588" t="str">
        <f t="shared" si="31"/>
        <v>"Tongue_dorsum.226"</v>
      </c>
      <c r="OX1588" s="1" t="s">
        <v>4210</v>
      </c>
    </row>
    <row r="1589" spans="1:414">
      <c r="A1589" s="1">
        <v>1573</v>
      </c>
      <c r="B1589" s="1">
        <v>227</v>
      </c>
      <c r="C1589" s="1">
        <v>4472549.3</v>
      </c>
      <c r="D1589" s="1" t="s">
        <v>4155</v>
      </c>
      <c r="E1589" s="1" t="s">
        <v>967</v>
      </c>
      <c r="F1589" s="1" t="s">
        <v>3703</v>
      </c>
      <c r="G1589" s="1" t="s">
        <v>4156</v>
      </c>
      <c r="H1589" s="1" t="s">
        <v>970</v>
      </c>
      <c r="I1589" s="1" t="s">
        <v>971</v>
      </c>
      <c r="J1589" s="1" t="s">
        <v>972</v>
      </c>
      <c r="K1589" s="1">
        <v>2.3285504384442301E-3</v>
      </c>
      <c r="L1589" s="1">
        <v>2.0357583827734101E-3</v>
      </c>
      <c r="M1589" t="str">
        <f t="shared" si="31"/>
        <v>"Tongue_dorsum.227"</v>
      </c>
      <c r="OX1589" s="1" t="s">
        <v>4212</v>
      </c>
    </row>
    <row r="1590" spans="1:414">
      <c r="A1590" s="1">
        <v>1574</v>
      </c>
      <c r="B1590" s="1">
        <v>228</v>
      </c>
      <c r="C1590" s="1">
        <v>4478499.3</v>
      </c>
      <c r="D1590" s="1" t="s">
        <v>4157</v>
      </c>
      <c r="E1590" s="1" t="s">
        <v>967</v>
      </c>
      <c r="F1590" s="1" t="s">
        <v>3703</v>
      </c>
      <c r="G1590" s="1" t="s">
        <v>4158</v>
      </c>
      <c r="H1590" s="1" t="s">
        <v>970</v>
      </c>
      <c r="I1590" s="1" t="s">
        <v>997</v>
      </c>
      <c r="J1590" s="1" t="s">
        <v>984</v>
      </c>
      <c r="K1590" s="1">
        <v>1.9687821398036501E-3</v>
      </c>
      <c r="L1590" s="1">
        <v>2.0073121602424198E-3</v>
      </c>
      <c r="M1590" t="str">
        <f t="shared" si="31"/>
        <v>"Tongue_dorsum.228"</v>
      </c>
      <c r="OX1590" s="1" t="s">
        <v>4214</v>
      </c>
    </row>
    <row r="1591" spans="1:414">
      <c r="A1591" s="1">
        <v>1575</v>
      </c>
      <c r="B1591" s="1">
        <v>229</v>
      </c>
      <c r="C1591" s="1">
        <v>4473108.3</v>
      </c>
      <c r="D1591" s="1" t="s">
        <v>4159</v>
      </c>
      <c r="E1591" s="1" t="s">
        <v>967</v>
      </c>
      <c r="F1591" s="1" t="s">
        <v>3703</v>
      </c>
      <c r="G1591" s="1" t="s">
        <v>4160</v>
      </c>
      <c r="H1591" s="1" t="s">
        <v>970</v>
      </c>
      <c r="I1591" s="1" t="s">
        <v>971</v>
      </c>
      <c r="J1591" s="1" t="s">
        <v>972</v>
      </c>
      <c r="K1591" s="1">
        <v>4.28472274806638E-3</v>
      </c>
      <c r="L1591" s="1">
        <v>1.9795695438725698E-3</v>
      </c>
      <c r="M1591" t="str">
        <f t="shared" si="31"/>
        <v>"Tongue_dorsum.229"</v>
      </c>
      <c r="OX1591" s="1" t="s">
        <v>4216</v>
      </c>
    </row>
    <row r="1592" spans="1:414">
      <c r="A1592" s="1">
        <v>1576</v>
      </c>
      <c r="B1592" s="1">
        <v>230</v>
      </c>
      <c r="C1592" s="1">
        <v>4472548.3</v>
      </c>
      <c r="D1592" s="1" t="s">
        <v>4161</v>
      </c>
      <c r="E1592" s="1" t="s">
        <v>967</v>
      </c>
      <c r="F1592" s="1" t="s">
        <v>3703</v>
      </c>
      <c r="G1592" s="1" t="s">
        <v>4162</v>
      </c>
      <c r="H1592" s="1" t="s">
        <v>970</v>
      </c>
      <c r="I1592" s="1" t="s">
        <v>971</v>
      </c>
      <c r="J1592" s="1" t="s">
        <v>972</v>
      </c>
      <c r="K1592" s="1">
        <v>2.4290074456018202E-3</v>
      </c>
      <c r="L1592" s="1">
        <v>1.9642232090032901E-3</v>
      </c>
      <c r="M1592" t="str">
        <f t="shared" si="31"/>
        <v>"Tongue_dorsum.230"</v>
      </c>
      <c r="OX1592" s="1" t="s">
        <v>4218</v>
      </c>
    </row>
    <row r="1593" spans="1:414">
      <c r="A1593" s="1">
        <v>1577</v>
      </c>
      <c r="B1593" s="1">
        <v>231</v>
      </c>
      <c r="C1593" s="1">
        <v>4472793.3</v>
      </c>
      <c r="D1593" s="1" t="s">
        <v>4163</v>
      </c>
      <c r="E1593" s="1" t="s">
        <v>967</v>
      </c>
      <c r="F1593" s="1" t="s">
        <v>3703</v>
      </c>
      <c r="G1593" s="1" t="s">
        <v>4164</v>
      </c>
      <c r="H1593" s="1" t="s">
        <v>970</v>
      </c>
      <c r="I1593" s="1" t="s">
        <v>971</v>
      </c>
      <c r="J1593" s="1" t="s">
        <v>984</v>
      </c>
      <c r="K1593" s="1">
        <v>3.3002477208495E-3</v>
      </c>
      <c r="L1593" s="1">
        <v>1.9552366909321001E-3</v>
      </c>
      <c r="M1593" t="str">
        <f t="shared" si="31"/>
        <v>"Tongue_dorsum.231"</v>
      </c>
      <c r="OX1593" s="1" t="s">
        <v>4220</v>
      </c>
    </row>
    <row r="1594" spans="1:414">
      <c r="A1594" s="1">
        <v>1578</v>
      </c>
      <c r="B1594" s="1">
        <v>232</v>
      </c>
      <c r="C1594" s="1">
        <v>4473260.3</v>
      </c>
      <c r="D1594" s="1" t="s">
        <v>4165</v>
      </c>
      <c r="E1594" s="1" t="s">
        <v>967</v>
      </c>
      <c r="F1594" s="1" t="s">
        <v>3703</v>
      </c>
      <c r="G1594" s="1" t="s">
        <v>4166</v>
      </c>
      <c r="H1594" s="1" t="s">
        <v>970</v>
      </c>
      <c r="I1594" s="1" t="s">
        <v>997</v>
      </c>
      <c r="J1594" s="1" t="s">
        <v>984</v>
      </c>
      <c r="K1594" s="1">
        <v>1.97336480337731E-3</v>
      </c>
      <c r="L1594" s="1">
        <v>1.9419828261137799E-3</v>
      </c>
      <c r="M1594" t="str">
        <f t="shared" si="31"/>
        <v>"Tongue_dorsum.232"</v>
      </c>
      <c r="OX1594" s="1" t="s">
        <v>4222</v>
      </c>
    </row>
    <row r="1595" spans="1:414">
      <c r="A1595" s="1">
        <v>1579</v>
      </c>
      <c r="B1595" s="1">
        <v>233</v>
      </c>
      <c r="C1595" s="1">
        <v>4473044.3</v>
      </c>
      <c r="D1595" s="1" t="s">
        <v>4167</v>
      </c>
      <c r="E1595" s="1" t="s">
        <v>967</v>
      </c>
      <c r="F1595" s="1" t="s">
        <v>3703</v>
      </c>
      <c r="G1595" s="1" t="s">
        <v>4168</v>
      </c>
      <c r="H1595" s="1" t="s">
        <v>970</v>
      </c>
      <c r="I1595" s="1" t="s">
        <v>997</v>
      </c>
      <c r="J1595" s="1" t="s">
        <v>1055</v>
      </c>
      <c r="K1595" s="1">
        <v>4.9303875491266301E-3</v>
      </c>
      <c r="L1595" s="1">
        <v>1.90284089400528E-3</v>
      </c>
      <c r="M1595" t="str">
        <f t="shared" si="31"/>
        <v>"Tongue_dorsum.233"</v>
      </c>
      <c r="OX1595" s="1" t="s">
        <v>4224</v>
      </c>
    </row>
    <row r="1596" spans="1:414">
      <c r="A1596" s="1">
        <v>1580</v>
      </c>
      <c r="B1596" s="1">
        <v>234</v>
      </c>
      <c r="C1596" s="1">
        <v>4478462.3</v>
      </c>
      <c r="D1596" s="1" t="s">
        <v>4169</v>
      </c>
      <c r="E1596" s="1" t="s">
        <v>967</v>
      </c>
      <c r="F1596" s="1" t="s">
        <v>3703</v>
      </c>
      <c r="G1596" s="1" t="s">
        <v>4170</v>
      </c>
      <c r="H1596" s="1" t="s">
        <v>970</v>
      </c>
      <c r="I1596" s="1" t="s">
        <v>997</v>
      </c>
      <c r="J1596" s="1" t="s">
        <v>972</v>
      </c>
      <c r="K1596" s="1">
        <v>4.8730260192716502E-3</v>
      </c>
      <c r="L1596" s="1">
        <v>1.8724530158724501E-3</v>
      </c>
      <c r="M1596" t="str">
        <f t="shared" si="31"/>
        <v>"Tongue_dorsum.234"</v>
      </c>
      <c r="OX1596" s="1" t="s">
        <v>4226</v>
      </c>
    </row>
    <row r="1597" spans="1:414">
      <c r="A1597" s="1">
        <v>1581</v>
      </c>
      <c r="B1597" s="1">
        <v>235</v>
      </c>
      <c r="C1597" s="1">
        <v>4473350.3</v>
      </c>
      <c r="D1597" s="1" t="s">
        <v>4171</v>
      </c>
      <c r="E1597" s="1" t="s">
        <v>967</v>
      </c>
      <c r="F1597" s="1" t="s">
        <v>3703</v>
      </c>
      <c r="G1597" s="1" t="s">
        <v>4172</v>
      </c>
      <c r="H1597" s="1" t="s">
        <v>970</v>
      </c>
      <c r="I1597" s="1" t="s">
        <v>971</v>
      </c>
      <c r="J1597" s="1" t="s">
        <v>984</v>
      </c>
      <c r="K1597" s="1">
        <v>3.3026895180518498E-3</v>
      </c>
      <c r="L1597" s="1">
        <v>1.8696998736359399E-3</v>
      </c>
      <c r="M1597" t="str">
        <f t="shared" si="31"/>
        <v>"Tongue_dorsum.235"</v>
      </c>
      <c r="OX1597" s="1" t="s">
        <v>4228</v>
      </c>
    </row>
    <row r="1598" spans="1:414">
      <c r="A1598" s="1">
        <v>1582</v>
      </c>
      <c r="B1598" s="1">
        <v>236</v>
      </c>
      <c r="C1598" s="1">
        <v>4478427.3</v>
      </c>
      <c r="D1598" s="1" t="s">
        <v>4173</v>
      </c>
      <c r="E1598" s="1" t="s">
        <v>967</v>
      </c>
      <c r="F1598" s="1" t="s">
        <v>3703</v>
      </c>
      <c r="G1598" s="1" t="s">
        <v>4174</v>
      </c>
      <c r="H1598" s="1" t="s">
        <v>970</v>
      </c>
      <c r="I1598" s="1" t="s">
        <v>997</v>
      </c>
      <c r="J1598" s="1" t="s">
        <v>1055</v>
      </c>
      <c r="K1598" s="1">
        <v>4.8992007674334998E-3</v>
      </c>
      <c r="L1598" s="1">
        <v>1.8680544180924301E-3</v>
      </c>
      <c r="M1598" t="str">
        <f t="shared" si="31"/>
        <v>"Tongue_dorsum.236"</v>
      </c>
      <c r="OX1598" s="1" t="s">
        <v>4230</v>
      </c>
    </row>
    <row r="1599" spans="1:414">
      <c r="A1599" s="1">
        <v>1583</v>
      </c>
      <c r="B1599" s="1">
        <v>237</v>
      </c>
      <c r="C1599" s="1">
        <v>4473359.3</v>
      </c>
      <c r="D1599" s="1" t="s">
        <v>4175</v>
      </c>
      <c r="E1599" s="1" t="s">
        <v>967</v>
      </c>
      <c r="F1599" s="1" t="s">
        <v>3703</v>
      </c>
      <c r="G1599" s="1" t="s">
        <v>4176</v>
      </c>
      <c r="H1599" s="1" t="s">
        <v>970</v>
      </c>
      <c r="I1599" s="1" t="s">
        <v>971</v>
      </c>
      <c r="J1599" s="1" t="s">
        <v>984</v>
      </c>
      <c r="K1599" s="1">
        <v>3.3666358452522699E-3</v>
      </c>
      <c r="L1599" s="1">
        <v>1.8553156972462199E-3</v>
      </c>
      <c r="M1599" t="str">
        <f t="shared" si="31"/>
        <v>"Tongue_dorsum.237"</v>
      </c>
      <c r="OX1599" s="1" t="s">
        <v>4232</v>
      </c>
    </row>
    <row r="1600" spans="1:414">
      <c r="A1600" s="1">
        <v>1584</v>
      </c>
      <c r="B1600" s="1">
        <v>238</v>
      </c>
      <c r="C1600" s="1">
        <v>4473148.3</v>
      </c>
      <c r="D1600" s="1" t="s">
        <v>4177</v>
      </c>
      <c r="E1600" s="1" t="s">
        <v>967</v>
      </c>
      <c r="F1600" s="1" t="s">
        <v>3703</v>
      </c>
      <c r="G1600" s="1" t="s">
        <v>4178</v>
      </c>
      <c r="H1600" s="1" t="s">
        <v>970</v>
      </c>
      <c r="I1600" s="1" t="s">
        <v>997</v>
      </c>
      <c r="J1600" s="1" t="s">
        <v>972</v>
      </c>
      <c r="K1600" s="1">
        <v>4.8243338316048198E-3</v>
      </c>
      <c r="L1600" s="1">
        <v>1.8303481216625499E-3</v>
      </c>
      <c r="M1600" t="str">
        <f t="shared" si="31"/>
        <v>"Tongue_dorsum.238"</v>
      </c>
      <c r="OX1600" s="1" t="s">
        <v>4234</v>
      </c>
    </row>
    <row r="1601" spans="1:414">
      <c r="A1601" s="1">
        <v>1585</v>
      </c>
      <c r="B1601" s="1">
        <v>239</v>
      </c>
      <c r="C1601" s="1">
        <v>4472781.3</v>
      </c>
      <c r="D1601" s="1" t="s">
        <v>4179</v>
      </c>
      <c r="E1601" s="1" t="s">
        <v>967</v>
      </c>
      <c r="F1601" s="1" t="s">
        <v>3703</v>
      </c>
      <c r="G1601" s="1" t="s">
        <v>4180</v>
      </c>
      <c r="H1601" s="1" t="s">
        <v>970</v>
      </c>
      <c r="I1601" s="1" t="s">
        <v>971</v>
      </c>
      <c r="J1601" s="1" t="s">
        <v>984</v>
      </c>
      <c r="K1601" s="1">
        <v>3.2636777595000301E-3</v>
      </c>
      <c r="L1601" s="1">
        <v>1.7971559492116599E-3</v>
      </c>
      <c r="M1601" t="str">
        <f t="shared" si="31"/>
        <v>"Tongue_dorsum.239"</v>
      </c>
      <c r="OX1601" s="1" t="s">
        <v>4237</v>
      </c>
    </row>
    <row r="1602" spans="1:414">
      <c r="A1602" s="1">
        <v>1586</v>
      </c>
      <c r="B1602" s="1">
        <v>240</v>
      </c>
      <c r="C1602" s="1">
        <v>4478444.3</v>
      </c>
      <c r="D1602" s="1" t="s">
        <v>4181</v>
      </c>
      <c r="E1602" s="1" t="s">
        <v>967</v>
      </c>
      <c r="F1602" s="1" t="s">
        <v>3703</v>
      </c>
      <c r="G1602" s="1" t="s">
        <v>4182</v>
      </c>
      <c r="H1602" s="1" t="s">
        <v>970</v>
      </c>
      <c r="I1602" s="1" t="s">
        <v>971</v>
      </c>
      <c r="J1602" s="1" t="s">
        <v>972</v>
      </c>
      <c r="K1602" s="1">
        <v>3.70601783897343E-3</v>
      </c>
      <c r="L1602" s="1">
        <v>1.76061900416614E-3</v>
      </c>
      <c r="M1602" t="str">
        <f t="shared" si="31"/>
        <v>"Tongue_dorsum.240"</v>
      </c>
      <c r="OX1602" s="1" t="s">
        <v>4239</v>
      </c>
    </row>
    <row r="1603" spans="1:414">
      <c r="A1603" s="1">
        <v>1587</v>
      </c>
      <c r="B1603" s="1">
        <v>241</v>
      </c>
      <c r="C1603" s="1">
        <v>4473095.3</v>
      </c>
      <c r="D1603" s="1" t="s">
        <v>4183</v>
      </c>
      <c r="E1603" s="1" t="s">
        <v>967</v>
      </c>
      <c r="F1603" s="1" t="s">
        <v>3703</v>
      </c>
      <c r="G1603" s="1" t="s">
        <v>4184</v>
      </c>
      <c r="H1603" s="1" t="s">
        <v>970</v>
      </c>
      <c r="I1603" s="1" t="s">
        <v>971</v>
      </c>
      <c r="J1603" s="1" t="s">
        <v>972</v>
      </c>
      <c r="K1603" s="1">
        <v>3.7532914385249999E-3</v>
      </c>
      <c r="L1603" s="1">
        <v>1.74298125378482E-3</v>
      </c>
      <c r="M1603" t="str">
        <f t="shared" si="31"/>
        <v>"Tongue_dorsum.241"</v>
      </c>
      <c r="OX1603" s="1" t="s">
        <v>4241</v>
      </c>
    </row>
    <row r="1604" spans="1:414">
      <c r="A1604" s="1">
        <v>1588</v>
      </c>
      <c r="B1604" s="1">
        <v>242</v>
      </c>
      <c r="C1604" s="1">
        <v>4472875.3</v>
      </c>
      <c r="D1604" s="1" t="s">
        <v>4185</v>
      </c>
      <c r="E1604" s="1" t="s">
        <v>967</v>
      </c>
      <c r="F1604" s="1" t="s">
        <v>3703</v>
      </c>
      <c r="G1604" s="1" t="s">
        <v>4186</v>
      </c>
      <c r="H1604" s="1" t="s">
        <v>970</v>
      </c>
      <c r="I1604" s="1" t="s">
        <v>971</v>
      </c>
      <c r="J1604" s="1" t="s">
        <v>984</v>
      </c>
      <c r="K1604" s="1">
        <v>2.5507224096797702E-3</v>
      </c>
      <c r="L1604" s="1">
        <v>1.7016386575848801E-3</v>
      </c>
      <c r="M1604" t="str">
        <f t="shared" si="31"/>
        <v>"Tongue_dorsum.242"</v>
      </c>
      <c r="P1604" s="30"/>
      <c r="OX1604" s="1" t="s">
        <v>4243</v>
      </c>
    </row>
    <row r="1605" spans="1:414">
      <c r="A1605" s="1">
        <v>1589</v>
      </c>
      <c r="B1605" s="1">
        <v>243</v>
      </c>
      <c r="C1605" s="1">
        <v>4473606.3</v>
      </c>
      <c r="D1605" s="1" t="s">
        <v>4187</v>
      </c>
      <c r="E1605" s="1" t="s">
        <v>967</v>
      </c>
      <c r="F1605" s="1" t="s">
        <v>3703</v>
      </c>
      <c r="G1605" s="1" t="s">
        <v>4188</v>
      </c>
      <c r="H1605" s="1" t="s">
        <v>970</v>
      </c>
      <c r="I1605" s="1" t="s">
        <v>997</v>
      </c>
      <c r="J1605" s="1" t="s">
        <v>984</v>
      </c>
      <c r="K1605" s="1">
        <v>2.7983924351574901E-3</v>
      </c>
      <c r="L1605" s="1">
        <v>1.69959317917286E-3</v>
      </c>
      <c r="M1605" t="str">
        <f t="shared" si="31"/>
        <v>"Tongue_dorsum.243"</v>
      </c>
      <c r="OX1605" s="1" t="s">
        <v>4245</v>
      </c>
    </row>
    <row r="1606" spans="1:414">
      <c r="A1606" s="1">
        <v>1590</v>
      </c>
      <c r="B1606" s="1">
        <v>244</v>
      </c>
      <c r="C1606" s="1">
        <v>4472890.3</v>
      </c>
      <c r="D1606" s="1" t="s">
        <v>4189</v>
      </c>
      <c r="E1606" s="1" t="s">
        <v>967</v>
      </c>
      <c r="F1606" s="1" t="s">
        <v>3703</v>
      </c>
      <c r="G1606" s="1" t="s">
        <v>4190</v>
      </c>
      <c r="H1606" s="1" t="s">
        <v>970</v>
      </c>
      <c r="I1606" s="1" t="s">
        <v>971</v>
      </c>
      <c r="J1606" s="1" t="s">
        <v>984</v>
      </c>
      <c r="K1606" s="1">
        <v>2.5160925478063898E-3</v>
      </c>
      <c r="L1606" s="1">
        <v>1.68864928806294E-3</v>
      </c>
      <c r="M1606" t="str">
        <f t="shared" si="31"/>
        <v>"Tongue_dorsum.244"</v>
      </c>
      <c r="OX1606" s="1" t="s">
        <v>4247</v>
      </c>
    </row>
    <row r="1607" spans="1:414">
      <c r="A1607" s="1">
        <v>1591</v>
      </c>
      <c r="B1607" s="1">
        <v>245</v>
      </c>
      <c r="C1607" s="1">
        <v>4478450.3</v>
      </c>
      <c r="D1607" s="1" t="s">
        <v>4191</v>
      </c>
      <c r="E1607" s="1" t="s">
        <v>967</v>
      </c>
      <c r="F1607" s="1" t="s">
        <v>3703</v>
      </c>
      <c r="G1607" s="1" t="s">
        <v>4192</v>
      </c>
      <c r="H1607" s="1" t="s">
        <v>970</v>
      </c>
      <c r="I1607" s="1" t="s">
        <v>997</v>
      </c>
      <c r="J1607" s="1" t="s">
        <v>972</v>
      </c>
      <c r="K1607" s="1">
        <v>3.5489922528743599E-3</v>
      </c>
      <c r="L1607" s="1">
        <v>1.59864158973355E-3</v>
      </c>
      <c r="M1607" t="str">
        <f t="shared" si="31"/>
        <v>"Tongue_dorsum.245"</v>
      </c>
      <c r="OX1607" s="1"/>
    </row>
    <row r="1608" spans="1:414">
      <c r="A1608" s="1">
        <v>1592</v>
      </c>
      <c r="B1608" s="1">
        <v>246</v>
      </c>
      <c r="C1608" s="1">
        <v>4473605.3</v>
      </c>
      <c r="D1608" s="1" t="s">
        <v>4193</v>
      </c>
      <c r="E1608" s="1" t="s">
        <v>967</v>
      </c>
      <c r="F1608" s="1" t="s">
        <v>3703</v>
      </c>
      <c r="G1608" s="1" t="s">
        <v>4194</v>
      </c>
      <c r="H1608" s="1" t="s">
        <v>970</v>
      </c>
      <c r="I1608" s="1" t="s">
        <v>997</v>
      </c>
      <c r="J1608" s="1" t="s">
        <v>984</v>
      </c>
      <c r="K1608" s="1">
        <v>2.73136021200735E-3</v>
      </c>
      <c r="L1608" s="1">
        <v>1.55547086726759E-3</v>
      </c>
      <c r="M1608" t="str">
        <f t="shared" si="31"/>
        <v>"Tongue_dorsum.246"</v>
      </c>
      <c r="OX1608" s="1" t="s">
        <v>4469</v>
      </c>
    </row>
    <row r="1609" spans="1:414">
      <c r="A1609" s="1">
        <v>1593</v>
      </c>
      <c r="B1609" s="1">
        <v>247</v>
      </c>
      <c r="C1609" s="1">
        <v>4473209.3</v>
      </c>
      <c r="D1609" s="1" t="s">
        <v>4195</v>
      </c>
      <c r="E1609" s="1" t="s">
        <v>967</v>
      </c>
      <c r="F1609" s="1" t="s">
        <v>3703</v>
      </c>
      <c r="G1609" s="1" t="s">
        <v>4196</v>
      </c>
      <c r="H1609" s="1" t="s">
        <v>970</v>
      </c>
      <c r="I1609" s="1" t="s">
        <v>997</v>
      </c>
      <c r="J1609" s="1" t="s">
        <v>972</v>
      </c>
      <c r="K1609" s="1">
        <v>3.74468808805444E-3</v>
      </c>
      <c r="L1609" s="1">
        <v>1.5391465099483001E-3</v>
      </c>
      <c r="M1609" t="str">
        <f t="shared" si="31"/>
        <v>"Tongue_dorsum.247"</v>
      </c>
    </row>
    <row r="1610" spans="1:414">
      <c r="A1610" s="1">
        <v>1594</v>
      </c>
      <c r="B1610" s="1">
        <v>248</v>
      </c>
      <c r="C1610" s="1">
        <v>4478482.3</v>
      </c>
      <c r="D1610" s="1" t="s">
        <v>4197</v>
      </c>
      <c r="E1610" s="1" t="s">
        <v>967</v>
      </c>
      <c r="F1610" s="1" t="s">
        <v>3703</v>
      </c>
      <c r="G1610" s="1" t="s">
        <v>4198</v>
      </c>
      <c r="H1610" s="1" t="s">
        <v>970</v>
      </c>
      <c r="I1610" s="1" t="s">
        <v>997</v>
      </c>
      <c r="J1610" s="1" t="s">
        <v>972</v>
      </c>
      <c r="K1610" s="1">
        <v>3.7058142298287801E-3</v>
      </c>
      <c r="L1610" s="1">
        <v>1.53457592202475E-3</v>
      </c>
      <c r="M1610" t="str">
        <f t="shared" si="31"/>
        <v>"Tongue_dorsum.248"</v>
      </c>
    </row>
    <row r="1611" spans="1:414">
      <c r="A1611" s="1">
        <v>1595</v>
      </c>
      <c r="B1611" s="1">
        <v>249</v>
      </c>
      <c r="C1611" s="1">
        <v>4478492.3</v>
      </c>
      <c r="D1611" s="1" t="s">
        <v>4199</v>
      </c>
      <c r="E1611" s="1" t="s">
        <v>967</v>
      </c>
      <c r="F1611" s="1" t="s">
        <v>3703</v>
      </c>
      <c r="G1611" s="1" t="s">
        <v>4200</v>
      </c>
      <c r="H1611" s="1" t="s">
        <v>970</v>
      </c>
      <c r="I1611" s="1" t="s">
        <v>971</v>
      </c>
      <c r="J1611" s="1" t="s">
        <v>972</v>
      </c>
      <c r="K1611" s="1">
        <v>3.0149904270560801E-3</v>
      </c>
      <c r="L1611" s="1">
        <v>1.5149647178795201E-3</v>
      </c>
      <c r="M1611" t="str">
        <f t="shared" si="31"/>
        <v>"Tongue_dorsum.249"</v>
      </c>
    </row>
    <row r="1612" spans="1:414">
      <c r="A1612" s="1">
        <v>1596</v>
      </c>
      <c r="B1612" s="1">
        <v>250</v>
      </c>
      <c r="C1612" s="1">
        <v>4472539.3</v>
      </c>
      <c r="D1612" s="1" t="s">
        <v>4201</v>
      </c>
      <c r="E1612" s="1" t="s">
        <v>967</v>
      </c>
      <c r="F1612" s="1" t="s">
        <v>3703</v>
      </c>
      <c r="G1612" s="1" t="s">
        <v>4202</v>
      </c>
      <c r="H1612" s="1" t="s">
        <v>970</v>
      </c>
      <c r="I1612" s="1" t="s">
        <v>971</v>
      </c>
      <c r="J1612" s="1" t="s">
        <v>972</v>
      </c>
      <c r="K1612" s="1">
        <v>3.0436419175839799E-3</v>
      </c>
      <c r="L1612" s="1">
        <v>1.51461333156842E-3</v>
      </c>
      <c r="M1612" t="str">
        <f t="shared" si="31"/>
        <v>"Tongue_dorsum.250"</v>
      </c>
    </row>
    <row r="1613" spans="1:414">
      <c r="A1613" s="1">
        <v>1597</v>
      </c>
      <c r="B1613" s="1">
        <v>251</v>
      </c>
      <c r="C1613" s="1">
        <v>4472118.3</v>
      </c>
      <c r="D1613" s="1" t="s">
        <v>4203</v>
      </c>
      <c r="E1613" s="1" t="s">
        <v>967</v>
      </c>
      <c r="F1613" s="1" t="s">
        <v>3703</v>
      </c>
      <c r="G1613" s="1" t="s">
        <v>4204</v>
      </c>
      <c r="H1613" s="1" t="s">
        <v>970</v>
      </c>
      <c r="I1613" s="1" t="s">
        <v>971</v>
      </c>
      <c r="J1613" s="1" t="s">
        <v>972</v>
      </c>
      <c r="K1613" s="1">
        <v>4.1603220311035704E-3</v>
      </c>
      <c r="L1613" s="1">
        <v>1.45029269971716E-3</v>
      </c>
      <c r="M1613" t="str">
        <f t="shared" si="31"/>
        <v>"Tongue_dorsum.251"</v>
      </c>
    </row>
    <row r="1614" spans="1:414">
      <c r="A1614" s="1">
        <v>1598</v>
      </c>
      <c r="B1614" s="1">
        <v>252</v>
      </c>
      <c r="C1614" s="1">
        <v>4472119.3</v>
      </c>
      <c r="D1614" s="1" t="s">
        <v>4205</v>
      </c>
      <c r="E1614" s="1" t="s">
        <v>967</v>
      </c>
      <c r="F1614" s="1" t="s">
        <v>3703</v>
      </c>
      <c r="G1614" s="1" t="s">
        <v>4206</v>
      </c>
      <c r="H1614" s="1" t="s">
        <v>970</v>
      </c>
      <c r="I1614" s="1" t="s">
        <v>971</v>
      </c>
      <c r="J1614" s="1" t="s">
        <v>972</v>
      </c>
      <c r="K1614" s="1">
        <v>4.1300561224674797E-3</v>
      </c>
      <c r="L1614" s="1">
        <v>1.43911915341151E-3</v>
      </c>
      <c r="M1614" t="str">
        <f t="shared" si="31"/>
        <v>"Tongue_dorsum.252"</v>
      </c>
    </row>
    <row r="1615" spans="1:414">
      <c r="A1615" s="1">
        <v>1599</v>
      </c>
      <c r="B1615" s="1">
        <v>253</v>
      </c>
      <c r="C1615" s="1">
        <v>4473112.3</v>
      </c>
      <c r="D1615" s="1" t="s">
        <v>4207</v>
      </c>
      <c r="E1615" s="1" t="s">
        <v>967</v>
      </c>
      <c r="F1615" s="1" t="s">
        <v>3703</v>
      </c>
      <c r="G1615" s="1" t="s">
        <v>4208</v>
      </c>
      <c r="H1615" s="1" t="s">
        <v>970</v>
      </c>
      <c r="I1615" s="1" t="s">
        <v>997</v>
      </c>
      <c r="J1615" s="1" t="s">
        <v>972</v>
      </c>
      <c r="K1615" s="1">
        <v>3.4628099921932601E-3</v>
      </c>
      <c r="L1615" s="1">
        <v>1.3952554537246999E-3</v>
      </c>
      <c r="M1615" t="str">
        <f t="shared" si="31"/>
        <v>"Tongue_dorsum.253"</v>
      </c>
      <c r="OX1615" s="25" t="s">
        <v>1892</v>
      </c>
    </row>
    <row r="1616" spans="1:414">
      <c r="A1616" s="1">
        <v>1600</v>
      </c>
      <c r="B1616" s="1">
        <v>254</v>
      </c>
      <c r="C1616" s="1">
        <v>4472925.3</v>
      </c>
      <c r="D1616" s="1" t="s">
        <v>4209</v>
      </c>
      <c r="E1616" s="1" t="s">
        <v>967</v>
      </c>
      <c r="F1616" s="1" t="s">
        <v>3703</v>
      </c>
      <c r="G1616" s="1" t="s">
        <v>4210</v>
      </c>
      <c r="H1616" s="1" t="s">
        <v>970</v>
      </c>
      <c r="I1616" s="1" t="s">
        <v>997</v>
      </c>
      <c r="J1616" s="1" t="s">
        <v>984</v>
      </c>
      <c r="K1616" s="1">
        <v>3.27235807262162E-3</v>
      </c>
      <c r="L1616" s="1">
        <v>1.30857096066056E-3</v>
      </c>
      <c r="M1616" t="str">
        <f t="shared" si="31"/>
        <v>"Tongue_dorsum.254"</v>
      </c>
      <c r="P1616" s="30"/>
      <c r="OX1616" s="25" t="s">
        <v>1892</v>
      </c>
    </row>
    <row r="1617" spans="1:17">
      <c r="A1617" s="1">
        <v>1601</v>
      </c>
      <c r="B1617" s="1">
        <v>255</v>
      </c>
      <c r="C1617" s="1">
        <v>4472928.3</v>
      </c>
      <c r="D1617" s="1" t="s">
        <v>4211</v>
      </c>
      <c r="E1617" s="1" t="s">
        <v>967</v>
      </c>
      <c r="F1617" s="1" t="s">
        <v>3703</v>
      </c>
      <c r="G1617" s="1" t="s">
        <v>4212</v>
      </c>
      <c r="H1617" s="1" t="s">
        <v>970</v>
      </c>
      <c r="I1617" s="1" t="s">
        <v>997</v>
      </c>
      <c r="J1617" s="1" t="s">
        <v>984</v>
      </c>
      <c r="K1617" s="1">
        <v>3.2293227335275401E-3</v>
      </c>
      <c r="L1617" s="1">
        <v>1.2764139331326199E-3</v>
      </c>
      <c r="M1617" t="str">
        <f t="shared" si="31"/>
        <v>"Tongue_dorsum.255"</v>
      </c>
    </row>
    <row r="1618" spans="1:17">
      <c r="A1618" s="1">
        <v>1602</v>
      </c>
      <c r="B1618" s="1">
        <v>256</v>
      </c>
      <c r="C1618" s="1">
        <v>4472216.3</v>
      </c>
      <c r="D1618" s="1" t="s">
        <v>4213</v>
      </c>
      <c r="E1618" s="1" t="s">
        <v>967</v>
      </c>
      <c r="F1618" s="1" t="s">
        <v>3703</v>
      </c>
      <c r="G1618" s="1" t="s">
        <v>4214</v>
      </c>
      <c r="H1618" s="1" t="s">
        <v>970</v>
      </c>
      <c r="I1618" s="1" t="s">
        <v>997</v>
      </c>
      <c r="J1618" s="1" t="s">
        <v>972</v>
      </c>
      <c r="K1618" s="1">
        <v>2.7678135348442102E-3</v>
      </c>
      <c r="L1618" s="1">
        <v>1.26837881684412E-3</v>
      </c>
      <c r="M1618" t="str">
        <f t="shared" si="31"/>
        <v>"Tongue_dorsum.256"</v>
      </c>
    </row>
    <row r="1619" spans="1:17">
      <c r="A1619" s="1">
        <v>1603</v>
      </c>
      <c r="B1619" s="1">
        <v>257</v>
      </c>
      <c r="C1619" s="1">
        <v>4472217.3</v>
      </c>
      <c r="D1619" s="1" t="s">
        <v>4215</v>
      </c>
      <c r="E1619" s="1" t="s">
        <v>967</v>
      </c>
      <c r="F1619" s="1" t="s">
        <v>3703</v>
      </c>
      <c r="G1619" s="1" t="s">
        <v>4216</v>
      </c>
      <c r="H1619" s="1" t="s">
        <v>970</v>
      </c>
      <c r="I1619" s="1" t="s">
        <v>997</v>
      </c>
      <c r="J1619" s="1" t="s">
        <v>972</v>
      </c>
      <c r="K1619" s="1">
        <v>2.69382464219497E-3</v>
      </c>
      <c r="L1619" s="1">
        <v>1.2081242194292099E-3</v>
      </c>
      <c r="M1619" t="str">
        <f t="shared" si="31"/>
        <v>"Tongue_dorsum.257"</v>
      </c>
    </row>
    <row r="1620" spans="1:17">
      <c r="A1620" s="1">
        <v>1604</v>
      </c>
      <c r="B1620" s="1">
        <v>258</v>
      </c>
      <c r="C1620" s="1">
        <v>4472161.3</v>
      </c>
      <c r="D1620" s="1" t="s">
        <v>4217</v>
      </c>
      <c r="E1620" s="1" t="s">
        <v>967</v>
      </c>
      <c r="F1620" s="1" t="s">
        <v>3703</v>
      </c>
      <c r="G1620" s="1" t="s">
        <v>4218</v>
      </c>
      <c r="H1620" s="1" t="s">
        <v>3171</v>
      </c>
      <c r="I1620" s="1" t="s">
        <v>971</v>
      </c>
      <c r="J1620" s="1" t="s">
        <v>972</v>
      </c>
      <c r="K1620" s="1">
        <v>2.78635367007823E-3</v>
      </c>
      <c r="L1620" s="1">
        <v>1.06557845996162E-3</v>
      </c>
      <c r="M1620" t="str">
        <f t="shared" si="31"/>
        <v>"Tongue_dorsum.258"</v>
      </c>
    </row>
    <row r="1621" spans="1:17">
      <c r="A1621" s="1">
        <v>1605</v>
      </c>
      <c r="B1621" s="1">
        <v>259</v>
      </c>
      <c r="C1621" s="1">
        <v>4472698.3</v>
      </c>
      <c r="D1621" s="1" t="s">
        <v>4219</v>
      </c>
      <c r="E1621" s="1" t="s">
        <v>967</v>
      </c>
      <c r="F1621" s="1" t="s">
        <v>3703</v>
      </c>
      <c r="G1621" s="1" t="s">
        <v>4220</v>
      </c>
      <c r="H1621" s="1" t="s">
        <v>970</v>
      </c>
      <c r="I1621" s="1" t="s">
        <v>997</v>
      </c>
      <c r="J1621" s="1" t="s">
        <v>984</v>
      </c>
      <c r="K1621" s="1">
        <v>3.4960122299498701E-3</v>
      </c>
      <c r="L1621" s="1">
        <v>9.7477683093891696E-4</v>
      </c>
      <c r="M1621" t="str">
        <f t="shared" si="31"/>
        <v>"Tongue_dorsum.259"</v>
      </c>
      <c r="Q1621" s="30"/>
    </row>
    <row r="1622" spans="1:17">
      <c r="A1622" s="1">
        <v>1606</v>
      </c>
      <c r="B1622" s="1">
        <v>260</v>
      </c>
      <c r="C1622" s="1">
        <v>4473517.3</v>
      </c>
      <c r="D1622" s="1" t="s">
        <v>4221</v>
      </c>
      <c r="E1622" s="1" t="s">
        <v>967</v>
      </c>
      <c r="F1622" s="1" t="s">
        <v>3703</v>
      </c>
      <c r="G1622" s="1" t="s">
        <v>4222</v>
      </c>
      <c r="H1622" s="1" t="s">
        <v>970</v>
      </c>
      <c r="I1622" s="1" t="s">
        <v>997</v>
      </c>
      <c r="J1622" s="1" t="s">
        <v>984</v>
      </c>
      <c r="K1622" s="1">
        <v>1.5889082207984099E-3</v>
      </c>
      <c r="L1622" s="1">
        <v>8.4627766902809105E-4</v>
      </c>
      <c r="M1622" t="str">
        <f t="shared" si="31"/>
        <v>"Tongue_dorsum.260"</v>
      </c>
    </row>
    <row r="1623" spans="1:17">
      <c r="A1623" s="1">
        <v>1607</v>
      </c>
      <c r="B1623" s="1">
        <v>261</v>
      </c>
      <c r="C1623" s="1">
        <v>4472891.3</v>
      </c>
      <c r="D1623" s="1" t="s">
        <v>4223</v>
      </c>
      <c r="E1623" s="1" t="s">
        <v>967</v>
      </c>
      <c r="F1623" s="1" t="s">
        <v>3703</v>
      </c>
      <c r="G1623" s="1" t="s">
        <v>4224</v>
      </c>
      <c r="H1623" s="1" t="s">
        <v>970</v>
      </c>
      <c r="I1623" s="1" t="s">
        <v>971</v>
      </c>
      <c r="J1623" s="1" t="s">
        <v>984</v>
      </c>
      <c r="K1623" s="1">
        <v>3.1711647265196801E-3</v>
      </c>
      <c r="L1623" s="1">
        <v>7.2380529997910796E-4</v>
      </c>
      <c r="M1623" t="str">
        <f t="shared" si="31"/>
        <v>"Tongue_dorsum.261"</v>
      </c>
    </row>
    <row r="1624" spans="1:17">
      <c r="A1624" s="1">
        <v>1608</v>
      </c>
      <c r="B1624" s="1">
        <v>262</v>
      </c>
      <c r="C1624" s="1">
        <v>4472671.3</v>
      </c>
      <c r="D1624" s="1" t="s">
        <v>4225</v>
      </c>
      <c r="E1624" s="1" t="s">
        <v>967</v>
      </c>
      <c r="F1624" s="1" t="s">
        <v>3703</v>
      </c>
      <c r="G1624" s="1" t="s">
        <v>4226</v>
      </c>
      <c r="H1624" s="1" t="s">
        <v>970</v>
      </c>
      <c r="I1624" s="1" t="s">
        <v>997</v>
      </c>
      <c r="J1624" s="1" t="s">
        <v>984</v>
      </c>
      <c r="K1624" s="1">
        <v>3.5428642792155502E-3</v>
      </c>
      <c r="L1624" s="1">
        <v>7.1114654950537996E-4</v>
      </c>
      <c r="M1624" t="str">
        <f t="shared" si="31"/>
        <v>"Tongue_dorsum.262"</v>
      </c>
    </row>
    <row r="1625" spans="1:17">
      <c r="A1625" s="1">
        <v>1609</v>
      </c>
      <c r="B1625" s="1">
        <v>263</v>
      </c>
      <c r="C1625" s="1">
        <v>4472881.3</v>
      </c>
      <c r="D1625" s="1" t="s">
        <v>4227</v>
      </c>
      <c r="E1625" s="1" t="s">
        <v>967</v>
      </c>
      <c r="F1625" s="1" t="s">
        <v>3703</v>
      </c>
      <c r="G1625" s="1" t="s">
        <v>4228</v>
      </c>
      <c r="H1625" s="1" t="s">
        <v>970</v>
      </c>
      <c r="I1625" s="1" t="s">
        <v>971</v>
      </c>
      <c r="J1625" s="1" t="s">
        <v>984</v>
      </c>
      <c r="K1625" s="1">
        <v>3.08115703005358E-3</v>
      </c>
      <c r="L1625" s="1">
        <v>4.7006370327876899E-4</v>
      </c>
      <c r="M1625" t="str">
        <f t="shared" si="31"/>
        <v>"Tongue_dorsum.263"</v>
      </c>
    </row>
    <row r="1626" spans="1:17">
      <c r="A1626" s="1">
        <v>1610</v>
      </c>
      <c r="B1626" s="1">
        <v>264</v>
      </c>
      <c r="C1626" s="1">
        <v>4472538.3</v>
      </c>
      <c r="D1626" s="1" t="s">
        <v>4229</v>
      </c>
      <c r="E1626" s="1" t="s">
        <v>967</v>
      </c>
      <c r="F1626" s="1" t="s">
        <v>3703</v>
      </c>
      <c r="G1626" s="1" t="s">
        <v>4230</v>
      </c>
      <c r="H1626" s="1" t="s">
        <v>970</v>
      </c>
      <c r="I1626" s="1" t="s">
        <v>971</v>
      </c>
      <c r="J1626" s="1" t="s">
        <v>972</v>
      </c>
      <c r="K1626" s="1">
        <v>2.5125699252289001E-3</v>
      </c>
      <c r="L1626" s="1">
        <v>-3.0634782640528199E-4</v>
      </c>
      <c r="M1626" t="str">
        <f t="shared" si="31"/>
        <v>"Tongue_dorsum.264"</v>
      </c>
    </row>
    <row r="1627" spans="1:17">
      <c r="A1627" s="1">
        <v>1611</v>
      </c>
      <c r="B1627" s="1">
        <v>265</v>
      </c>
      <c r="C1627" s="1">
        <v>4478430.3</v>
      </c>
      <c r="D1627" s="1" t="s">
        <v>4231</v>
      </c>
      <c r="E1627" s="1" t="s">
        <v>2236</v>
      </c>
      <c r="F1627" s="1" t="s">
        <v>3703</v>
      </c>
      <c r="G1627" s="1" t="s">
        <v>4232</v>
      </c>
      <c r="H1627" s="1" t="s">
        <v>1964</v>
      </c>
      <c r="I1627" s="1" t="s">
        <v>997</v>
      </c>
      <c r="J1627" s="1" t="s">
        <v>1055</v>
      </c>
      <c r="K1627" s="1">
        <v>1.32717274965062E-3</v>
      </c>
      <c r="L1627" s="1">
        <v>-7.1682977956522497E-4</v>
      </c>
      <c r="M1627" t="str">
        <f t="shared" si="31"/>
        <v>"Tongue_dorsum.265"</v>
      </c>
    </row>
    <row r="1628" spans="1:17">
      <c r="A1628" s="1">
        <v>1612</v>
      </c>
      <c r="B1628" s="1">
        <v>266</v>
      </c>
      <c r="C1628" s="1">
        <v>4473053.3</v>
      </c>
      <c r="D1628" s="1" t="s">
        <v>4233</v>
      </c>
      <c r="E1628" s="1" t="s">
        <v>2236</v>
      </c>
      <c r="F1628" s="1" t="s">
        <v>3703</v>
      </c>
      <c r="G1628" s="1" t="s">
        <v>4234</v>
      </c>
      <c r="H1628" s="1" t="s">
        <v>1964</v>
      </c>
      <c r="I1628" s="1" t="s">
        <v>997</v>
      </c>
      <c r="J1628" s="1" t="s">
        <v>1055</v>
      </c>
      <c r="K1628" s="1">
        <v>7.0395309528832595E-4</v>
      </c>
      <c r="L1628" s="1">
        <v>-1.58852582679656E-3</v>
      </c>
      <c r="M1628" t="str">
        <f t="shared" si="31"/>
        <v>"Tongue_dorsum.266"</v>
      </c>
    </row>
    <row r="1629" spans="1:17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</row>
    <row r="1630" spans="1:17">
      <c r="A1630" s="1">
        <v>1613</v>
      </c>
      <c r="B1630" s="1">
        <v>0</v>
      </c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t="s">
        <v>4468</v>
      </c>
    </row>
    <row r="1631" spans="1:17">
      <c r="A1631" s="1">
        <v>1614</v>
      </c>
      <c r="B1631" s="1">
        <v>1</v>
      </c>
      <c r="C1631" s="1">
        <v>4473345.3</v>
      </c>
      <c r="D1631" s="1" t="s">
        <v>4235</v>
      </c>
      <c r="E1631" s="1" t="s">
        <v>967</v>
      </c>
      <c r="F1631" s="1" t="s">
        <v>4236</v>
      </c>
      <c r="G1631" s="1" t="s">
        <v>4237</v>
      </c>
      <c r="H1631" s="1" t="s">
        <v>1371</v>
      </c>
      <c r="I1631" s="1" t="s">
        <v>997</v>
      </c>
      <c r="J1631" s="1" t="s">
        <v>984</v>
      </c>
      <c r="K1631" s="1">
        <v>-7.7376119346306998E-4</v>
      </c>
      <c r="L1631" s="1">
        <v>-7.3292882451061097E-3</v>
      </c>
      <c r="M1631" t="str">
        <f t="shared" ref="M1631:M1636" si="32">CONCATENATE("""",G1631,"""")</f>
        <v>"Vaginal_introitus.1"</v>
      </c>
      <c r="Q1631" s="30"/>
    </row>
    <row r="1632" spans="1:17">
      <c r="A1632" s="1">
        <v>1615</v>
      </c>
      <c r="B1632" s="1">
        <v>2</v>
      </c>
      <c r="C1632" s="1">
        <v>4478527.3</v>
      </c>
      <c r="D1632" s="1" t="s">
        <v>4238</v>
      </c>
      <c r="E1632" s="1" t="s">
        <v>967</v>
      </c>
      <c r="F1632" s="1" t="s">
        <v>4236</v>
      </c>
      <c r="G1632" s="1" t="s">
        <v>4239</v>
      </c>
      <c r="H1632" s="1" t="s">
        <v>1371</v>
      </c>
      <c r="I1632" s="1" t="s">
        <v>997</v>
      </c>
      <c r="J1632" s="1" t="s">
        <v>984</v>
      </c>
      <c r="K1632" s="1">
        <v>-7.1770608937623398E-4</v>
      </c>
      <c r="L1632" s="1">
        <v>-7.5366448359277301E-3</v>
      </c>
      <c r="M1632" t="str">
        <f t="shared" si="32"/>
        <v>"Vaginal_introitus.2"</v>
      </c>
      <c r="Q1632" s="30"/>
    </row>
    <row r="1633" spans="1:16">
      <c r="A1633" s="1">
        <v>1616</v>
      </c>
      <c r="B1633" s="1">
        <v>3</v>
      </c>
      <c r="C1633" s="1">
        <v>4472745.3</v>
      </c>
      <c r="D1633" s="1" t="s">
        <v>4240</v>
      </c>
      <c r="E1633" s="1" t="s">
        <v>967</v>
      </c>
      <c r="F1633" s="1" t="s">
        <v>4236</v>
      </c>
      <c r="G1633" s="1" t="s">
        <v>4241</v>
      </c>
      <c r="H1633" s="1" t="s">
        <v>1371</v>
      </c>
      <c r="I1633" s="1" t="s">
        <v>997</v>
      </c>
      <c r="J1633" s="1" t="s">
        <v>984</v>
      </c>
      <c r="K1633" s="1">
        <v>-1.14109430899337E-3</v>
      </c>
      <c r="L1633" s="1">
        <v>-8.1380882085586807E-3</v>
      </c>
      <c r="M1633" t="str">
        <f t="shared" si="32"/>
        <v>"Vaginal_introitus.3"</v>
      </c>
    </row>
    <row r="1634" spans="1:16">
      <c r="A1634" s="1">
        <v>1617</v>
      </c>
      <c r="B1634" s="1">
        <v>4</v>
      </c>
      <c r="C1634" s="1">
        <v>4472730.3</v>
      </c>
      <c r="D1634" s="1" t="s">
        <v>4242</v>
      </c>
      <c r="E1634" s="1" t="s">
        <v>967</v>
      </c>
      <c r="F1634" s="1" t="s">
        <v>4236</v>
      </c>
      <c r="G1634" s="1" t="s">
        <v>4243</v>
      </c>
      <c r="H1634" s="1" t="s">
        <v>1371</v>
      </c>
      <c r="I1634" s="1" t="s">
        <v>997</v>
      </c>
      <c r="J1634" s="1" t="s">
        <v>984</v>
      </c>
      <c r="K1634" s="1">
        <v>-1.3914411462978399E-3</v>
      </c>
      <c r="L1634" s="1">
        <v>-8.1484642668194999E-3</v>
      </c>
      <c r="M1634" t="str">
        <f t="shared" si="32"/>
        <v>"Vaginal_introitus.4"</v>
      </c>
    </row>
    <row r="1635" spans="1:16">
      <c r="A1635" s="1">
        <v>1618</v>
      </c>
      <c r="B1635" s="1">
        <v>5</v>
      </c>
      <c r="C1635" s="1">
        <v>4478560.3</v>
      </c>
      <c r="D1635" s="1" t="s">
        <v>4244</v>
      </c>
      <c r="E1635" s="1" t="s">
        <v>967</v>
      </c>
      <c r="F1635" s="1" t="s">
        <v>4236</v>
      </c>
      <c r="G1635" s="1" t="s">
        <v>4245</v>
      </c>
      <c r="H1635" s="1" t="s">
        <v>1371</v>
      </c>
      <c r="I1635" s="1" t="s">
        <v>997</v>
      </c>
      <c r="J1635" s="1" t="s">
        <v>984</v>
      </c>
      <c r="K1635" s="1">
        <v>-1.24056594997493E-3</v>
      </c>
      <c r="L1635" s="1">
        <v>-1.19010236022457E-2</v>
      </c>
      <c r="M1635" t="str">
        <f t="shared" si="32"/>
        <v>"Vaginal_introitus.5"</v>
      </c>
    </row>
    <row r="1636" spans="1:16">
      <c r="A1636" s="1">
        <v>1619</v>
      </c>
      <c r="B1636" s="1">
        <v>6</v>
      </c>
      <c r="C1636" s="1">
        <v>4478561.3</v>
      </c>
      <c r="D1636" s="1" t="s">
        <v>4246</v>
      </c>
      <c r="E1636" s="1" t="s">
        <v>967</v>
      </c>
      <c r="F1636" s="1" t="s">
        <v>4236</v>
      </c>
      <c r="G1636" s="1" t="s">
        <v>4247</v>
      </c>
      <c r="H1636" s="1" t="s">
        <v>1371</v>
      </c>
      <c r="I1636" s="1" t="s">
        <v>997</v>
      </c>
      <c r="J1636" s="1" t="s">
        <v>984</v>
      </c>
      <c r="K1636" s="1">
        <v>-1.00793813321857E-3</v>
      </c>
      <c r="L1636" s="1">
        <v>-1.20705739218104E-2</v>
      </c>
      <c r="M1636" t="str">
        <f t="shared" si="32"/>
        <v>"Vaginal_introitus.6"</v>
      </c>
    </row>
    <row r="1637" spans="1:16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</row>
    <row r="1638" spans="1:16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</row>
    <row r="1643" spans="1:16">
      <c r="A1643" s="51" t="s">
        <v>4248</v>
      </c>
      <c r="B1643" s="51"/>
    </row>
    <row r="1644" spans="1:16">
      <c r="A1644" s="25" t="s">
        <v>952</v>
      </c>
      <c r="B1644" s="25" t="s">
        <v>953</v>
      </c>
    </row>
    <row r="1645" spans="1:16">
      <c r="A1645" s="25">
        <v>446</v>
      </c>
      <c r="B1645" s="25">
        <v>244</v>
      </c>
      <c r="C1645" s="25">
        <v>4472527.3</v>
      </c>
      <c r="D1645" s="25" t="s">
        <v>1891</v>
      </c>
      <c r="E1645" s="25" t="s">
        <v>967</v>
      </c>
      <c r="F1645" s="25" t="s">
        <v>1403</v>
      </c>
      <c r="G1645" s="25" t="s">
        <v>1892</v>
      </c>
      <c r="H1645" s="25" t="s">
        <v>1893</v>
      </c>
      <c r="I1645" s="25" t="s">
        <v>997</v>
      </c>
      <c r="J1645" s="25" t="s">
        <v>972</v>
      </c>
      <c r="K1645" s="25">
        <v>-1.88073081970133E-3</v>
      </c>
      <c r="L1645" s="25">
        <v>-6.1593788258232796E-3</v>
      </c>
      <c r="M1645" s="25"/>
      <c r="N1645" s="25"/>
      <c r="O1645" s="25"/>
      <c r="P1645" s="25" t="s">
        <v>1894</v>
      </c>
    </row>
    <row r="1646" spans="1:16">
      <c r="A1646" s="25">
        <v>447</v>
      </c>
      <c r="B1646" s="25">
        <v>245</v>
      </c>
      <c r="C1646" s="25">
        <v>4472526.3</v>
      </c>
      <c r="D1646" s="25" t="s">
        <v>1895</v>
      </c>
      <c r="E1646" s="25" t="s">
        <v>967</v>
      </c>
      <c r="F1646" s="25" t="s">
        <v>1403</v>
      </c>
      <c r="G1646" s="25" t="s">
        <v>1892</v>
      </c>
      <c r="H1646" s="25" t="s">
        <v>1893</v>
      </c>
      <c r="I1646" s="25" t="s">
        <v>997</v>
      </c>
      <c r="J1646" s="25" t="s">
        <v>972</v>
      </c>
      <c r="K1646" s="25">
        <v>-1.5193224383306999E-3</v>
      </c>
      <c r="L1646" s="25">
        <v>-6.1655356873018801E-3</v>
      </c>
      <c r="M1646" s="25"/>
      <c r="N1646" s="25"/>
      <c r="O1646" s="25"/>
      <c r="P1646" s="25"/>
    </row>
  </sheetData>
  <mergeCells count="2">
    <mergeCell ref="A1643:B1643"/>
    <mergeCell ref="P41:Q4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4-25-13 open ref commands</vt:lpstr>
      <vt:lpstr>4-25-13 commands (EHFI)</vt:lpstr>
      <vt:lpstr>7-17-13 commands (Zhou)</vt:lpstr>
      <vt:lpstr>HMP_commands</vt:lpstr>
      <vt:lpstr>HMP_commands_DESeq</vt:lpstr>
      <vt:lpstr>HMP_groups</vt:lpstr>
    </vt:vector>
  </TitlesOfParts>
  <Company>ANL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2013-07-17T20:21:53Z</dcterms:created>
  <dcterms:modified xsi:type="dcterms:W3CDTF">2015-06-11T23:41:02Z</dcterms:modified>
</cp:coreProperties>
</file>