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repositories\datascience_sensor_data\Maschinelles_Lernen\PythonClassifierApplication_Motor\"/>
    </mc:Choice>
  </mc:AlternateContent>
  <bookViews>
    <workbookView xWindow="0" yWindow="0" windowWidth="16080" windowHeight="5850" xr2:uid="{E95FCEEA-69E2-4DC9-A169-3746B796928C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5" i="1" l="1"/>
  <c r="J55" i="1"/>
  <c r="I55" i="1"/>
  <c r="H55" i="1"/>
  <c r="K54" i="1"/>
  <c r="E54" i="1"/>
  <c r="D54" i="1"/>
  <c r="K33" i="1"/>
  <c r="J33" i="1"/>
  <c r="I33" i="1"/>
  <c r="H33" i="1"/>
  <c r="K32" i="1"/>
  <c r="Q42" i="1" l="1"/>
  <c r="J46" i="1" s="1"/>
  <c r="M42" i="1"/>
  <c r="J49" i="1" l="1"/>
  <c r="H49" i="1"/>
  <c r="K48" i="1"/>
  <c r="H46" i="1"/>
  <c r="O42" i="1"/>
  <c r="I49" i="1" s="1"/>
  <c r="R42" i="1"/>
  <c r="P42" i="1"/>
  <c r="R20" i="1"/>
  <c r="Q20" i="1"/>
  <c r="J27" i="1" s="1"/>
  <c r="P20" i="1"/>
  <c r="N20" i="1"/>
  <c r="O20" i="1"/>
  <c r="I27" i="1" s="1"/>
  <c r="M20" i="1"/>
  <c r="H27" i="1" s="1"/>
  <c r="K26" i="1"/>
  <c r="K45" i="1"/>
  <c r="K23" i="1"/>
  <c r="I46" i="1" l="1"/>
  <c r="H24" i="1"/>
  <c r="I24" i="1"/>
  <c r="J24" i="1"/>
  <c r="N42" i="1"/>
  <c r="K42" i="1" l="1"/>
  <c r="K17" i="1"/>
  <c r="K18" i="1"/>
  <c r="K19" i="1"/>
  <c r="K20" i="1"/>
  <c r="K16" i="1"/>
  <c r="K41" i="1" l="1"/>
  <c r="K40" i="1"/>
  <c r="K39" i="1"/>
  <c r="K38" i="1"/>
  <c r="K37" i="1"/>
  <c r="K7" i="1"/>
  <c r="K5" i="1"/>
  <c r="C5" i="1"/>
  <c r="D32" i="1" l="1"/>
  <c r="E32" i="1"/>
  <c r="T42" i="1"/>
  <c r="S42" i="1"/>
  <c r="D5" i="1"/>
  <c r="D45" i="1"/>
  <c r="E48" i="1"/>
  <c r="D26" i="1"/>
  <c r="E23" i="1"/>
  <c r="D48" i="1"/>
  <c r="D23" i="1"/>
  <c r="E26" i="1"/>
  <c r="E45" i="1"/>
  <c r="D38" i="1"/>
  <c r="E38" i="1"/>
  <c r="E5" i="1"/>
  <c r="K13" i="1"/>
  <c r="K14" i="1"/>
  <c r="K15" i="1"/>
  <c r="K11" i="1"/>
  <c r="K12" i="1"/>
  <c r="K6" i="1"/>
  <c r="K8" i="1"/>
  <c r="K4" i="1"/>
  <c r="K46" i="1" l="1"/>
  <c r="K49" i="1"/>
  <c r="T20" i="1"/>
  <c r="S20" i="1"/>
  <c r="K24" i="1" l="1"/>
  <c r="K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Trat</author>
  </authors>
  <commentList>
    <comment ref="D3" authorId="0" shapeId="0" xr:uid="{12295AF8-E9C2-4777-83D8-0929F3B33085}">
      <text>
        <r>
          <rPr>
            <b/>
            <sz val="9"/>
            <color indexed="81"/>
            <rFont val="Segoe UI"/>
            <charset val="1"/>
          </rPr>
          <t>Martin Trat
wenige Werte werden evtl. wegen falscher Formatierung in Datenbank von Programm herausgefiltert</t>
        </r>
      </text>
    </comment>
    <comment ref="E3" authorId="0" shapeId="0" xr:uid="{82051463-FF0E-492E-915C-35FC274E9742}">
      <text>
        <r>
          <rPr>
            <b/>
            <sz val="9"/>
            <color indexed="81"/>
            <rFont val="Segoe UI"/>
            <family val="2"/>
          </rPr>
          <t>Martin Trat: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>Martin Trat
wenige Werte werden evtl. wegen falscher Formatierung in Datenbank von Programm herausgefiltert</t>
        </r>
      </text>
    </comment>
  </commentList>
</comments>
</file>

<file path=xl/sharedStrings.xml><?xml version="1.0" encoding="utf-8"?>
<sst xmlns="http://schemas.openxmlformats.org/spreadsheetml/2006/main" count="63" uniqueCount="19">
  <si>
    <t>lineare SVM</t>
  </si>
  <si>
    <t>C-Parameter</t>
  </si>
  <si>
    <t>TPR</t>
  </si>
  <si>
    <t>FPR</t>
  </si>
  <si>
    <t>Classification Error</t>
  </si>
  <si>
    <t>Train Samples</t>
  </si>
  <si>
    <t>Test Samples</t>
  </si>
  <si>
    <t>Total Samples</t>
  </si>
  <si>
    <t>Accuracy</t>
  </si>
  <si>
    <t>rbf SVM</t>
  </si>
  <si>
    <t>mean</t>
  </si>
  <si>
    <t>Execution</t>
  </si>
  <si>
    <t>std</t>
  </si>
  <si>
    <t>nicht normalisiert</t>
  </si>
  <si>
    <t>(C=1)</t>
  </si>
  <si>
    <t>Train_Test_Split</t>
  </si>
  <si>
    <t>rel. Delta zu mean 10%/20%</t>
  </si>
  <si>
    <t>normalisiert</t>
  </si>
  <si>
    <t>rel. Delta zu mean 10%/20% (nicht normalisiert)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</si>
</sst>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charset val="1"/>
    </font>
    <font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1" fontId="0" fillId="0" borderId="0" xfId="0" applyNumberFormat="1" applyAlignment="1">
      <alignment wrapText="1"/>
    </xf>
    <xf numFmtId="2" fontId="1" fillId="0" borderId="1" xfId="0" applyNumberFormat="1" applyFont="1" applyBorder="1" applyAlignment="1">
      <alignment horizontal="right" vertical="center" wrapText="1"/>
    </xf>
    <xf numFmtId="164" fontId="0" fillId="2" borderId="0" xfId="0" applyNumberFormat="1" applyFill="1" applyAlignment="1">
      <alignment wrapText="1"/>
    </xf>
    <xf numFmtId="0" fontId="1" fillId="0" borderId="0" xfId="0" applyFont="1"/>
    <xf numFmtId="164" fontId="0" fillId="0" borderId="0" xfId="0" applyNumberFormat="1"/>
    <xf numFmtId="0" fontId="0" fillId="0" borderId="0" xfId="0" applyNumberFormat="1" applyAlignment="1">
      <alignment wrapText="1"/>
    </xf>
    <xf numFmtId="9" fontId="0" fillId="0" borderId="0" xfId="0" applyNumberFormat="1"/>
    <xf numFmtId="164" fontId="0" fillId="0" borderId="0" xfId="0" applyNumberFormat="1" applyFill="1" applyAlignment="1">
      <alignment wrapText="1"/>
    </xf>
    <xf numFmtId="0" fontId="0" fillId="2" borderId="0" xfId="0" applyNumberFormat="1" applyFill="1" applyAlignment="1">
      <alignment wrapText="1"/>
    </xf>
    <xf numFmtId="0" fontId="0" fillId="0" borderId="0" xfId="0" applyNumberFormat="1" applyFill="1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NumberFormat="1" applyBorder="1" applyAlignment="1">
      <alignment wrapText="1"/>
    </xf>
    <xf numFmtId="164" fontId="0" fillId="0" borderId="1" xfId="0" applyNumberFormat="1" applyBorder="1"/>
    <xf numFmtId="164" fontId="3" fillId="0" borderId="0" xfId="0" applyNumberFormat="1" applyFont="1" applyAlignment="1">
      <alignment wrapText="1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2" xfId="0" applyNumberFormat="1" applyBorder="1" applyAlignment="1">
      <alignment wrapText="1"/>
    </xf>
    <xf numFmtId="164" fontId="0" fillId="0" borderId="2" xfId="0" applyNumberFormat="1" applyBorder="1" applyAlignment="1">
      <alignment wrapText="1"/>
    </xf>
    <xf numFmtId="0" fontId="0" fillId="0" borderId="0" xfId="0" applyBorder="1"/>
    <xf numFmtId="0" fontId="4" fillId="0" borderId="0" xfId="0" applyNumberFormat="1" applyFont="1" applyAlignment="1">
      <alignment wrapText="1"/>
    </xf>
    <xf numFmtId="0" fontId="0" fillId="0" borderId="0" xfId="0" applyAlignment="1">
      <alignment vertical="center"/>
    </xf>
    <xf numFmtId="9" fontId="1" fillId="0" borderId="0" xfId="0" applyNumberFormat="1" applyFo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  <xf numFmtId="164" fontId="0" fillId="0" borderId="0" xfId="0" applyNumberFormat="1" applyFont="1" applyAlignment="1">
      <alignment wrapText="1"/>
    </xf>
    <xf numFmtId="164" fontId="3" fillId="0" borderId="1" xfId="0" applyNumberFormat="1" applyFont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BCC99-EC25-41F5-B124-71E260E06872}">
  <dimension ref="A2:T74"/>
  <sheetViews>
    <sheetView showGridLines="0" tabSelected="1" workbookViewId="0"/>
  </sheetViews>
  <sheetFormatPr baseColWidth="10" defaultRowHeight="15" x14ac:dyDescent="0.25"/>
  <cols>
    <col min="7" max="7" width="13.28515625" style="3" customWidth="1"/>
    <col min="8" max="11" width="13.28515625" style="2" customWidth="1"/>
  </cols>
  <sheetData>
    <row r="2" spans="1:11" x14ac:dyDescent="0.25">
      <c r="C2" s="31" t="s">
        <v>15</v>
      </c>
      <c r="D2" s="31"/>
      <c r="E2" s="31"/>
    </row>
    <row r="3" spans="1:11" ht="30" x14ac:dyDescent="0.25">
      <c r="A3" s="6" t="s">
        <v>0</v>
      </c>
      <c r="C3" s="1" t="s">
        <v>7</v>
      </c>
      <c r="D3" s="1" t="s">
        <v>5</v>
      </c>
      <c r="E3" s="1" t="s">
        <v>6</v>
      </c>
      <c r="F3" s="1"/>
      <c r="G3" s="4" t="s">
        <v>1</v>
      </c>
      <c r="H3" s="4" t="s">
        <v>8</v>
      </c>
      <c r="I3" s="4" t="s">
        <v>2</v>
      </c>
      <c r="J3" s="4" t="s">
        <v>3</v>
      </c>
      <c r="K3" s="4" t="s">
        <v>4</v>
      </c>
    </row>
    <row r="4" spans="1:11" x14ac:dyDescent="0.25">
      <c r="A4" t="s">
        <v>13</v>
      </c>
      <c r="C4" s="1"/>
      <c r="D4" s="1"/>
      <c r="E4" s="1"/>
      <c r="F4" s="1"/>
      <c r="G4" s="3">
        <v>10000000</v>
      </c>
      <c r="H4" s="2">
        <v>0.5383329</v>
      </c>
      <c r="I4" s="2">
        <v>0.75114289999999995</v>
      </c>
      <c r="J4" s="2">
        <v>0.67276670000000005</v>
      </c>
      <c r="K4" s="2">
        <f>1-H4</f>
        <v>0.4616671</v>
      </c>
    </row>
    <row r="5" spans="1:11" x14ac:dyDescent="0.25">
      <c r="C5">
        <f>522805+529235</f>
        <v>1052040</v>
      </c>
      <c r="D5">
        <f>D6*$C$5</f>
        <v>105204</v>
      </c>
      <c r="E5">
        <f>E6*$C$5</f>
        <v>210408</v>
      </c>
      <c r="G5" s="8">
        <v>1.7</v>
      </c>
      <c r="H5" s="2">
        <v>0.53816180000000002</v>
      </c>
      <c r="I5" s="2">
        <v>0.75090800000000002</v>
      </c>
      <c r="J5" s="2">
        <v>0.67334850000000002</v>
      </c>
      <c r="K5" s="2">
        <f>1-H5</f>
        <v>0.46183819999999998</v>
      </c>
    </row>
    <row r="6" spans="1:11" x14ac:dyDescent="0.25">
      <c r="C6" s="9">
        <v>1</v>
      </c>
      <c r="D6" s="9">
        <v>0.1</v>
      </c>
      <c r="E6" s="9">
        <v>0.2</v>
      </c>
      <c r="G6" s="11">
        <v>1</v>
      </c>
      <c r="H6" s="5">
        <v>0.53694030000000004</v>
      </c>
      <c r="I6" s="5">
        <v>0.75128649999999997</v>
      </c>
      <c r="J6" s="5">
        <v>0.67553759999999996</v>
      </c>
      <c r="K6" s="5">
        <f t="shared" ref="K6:K8" si="0">1-H6</f>
        <v>0.46305969999999996</v>
      </c>
    </row>
    <row r="7" spans="1:11" x14ac:dyDescent="0.25">
      <c r="G7" s="12">
        <v>0.3</v>
      </c>
      <c r="H7" s="10">
        <v>0.53721600000000003</v>
      </c>
      <c r="I7" s="10">
        <v>0.74706629999999996</v>
      </c>
      <c r="J7" s="10">
        <v>0.67075779999999996</v>
      </c>
      <c r="K7" s="10">
        <f t="shared" si="0"/>
        <v>0.46278399999999997</v>
      </c>
    </row>
    <row r="8" spans="1:11" x14ac:dyDescent="0.25">
      <c r="G8" s="3">
        <v>9.9999999999999995E-8</v>
      </c>
      <c r="H8" s="10">
        <v>0.52755370000000001</v>
      </c>
      <c r="I8" s="10">
        <v>0.63316410000000001</v>
      </c>
      <c r="J8" s="10">
        <v>0.57682999999999995</v>
      </c>
      <c r="K8" s="2">
        <f t="shared" si="0"/>
        <v>0.47244629999999999</v>
      </c>
    </row>
    <row r="10" spans="1:11" ht="30" x14ac:dyDescent="0.25">
      <c r="F10" s="24"/>
      <c r="G10" s="4" t="s">
        <v>11</v>
      </c>
      <c r="H10" s="4" t="s">
        <v>8</v>
      </c>
      <c r="I10" s="4" t="s">
        <v>2</v>
      </c>
      <c r="J10" s="4" t="s">
        <v>3</v>
      </c>
      <c r="K10" s="4" t="s">
        <v>4</v>
      </c>
    </row>
    <row r="11" spans="1:11" x14ac:dyDescent="0.25">
      <c r="F11" s="34" t="s">
        <v>14</v>
      </c>
      <c r="G11" s="8">
        <v>1</v>
      </c>
      <c r="H11" s="10">
        <v>0.53694030000000004</v>
      </c>
      <c r="I11" s="10">
        <v>0.75128649999999997</v>
      </c>
      <c r="J11" s="10">
        <v>0.67553759999999996</v>
      </c>
      <c r="K11" s="10">
        <f>1-H11</f>
        <v>0.46305969999999996</v>
      </c>
    </row>
    <row r="12" spans="1:11" x14ac:dyDescent="0.25">
      <c r="F12" s="34"/>
      <c r="G12" s="8">
        <v>2</v>
      </c>
      <c r="H12" s="2">
        <v>0.5374584</v>
      </c>
      <c r="I12" s="2">
        <v>0.74940569999999995</v>
      </c>
      <c r="J12" s="2">
        <v>0.67264159999999995</v>
      </c>
      <c r="K12" s="2">
        <f>1-H12</f>
        <v>0.4625416</v>
      </c>
    </row>
    <row r="13" spans="1:11" x14ac:dyDescent="0.25">
      <c r="C13" s="22"/>
      <c r="F13" s="34"/>
      <c r="G13" s="8">
        <v>3</v>
      </c>
      <c r="H13" s="2">
        <v>0.53842789999999996</v>
      </c>
      <c r="I13" s="2">
        <v>0.75630390000000003</v>
      </c>
      <c r="J13" s="2">
        <v>0.67801350000000005</v>
      </c>
      <c r="K13" s="2">
        <f t="shared" ref="K13:K23" si="1">1-H13</f>
        <v>0.46157210000000004</v>
      </c>
    </row>
    <row r="14" spans="1:11" x14ac:dyDescent="0.25">
      <c r="F14" s="34"/>
      <c r="G14" s="8">
        <v>4</v>
      </c>
      <c r="H14" s="2">
        <v>0.53769599999999995</v>
      </c>
      <c r="I14" s="2">
        <v>0.75595440000000003</v>
      </c>
      <c r="J14" s="2">
        <v>0.67664570000000002</v>
      </c>
      <c r="K14" s="2">
        <f t="shared" si="1"/>
        <v>0.46230400000000005</v>
      </c>
    </row>
    <row r="15" spans="1:11" x14ac:dyDescent="0.25">
      <c r="F15" s="34"/>
      <c r="G15" s="8">
        <v>5</v>
      </c>
      <c r="H15" s="2">
        <v>0.53844689999999995</v>
      </c>
      <c r="I15" s="2">
        <v>0.74967019999999995</v>
      </c>
      <c r="J15" s="2">
        <v>0.67037469999999999</v>
      </c>
      <c r="K15" s="2">
        <f t="shared" si="1"/>
        <v>0.46155310000000005</v>
      </c>
    </row>
    <row r="16" spans="1:11" x14ac:dyDescent="0.25">
      <c r="F16" s="34"/>
      <c r="G16" s="8">
        <v>6</v>
      </c>
      <c r="H16" s="2">
        <v>0.53723969999999999</v>
      </c>
      <c r="I16" s="2">
        <v>0.75581379999999998</v>
      </c>
      <c r="J16" s="2">
        <v>0.67786959999999996</v>
      </c>
      <c r="K16" s="2">
        <f t="shared" si="1"/>
        <v>0.46276030000000001</v>
      </c>
    </row>
    <row r="17" spans="1:20" x14ac:dyDescent="0.25">
      <c r="F17" s="34"/>
      <c r="G17" s="8">
        <v>7</v>
      </c>
      <c r="H17" s="2">
        <v>0.5374061</v>
      </c>
      <c r="I17" s="2">
        <v>0.75929990000000003</v>
      </c>
      <c r="J17" s="2">
        <v>0.68318599999999996</v>
      </c>
      <c r="K17" s="2">
        <f t="shared" si="1"/>
        <v>0.4625939</v>
      </c>
    </row>
    <row r="18" spans="1:20" x14ac:dyDescent="0.25">
      <c r="F18" s="34"/>
      <c r="G18" s="8">
        <v>8</v>
      </c>
      <c r="H18" s="2">
        <v>0.53694980000000003</v>
      </c>
      <c r="I18" s="2">
        <v>0.75823839999999998</v>
      </c>
      <c r="J18" s="2">
        <v>0.68194750000000004</v>
      </c>
      <c r="K18" s="2">
        <f t="shared" si="1"/>
        <v>0.46305019999999997</v>
      </c>
      <c r="M18" s="35" t="s">
        <v>8</v>
      </c>
      <c r="N18" s="32"/>
      <c r="O18" s="32" t="s">
        <v>2</v>
      </c>
      <c r="P18" s="32"/>
      <c r="Q18" s="32" t="s">
        <v>3</v>
      </c>
      <c r="R18" s="32"/>
      <c r="S18" s="32" t="s">
        <v>4</v>
      </c>
      <c r="T18" s="33"/>
    </row>
    <row r="19" spans="1:20" x14ac:dyDescent="0.25">
      <c r="F19" s="34"/>
      <c r="G19" s="8">
        <v>9</v>
      </c>
      <c r="H19" s="2">
        <v>0.53698310000000005</v>
      </c>
      <c r="I19" s="2">
        <v>0.74382029999999999</v>
      </c>
      <c r="J19" s="2">
        <v>0.66645929999999998</v>
      </c>
      <c r="K19" s="2">
        <f t="shared" si="1"/>
        <v>0.46301689999999995</v>
      </c>
      <c r="M19" s="26" t="s">
        <v>10</v>
      </c>
      <c r="N19" s="27" t="s">
        <v>12</v>
      </c>
      <c r="O19" s="27" t="s">
        <v>10</v>
      </c>
      <c r="P19" s="27" t="s">
        <v>12</v>
      </c>
      <c r="Q19" s="27" t="s">
        <v>10</v>
      </c>
      <c r="R19" s="27" t="s">
        <v>12</v>
      </c>
      <c r="S19" s="27" t="s">
        <v>10</v>
      </c>
      <c r="T19" s="28" t="s">
        <v>12</v>
      </c>
    </row>
    <row r="20" spans="1:20" x14ac:dyDescent="0.25">
      <c r="F20" s="34"/>
      <c r="G20" s="8">
        <v>10</v>
      </c>
      <c r="H20" s="2">
        <v>0.53684529999999997</v>
      </c>
      <c r="I20" s="2">
        <v>0.75316839999999996</v>
      </c>
      <c r="J20" s="2">
        <v>0.67647420000000003</v>
      </c>
      <c r="K20" s="2">
        <f t="shared" si="1"/>
        <v>0.46315470000000003</v>
      </c>
      <c r="M20" s="29">
        <f>AVERAGE(H11:H20)</f>
        <v>0.53743934999999998</v>
      </c>
      <c r="N20" s="27">
        <f>_xlfn.STDEV.P(H11:H20)</f>
        <v>5.6119118711894659E-4</v>
      </c>
      <c r="O20" s="30">
        <f>AVERAGE(I11:I20)</f>
        <v>0.75329615000000005</v>
      </c>
      <c r="P20" s="27">
        <f>_xlfn.STDEV.P(I11:I20)</f>
        <v>4.5282681544383096E-3</v>
      </c>
      <c r="Q20" s="30">
        <f>AVERAGE(J11:J20)</f>
        <v>0.67591497</v>
      </c>
      <c r="R20" s="27">
        <f>_xlfn.STDEV.P(J11:J20)</f>
        <v>4.7884449739033323E-3</v>
      </c>
      <c r="S20" s="30">
        <f>AVERAGE(K11:K20)</f>
        <v>0.46256065000000002</v>
      </c>
      <c r="T20" s="28">
        <f>_xlfn.STDEV.P(K11:K20)</f>
        <v>5.6119118711894659E-4</v>
      </c>
    </row>
    <row r="21" spans="1:20" x14ac:dyDescent="0.25">
      <c r="F21" s="13"/>
      <c r="G21" s="8"/>
      <c r="M21" s="7"/>
      <c r="O21" s="7"/>
    </row>
    <row r="22" spans="1:20" x14ac:dyDescent="0.25">
      <c r="F22" s="13"/>
      <c r="G22" s="8"/>
      <c r="M22" s="7"/>
      <c r="O22" s="7"/>
    </row>
    <row r="23" spans="1:20" x14ac:dyDescent="0.25">
      <c r="D23">
        <f>$C$5*D24</f>
        <v>52602</v>
      </c>
      <c r="E23">
        <f>$C$5*E24</f>
        <v>210408</v>
      </c>
      <c r="F23" s="13" t="s">
        <v>14</v>
      </c>
      <c r="G23" s="8"/>
      <c r="H23" s="2">
        <v>0.53669319999999998</v>
      </c>
      <c r="I23" s="2">
        <v>0.75398489999999996</v>
      </c>
      <c r="J23" s="2">
        <v>0.67702399999999996</v>
      </c>
      <c r="K23" s="2">
        <f t="shared" si="1"/>
        <v>0.46330680000000002</v>
      </c>
      <c r="M23" s="7"/>
      <c r="O23" s="7"/>
    </row>
    <row r="24" spans="1:20" ht="39" x14ac:dyDescent="0.25">
      <c r="D24" s="25">
        <v>0.05</v>
      </c>
      <c r="E24" s="25">
        <v>0.2</v>
      </c>
      <c r="F24" s="13"/>
      <c r="G24" s="23" t="s">
        <v>16</v>
      </c>
      <c r="H24" s="17">
        <f>(H23-$M$20)/$M$20</f>
        <v>-1.3883427032278172E-3</v>
      </c>
      <c r="I24" s="17">
        <f>(I23-$O$20)/$O$20</f>
        <v>9.1431504063827309E-4</v>
      </c>
      <c r="J24" s="17">
        <f>(J23-$Q$20)/$Q$20</f>
        <v>1.6407833074032305E-3</v>
      </c>
      <c r="K24" s="17">
        <f>(K23-$S$20)/$S$20</f>
        <v>1.6130857650775113E-3</v>
      </c>
      <c r="M24" s="7"/>
      <c r="O24" s="7"/>
    </row>
    <row r="25" spans="1:20" x14ac:dyDescent="0.25">
      <c r="D25" s="18"/>
      <c r="E25" s="18"/>
      <c r="F25" s="19"/>
      <c r="G25" s="20"/>
      <c r="H25" s="21"/>
      <c r="I25" s="21"/>
      <c r="J25" s="21"/>
      <c r="K25" s="21"/>
      <c r="M25" s="7"/>
      <c r="O25" s="7"/>
    </row>
    <row r="26" spans="1:20" x14ac:dyDescent="0.25">
      <c r="D26">
        <f>$C$5*D27</f>
        <v>157806</v>
      </c>
      <c r="E26">
        <f>$C$5*E27</f>
        <v>210408</v>
      </c>
      <c r="F26" s="13" t="s">
        <v>14</v>
      </c>
      <c r="G26" s="8"/>
      <c r="H26" s="2">
        <v>0.53709240000000003</v>
      </c>
      <c r="I26" s="2">
        <v>0.75629349999999995</v>
      </c>
      <c r="J26" s="2">
        <v>0.67941050000000003</v>
      </c>
      <c r="K26" s="2">
        <f t="shared" ref="K26" si="2">1-H26</f>
        <v>0.46290759999999997</v>
      </c>
      <c r="M26" s="7"/>
      <c r="O26" s="7"/>
    </row>
    <row r="27" spans="1:20" ht="39" x14ac:dyDescent="0.25">
      <c r="D27" s="25">
        <v>0.15</v>
      </c>
      <c r="E27" s="25">
        <v>0.2</v>
      </c>
      <c r="G27" s="23" t="s">
        <v>16</v>
      </c>
      <c r="H27" s="17">
        <f>(H26-$M$20)/$M$20</f>
        <v>-6.45561215418925E-4</v>
      </c>
      <c r="I27" s="17">
        <f>(I26-$O$20)/$O$20</f>
        <v>3.9789795819345402E-3</v>
      </c>
      <c r="J27" s="17">
        <f>(J26-$Q$20)/$Q$20</f>
        <v>5.1715528655919907E-3</v>
      </c>
      <c r="K27" s="17">
        <f>(K26-$S$20)/$S$20</f>
        <v>7.5006380244397577E-4</v>
      </c>
      <c r="O27" s="7"/>
    </row>
    <row r="28" spans="1:20" x14ac:dyDescent="0.25">
      <c r="D28" s="25"/>
      <c r="E28" s="25"/>
      <c r="G28" s="23"/>
      <c r="H28" s="17"/>
      <c r="I28" s="17"/>
      <c r="J28" s="17"/>
      <c r="K28" s="17"/>
      <c r="O28" s="7"/>
    </row>
    <row r="29" spans="1:20" x14ac:dyDescent="0.25">
      <c r="D29" s="25"/>
      <c r="E29" s="25"/>
      <c r="G29" s="23"/>
      <c r="H29" s="17"/>
      <c r="I29" s="17"/>
      <c r="J29" s="17"/>
      <c r="K29" s="17"/>
      <c r="O29" s="7"/>
    </row>
    <row r="30" spans="1:20" x14ac:dyDescent="0.25">
      <c r="D30" s="25"/>
      <c r="E30" s="25"/>
      <c r="G30" s="23"/>
      <c r="H30" s="17"/>
      <c r="I30" s="17"/>
      <c r="J30" s="17"/>
      <c r="K30" s="17"/>
      <c r="O30" s="7"/>
    </row>
    <row r="31" spans="1:20" x14ac:dyDescent="0.25">
      <c r="D31" s="25"/>
      <c r="E31" s="25"/>
      <c r="G31" s="23"/>
      <c r="H31" s="17"/>
      <c r="I31" s="17"/>
      <c r="J31" s="17"/>
      <c r="K31" s="17"/>
      <c r="O31" s="7"/>
    </row>
    <row r="32" spans="1:20" x14ac:dyDescent="0.25">
      <c r="A32" t="s">
        <v>17</v>
      </c>
      <c r="D32">
        <f>D33*$C$5</f>
        <v>105204</v>
      </c>
      <c r="E32">
        <f>E33*$C$5</f>
        <v>210408</v>
      </c>
      <c r="G32" s="23"/>
      <c r="H32" s="36">
        <v>0.52775340000000004</v>
      </c>
      <c r="I32" s="36">
        <v>0.65062750000000003</v>
      </c>
      <c r="J32" s="36">
        <v>0.59395489999999995</v>
      </c>
      <c r="K32" s="2">
        <f t="shared" ref="K32" si="3">1-H32</f>
        <v>0.47224659999999996</v>
      </c>
      <c r="O32" s="7"/>
    </row>
    <row r="33" spans="1:20" ht="64.5" x14ac:dyDescent="0.25">
      <c r="D33" s="9">
        <v>0.1</v>
      </c>
      <c r="E33" s="9">
        <v>0.2</v>
      </c>
      <c r="G33" s="23" t="s">
        <v>18</v>
      </c>
      <c r="H33" s="17">
        <f>(H32-$M$20)/$M$20</f>
        <v>-1.8022405690986235E-2</v>
      </c>
      <c r="I33" s="17">
        <f>(I32-$O$20)/$O$20</f>
        <v>-0.13629254576702671</v>
      </c>
      <c r="J33" s="17">
        <f>(J32-$Q$20)/$Q$20</f>
        <v>-0.12125795941462882</v>
      </c>
      <c r="K33" s="17">
        <f>(K32-$S$20)/$S$20</f>
        <v>2.0939848644712739E-2</v>
      </c>
      <c r="O33" s="7"/>
    </row>
    <row r="34" spans="1:20" s="14" customFormat="1" x14ac:dyDescent="0.25">
      <c r="G34" s="15"/>
      <c r="H34" s="37"/>
      <c r="I34" s="37"/>
      <c r="J34" s="37"/>
      <c r="K34" s="37"/>
      <c r="O34" s="16"/>
    </row>
    <row r="35" spans="1:20" x14ac:dyDescent="0.25">
      <c r="G35" s="8"/>
      <c r="O35" s="7"/>
    </row>
    <row r="36" spans="1:20" ht="30" x14ac:dyDescent="0.25">
      <c r="A36" s="6" t="s">
        <v>9</v>
      </c>
      <c r="C36" s="1"/>
      <c r="D36" s="1" t="s">
        <v>5</v>
      </c>
      <c r="E36" s="1" t="s">
        <v>6</v>
      </c>
      <c r="F36" s="24"/>
      <c r="G36" s="4" t="s">
        <v>11</v>
      </c>
      <c r="H36" s="4" t="s">
        <v>8</v>
      </c>
      <c r="I36" s="4" t="s">
        <v>2</v>
      </c>
      <c r="J36" s="4" t="s">
        <v>3</v>
      </c>
      <c r="K36" s="4" t="s">
        <v>4</v>
      </c>
      <c r="O36" s="7"/>
    </row>
    <row r="37" spans="1:20" x14ac:dyDescent="0.25">
      <c r="A37" t="s">
        <v>13</v>
      </c>
      <c r="C37" s="1"/>
      <c r="D37" s="1"/>
      <c r="E37" s="1"/>
      <c r="F37" s="34" t="s">
        <v>14</v>
      </c>
      <c r="G37" s="8">
        <v>1</v>
      </c>
      <c r="H37" s="2">
        <v>0.59602580000000005</v>
      </c>
      <c r="I37" s="2">
        <v>0.63216640000000002</v>
      </c>
      <c r="J37" s="2">
        <v>0.43979970000000002</v>
      </c>
      <c r="K37" s="2">
        <f>1-H37</f>
        <v>0.40397419999999995</v>
      </c>
      <c r="O37" s="7"/>
    </row>
    <row r="38" spans="1:20" x14ac:dyDescent="0.25">
      <c r="D38">
        <f>D39*$C$5</f>
        <v>105204</v>
      </c>
      <c r="E38">
        <f>E39*$C$5</f>
        <v>210408</v>
      </c>
      <c r="F38" s="34"/>
      <c r="G38" s="8">
        <v>2</v>
      </c>
      <c r="H38" s="2">
        <v>0.59533670000000005</v>
      </c>
      <c r="I38" s="2">
        <v>0.64642639999999996</v>
      </c>
      <c r="J38" s="2">
        <v>0.45494319999999999</v>
      </c>
      <c r="K38" s="2">
        <f>1-H38</f>
        <v>0.40466329999999995</v>
      </c>
      <c r="O38" s="7"/>
    </row>
    <row r="39" spans="1:20" x14ac:dyDescent="0.25">
      <c r="D39" s="9">
        <v>0.1</v>
      </c>
      <c r="E39" s="9">
        <v>0.2</v>
      </c>
      <c r="F39" s="34"/>
      <c r="G39" s="8">
        <v>3</v>
      </c>
      <c r="H39" s="2">
        <v>0.59373019999999999</v>
      </c>
      <c r="I39" s="2">
        <v>0.6351078</v>
      </c>
      <c r="J39" s="2">
        <v>0.44740459999999999</v>
      </c>
      <c r="K39" s="2">
        <f t="shared" ref="K39:K45" si="4">1-H39</f>
        <v>0.40626980000000001</v>
      </c>
      <c r="O39" s="7"/>
    </row>
    <row r="40" spans="1:20" x14ac:dyDescent="0.25">
      <c r="F40" s="34"/>
      <c r="G40" s="8">
        <v>4</v>
      </c>
      <c r="H40" s="2">
        <v>0.59357819999999994</v>
      </c>
      <c r="I40" s="2">
        <v>0.63184300000000004</v>
      </c>
      <c r="J40" s="2">
        <v>0.44427319999999998</v>
      </c>
      <c r="K40" s="2">
        <f t="shared" si="4"/>
        <v>0.40642180000000006</v>
      </c>
      <c r="M40" s="35" t="s">
        <v>8</v>
      </c>
      <c r="N40" s="32"/>
      <c r="O40" s="32" t="s">
        <v>2</v>
      </c>
      <c r="P40" s="32"/>
      <c r="Q40" s="32" t="s">
        <v>3</v>
      </c>
      <c r="R40" s="32"/>
      <c r="S40" s="32" t="s">
        <v>4</v>
      </c>
      <c r="T40" s="33"/>
    </row>
    <row r="41" spans="1:20" x14ac:dyDescent="0.25">
      <c r="F41" s="34"/>
      <c r="G41" s="8">
        <v>5</v>
      </c>
      <c r="H41" s="2">
        <v>0.59387760000000001</v>
      </c>
      <c r="I41" s="2">
        <v>0.62498900000000002</v>
      </c>
      <c r="J41" s="2">
        <v>0.457708</v>
      </c>
      <c r="K41" s="2">
        <f t="shared" si="4"/>
        <v>0.40612239999999999</v>
      </c>
      <c r="M41" s="26" t="s">
        <v>10</v>
      </c>
      <c r="N41" s="27" t="s">
        <v>12</v>
      </c>
      <c r="O41" s="27" t="s">
        <v>10</v>
      </c>
      <c r="P41" s="27" t="s">
        <v>12</v>
      </c>
      <c r="Q41" s="27" t="s">
        <v>10</v>
      </c>
      <c r="R41" s="27" t="s">
        <v>12</v>
      </c>
      <c r="S41" s="27" t="s">
        <v>10</v>
      </c>
      <c r="T41" s="28" t="s">
        <v>12</v>
      </c>
    </row>
    <row r="42" spans="1:20" x14ac:dyDescent="0.25">
      <c r="F42" s="34"/>
      <c r="G42" s="8">
        <v>6</v>
      </c>
      <c r="H42" s="2">
        <v>0.59346880000000002</v>
      </c>
      <c r="I42" s="2">
        <v>0.63834630000000003</v>
      </c>
      <c r="J42" s="2">
        <v>0.45175739999999998</v>
      </c>
      <c r="K42" s="2">
        <f t="shared" si="4"/>
        <v>0.40653119999999998</v>
      </c>
      <c r="M42" s="29">
        <f>AVERAGE(H37:H42)</f>
        <v>0.59433621666666669</v>
      </c>
      <c r="N42" s="27">
        <f>_xlfn.STDEV.P(H37:H42)</f>
        <v>9.7981674547962193E-4</v>
      </c>
      <c r="O42" s="30">
        <f>AVERAGE(I37:I42)</f>
        <v>0.63481314999999994</v>
      </c>
      <c r="P42" s="27">
        <f>_xlfn.STDEV.P(I37:I42)</f>
        <v>6.5800018099668048E-3</v>
      </c>
      <c r="Q42" s="30">
        <f>AVERAGE(J37:J42)</f>
        <v>0.44931435000000003</v>
      </c>
      <c r="R42" s="27">
        <f>_xlfn.STDEV.P(J37:J42)</f>
        <v>6.1602855582486302E-3</v>
      </c>
      <c r="S42" s="30">
        <f>AVERAGE(K37:K42)</f>
        <v>0.40566378333333336</v>
      </c>
      <c r="T42" s="28">
        <f>_xlfn.STDEV.P(K37:K42)</f>
        <v>9.7981674547962193E-4</v>
      </c>
    </row>
    <row r="43" spans="1:20" x14ac:dyDescent="0.25">
      <c r="G43" s="8"/>
    </row>
    <row r="44" spans="1:20" x14ac:dyDescent="0.25">
      <c r="G44" s="8"/>
    </row>
    <row r="45" spans="1:20" x14ac:dyDescent="0.25">
      <c r="D45">
        <f>$C$5*D46</f>
        <v>52602</v>
      </c>
      <c r="E45">
        <f>$C$5*E46</f>
        <v>210408</v>
      </c>
      <c r="F45" s="13" t="s">
        <v>14</v>
      </c>
      <c r="G45" s="8"/>
      <c r="H45" s="2">
        <v>0.58991380000000004</v>
      </c>
      <c r="I45" s="2">
        <v>0.62224080000000004</v>
      </c>
      <c r="J45" s="2">
        <v>0.44188129999999998</v>
      </c>
      <c r="K45" s="2">
        <f t="shared" si="4"/>
        <v>0.41008619999999996</v>
      </c>
    </row>
    <row r="46" spans="1:20" ht="39" x14ac:dyDescent="0.25">
      <c r="D46" s="25">
        <v>0.05</v>
      </c>
      <c r="E46" s="25">
        <v>0.2</v>
      </c>
      <c r="G46" s="23" t="s">
        <v>16</v>
      </c>
      <c r="H46" s="17">
        <f>(H45-$M$42)/$M$42</f>
        <v>-7.4409341760624395E-3</v>
      </c>
      <c r="I46" s="17">
        <f>(I45-$O$42)/$O$42</f>
        <v>-1.9804803980509697E-2</v>
      </c>
      <c r="J46" s="17">
        <f>(J45-$Q$42)/$Q$42</f>
        <v>-1.6543095051382291E-2</v>
      </c>
      <c r="K46" s="17">
        <f>(K45-$S$42)/$S$42</f>
        <v>1.0901679785973652E-2</v>
      </c>
    </row>
    <row r="47" spans="1:20" x14ac:dyDescent="0.25">
      <c r="C47" s="22"/>
      <c r="D47" s="18"/>
      <c r="E47" s="18"/>
      <c r="F47" s="18"/>
      <c r="G47" s="20"/>
      <c r="H47" s="21"/>
      <c r="I47" s="21"/>
      <c r="J47" s="21"/>
      <c r="K47" s="21"/>
    </row>
    <row r="48" spans="1:20" x14ac:dyDescent="0.25">
      <c r="C48" s="22"/>
      <c r="D48">
        <f>$C$5*D49</f>
        <v>157806</v>
      </c>
      <c r="E48">
        <f>$C$5*E49</f>
        <v>210408</v>
      </c>
      <c r="F48" s="13" t="s">
        <v>14</v>
      </c>
      <c r="G48" s="8"/>
      <c r="H48" s="2">
        <v>0.59615412000000001</v>
      </c>
      <c r="I48" s="2">
        <v>0.63038488000000004</v>
      </c>
      <c r="J48" s="2">
        <v>0.43765530000000002</v>
      </c>
      <c r="K48" s="2">
        <f>1-H48</f>
        <v>0.40384587999999999</v>
      </c>
    </row>
    <row r="49" spans="1:11" ht="39" x14ac:dyDescent="0.25">
      <c r="D49" s="25">
        <v>0.15</v>
      </c>
      <c r="E49" s="25">
        <v>0.2</v>
      </c>
      <c r="G49" s="23" t="s">
        <v>16</v>
      </c>
      <c r="H49" s="17">
        <f>(H48-$M$42)/$M$42</f>
        <v>3.0587120258782508E-3</v>
      </c>
      <c r="I49" s="17">
        <f>(I48-$O$42)/$O$42</f>
        <v>-6.9757061585757974E-3</v>
      </c>
      <c r="J49" s="17">
        <f>(J48-$Q$42)/$Q$42</f>
        <v>-2.5948536920754932E-2</v>
      </c>
      <c r="K49" s="17">
        <f>(K48-$S$42)/$S$42</f>
        <v>-4.4813054751786947E-3</v>
      </c>
    </row>
    <row r="50" spans="1:11" x14ac:dyDescent="0.25">
      <c r="G50" s="8"/>
    </row>
    <row r="51" spans="1:11" x14ac:dyDescent="0.25">
      <c r="G51" s="8"/>
    </row>
    <row r="52" spans="1:11" x14ac:dyDescent="0.25">
      <c r="G52" s="8"/>
    </row>
    <row r="53" spans="1:11" x14ac:dyDescent="0.25">
      <c r="G53" s="8"/>
    </row>
    <row r="54" spans="1:11" x14ac:dyDescent="0.25">
      <c r="A54" t="s">
        <v>17</v>
      </c>
      <c r="D54">
        <f>D55*$C$5</f>
        <v>105204</v>
      </c>
      <c r="E54">
        <f>E55*$C$5</f>
        <v>210408</v>
      </c>
      <c r="G54" s="8"/>
      <c r="H54" s="2">
        <v>0.5263371</v>
      </c>
      <c r="I54" s="2">
        <v>0.7060419</v>
      </c>
      <c r="J54" s="2">
        <v>0.65166259999999998</v>
      </c>
      <c r="K54" s="2">
        <f>1-H54</f>
        <v>0.4736629</v>
      </c>
    </row>
    <row r="55" spans="1:11" ht="64.5" x14ac:dyDescent="0.25">
      <c r="D55" s="9">
        <v>0.1</v>
      </c>
      <c r="E55" s="9">
        <v>0.2</v>
      </c>
      <c r="G55" s="23" t="s">
        <v>18</v>
      </c>
      <c r="H55" s="17">
        <f>(H54-$M$42)/$M$42</f>
        <v>-0.11441186782801085</v>
      </c>
      <c r="I55" s="17">
        <f>(I54-$O$42)/$O$42</f>
        <v>0.11220427617165786</v>
      </c>
      <c r="J55" s="17">
        <f>(J54-$Q$42)/$Q$42</f>
        <v>0.45034895947569881</v>
      </c>
      <c r="K55" s="17">
        <f>(K54-$S$42)/$S$42</f>
        <v>0.16762432206276559</v>
      </c>
    </row>
    <row r="56" spans="1:11" x14ac:dyDescent="0.25">
      <c r="G56" s="8"/>
    </row>
    <row r="57" spans="1:11" x14ac:dyDescent="0.25">
      <c r="G57" s="8"/>
    </row>
    <row r="58" spans="1:11" x14ac:dyDescent="0.25">
      <c r="G58" s="8"/>
    </row>
    <row r="59" spans="1:11" x14ac:dyDescent="0.25">
      <c r="G59" s="8"/>
    </row>
    <row r="60" spans="1:11" x14ac:dyDescent="0.25">
      <c r="G60" s="8"/>
    </row>
    <row r="61" spans="1:11" x14ac:dyDescent="0.25">
      <c r="G61" s="8"/>
    </row>
    <row r="62" spans="1:11" x14ac:dyDescent="0.25">
      <c r="G62" s="8"/>
    </row>
    <row r="63" spans="1:11" x14ac:dyDescent="0.25">
      <c r="G63" s="8"/>
    </row>
    <row r="64" spans="1:11" x14ac:dyDescent="0.25">
      <c r="G64" s="8"/>
    </row>
    <row r="65" spans="7:7" x14ac:dyDescent="0.25">
      <c r="G65" s="8"/>
    </row>
    <row r="66" spans="7:7" x14ac:dyDescent="0.25">
      <c r="G66" s="8"/>
    </row>
    <row r="67" spans="7:7" x14ac:dyDescent="0.25">
      <c r="G67" s="8"/>
    </row>
    <row r="68" spans="7:7" x14ac:dyDescent="0.25">
      <c r="G68" s="8"/>
    </row>
    <row r="69" spans="7:7" x14ac:dyDescent="0.25">
      <c r="G69" s="8"/>
    </row>
    <row r="70" spans="7:7" x14ac:dyDescent="0.25">
      <c r="G70" s="8"/>
    </row>
    <row r="71" spans="7:7" x14ac:dyDescent="0.25">
      <c r="G71" s="8"/>
    </row>
    <row r="72" spans="7:7" x14ac:dyDescent="0.25">
      <c r="G72" s="8"/>
    </row>
    <row r="73" spans="7:7" x14ac:dyDescent="0.25">
      <c r="G73" s="8"/>
    </row>
    <row r="74" spans="7:7" x14ac:dyDescent="0.25">
      <c r="G74" s="8"/>
    </row>
  </sheetData>
  <mergeCells count="11">
    <mergeCell ref="C2:E2"/>
    <mergeCell ref="S18:T18"/>
    <mergeCell ref="O18:P18"/>
    <mergeCell ref="O40:P40"/>
    <mergeCell ref="S40:T40"/>
    <mergeCell ref="F11:F20"/>
    <mergeCell ref="F37:F42"/>
    <mergeCell ref="M18:N18"/>
    <mergeCell ref="M40:N40"/>
    <mergeCell ref="Q18:R18"/>
    <mergeCell ref="Q40:R40"/>
  </mergeCells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Trat</dc:creator>
  <cp:lastModifiedBy>Martin Trat</cp:lastModifiedBy>
  <dcterms:created xsi:type="dcterms:W3CDTF">2018-01-14T18:55:06Z</dcterms:created>
  <dcterms:modified xsi:type="dcterms:W3CDTF">2018-01-18T21:24:13Z</dcterms:modified>
</cp:coreProperties>
</file>