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ThisWorkbook" defaultThemeVersion="166925"/>
  <mc:AlternateContent xmlns:mc="http://schemas.openxmlformats.org/markup-compatibility/2006">
    <mc:Choice Requires="x15">
      <x15ac:absPath xmlns:x15ac="http://schemas.microsoft.com/office/spreadsheetml/2010/11/ac" url="C:\GitHub\PhD_Modeling\Belmont_AOI_git\Belmont_AOI_toolBOX\"/>
    </mc:Choice>
  </mc:AlternateContent>
  <bookViews>
    <workbookView xWindow="0" yWindow="0" windowWidth="28800" windowHeight="12210" xr2:uid="{4533CAC5-7948-46DC-8C8E-847724BD233B}"/>
  </bookViews>
  <sheets>
    <sheet name="Route&amp;Flow-Maker V2-1-4-2018" sheetId="8" r:id="rId1"/>
    <sheet name="Route&amp;Flow-Maker" sheetId="6" r:id="rId2"/>
    <sheet name="BMAOI_routeDistributions" sheetId="7" r:id="rId3"/>
    <sheet name="all_routes_need_numbers" sheetId="1" r:id="rId4"/>
    <sheet name="OLDERReally_just_this_one" sheetId="3" r:id="rId5"/>
    <sheet name="Sheet1" sheetId="5" r:id="rId6"/>
    <sheet name="just sorting_really" sheetId="4"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36" i="8" l="1"/>
  <c r="AG235" i="8"/>
  <c r="AG234" i="8"/>
  <c r="AG233" i="8"/>
  <c r="AG232" i="8"/>
  <c r="AG231" i="8"/>
  <c r="AG230" i="8"/>
  <c r="AG229" i="8"/>
  <c r="AG228" i="8"/>
  <c r="AG227" i="8"/>
  <c r="AG226" i="8"/>
  <c r="AG225" i="8"/>
  <c r="AG224" i="8"/>
  <c r="AG223" i="8"/>
  <c r="AG222" i="8"/>
  <c r="AG221" i="8"/>
  <c r="AG220" i="8"/>
  <c r="AG219" i="8"/>
  <c r="AG218" i="8"/>
  <c r="AG217" i="8"/>
  <c r="AG216" i="8"/>
  <c r="AG215" i="8"/>
  <c r="AG214" i="8"/>
  <c r="AG213" i="8"/>
  <c r="AG212" i="8"/>
  <c r="AG211" i="8"/>
  <c r="AG210" i="8"/>
  <c r="AG209" i="8"/>
  <c r="AG208" i="8"/>
  <c r="AG207" i="8"/>
  <c r="AG206" i="8"/>
  <c r="AG205" i="8"/>
  <c r="AG204" i="8"/>
  <c r="AG203" i="8"/>
  <c r="AG202" i="8"/>
  <c r="AG201" i="8"/>
  <c r="AG200" i="8"/>
  <c r="AG199" i="8"/>
  <c r="AG198" i="8"/>
  <c r="AG197" i="8"/>
  <c r="AG196" i="8"/>
  <c r="AF196" i="8"/>
  <c r="AG195" i="8"/>
  <c r="AF195" i="8"/>
  <c r="AG194" i="8"/>
  <c r="AF194" i="8"/>
  <c r="AG193" i="8"/>
  <c r="AF193" i="8"/>
  <c r="AG192" i="8"/>
  <c r="AF192" i="8"/>
  <c r="AG191" i="8"/>
  <c r="AF191" i="8"/>
  <c r="AG190" i="8"/>
  <c r="AF190" i="8"/>
  <c r="AG189" i="8"/>
  <c r="AF189" i="8"/>
  <c r="AG188" i="8"/>
  <c r="AF188" i="8"/>
  <c r="AG187" i="8"/>
  <c r="AF187" i="8"/>
  <c r="AG186" i="8"/>
  <c r="AF186" i="8"/>
  <c r="AG185" i="8"/>
  <c r="AF185" i="8"/>
  <c r="AG184" i="8"/>
  <c r="AF184" i="8"/>
  <c r="AG183" i="8"/>
  <c r="AF183" i="8"/>
  <c r="AG182" i="8"/>
  <c r="AF182" i="8"/>
  <c r="AG181" i="8"/>
  <c r="AF181" i="8"/>
  <c r="AG180" i="8"/>
  <c r="AF180" i="8"/>
  <c r="AG179" i="8"/>
  <c r="AF179" i="8"/>
  <c r="AG178" i="8"/>
  <c r="AF178" i="8"/>
  <c r="AG177" i="8"/>
  <c r="AF177" i="8"/>
  <c r="AG176" i="8"/>
  <c r="AF176" i="8"/>
  <c r="AG175" i="8"/>
  <c r="AF175" i="8"/>
  <c r="AG174" i="8"/>
  <c r="AF174" i="8"/>
  <c r="AG173" i="8"/>
  <c r="AF173" i="8"/>
  <c r="AG172" i="8"/>
  <c r="AF172" i="8"/>
  <c r="AG171" i="8"/>
  <c r="AF171" i="8"/>
  <c r="AG170" i="8"/>
  <c r="AF170" i="8"/>
  <c r="AG169" i="8"/>
  <c r="AF169" i="8"/>
  <c r="AG168" i="8"/>
  <c r="AF168" i="8"/>
  <c r="AG167" i="8"/>
  <c r="AF167" i="8"/>
  <c r="AG166" i="8"/>
  <c r="AF166" i="8"/>
  <c r="AG165" i="8"/>
  <c r="AF165" i="8"/>
  <c r="AG164" i="8"/>
  <c r="AF164" i="8"/>
  <c r="AG163" i="8"/>
  <c r="AF163" i="8"/>
  <c r="AG162" i="8"/>
  <c r="AF162" i="8"/>
  <c r="AG161" i="8"/>
  <c r="AF161" i="8"/>
  <c r="AG160" i="8"/>
  <c r="AF160" i="8"/>
  <c r="AG159" i="8"/>
  <c r="AF159" i="8"/>
  <c r="AP158" i="8"/>
  <c r="AG158" i="8"/>
  <c r="AF158" i="8"/>
  <c r="AP157" i="8"/>
  <c r="AG157" i="8"/>
  <c r="AF157" i="8"/>
  <c r="AP156" i="8"/>
  <c r="AG156" i="8"/>
  <c r="AF156" i="8"/>
  <c r="AP155" i="8"/>
  <c r="AG155" i="8"/>
  <c r="AF155" i="8"/>
  <c r="AP154" i="8"/>
  <c r="AG154" i="8"/>
  <c r="AF154" i="8"/>
  <c r="AP153" i="8"/>
  <c r="AG153" i="8"/>
  <c r="AF153" i="8"/>
  <c r="AP152" i="8"/>
  <c r="AO152" i="8"/>
  <c r="AG152" i="8"/>
  <c r="AF152" i="8"/>
  <c r="AP151" i="8"/>
  <c r="AO151" i="8"/>
  <c r="AG151" i="8"/>
  <c r="AF151" i="8"/>
  <c r="AP150" i="8"/>
  <c r="AO150" i="8"/>
  <c r="AG150" i="8"/>
  <c r="AF150" i="8"/>
  <c r="AP149" i="8"/>
  <c r="AO149" i="8"/>
  <c r="AG149" i="8"/>
  <c r="AF149" i="8"/>
  <c r="AP148" i="8"/>
  <c r="AO148" i="8"/>
  <c r="AG148" i="8"/>
  <c r="AF148" i="8"/>
  <c r="AP147" i="8"/>
  <c r="AO147" i="8"/>
  <c r="AG147" i="8"/>
  <c r="AF147" i="8"/>
  <c r="AP146" i="8"/>
  <c r="AO146" i="8"/>
  <c r="AG146" i="8"/>
  <c r="AF146" i="8"/>
  <c r="AP145" i="8"/>
  <c r="AO145" i="8"/>
  <c r="AG145" i="8"/>
  <c r="AF145" i="8"/>
  <c r="AP144" i="8"/>
  <c r="AO144" i="8"/>
  <c r="AG144" i="8"/>
  <c r="AF144" i="8"/>
  <c r="AP143" i="8"/>
  <c r="AO143" i="8"/>
  <c r="AG143" i="8"/>
  <c r="AF143" i="8"/>
  <c r="AP142" i="8"/>
  <c r="AO142" i="8"/>
  <c r="AG142" i="8"/>
  <c r="AF142" i="8"/>
  <c r="AP141" i="8"/>
  <c r="AO141" i="8"/>
  <c r="AG141" i="8"/>
  <c r="AF141" i="8"/>
  <c r="AP140" i="8"/>
  <c r="AO140" i="8"/>
  <c r="AG140" i="8"/>
  <c r="AF140" i="8"/>
  <c r="AP139" i="8"/>
  <c r="AO139" i="8"/>
  <c r="AG139" i="8"/>
  <c r="AF139" i="8"/>
  <c r="AP138" i="8"/>
  <c r="AO138" i="8"/>
  <c r="AG138" i="8"/>
  <c r="AF138" i="8"/>
  <c r="AP137" i="8"/>
  <c r="AO137" i="8"/>
  <c r="AG137" i="8"/>
  <c r="AF137" i="8"/>
  <c r="AP136" i="8"/>
  <c r="AO136" i="8"/>
  <c r="AG136" i="8"/>
  <c r="AF136" i="8"/>
  <c r="AP135" i="8"/>
  <c r="AO135" i="8"/>
  <c r="AG135" i="8"/>
  <c r="AF135" i="8"/>
  <c r="AP134" i="8"/>
  <c r="AG134" i="8"/>
  <c r="AF134" i="8"/>
  <c r="AP133" i="8"/>
  <c r="AG133" i="8"/>
  <c r="AF133" i="8"/>
  <c r="AP132" i="8"/>
  <c r="AG132" i="8"/>
  <c r="AF132" i="8"/>
  <c r="AP131" i="8"/>
  <c r="AG131" i="8"/>
  <c r="AF131" i="8"/>
  <c r="AP130" i="8"/>
  <c r="AG130" i="8"/>
  <c r="AF130" i="8"/>
  <c r="AR129" i="8"/>
  <c r="AP129" i="8"/>
  <c r="AG129" i="8"/>
  <c r="AF129" i="8"/>
  <c r="AP128" i="8"/>
  <c r="AO128" i="8"/>
  <c r="AG128" i="8"/>
  <c r="AF128" i="8"/>
  <c r="AP127" i="8"/>
  <c r="AO127" i="8"/>
  <c r="AG127" i="8"/>
  <c r="AF127" i="8"/>
  <c r="AP126" i="8"/>
  <c r="AO126" i="8"/>
  <c r="AG126" i="8"/>
  <c r="AF126" i="8"/>
  <c r="AP125" i="8"/>
  <c r="AO125" i="8"/>
  <c r="AG125" i="8"/>
  <c r="AF125" i="8"/>
  <c r="AP124" i="8"/>
  <c r="AO124" i="8"/>
  <c r="AG124" i="8"/>
  <c r="AF124" i="8"/>
  <c r="AP123" i="8"/>
  <c r="AO123" i="8"/>
  <c r="AG123" i="8"/>
  <c r="AF123" i="8"/>
  <c r="AP122" i="8"/>
  <c r="AO122" i="8"/>
  <c r="AG122" i="8"/>
  <c r="AF122" i="8"/>
  <c r="AP121" i="8"/>
  <c r="AO121" i="8"/>
  <c r="AG121" i="8"/>
  <c r="AF121" i="8"/>
  <c r="AP120" i="8"/>
  <c r="AO120" i="8"/>
  <c r="AG120" i="8"/>
  <c r="AF120" i="8"/>
  <c r="AP119" i="8"/>
  <c r="AO119" i="8"/>
  <c r="AG119" i="8"/>
  <c r="AF119" i="8"/>
  <c r="AP118" i="8"/>
  <c r="AO118" i="8"/>
  <c r="AG118" i="8"/>
  <c r="AF118" i="8"/>
  <c r="AP117" i="8"/>
  <c r="AO117" i="8"/>
  <c r="AG117" i="8"/>
  <c r="AF117" i="8"/>
  <c r="AP116" i="8"/>
  <c r="AO116" i="8"/>
  <c r="AG116" i="8"/>
  <c r="AF116" i="8"/>
  <c r="AP115" i="8"/>
  <c r="AO115" i="8"/>
  <c r="AG115" i="8"/>
  <c r="AF115" i="8"/>
  <c r="AP114" i="8"/>
  <c r="AO114" i="8"/>
  <c r="AG114" i="8"/>
  <c r="AF114" i="8"/>
  <c r="I114" i="8"/>
  <c r="AP113" i="8"/>
  <c r="AO113" i="8"/>
  <c r="AG113" i="8"/>
  <c r="AF113" i="8"/>
  <c r="I113" i="8"/>
  <c r="AP112" i="8"/>
  <c r="AO112" i="8"/>
  <c r="AG112" i="8"/>
  <c r="AF112" i="8"/>
  <c r="I112" i="8"/>
  <c r="AP111" i="8"/>
  <c r="AO111" i="8"/>
  <c r="AG111" i="8"/>
  <c r="AF111" i="8"/>
  <c r="I111" i="8"/>
  <c r="AP110" i="8"/>
  <c r="AO110" i="8"/>
  <c r="AG110" i="8"/>
  <c r="AF110" i="8"/>
  <c r="I110" i="8"/>
  <c r="AP109" i="8"/>
  <c r="AO109" i="8"/>
  <c r="AG109" i="8"/>
  <c r="AF109" i="8"/>
  <c r="I109" i="8"/>
  <c r="AP108" i="8"/>
  <c r="AO108" i="8"/>
  <c r="AG108" i="8"/>
  <c r="AF108" i="8"/>
  <c r="I108" i="8"/>
  <c r="AP107" i="8"/>
  <c r="AO107" i="8"/>
  <c r="AG107" i="8"/>
  <c r="AF107" i="8"/>
  <c r="I107" i="8"/>
  <c r="AP106" i="8"/>
  <c r="AO106" i="8"/>
  <c r="AG106" i="8"/>
  <c r="AF106" i="8"/>
  <c r="I106" i="8"/>
  <c r="AP105" i="8"/>
  <c r="AO105" i="8"/>
  <c r="AG105" i="8"/>
  <c r="AF105" i="8"/>
  <c r="I105" i="8"/>
  <c r="AP104" i="8"/>
  <c r="AO104" i="8"/>
  <c r="AG104" i="8"/>
  <c r="AF104" i="8"/>
  <c r="I104" i="8"/>
  <c r="AP103" i="8"/>
  <c r="AO103" i="8"/>
  <c r="AG103" i="8"/>
  <c r="AF103" i="8"/>
  <c r="I103" i="8"/>
  <c r="AP102" i="8"/>
  <c r="AO102" i="8"/>
  <c r="AG102" i="8"/>
  <c r="AF102" i="8"/>
  <c r="I102" i="8"/>
  <c r="AP101" i="8"/>
  <c r="AO101" i="8"/>
  <c r="AG101" i="8"/>
  <c r="AF101" i="8"/>
  <c r="I101" i="8"/>
  <c r="AP100" i="8"/>
  <c r="AO100" i="8"/>
  <c r="AG100" i="8"/>
  <c r="AF100" i="8"/>
  <c r="I100" i="8"/>
  <c r="AP99" i="8"/>
  <c r="AO99" i="8"/>
  <c r="AG99" i="8"/>
  <c r="AF99" i="8"/>
  <c r="I99" i="8"/>
  <c r="AP98" i="8"/>
  <c r="AO98" i="8"/>
  <c r="AG98" i="8"/>
  <c r="AF98" i="8"/>
  <c r="I98" i="8"/>
  <c r="AP97" i="8"/>
  <c r="AO97" i="8"/>
  <c r="AG97" i="8"/>
  <c r="AF97" i="8"/>
  <c r="I97" i="8"/>
  <c r="AP96" i="8"/>
  <c r="AO96" i="8"/>
  <c r="AG96" i="8"/>
  <c r="AF96" i="8"/>
  <c r="I96" i="8"/>
  <c r="AP95" i="8"/>
  <c r="AO95" i="8"/>
  <c r="AG95" i="8"/>
  <c r="AF95" i="8"/>
  <c r="I95" i="8"/>
  <c r="AP94" i="8"/>
  <c r="AO94" i="8"/>
  <c r="AG94" i="8"/>
  <c r="AF94" i="8"/>
  <c r="I94" i="8"/>
  <c r="AP93" i="8"/>
  <c r="AO93" i="8"/>
  <c r="AG93" i="8"/>
  <c r="AF93" i="8"/>
  <c r="I93" i="8"/>
  <c r="AP92" i="8"/>
  <c r="AO92" i="8"/>
  <c r="AG92" i="8"/>
  <c r="AF92" i="8"/>
  <c r="I92" i="8"/>
  <c r="AP91" i="8"/>
  <c r="AO91" i="8"/>
  <c r="AG91" i="8"/>
  <c r="AF91" i="8"/>
  <c r="I91" i="8"/>
  <c r="AP90" i="8"/>
  <c r="AO90" i="8"/>
  <c r="AG90" i="8"/>
  <c r="AF90" i="8"/>
  <c r="I90" i="8"/>
  <c r="AP89" i="8"/>
  <c r="AO89" i="8"/>
  <c r="AG89" i="8"/>
  <c r="AF89" i="8"/>
  <c r="I89" i="8"/>
  <c r="AP88" i="8"/>
  <c r="AO88" i="8"/>
  <c r="AG88" i="8"/>
  <c r="AF88" i="8"/>
  <c r="I88" i="8"/>
  <c r="AP87" i="8"/>
  <c r="AO87" i="8"/>
  <c r="AG87" i="8"/>
  <c r="AF87" i="8"/>
  <c r="I87" i="8"/>
  <c r="AP86" i="8"/>
  <c r="AO86" i="8"/>
  <c r="AG86" i="8"/>
  <c r="AF86" i="8"/>
  <c r="I86" i="8"/>
  <c r="AP85" i="8"/>
  <c r="AO85" i="8"/>
  <c r="AG85" i="8"/>
  <c r="AF85" i="8"/>
  <c r="I85" i="8"/>
  <c r="AP84" i="8"/>
  <c r="AO84" i="8"/>
  <c r="AG84" i="8"/>
  <c r="AF84" i="8"/>
  <c r="AP83" i="8"/>
  <c r="AO83" i="8"/>
  <c r="AG83" i="8"/>
  <c r="AF83" i="8"/>
  <c r="AP82" i="8"/>
  <c r="AO82" i="8"/>
  <c r="AG82" i="8"/>
  <c r="AF82" i="8"/>
  <c r="AP81" i="8"/>
  <c r="AO81" i="8"/>
  <c r="AG81" i="8"/>
  <c r="AF81" i="8"/>
  <c r="AP80" i="8"/>
  <c r="AO80" i="8"/>
  <c r="AG80" i="8"/>
  <c r="AF80" i="8"/>
  <c r="AP79" i="8"/>
  <c r="AO79" i="8"/>
  <c r="AG79" i="8"/>
  <c r="AF79" i="8"/>
  <c r="AP78" i="8"/>
  <c r="AO78" i="8"/>
  <c r="AG78" i="8"/>
  <c r="AF78" i="8"/>
  <c r="AP77" i="8"/>
  <c r="AO77" i="8"/>
  <c r="AG77" i="8"/>
  <c r="AF77" i="8"/>
  <c r="AP76" i="8"/>
  <c r="AO76" i="8"/>
  <c r="AG76" i="8"/>
  <c r="AF76" i="8"/>
  <c r="AP75" i="8"/>
  <c r="AO75" i="8"/>
  <c r="AG75" i="8"/>
  <c r="AF75" i="8"/>
  <c r="AP74" i="8"/>
  <c r="AO74" i="8"/>
  <c r="AG74" i="8"/>
  <c r="AF74" i="8"/>
  <c r="AP73" i="8"/>
  <c r="AO73" i="8"/>
  <c r="AG73" i="8"/>
  <c r="AF73" i="8"/>
  <c r="AP72" i="8"/>
  <c r="AO72" i="8"/>
  <c r="AG72" i="8"/>
  <c r="AF72" i="8"/>
  <c r="AP71" i="8"/>
  <c r="AO71" i="8"/>
  <c r="AG71" i="8"/>
  <c r="AF71" i="8"/>
  <c r="AP70" i="8"/>
  <c r="AO70" i="8"/>
  <c r="AG70" i="8"/>
  <c r="AF70" i="8"/>
  <c r="AP69" i="8"/>
  <c r="AO69" i="8"/>
  <c r="AG69" i="8"/>
  <c r="AF69" i="8"/>
  <c r="E69" i="8"/>
  <c r="AP68" i="8"/>
  <c r="AO68" i="8"/>
  <c r="AG68" i="8"/>
  <c r="AF68" i="8"/>
  <c r="E68" i="8"/>
  <c r="AP67" i="8"/>
  <c r="AO67" i="8"/>
  <c r="AG67" i="8"/>
  <c r="AF67" i="8"/>
  <c r="AP66" i="8"/>
  <c r="AO66" i="8"/>
  <c r="AG66" i="8"/>
  <c r="AF66" i="8"/>
  <c r="AP65" i="8"/>
  <c r="AO65" i="8"/>
  <c r="AG65" i="8"/>
  <c r="AF65" i="8"/>
  <c r="AP64" i="8"/>
  <c r="AO64" i="8"/>
  <c r="AG64" i="8"/>
  <c r="AF64" i="8"/>
  <c r="AP63" i="8"/>
  <c r="AO63" i="8"/>
  <c r="AG63" i="8"/>
  <c r="AF63" i="8"/>
  <c r="H63" i="8"/>
  <c r="E63" i="8"/>
  <c r="AP62" i="8"/>
  <c r="AO62" i="8"/>
  <c r="AG62" i="8"/>
  <c r="AF62" i="8"/>
  <c r="H62" i="8"/>
  <c r="E62" i="8"/>
  <c r="AP61" i="8"/>
  <c r="AO61" i="8"/>
  <c r="AG61" i="8"/>
  <c r="AF61" i="8"/>
  <c r="H61" i="8"/>
  <c r="E61" i="8"/>
  <c r="AP60" i="8"/>
  <c r="AO60" i="8"/>
  <c r="AG60" i="8"/>
  <c r="H60" i="8"/>
  <c r="E60" i="8"/>
  <c r="AP59" i="8"/>
  <c r="AO59" i="8"/>
  <c r="AG59" i="8"/>
  <c r="H59" i="8"/>
  <c r="E59" i="8"/>
  <c r="AP58" i="8"/>
  <c r="AO58" i="8"/>
  <c r="AG58" i="8"/>
  <c r="O58" i="8"/>
  <c r="H58" i="8"/>
  <c r="G58" i="8"/>
  <c r="E58" i="8"/>
  <c r="AP57" i="8"/>
  <c r="AO57" i="8"/>
  <c r="AG57" i="8"/>
  <c r="H57" i="8"/>
  <c r="E57" i="8"/>
  <c r="AP56" i="8"/>
  <c r="AO56" i="8"/>
  <c r="AG56" i="8"/>
  <c r="H56" i="8"/>
  <c r="E56" i="8"/>
  <c r="AP55" i="8"/>
  <c r="AO55" i="8"/>
  <c r="AG55" i="8"/>
  <c r="H55" i="8"/>
  <c r="E55" i="8"/>
  <c r="AP54" i="8"/>
  <c r="AO54" i="8"/>
  <c r="AG54" i="8"/>
  <c r="H54" i="8"/>
  <c r="E54" i="8"/>
  <c r="AP53" i="8"/>
  <c r="AO53" i="8"/>
  <c r="AG53" i="8"/>
  <c r="H53" i="8"/>
  <c r="E53" i="8"/>
  <c r="AP52" i="8"/>
  <c r="AO52" i="8"/>
  <c r="AG52" i="8"/>
  <c r="AF52" i="8"/>
  <c r="Q52" i="8"/>
  <c r="Q53" i="8" s="1"/>
  <c r="Q54" i="8" s="1"/>
  <c r="Q55" i="8" s="1"/>
  <c r="Q56" i="8" s="1"/>
  <c r="Q57" i="8" s="1"/>
  <c r="P52" i="8"/>
  <c r="P53" i="8" s="1"/>
  <c r="P54" i="8" s="1"/>
  <c r="P55" i="8" s="1"/>
  <c r="P56" i="8" s="1"/>
  <c r="P57" i="8" s="1"/>
  <c r="H52" i="8"/>
  <c r="E52" i="8"/>
  <c r="AP51" i="8"/>
  <c r="AO51" i="8"/>
  <c r="AG51" i="8"/>
  <c r="AF51" i="8"/>
  <c r="H51" i="8"/>
  <c r="E51" i="8"/>
  <c r="AP50" i="8"/>
  <c r="AO50" i="8"/>
  <c r="AG50" i="8"/>
  <c r="AF50" i="8"/>
  <c r="H50" i="8"/>
  <c r="E50" i="8"/>
  <c r="AP49" i="8"/>
  <c r="AO49" i="8"/>
  <c r="AG49" i="8"/>
  <c r="AF49" i="8"/>
  <c r="H49" i="8"/>
  <c r="E49" i="8"/>
  <c r="AP48" i="8"/>
  <c r="AO48" i="8"/>
  <c r="AG48" i="8"/>
  <c r="AF48" i="8"/>
  <c r="H48" i="8"/>
  <c r="E48" i="8"/>
  <c r="AP47" i="8"/>
  <c r="AO47" i="8"/>
  <c r="AG47" i="8"/>
  <c r="AF47" i="8"/>
  <c r="H47" i="8"/>
  <c r="E47" i="8"/>
  <c r="AP46" i="8"/>
  <c r="AO46" i="8"/>
  <c r="AG46" i="8"/>
  <c r="AF46" i="8"/>
  <c r="AD46" i="8"/>
  <c r="AB46" i="8" s="1"/>
  <c r="H46" i="8"/>
  <c r="G46" i="8"/>
  <c r="E46" i="8"/>
  <c r="AP45" i="8"/>
  <c r="AO45" i="8"/>
  <c r="AL45" i="8"/>
  <c r="AG45" i="8"/>
  <c r="AF45" i="8"/>
  <c r="AB45" i="8"/>
  <c r="H45" i="8"/>
  <c r="E45" i="8"/>
  <c r="H44" i="8"/>
  <c r="E44" i="8"/>
  <c r="H43" i="8"/>
  <c r="E43" i="8"/>
  <c r="T42" i="8"/>
  <c r="H42" i="8"/>
  <c r="E42" i="8"/>
  <c r="Y41" i="8"/>
  <c r="T41" i="8"/>
  <c r="H41" i="8"/>
  <c r="E41" i="8"/>
  <c r="Y40" i="8"/>
  <c r="T40" i="8"/>
  <c r="H40" i="8"/>
  <c r="E40" i="8"/>
  <c r="Y39" i="8"/>
  <c r="T39" i="8"/>
  <c r="H39" i="8"/>
  <c r="E39" i="8"/>
  <c r="U38" i="8"/>
  <c r="G63" i="8" s="1"/>
  <c r="H38" i="8"/>
  <c r="E38" i="8"/>
  <c r="U37" i="8"/>
  <c r="G62" i="8" s="1"/>
  <c r="H37" i="8"/>
  <c r="E37" i="8"/>
  <c r="U36" i="8"/>
  <c r="G61" i="8" s="1"/>
  <c r="H36" i="8"/>
  <c r="E36" i="8"/>
  <c r="U35" i="8"/>
  <c r="Y35" i="8" s="1"/>
  <c r="H35" i="8"/>
  <c r="E35" i="8"/>
  <c r="Y34" i="8"/>
  <c r="U34" i="8"/>
  <c r="G59" i="8" s="1"/>
  <c r="H34" i="8"/>
  <c r="E34" i="8"/>
  <c r="U33" i="8"/>
  <c r="Y33" i="8" s="1"/>
  <c r="H33" i="8"/>
  <c r="E33" i="8"/>
  <c r="U32" i="8"/>
  <c r="G57" i="8" s="1"/>
  <c r="H32" i="8"/>
  <c r="E32" i="8"/>
  <c r="U31" i="8"/>
  <c r="T31" i="8" s="1"/>
  <c r="H31" i="8"/>
  <c r="E31" i="8"/>
  <c r="U30" i="8"/>
  <c r="T30" i="8" s="1"/>
  <c r="H30" i="8"/>
  <c r="E30" i="8"/>
  <c r="Y29" i="8"/>
  <c r="U29" i="8"/>
  <c r="G54" i="8" s="1"/>
  <c r="T29" i="8"/>
  <c r="H29" i="8"/>
  <c r="E29" i="8"/>
  <c r="U28" i="8"/>
  <c r="G53" i="8" s="1"/>
  <c r="H28" i="8"/>
  <c r="E28" i="8"/>
  <c r="Y27" i="8"/>
  <c r="U27" i="8"/>
  <c r="G52" i="8" s="1"/>
  <c r="H27" i="8"/>
  <c r="E27" i="8"/>
  <c r="Y26" i="8"/>
  <c r="U26" i="8"/>
  <c r="G51" i="8" s="1"/>
  <c r="D51" i="8" s="1"/>
  <c r="Y25" i="8"/>
  <c r="U25" i="8"/>
  <c r="G50" i="8" s="1"/>
  <c r="U24" i="8"/>
  <c r="G49" i="8" s="1"/>
  <c r="T24" i="8"/>
  <c r="Y23" i="8"/>
  <c r="U23" i="8"/>
  <c r="G48" i="8" s="1"/>
  <c r="U22" i="8"/>
  <c r="T22" i="8" s="1"/>
  <c r="L22" i="8"/>
  <c r="H22" i="8"/>
  <c r="Y21" i="8"/>
  <c r="T21" i="8"/>
  <c r="L21" i="8"/>
  <c r="H21" i="8" s="1"/>
  <c r="Y20" i="8"/>
  <c r="U20" i="8"/>
  <c r="T20" i="8" s="1"/>
  <c r="L20" i="8"/>
  <c r="H20" i="8" s="1"/>
  <c r="Y19" i="8"/>
  <c r="U19" i="8"/>
  <c r="G44" i="8" s="1"/>
  <c r="T19" i="8"/>
  <c r="L19" i="8"/>
  <c r="H19" i="8" s="1"/>
  <c r="U18" i="8"/>
  <c r="Y18" i="8" s="1"/>
  <c r="L18" i="8"/>
  <c r="H18" i="8" s="1"/>
  <c r="U17" i="8"/>
  <c r="G42" i="8" s="1"/>
  <c r="L17" i="8"/>
  <c r="H17" i="8" s="1"/>
  <c r="U16" i="8"/>
  <c r="T16" i="8" s="1"/>
  <c r="L16" i="8"/>
  <c r="H16" i="8" s="1"/>
  <c r="U15" i="8"/>
  <c r="Y15" i="8" s="1"/>
  <c r="L15" i="8"/>
  <c r="H15" i="8" s="1"/>
  <c r="U14" i="8"/>
  <c r="G39" i="8" s="1"/>
  <c r="L14" i="8"/>
  <c r="H14" i="8" s="1"/>
  <c r="U13" i="8"/>
  <c r="T13" i="8" s="1"/>
  <c r="L13" i="8"/>
  <c r="H13" i="8" s="1"/>
  <c r="Y12" i="8"/>
  <c r="U12" i="8"/>
  <c r="G37" i="8" s="1"/>
  <c r="T12" i="8"/>
  <c r="L12" i="8"/>
  <c r="H12" i="8" s="1"/>
  <c r="U11" i="8"/>
  <c r="G36" i="8" s="1"/>
  <c r="L11" i="8"/>
  <c r="H11" i="8" s="1"/>
  <c r="D11" i="8" s="1"/>
  <c r="G11" i="8"/>
  <c r="F12" i="8" s="1"/>
  <c r="C11" i="8"/>
  <c r="A11" i="8"/>
  <c r="U10" i="8"/>
  <c r="T10" i="8" s="1"/>
  <c r="Y9" i="8"/>
  <c r="U9" i="8"/>
  <c r="G34" i="8" s="1"/>
  <c r="T9" i="8"/>
  <c r="U8" i="8"/>
  <c r="G33" i="8" s="1"/>
  <c r="H8" i="8"/>
  <c r="U7" i="8"/>
  <c r="Y7" i="8" s="1"/>
  <c r="U6" i="8"/>
  <c r="T6" i="8" s="1"/>
  <c r="U5" i="8"/>
  <c r="G30" i="8" s="1"/>
  <c r="U4" i="8"/>
  <c r="G29" i="8" s="1"/>
  <c r="U3" i="8"/>
  <c r="G28" i="8" s="1"/>
  <c r="D28" i="8" s="1"/>
  <c r="T3" i="8"/>
  <c r="U2" i="8"/>
  <c r="T2" i="8" s="1"/>
  <c r="AF45" i="6"/>
  <c r="AB45" i="6" s="1"/>
  <c r="AL158" i="6"/>
  <c r="AL157" i="6"/>
  <c r="AL156" i="6"/>
  <c r="AL155" i="6"/>
  <c r="AL154" i="6"/>
  <c r="AL153" i="6"/>
  <c r="AL152" i="6"/>
  <c r="AL151" i="6"/>
  <c r="AL150" i="6"/>
  <c r="AL149" i="6"/>
  <c r="AL148" i="6"/>
  <c r="AL147" i="6"/>
  <c r="AL146" i="6"/>
  <c r="AL145" i="6"/>
  <c r="AL144" i="6"/>
  <c r="AL143" i="6"/>
  <c r="AL142" i="6"/>
  <c r="AL141" i="6"/>
  <c r="AL140" i="6"/>
  <c r="AL139" i="6"/>
  <c r="AL138" i="6"/>
  <c r="AL137" i="6"/>
  <c r="AL136" i="6"/>
  <c r="AL135" i="6"/>
  <c r="AL134" i="6"/>
  <c r="AL133" i="6"/>
  <c r="AL132" i="6"/>
  <c r="AL131" i="6"/>
  <c r="AL130" i="6"/>
  <c r="AL129" i="6"/>
  <c r="AL128" i="6"/>
  <c r="AL127" i="6"/>
  <c r="AL126" i="6"/>
  <c r="AL125" i="6"/>
  <c r="AL124" i="6"/>
  <c r="AL123" i="6"/>
  <c r="AL122" i="6"/>
  <c r="AL121" i="6"/>
  <c r="AL120" i="6"/>
  <c r="AL119" i="6"/>
  <c r="AL118" i="6"/>
  <c r="AL117" i="6"/>
  <c r="AL116" i="6"/>
  <c r="AL115" i="6"/>
  <c r="AL114" i="6"/>
  <c r="AL113" i="6"/>
  <c r="AL112" i="6"/>
  <c r="AL111" i="6"/>
  <c r="AL110" i="6"/>
  <c r="AL109" i="6"/>
  <c r="AL108" i="6"/>
  <c r="AL107" i="6"/>
  <c r="AL106" i="6"/>
  <c r="AL105" i="6"/>
  <c r="AL104" i="6"/>
  <c r="AL103" i="6"/>
  <c r="AL102" i="6"/>
  <c r="AL101" i="6"/>
  <c r="AL100" i="6"/>
  <c r="AL99" i="6"/>
  <c r="AL98" i="6"/>
  <c r="AL97" i="6"/>
  <c r="AL96" i="6"/>
  <c r="AL95" i="6"/>
  <c r="AL94" i="6"/>
  <c r="AL93" i="6"/>
  <c r="AL92" i="6"/>
  <c r="AL91" i="6"/>
  <c r="AL90" i="6"/>
  <c r="AL89" i="6"/>
  <c r="AL88" i="6"/>
  <c r="AL87" i="6"/>
  <c r="AL86" i="6"/>
  <c r="AL85" i="6"/>
  <c r="AL84" i="6"/>
  <c r="AL83" i="6"/>
  <c r="AL82" i="6"/>
  <c r="AL81" i="6"/>
  <c r="AL80" i="6"/>
  <c r="AL79" i="6"/>
  <c r="AL78" i="6"/>
  <c r="AL77" i="6"/>
  <c r="AL76" i="6"/>
  <c r="AL75" i="6"/>
  <c r="AL74" i="6"/>
  <c r="AL73" i="6"/>
  <c r="AL72" i="6"/>
  <c r="AL71" i="6"/>
  <c r="AL70" i="6"/>
  <c r="AL69" i="6"/>
  <c r="AL68" i="6"/>
  <c r="AL67" i="6"/>
  <c r="AL66" i="6"/>
  <c r="AL65" i="6"/>
  <c r="AL64" i="6"/>
  <c r="AL63" i="6"/>
  <c r="AL62" i="6"/>
  <c r="AL61" i="6"/>
  <c r="AL60" i="6"/>
  <c r="AL59" i="6"/>
  <c r="AL58" i="6"/>
  <c r="AL57" i="6"/>
  <c r="AL56" i="6"/>
  <c r="AL55" i="6"/>
  <c r="AL54" i="6"/>
  <c r="AL53" i="6"/>
  <c r="AL52" i="6"/>
  <c r="AL51" i="6"/>
  <c r="AL50" i="6"/>
  <c r="AL49" i="6"/>
  <c r="AL48" i="6"/>
  <c r="AL47" i="6"/>
  <c r="AL46" i="6"/>
  <c r="AL45" i="6"/>
  <c r="AB236" i="6"/>
  <c r="AB235" i="6"/>
  <c r="AB234" i="6"/>
  <c r="AB233" i="6"/>
  <c r="AB232" i="6"/>
  <c r="AB231" i="6"/>
  <c r="AB230" i="6"/>
  <c r="AB229" i="6"/>
  <c r="AB228" i="6"/>
  <c r="AB227" i="6"/>
  <c r="AB226" i="6"/>
  <c r="AB225" i="6"/>
  <c r="AB224" i="6"/>
  <c r="AB223" i="6"/>
  <c r="AB222" i="6"/>
  <c r="AB221" i="6"/>
  <c r="AB220" i="6"/>
  <c r="AB219" i="6"/>
  <c r="AB218" i="6"/>
  <c r="AB217" i="6"/>
  <c r="AB216" i="6"/>
  <c r="AB215" i="6"/>
  <c r="AB214" i="6"/>
  <c r="AB213" i="6"/>
  <c r="AB212" i="6"/>
  <c r="AB211" i="6"/>
  <c r="AB210" i="6"/>
  <c r="AB209" i="6"/>
  <c r="AB208" i="6"/>
  <c r="AB207" i="6"/>
  <c r="AB206" i="6"/>
  <c r="AB205" i="6"/>
  <c r="AB204" i="6"/>
  <c r="AB203" i="6"/>
  <c r="AB202" i="6"/>
  <c r="AB201" i="6"/>
  <c r="AB200" i="6"/>
  <c r="AB199" i="6"/>
  <c r="AB198" i="6"/>
  <c r="AB197" i="6"/>
  <c r="AB196" i="6"/>
  <c r="AB195" i="6"/>
  <c r="AB194" i="6"/>
  <c r="AB193" i="6"/>
  <c r="AB192" i="6"/>
  <c r="AB191" i="6"/>
  <c r="AB190" i="6"/>
  <c r="AB189" i="6"/>
  <c r="AB188" i="6"/>
  <c r="AB187" i="6"/>
  <c r="AB186" i="6"/>
  <c r="AB185" i="6"/>
  <c r="AB184" i="6"/>
  <c r="AB183" i="6"/>
  <c r="AB182" i="6"/>
  <c r="AB181" i="6"/>
  <c r="AB180" i="6"/>
  <c r="AB179" i="6"/>
  <c r="AB178" i="6"/>
  <c r="AB177" i="6"/>
  <c r="AB176" i="6"/>
  <c r="AB175" i="6"/>
  <c r="AB174" i="6"/>
  <c r="AB173" i="6"/>
  <c r="AB172" i="6"/>
  <c r="AB171" i="6"/>
  <c r="AB170" i="6"/>
  <c r="AB169" i="6"/>
  <c r="AB168" i="6"/>
  <c r="AB167" i="6"/>
  <c r="AB166" i="6"/>
  <c r="AB165" i="6"/>
  <c r="AB164" i="6"/>
  <c r="AB163" i="6"/>
  <c r="AB162" i="6"/>
  <c r="AB161" i="6"/>
  <c r="AB160" i="6"/>
  <c r="AB159" i="6"/>
  <c r="AB158" i="6"/>
  <c r="AB157" i="6"/>
  <c r="AB156" i="6"/>
  <c r="AB155" i="6"/>
  <c r="AB154" i="6"/>
  <c r="AB153" i="6"/>
  <c r="AB152" i="6"/>
  <c r="AB151" i="6"/>
  <c r="AB150" i="6"/>
  <c r="AB149" i="6"/>
  <c r="AB148" i="6"/>
  <c r="AB147" i="6"/>
  <c r="AB146" i="6"/>
  <c r="AB145" i="6"/>
  <c r="AB144" i="6"/>
  <c r="AB143" i="6"/>
  <c r="AB142" i="6"/>
  <c r="AB141" i="6"/>
  <c r="AB140" i="6"/>
  <c r="AB139" i="6"/>
  <c r="AB138" i="6"/>
  <c r="AB137" i="6"/>
  <c r="AB136" i="6"/>
  <c r="AB135" i="6"/>
  <c r="AB134" i="6"/>
  <c r="AB133" i="6"/>
  <c r="AB132" i="6"/>
  <c r="AB131" i="6"/>
  <c r="AB130" i="6"/>
  <c r="AB129" i="6"/>
  <c r="AB128" i="6"/>
  <c r="AB127" i="6"/>
  <c r="AB126" i="6"/>
  <c r="AB125" i="6"/>
  <c r="AB124" i="6"/>
  <c r="AB123" i="6"/>
  <c r="AB122" i="6"/>
  <c r="AB121" i="6"/>
  <c r="AB120" i="6"/>
  <c r="AB119" i="6"/>
  <c r="AB118" i="6"/>
  <c r="AB117" i="6"/>
  <c r="AB116" i="6"/>
  <c r="AB115" i="6"/>
  <c r="AB114" i="6"/>
  <c r="AB113" i="6"/>
  <c r="AB112" i="6"/>
  <c r="AB111" i="6"/>
  <c r="AB110" i="6"/>
  <c r="AB109" i="6"/>
  <c r="AB108" i="6"/>
  <c r="AB107" i="6"/>
  <c r="AB106" i="6"/>
  <c r="AB105" i="6"/>
  <c r="AB104" i="6"/>
  <c r="AB103" i="6"/>
  <c r="AB102" i="6"/>
  <c r="AB101" i="6"/>
  <c r="AB100" i="6"/>
  <c r="AB99" i="6"/>
  <c r="AB98" i="6"/>
  <c r="AB97" i="6"/>
  <c r="AB96" i="6"/>
  <c r="AB95" i="6"/>
  <c r="AB94" i="6"/>
  <c r="AB93" i="6"/>
  <c r="AB92" i="6"/>
  <c r="AB91" i="6"/>
  <c r="AB90" i="6"/>
  <c r="AB89" i="6"/>
  <c r="AB88" i="6"/>
  <c r="AB87" i="6"/>
  <c r="AB86" i="6"/>
  <c r="AB85" i="6"/>
  <c r="AB84" i="6"/>
  <c r="AB83" i="6"/>
  <c r="AB82" i="6"/>
  <c r="AB81" i="6"/>
  <c r="AB80" i="6"/>
  <c r="AB79" i="6"/>
  <c r="AB78" i="6"/>
  <c r="AB77" i="6"/>
  <c r="AB76" i="6"/>
  <c r="AB75" i="6"/>
  <c r="AB74" i="6"/>
  <c r="AB73" i="6"/>
  <c r="AB72" i="6"/>
  <c r="AB71" i="6"/>
  <c r="AB70" i="6"/>
  <c r="AB69" i="6"/>
  <c r="AB68" i="6"/>
  <c r="AB67" i="6"/>
  <c r="AB66" i="6"/>
  <c r="AB65" i="6"/>
  <c r="AB64" i="6"/>
  <c r="AB63" i="6"/>
  <c r="AB62" i="6"/>
  <c r="AB61" i="6"/>
  <c r="AB60" i="6"/>
  <c r="AB59" i="6"/>
  <c r="AB58" i="6"/>
  <c r="AB57" i="6"/>
  <c r="AB56" i="6"/>
  <c r="AB55" i="6"/>
  <c r="AB54" i="6"/>
  <c r="AB53" i="6"/>
  <c r="AB52" i="6"/>
  <c r="AB51" i="6"/>
  <c r="AB50" i="6"/>
  <c r="AB49" i="6"/>
  <c r="AB48" i="6"/>
  <c r="AB47" i="6"/>
  <c r="AB46" i="6"/>
  <c r="AD47" i="6"/>
  <c r="AD48" i="6" s="1"/>
  <c r="AD49" i="6" s="1"/>
  <c r="AD50" i="6" s="1"/>
  <c r="AD51" i="6" s="1"/>
  <c r="AD52" i="6" s="1"/>
  <c r="AD53" i="6" s="1"/>
  <c r="AD54" i="6" s="1"/>
  <c r="AD55" i="6" s="1"/>
  <c r="AD56" i="6" s="1"/>
  <c r="AD57" i="6" s="1"/>
  <c r="AD58" i="6" s="1"/>
  <c r="AD59" i="6" s="1"/>
  <c r="AD60" i="6" s="1"/>
  <c r="AD61" i="6" s="1"/>
  <c r="AD62" i="6" s="1"/>
  <c r="AD63" i="6" s="1"/>
  <c r="AD64" i="6" s="1"/>
  <c r="AD65" i="6" s="1"/>
  <c r="AD66" i="6" s="1"/>
  <c r="AD67" i="6" s="1"/>
  <c r="AD68" i="6" s="1"/>
  <c r="AD69" i="6" s="1"/>
  <c r="AD70" i="6" s="1"/>
  <c r="AD71" i="6" s="1"/>
  <c r="AD72" i="6" s="1"/>
  <c r="AD73" i="6" s="1"/>
  <c r="AD74" i="6" s="1"/>
  <c r="AD75" i="6" s="1"/>
  <c r="AD76" i="6" s="1"/>
  <c r="AD77" i="6" s="1"/>
  <c r="AD78" i="6" s="1"/>
  <c r="AD79" i="6" s="1"/>
  <c r="AD80" i="6" s="1"/>
  <c r="AD81" i="6" s="1"/>
  <c r="AD82" i="6" s="1"/>
  <c r="AD83" i="6" s="1"/>
  <c r="AD84" i="6" s="1"/>
  <c r="AD85" i="6" s="1"/>
  <c r="AD86" i="6" s="1"/>
  <c r="AD87" i="6" s="1"/>
  <c r="AD88" i="6" s="1"/>
  <c r="AD89" i="6" s="1"/>
  <c r="AD90" i="6" s="1"/>
  <c r="AD91" i="6" s="1"/>
  <c r="AD92" i="6" s="1"/>
  <c r="AD93" i="6" s="1"/>
  <c r="AD94" i="6" s="1"/>
  <c r="AD95" i="6" s="1"/>
  <c r="AD96" i="6" s="1"/>
  <c r="AD97" i="6" s="1"/>
  <c r="AD98" i="6" s="1"/>
  <c r="AD99" i="6" s="1"/>
  <c r="AD100" i="6" s="1"/>
  <c r="AD101" i="6" s="1"/>
  <c r="AD102" i="6" s="1"/>
  <c r="AD103" i="6" s="1"/>
  <c r="AD104" i="6" s="1"/>
  <c r="AD105" i="6" s="1"/>
  <c r="AD106" i="6" s="1"/>
  <c r="AD107" i="6" s="1"/>
  <c r="AD108" i="6" s="1"/>
  <c r="AD109" i="6" s="1"/>
  <c r="AD110" i="6" s="1"/>
  <c r="AD111" i="6" s="1"/>
  <c r="AD112" i="6" s="1"/>
  <c r="AD113" i="6" s="1"/>
  <c r="AD114" i="6" s="1"/>
  <c r="AD115" i="6" s="1"/>
  <c r="AD116" i="6" s="1"/>
  <c r="AD117" i="6" s="1"/>
  <c r="AD118" i="6" s="1"/>
  <c r="AD119" i="6" s="1"/>
  <c r="AD120" i="6" s="1"/>
  <c r="AD121" i="6" s="1"/>
  <c r="AD122" i="6" s="1"/>
  <c r="AD123" i="6" s="1"/>
  <c r="AD124" i="6" s="1"/>
  <c r="AD125" i="6" s="1"/>
  <c r="AD126" i="6" s="1"/>
  <c r="AD127" i="6" s="1"/>
  <c r="AD128" i="6" s="1"/>
  <c r="AD129" i="6" s="1"/>
  <c r="AD130" i="6" s="1"/>
  <c r="AD131" i="6" s="1"/>
  <c r="AD132" i="6" s="1"/>
  <c r="AD133" i="6" s="1"/>
  <c r="AD134" i="6" s="1"/>
  <c r="AD135" i="6" s="1"/>
  <c r="AD136" i="6" s="1"/>
  <c r="AD137" i="6" s="1"/>
  <c r="AD138" i="6" s="1"/>
  <c r="AD139" i="6" s="1"/>
  <c r="AD140" i="6" s="1"/>
  <c r="AD141" i="6" s="1"/>
  <c r="AD142" i="6" s="1"/>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D231" i="6" s="1"/>
  <c r="AD232" i="6" s="1"/>
  <c r="AD233" i="6" s="1"/>
  <c r="AD234" i="6" s="1"/>
  <c r="AD235" i="6" s="1"/>
  <c r="AD236" i="6" s="1"/>
  <c r="AD46" i="6"/>
  <c r="D50" i="8" l="1"/>
  <c r="Y2" i="8"/>
  <c r="Y5" i="8"/>
  <c r="D36" i="8"/>
  <c r="T14" i="8"/>
  <c r="Y16" i="8"/>
  <c r="G27" i="8"/>
  <c r="Y32" i="8"/>
  <c r="J85" i="8"/>
  <c r="Y24" i="8"/>
  <c r="G35" i="8"/>
  <c r="D41" i="8"/>
  <c r="T25" i="8"/>
  <c r="T27" i="8"/>
  <c r="G41" i="8"/>
  <c r="Y3" i="8"/>
  <c r="Y10" i="8"/>
  <c r="T15" i="8"/>
  <c r="Y17" i="8"/>
  <c r="Y31" i="8"/>
  <c r="T35" i="8"/>
  <c r="T37" i="8"/>
  <c r="G60" i="8"/>
  <c r="T4" i="8"/>
  <c r="T8" i="8"/>
  <c r="T23" i="8"/>
  <c r="G56" i="8"/>
  <c r="Y37" i="8"/>
  <c r="D27" i="8"/>
  <c r="Y4" i="8"/>
  <c r="Y8" i="8"/>
  <c r="T32" i="8"/>
  <c r="D58" i="8"/>
  <c r="D39" i="8"/>
  <c r="D57" i="8"/>
  <c r="D63" i="8"/>
  <c r="D33" i="8"/>
  <c r="D44" i="8"/>
  <c r="D35" i="8"/>
  <c r="D61" i="8"/>
  <c r="D54" i="8"/>
  <c r="D53" i="8"/>
  <c r="D60" i="8"/>
  <c r="D52" i="8"/>
  <c r="D56" i="8"/>
  <c r="D46" i="8"/>
  <c r="D29" i="8"/>
  <c r="G12" i="8"/>
  <c r="D12" i="8"/>
  <c r="D37" i="8"/>
  <c r="D49" i="8"/>
  <c r="D48" i="8"/>
  <c r="D34" i="8"/>
  <c r="D30" i="8"/>
  <c r="D59" i="8"/>
  <c r="D42" i="8"/>
  <c r="Y13" i="8"/>
  <c r="Y22" i="8"/>
  <c r="T28" i="8"/>
  <c r="Y30" i="8"/>
  <c r="T36" i="8"/>
  <c r="Y38" i="8"/>
  <c r="D62" i="8"/>
  <c r="Y6" i="8"/>
  <c r="T7" i="8"/>
  <c r="Y14" i="8"/>
  <c r="G40" i="8"/>
  <c r="D40" i="8" s="1"/>
  <c r="T17" i="8"/>
  <c r="T26" i="8"/>
  <c r="Y28" i="8"/>
  <c r="G32" i="8"/>
  <c r="D32" i="8" s="1"/>
  <c r="T34" i="8"/>
  <c r="Y36" i="8"/>
  <c r="G43" i="8"/>
  <c r="D43" i="8" s="1"/>
  <c r="G45" i="8"/>
  <c r="D45" i="8" s="1"/>
  <c r="AL46" i="8"/>
  <c r="AD47" i="8"/>
  <c r="T5" i="8"/>
  <c r="T18" i="8"/>
  <c r="G31" i="8"/>
  <c r="D31" i="8" s="1"/>
  <c r="T33" i="8"/>
  <c r="G55" i="8"/>
  <c r="D55" i="8" s="1"/>
  <c r="T11" i="8"/>
  <c r="G38" i="8"/>
  <c r="D38" i="8" s="1"/>
  <c r="G47" i="8"/>
  <c r="D47" i="8" s="1"/>
  <c r="Y11" i="8"/>
  <c r="T38" i="8"/>
  <c r="AG236" i="6"/>
  <c r="AG235" i="6"/>
  <c r="AG234" i="6"/>
  <c r="AG233" i="6"/>
  <c r="AG232" i="6"/>
  <c r="AG231" i="6"/>
  <c r="AG230" i="6"/>
  <c r="AG229" i="6"/>
  <c r="AG221" i="6"/>
  <c r="AG222" i="6"/>
  <c r="AG223" i="6"/>
  <c r="AG224" i="6"/>
  <c r="AG225" i="6"/>
  <c r="AG226" i="6"/>
  <c r="AG227" i="6"/>
  <c r="AG228" i="6"/>
  <c r="AG220" i="6"/>
  <c r="AG219" i="6"/>
  <c r="AG218" i="6"/>
  <c r="AG217" i="6"/>
  <c r="AG216" i="6"/>
  <c r="AG215" i="6"/>
  <c r="AG214" i="6"/>
  <c r="AG213" i="6"/>
  <c r="T42" i="6"/>
  <c r="AP158" i="6"/>
  <c r="AP157" i="6"/>
  <c r="AP156" i="6"/>
  <c r="AP155" i="6"/>
  <c r="AP154" i="6"/>
  <c r="AP153" i="6"/>
  <c r="AO95" i="6"/>
  <c r="Y41" i="6"/>
  <c r="T41" i="6"/>
  <c r="Y40" i="6"/>
  <c r="T40" i="6"/>
  <c r="AG212" i="6"/>
  <c r="AG211" i="6"/>
  <c r="AG210" i="6"/>
  <c r="AG209" i="6"/>
  <c r="AG208" i="6"/>
  <c r="AG207" i="6"/>
  <c r="AG206" i="6"/>
  <c r="AG205" i="6"/>
  <c r="Y1" i="8" l="1"/>
  <c r="AD48" i="8"/>
  <c r="AL47" i="8"/>
  <c r="AB47" i="8"/>
  <c r="F13" i="8"/>
  <c r="C12" i="8"/>
  <c r="T21" i="6"/>
  <c r="T39" i="6"/>
  <c r="AB48" i="8" l="1"/>
  <c r="AD49" i="8"/>
  <c r="AL48" i="8"/>
  <c r="G13" i="8"/>
  <c r="D13" i="8" s="1"/>
  <c r="AG204" i="6"/>
  <c r="AG203" i="6"/>
  <c r="AG202" i="6"/>
  <c r="AG201" i="6"/>
  <c r="AG200" i="6"/>
  <c r="AG199" i="6"/>
  <c r="AG198" i="6"/>
  <c r="AG197" i="6"/>
  <c r="AG196" i="6"/>
  <c r="AF196" i="6"/>
  <c r="AG195" i="6"/>
  <c r="AF195" i="6"/>
  <c r="AG194" i="6"/>
  <c r="AF194" i="6"/>
  <c r="AG193" i="6"/>
  <c r="AF193" i="6"/>
  <c r="AG192" i="6"/>
  <c r="AF192" i="6"/>
  <c r="AG191" i="6"/>
  <c r="AF191" i="6"/>
  <c r="AG190" i="6"/>
  <c r="AF190" i="6"/>
  <c r="AG189" i="6"/>
  <c r="AF189" i="6"/>
  <c r="AG188" i="6"/>
  <c r="AF188" i="6"/>
  <c r="AG187" i="6"/>
  <c r="AF187" i="6"/>
  <c r="AG186" i="6"/>
  <c r="AF186" i="6"/>
  <c r="AG185" i="6"/>
  <c r="AF185" i="6"/>
  <c r="AG184" i="6"/>
  <c r="AF184" i="6"/>
  <c r="AG183" i="6"/>
  <c r="AF183" i="6"/>
  <c r="AG182" i="6"/>
  <c r="AF182" i="6"/>
  <c r="AG181" i="6"/>
  <c r="AF181" i="6"/>
  <c r="AG180" i="6"/>
  <c r="AF180" i="6"/>
  <c r="AG179" i="6"/>
  <c r="AF179" i="6"/>
  <c r="AG178" i="6"/>
  <c r="AF178" i="6"/>
  <c r="AG177" i="6"/>
  <c r="AF177" i="6"/>
  <c r="AG176" i="6"/>
  <c r="AF176" i="6"/>
  <c r="AG175" i="6"/>
  <c r="AF175" i="6"/>
  <c r="AG174" i="6"/>
  <c r="AF174" i="6"/>
  <c r="AG173" i="6"/>
  <c r="AF173" i="6"/>
  <c r="AG172" i="6"/>
  <c r="AF172" i="6"/>
  <c r="AG171" i="6"/>
  <c r="AF171" i="6"/>
  <c r="AG170" i="6"/>
  <c r="AF170" i="6"/>
  <c r="AG169" i="6"/>
  <c r="AF169" i="6"/>
  <c r="AG168" i="6"/>
  <c r="AF168" i="6"/>
  <c r="AG167" i="6"/>
  <c r="AF167" i="6"/>
  <c r="AG166" i="6"/>
  <c r="AF166" i="6"/>
  <c r="AG165" i="6"/>
  <c r="AF165" i="6"/>
  <c r="AG164" i="6"/>
  <c r="AF164" i="6"/>
  <c r="AG163" i="6"/>
  <c r="AF163" i="6"/>
  <c r="AG162" i="6"/>
  <c r="AF162" i="6"/>
  <c r="AG161" i="6"/>
  <c r="AF161" i="6"/>
  <c r="AG160" i="6"/>
  <c r="AF160" i="6"/>
  <c r="AG159" i="6"/>
  <c r="AF159" i="6"/>
  <c r="AG158" i="6"/>
  <c r="AF158" i="6"/>
  <c r="AG157" i="6"/>
  <c r="AF157" i="6"/>
  <c r="AG156" i="6"/>
  <c r="AF156" i="6"/>
  <c r="AG155" i="6"/>
  <c r="AF155" i="6"/>
  <c r="AG154" i="6"/>
  <c r="AF154" i="6"/>
  <c r="AG153" i="6"/>
  <c r="AF153" i="6"/>
  <c r="AP134" i="6"/>
  <c r="AG152" i="6"/>
  <c r="AF152" i="6"/>
  <c r="AP140" i="6"/>
  <c r="AO140" i="6"/>
  <c r="AG151" i="6"/>
  <c r="AF151" i="6"/>
  <c r="AP146" i="6"/>
  <c r="AO146" i="6"/>
  <c r="AG150" i="6"/>
  <c r="AF150" i="6"/>
  <c r="AP152" i="6"/>
  <c r="AO152" i="6"/>
  <c r="AG149" i="6"/>
  <c r="AF149" i="6"/>
  <c r="AP128" i="6"/>
  <c r="AO128" i="6"/>
  <c r="AG148" i="6"/>
  <c r="AF148" i="6"/>
  <c r="AP110" i="6"/>
  <c r="AO110" i="6"/>
  <c r="AG147" i="6"/>
  <c r="AF147" i="6"/>
  <c r="AP80" i="6"/>
  <c r="AO80" i="6"/>
  <c r="AG146" i="6"/>
  <c r="AF146" i="6"/>
  <c r="AP92" i="6"/>
  <c r="AO92" i="6"/>
  <c r="AG145" i="6"/>
  <c r="AF145" i="6"/>
  <c r="AP86" i="6"/>
  <c r="AO86" i="6"/>
  <c r="AG144" i="6"/>
  <c r="AF144" i="6"/>
  <c r="AP116" i="6"/>
  <c r="AO116" i="6"/>
  <c r="AG143" i="6"/>
  <c r="AF143" i="6"/>
  <c r="AP56" i="6"/>
  <c r="AO56" i="6"/>
  <c r="AG142" i="6"/>
  <c r="AF142" i="6"/>
  <c r="AP104" i="6"/>
  <c r="AO104" i="6"/>
  <c r="AG141" i="6"/>
  <c r="AF141" i="6"/>
  <c r="AP50" i="6"/>
  <c r="AO50" i="6"/>
  <c r="AG140" i="6"/>
  <c r="AF140" i="6"/>
  <c r="AP62" i="6"/>
  <c r="AO62" i="6"/>
  <c r="AG139" i="6"/>
  <c r="AF139" i="6"/>
  <c r="AP122" i="6"/>
  <c r="AO122" i="6"/>
  <c r="AG138" i="6"/>
  <c r="AF138" i="6"/>
  <c r="AP68" i="6"/>
  <c r="AO68" i="6"/>
  <c r="AG137" i="6"/>
  <c r="AF137" i="6"/>
  <c r="AP74" i="6"/>
  <c r="AO74" i="6"/>
  <c r="AG136" i="6"/>
  <c r="AF136" i="6"/>
  <c r="AP98" i="6"/>
  <c r="AO98" i="6"/>
  <c r="AG135" i="6"/>
  <c r="AF135" i="6"/>
  <c r="AP133" i="6"/>
  <c r="AG134" i="6"/>
  <c r="AF134" i="6"/>
  <c r="AP139" i="6"/>
  <c r="AO139" i="6"/>
  <c r="AG133" i="6"/>
  <c r="AF133" i="6"/>
  <c r="AP145" i="6"/>
  <c r="AO145" i="6"/>
  <c r="AG132" i="6"/>
  <c r="AF132" i="6"/>
  <c r="I114" i="6"/>
  <c r="AP151" i="6"/>
  <c r="AO151" i="6"/>
  <c r="AG131" i="6"/>
  <c r="AF131" i="6"/>
  <c r="I113" i="6"/>
  <c r="AP127" i="6"/>
  <c r="AO127" i="6"/>
  <c r="AG130" i="6"/>
  <c r="AF130" i="6"/>
  <c r="I112" i="6"/>
  <c r="AP109" i="6"/>
  <c r="AO109" i="6"/>
  <c r="AG129" i="6"/>
  <c r="AF129" i="6"/>
  <c r="I111" i="6"/>
  <c r="AP79" i="6"/>
  <c r="AO79" i="6"/>
  <c r="AG128" i="6"/>
  <c r="AF128" i="6"/>
  <c r="I110" i="6"/>
  <c r="AP91" i="6"/>
  <c r="AO91" i="6"/>
  <c r="AG127" i="6"/>
  <c r="AF127" i="6"/>
  <c r="I109" i="6"/>
  <c r="AP85" i="6"/>
  <c r="AO85" i="6"/>
  <c r="AG126" i="6"/>
  <c r="AF126" i="6"/>
  <c r="I108" i="6"/>
  <c r="AP115" i="6"/>
  <c r="AO115" i="6"/>
  <c r="AG125" i="6"/>
  <c r="AF125" i="6"/>
  <c r="I107" i="6"/>
  <c r="AP55" i="6"/>
  <c r="AO55" i="6"/>
  <c r="AG124" i="6"/>
  <c r="AF124" i="6"/>
  <c r="I106" i="6"/>
  <c r="AP103" i="6"/>
  <c r="AO103" i="6"/>
  <c r="AG123" i="6"/>
  <c r="AF123" i="6"/>
  <c r="I105" i="6"/>
  <c r="AP49" i="6"/>
  <c r="AO49" i="6"/>
  <c r="AG122" i="6"/>
  <c r="AF122" i="6"/>
  <c r="I104" i="6"/>
  <c r="AP61" i="6"/>
  <c r="AO61" i="6"/>
  <c r="AG121" i="6"/>
  <c r="AF121" i="6"/>
  <c r="I103" i="6"/>
  <c r="AP121" i="6"/>
  <c r="AO121" i="6"/>
  <c r="AG120" i="6"/>
  <c r="AF120" i="6"/>
  <c r="I102" i="6"/>
  <c r="AP67" i="6"/>
  <c r="AO67" i="6"/>
  <c r="AG119" i="6"/>
  <c r="AF119" i="6"/>
  <c r="I101" i="6"/>
  <c r="AP73" i="6"/>
  <c r="AO73" i="6"/>
  <c r="AG118" i="6"/>
  <c r="AF118" i="6"/>
  <c r="I100" i="6"/>
  <c r="AP97" i="6"/>
  <c r="AO97" i="6"/>
  <c r="AG117" i="6"/>
  <c r="AF117" i="6"/>
  <c r="I99" i="6"/>
  <c r="AP132" i="6"/>
  <c r="AG116" i="6"/>
  <c r="AF116" i="6"/>
  <c r="I98" i="6"/>
  <c r="AP138" i="6"/>
  <c r="AO138" i="6"/>
  <c r="AG115" i="6"/>
  <c r="AF115" i="6"/>
  <c r="I97" i="6"/>
  <c r="AP144" i="6"/>
  <c r="AO144" i="6"/>
  <c r="AG114" i="6"/>
  <c r="AF114" i="6"/>
  <c r="I96" i="6"/>
  <c r="AP150" i="6"/>
  <c r="AO150" i="6"/>
  <c r="AG113" i="6"/>
  <c r="AF113" i="6"/>
  <c r="I95" i="6"/>
  <c r="AP126" i="6"/>
  <c r="AO126" i="6"/>
  <c r="AG112" i="6"/>
  <c r="AF112" i="6"/>
  <c r="I94" i="6"/>
  <c r="AP108" i="6"/>
  <c r="AO108" i="6"/>
  <c r="AG111" i="6"/>
  <c r="AF111" i="6"/>
  <c r="I93" i="6"/>
  <c r="AP78" i="6"/>
  <c r="AO78" i="6"/>
  <c r="AG110" i="6"/>
  <c r="AF110" i="6"/>
  <c r="I92" i="6"/>
  <c r="AP90" i="6"/>
  <c r="AO90" i="6"/>
  <c r="AG109" i="6"/>
  <c r="AF109" i="6"/>
  <c r="I91" i="6"/>
  <c r="AP84" i="6"/>
  <c r="AO84" i="6"/>
  <c r="AG108" i="6"/>
  <c r="AF108" i="6"/>
  <c r="I90" i="6"/>
  <c r="AP114" i="6"/>
  <c r="AO114" i="6"/>
  <c r="AG107" i="6"/>
  <c r="AF107" i="6"/>
  <c r="I89" i="6"/>
  <c r="AP54" i="6"/>
  <c r="AO54" i="6"/>
  <c r="AG106" i="6"/>
  <c r="AF106" i="6"/>
  <c r="I88" i="6"/>
  <c r="AP102" i="6"/>
  <c r="AO102" i="6"/>
  <c r="AG105" i="6"/>
  <c r="AF105" i="6"/>
  <c r="I87" i="6"/>
  <c r="AP48" i="6"/>
  <c r="AO48" i="6"/>
  <c r="AG104" i="6"/>
  <c r="AF104" i="6"/>
  <c r="I86" i="6"/>
  <c r="AP60" i="6"/>
  <c r="AO60" i="6"/>
  <c r="AG103" i="6"/>
  <c r="AF103" i="6"/>
  <c r="I85" i="6"/>
  <c r="AP120" i="6"/>
  <c r="AO120" i="6"/>
  <c r="AG102" i="6"/>
  <c r="AF102" i="6"/>
  <c r="AP66" i="6"/>
  <c r="AO66" i="6"/>
  <c r="AG101" i="6"/>
  <c r="AF101" i="6"/>
  <c r="AP72" i="6"/>
  <c r="AO72" i="6"/>
  <c r="AG100" i="6"/>
  <c r="AF100" i="6"/>
  <c r="AP96" i="6"/>
  <c r="AO96" i="6"/>
  <c r="AG99" i="6"/>
  <c r="AF99" i="6"/>
  <c r="AP131" i="6"/>
  <c r="AG98" i="6"/>
  <c r="AF98" i="6"/>
  <c r="AP137" i="6"/>
  <c r="AO137" i="6"/>
  <c r="AG97" i="6"/>
  <c r="AF97" i="6"/>
  <c r="AP143" i="6"/>
  <c r="AO143" i="6"/>
  <c r="AG96" i="6"/>
  <c r="AF96" i="6"/>
  <c r="AP149" i="6"/>
  <c r="AO149" i="6"/>
  <c r="AG95" i="6"/>
  <c r="AF95" i="6"/>
  <c r="AP125" i="6"/>
  <c r="AO125" i="6"/>
  <c r="AG94" i="6"/>
  <c r="AF94" i="6"/>
  <c r="AP107" i="6"/>
  <c r="AO107" i="6"/>
  <c r="AG93" i="6"/>
  <c r="AF93" i="6"/>
  <c r="AP77" i="6"/>
  <c r="AO77" i="6"/>
  <c r="AG92" i="6"/>
  <c r="AF92" i="6"/>
  <c r="AP89" i="6"/>
  <c r="AO89" i="6"/>
  <c r="AG91" i="6"/>
  <c r="AF91" i="6"/>
  <c r="AP83" i="6"/>
  <c r="AO83" i="6"/>
  <c r="AG90" i="6"/>
  <c r="AF90" i="6"/>
  <c r="AP113" i="6"/>
  <c r="AO113" i="6"/>
  <c r="AG89" i="6"/>
  <c r="AF89" i="6"/>
  <c r="AP53" i="6"/>
  <c r="AO53" i="6"/>
  <c r="AG88" i="6"/>
  <c r="AF88" i="6"/>
  <c r="AP101" i="6"/>
  <c r="AO101" i="6"/>
  <c r="AG87" i="6"/>
  <c r="AF87" i="6"/>
  <c r="E69" i="6"/>
  <c r="AP47" i="6"/>
  <c r="AO47" i="6"/>
  <c r="AG86" i="6"/>
  <c r="AF86" i="6"/>
  <c r="E68" i="6"/>
  <c r="AP59" i="6"/>
  <c r="AO59" i="6"/>
  <c r="AG85" i="6"/>
  <c r="AF85" i="6"/>
  <c r="AP119" i="6"/>
  <c r="AO119" i="6"/>
  <c r="AG84" i="6"/>
  <c r="AF84" i="6"/>
  <c r="AP65" i="6"/>
  <c r="AO65" i="6"/>
  <c r="AG83" i="6"/>
  <c r="AF83" i="6"/>
  <c r="AP71" i="6"/>
  <c r="AO71" i="6"/>
  <c r="AG82" i="6"/>
  <c r="AF82" i="6"/>
  <c r="AP95" i="6"/>
  <c r="AG81" i="6"/>
  <c r="AF81" i="6"/>
  <c r="H63" i="6"/>
  <c r="E63" i="6"/>
  <c r="AP130" i="6"/>
  <c r="AG80" i="6"/>
  <c r="AF80" i="6"/>
  <c r="H62" i="6"/>
  <c r="E62" i="6"/>
  <c r="AP136" i="6"/>
  <c r="AO136" i="6"/>
  <c r="AG79" i="6"/>
  <c r="AF79" i="6"/>
  <c r="H61" i="6"/>
  <c r="E61" i="6"/>
  <c r="AP142" i="6"/>
  <c r="AO142" i="6"/>
  <c r="AG78" i="6"/>
  <c r="AF78" i="6"/>
  <c r="H60" i="6"/>
  <c r="E60" i="6"/>
  <c r="AP148" i="6"/>
  <c r="AO148" i="6"/>
  <c r="AG77" i="6"/>
  <c r="AF77" i="6"/>
  <c r="H59" i="6"/>
  <c r="E59" i="6"/>
  <c r="AP124" i="6"/>
  <c r="AO124" i="6"/>
  <c r="AG76" i="6"/>
  <c r="AF76" i="6"/>
  <c r="O58" i="6"/>
  <c r="H58" i="6"/>
  <c r="E58" i="6"/>
  <c r="AP106" i="6"/>
  <c r="AO106" i="6"/>
  <c r="AG75" i="6"/>
  <c r="AF75" i="6"/>
  <c r="H57" i="6"/>
  <c r="E57" i="6"/>
  <c r="AP76" i="6"/>
  <c r="AO76" i="6"/>
  <c r="AG74" i="6"/>
  <c r="AF74" i="6"/>
  <c r="H56" i="6"/>
  <c r="E56" i="6"/>
  <c r="AP88" i="6"/>
  <c r="AO88" i="6"/>
  <c r="AG73" i="6"/>
  <c r="AF73" i="6"/>
  <c r="H55" i="6"/>
  <c r="E55" i="6"/>
  <c r="AP82" i="6"/>
  <c r="AO82" i="6"/>
  <c r="AG72" i="6"/>
  <c r="AF72" i="6"/>
  <c r="H54" i="6"/>
  <c r="E54" i="6"/>
  <c r="AP112" i="6"/>
  <c r="AO112" i="6"/>
  <c r="AG71" i="6"/>
  <c r="AF71" i="6"/>
  <c r="H53" i="6"/>
  <c r="E53" i="6"/>
  <c r="AP52" i="6"/>
  <c r="AO52" i="6"/>
  <c r="AG70" i="6"/>
  <c r="AF70" i="6"/>
  <c r="Q52" i="6"/>
  <c r="Q53" i="6" s="1"/>
  <c r="Q54" i="6" s="1"/>
  <c r="Q55" i="6" s="1"/>
  <c r="Q56" i="6" s="1"/>
  <c r="Q57" i="6" s="1"/>
  <c r="P52" i="6"/>
  <c r="P53" i="6" s="1"/>
  <c r="P54" i="6" s="1"/>
  <c r="P55" i="6" s="1"/>
  <c r="P56" i="6" s="1"/>
  <c r="P57" i="6" s="1"/>
  <c r="H52" i="6"/>
  <c r="E52" i="6"/>
  <c r="AP100" i="6"/>
  <c r="AO100" i="6"/>
  <c r="AG69" i="6"/>
  <c r="AF69" i="6"/>
  <c r="H51" i="6"/>
  <c r="E51" i="6"/>
  <c r="AP46" i="6"/>
  <c r="AO46" i="6"/>
  <c r="AG68" i="6"/>
  <c r="AF68" i="6"/>
  <c r="H50" i="6"/>
  <c r="E50" i="6"/>
  <c r="AP58" i="6"/>
  <c r="AO58" i="6"/>
  <c r="AG67" i="6"/>
  <c r="AF67" i="6"/>
  <c r="H49" i="6"/>
  <c r="E49" i="6"/>
  <c r="AP118" i="6"/>
  <c r="AO118" i="6"/>
  <c r="AG66" i="6"/>
  <c r="AF66" i="6"/>
  <c r="H48" i="6"/>
  <c r="E48" i="6"/>
  <c r="AP64" i="6"/>
  <c r="AO64" i="6"/>
  <c r="AG65" i="6"/>
  <c r="AF65" i="6"/>
  <c r="H47" i="6"/>
  <c r="E47" i="6"/>
  <c r="AP70" i="6"/>
  <c r="AO70" i="6"/>
  <c r="AG64" i="6"/>
  <c r="AF64" i="6"/>
  <c r="H46" i="6"/>
  <c r="G46" i="6"/>
  <c r="E46" i="6"/>
  <c r="AP94" i="6"/>
  <c r="AO94" i="6"/>
  <c r="AG63" i="6"/>
  <c r="AF63" i="6"/>
  <c r="H45" i="6"/>
  <c r="E45" i="6"/>
  <c r="AP129" i="6"/>
  <c r="AR129" i="6"/>
  <c r="AG62" i="6"/>
  <c r="AF62" i="6"/>
  <c r="H44" i="6"/>
  <c r="E44" i="6"/>
  <c r="AP135" i="6"/>
  <c r="AO135" i="6"/>
  <c r="AG61" i="6"/>
  <c r="AF61" i="6"/>
  <c r="H43" i="6"/>
  <c r="E43" i="6"/>
  <c r="AP141" i="6"/>
  <c r="AO141" i="6"/>
  <c r="AG60" i="6"/>
  <c r="H42" i="6"/>
  <c r="E42" i="6"/>
  <c r="AP147" i="6"/>
  <c r="AO147" i="6"/>
  <c r="AG59" i="6"/>
  <c r="H41" i="6"/>
  <c r="E41" i="6"/>
  <c r="AP123" i="6"/>
  <c r="AO123" i="6"/>
  <c r="AG58" i="6"/>
  <c r="H40" i="6"/>
  <c r="E40" i="6"/>
  <c r="AP105" i="6"/>
  <c r="AO105" i="6"/>
  <c r="AG57" i="6"/>
  <c r="Y39" i="6"/>
  <c r="H39" i="6"/>
  <c r="E39" i="6"/>
  <c r="AP75" i="6"/>
  <c r="AO75" i="6"/>
  <c r="AG56" i="6"/>
  <c r="U38" i="6"/>
  <c r="H38" i="6"/>
  <c r="E38" i="6"/>
  <c r="AP87" i="6"/>
  <c r="AO87" i="6"/>
  <c r="AG55" i="6"/>
  <c r="U37" i="6"/>
  <c r="H37" i="6"/>
  <c r="E37" i="6"/>
  <c r="AP81" i="6"/>
  <c r="AO81" i="6"/>
  <c r="AG54" i="6"/>
  <c r="U36" i="6"/>
  <c r="H36" i="6"/>
  <c r="E36" i="6"/>
  <c r="AP111" i="6"/>
  <c r="AO111" i="6"/>
  <c r="AG53" i="6"/>
  <c r="U35" i="6"/>
  <c r="H35" i="6"/>
  <c r="E35" i="6"/>
  <c r="AP51" i="6"/>
  <c r="AO51" i="6"/>
  <c r="AG52" i="6"/>
  <c r="AF52" i="6"/>
  <c r="U34" i="6"/>
  <c r="H34" i="6"/>
  <c r="E34" i="6"/>
  <c r="AP99" i="6"/>
  <c r="AO99" i="6"/>
  <c r="AG51" i="6"/>
  <c r="AF51" i="6"/>
  <c r="U33" i="6"/>
  <c r="H33" i="6"/>
  <c r="E33" i="6"/>
  <c r="AP45" i="6"/>
  <c r="AO45" i="6"/>
  <c r="AG50" i="6"/>
  <c r="AF50" i="6"/>
  <c r="U32" i="6"/>
  <c r="H32" i="6"/>
  <c r="E32" i="6"/>
  <c r="AP57" i="6"/>
  <c r="AO57" i="6"/>
  <c r="AG49" i="6"/>
  <c r="AF49" i="6"/>
  <c r="U31" i="6"/>
  <c r="H31" i="6"/>
  <c r="E31" i="6"/>
  <c r="AP117" i="6"/>
  <c r="AO117" i="6"/>
  <c r="AG48" i="6"/>
  <c r="AF48" i="6"/>
  <c r="U30" i="6"/>
  <c r="H30" i="6"/>
  <c r="E30" i="6"/>
  <c r="AP63" i="6"/>
  <c r="AO63" i="6"/>
  <c r="AG47" i="6"/>
  <c r="AF47" i="6"/>
  <c r="U29" i="6"/>
  <c r="H29" i="6"/>
  <c r="E29" i="6"/>
  <c r="AP69" i="6"/>
  <c r="AO69" i="6"/>
  <c r="AG46" i="6"/>
  <c r="AF46" i="6"/>
  <c r="U28" i="6"/>
  <c r="Y28" i="6" s="1"/>
  <c r="H28" i="6"/>
  <c r="E28" i="6"/>
  <c r="AP93" i="6"/>
  <c r="AO93" i="6"/>
  <c r="AG45" i="6"/>
  <c r="U27" i="6"/>
  <c r="H27" i="6"/>
  <c r="E27" i="6"/>
  <c r="U26" i="6"/>
  <c r="Y26" i="6" s="1"/>
  <c r="U25" i="6"/>
  <c r="U24" i="6"/>
  <c r="U23" i="6"/>
  <c r="U22" i="6"/>
  <c r="Y22" i="6" s="1"/>
  <c r="L22" i="6"/>
  <c r="H22" i="6" s="1"/>
  <c r="Y21" i="6"/>
  <c r="L21" i="6"/>
  <c r="H21" i="6" s="1"/>
  <c r="U20" i="6"/>
  <c r="L20" i="6"/>
  <c r="H20" i="6" s="1"/>
  <c r="U19" i="6"/>
  <c r="L19" i="6"/>
  <c r="H19" i="6" s="1"/>
  <c r="U18" i="6"/>
  <c r="L18" i="6"/>
  <c r="H18" i="6" s="1"/>
  <c r="U17" i="6"/>
  <c r="L17" i="6"/>
  <c r="H17" i="6" s="1"/>
  <c r="U16" i="6"/>
  <c r="L16" i="6"/>
  <c r="H16" i="6" s="1"/>
  <c r="U15" i="6"/>
  <c r="L15" i="6"/>
  <c r="H15" i="6" s="1"/>
  <c r="U14" i="6"/>
  <c r="L14" i="6"/>
  <c r="H14" i="6" s="1"/>
  <c r="U13" i="6"/>
  <c r="L13" i="6"/>
  <c r="H13" i="6" s="1"/>
  <c r="U12" i="6"/>
  <c r="L12" i="6"/>
  <c r="H12" i="6" s="1"/>
  <c r="U11" i="6"/>
  <c r="L11" i="6"/>
  <c r="H11" i="6" s="1"/>
  <c r="G11" i="6"/>
  <c r="F12" i="6" s="1"/>
  <c r="A11" i="6"/>
  <c r="U10" i="6"/>
  <c r="U9" i="6"/>
  <c r="Y8" i="6"/>
  <c r="U8" i="6"/>
  <c r="H8" i="6"/>
  <c r="U7" i="6"/>
  <c r="Y7" i="6" s="1"/>
  <c r="U6" i="6"/>
  <c r="U5" i="6"/>
  <c r="U4" i="6"/>
  <c r="U3" i="6"/>
  <c r="U2" i="6"/>
  <c r="Y2" i="6" s="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 i="3"/>
  <c r="F14" i="8" l="1"/>
  <c r="C13" i="8"/>
  <c r="AD50" i="8"/>
  <c r="AL49" i="8"/>
  <c r="AB49" i="8"/>
  <c r="D46" i="6"/>
  <c r="G37" i="6"/>
  <c r="T12" i="6"/>
  <c r="G41" i="6"/>
  <c r="D41" i="6" s="1"/>
  <c r="T16" i="6"/>
  <c r="G35" i="6"/>
  <c r="D35" i="6" s="1"/>
  <c r="T10" i="6"/>
  <c r="G59" i="6"/>
  <c r="T34" i="6"/>
  <c r="Y20" i="6"/>
  <c r="T20" i="6"/>
  <c r="G30" i="6"/>
  <c r="T5" i="6"/>
  <c r="G38" i="6"/>
  <c r="T13" i="6"/>
  <c r="G57" i="6"/>
  <c r="T32" i="6"/>
  <c r="G58" i="6"/>
  <c r="D58" i="6" s="1"/>
  <c r="T33" i="6"/>
  <c r="G31" i="6"/>
  <c r="D31" i="6" s="1"/>
  <c r="T6" i="6"/>
  <c r="G42" i="6"/>
  <c r="D42" i="6" s="1"/>
  <c r="T17" i="6"/>
  <c r="Y6" i="6"/>
  <c r="G32" i="6"/>
  <c r="D32" i="6" s="1"/>
  <c r="T7" i="6"/>
  <c r="G39" i="6"/>
  <c r="T14" i="6"/>
  <c r="G43" i="6"/>
  <c r="D43" i="6" s="1"/>
  <c r="T18" i="6"/>
  <c r="G47" i="6"/>
  <c r="T22" i="6"/>
  <c r="G55" i="6"/>
  <c r="D55" i="6" s="1"/>
  <c r="T30" i="6"/>
  <c r="Y31" i="6"/>
  <c r="T31" i="6"/>
  <c r="Y32" i="6"/>
  <c r="Y4" i="6"/>
  <c r="T4" i="6"/>
  <c r="Y25" i="6"/>
  <c r="T25" i="6"/>
  <c r="G54" i="6"/>
  <c r="T29" i="6"/>
  <c r="G51" i="6"/>
  <c r="T26" i="6"/>
  <c r="G36" i="6"/>
  <c r="D36" i="6" s="1"/>
  <c r="T11" i="6"/>
  <c r="G40" i="6"/>
  <c r="T15" i="6"/>
  <c r="G44" i="6"/>
  <c r="T19" i="6"/>
  <c r="Y23" i="6"/>
  <c r="T23" i="6"/>
  <c r="G62" i="6"/>
  <c r="D62" i="6" s="1"/>
  <c r="T37" i="6"/>
  <c r="J85" i="6"/>
  <c r="G34" i="6"/>
  <c r="T9" i="6"/>
  <c r="Y35" i="6"/>
  <c r="T35" i="6"/>
  <c r="G27" i="6"/>
  <c r="T2" i="6"/>
  <c r="Y27" i="6"/>
  <c r="T27" i="6"/>
  <c r="G53" i="6"/>
  <c r="T28" i="6"/>
  <c r="Y38" i="6"/>
  <c r="T38" i="6"/>
  <c r="G28" i="6"/>
  <c r="T3" i="6"/>
  <c r="G33" i="6"/>
  <c r="D33" i="6" s="1"/>
  <c r="T8" i="6"/>
  <c r="G49" i="6"/>
  <c r="T24" i="6"/>
  <c r="Y36" i="6"/>
  <c r="T36" i="6"/>
  <c r="D49" i="6"/>
  <c r="G48" i="6"/>
  <c r="Y3" i="6"/>
  <c r="Y30" i="6"/>
  <c r="Y34" i="6"/>
  <c r="G61" i="6"/>
  <c r="D61" i="6" s="1"/>
  <c r="D47" i="6"/>
  <c r="D34" i="6"/>
  <c r="D53" i="6"/>
  <c r="D48" i="6"/>
  <c r="D28" i="6"/>
  <c r="D51" i="6"/>
  <c r="D57" i="6"/>
  <c r="D39" i="6"/>
  <c r="D30" i="6"/>
  <c r="D38" i="6"/>
  <c r="D27" i="6"/>
  <c r="D37" i="6"/>
  <c r="D54" i="6"/>
  <c r="G12" i="6"/>
  <c r="D40" i="6"/>
  <c r="D59" i="6"/>
  <c r="D44" i="6"/>
  <c r="G45" i="6"/>
  <c r="D45" i="6" s="1"/>
  <c r="Y10" i="6"/>
  <c r="Y11" i="6"/>
  <c r="Y12" i="6"/>
  <c r="Y13" i="6"/>
  <c r="Y14" i="6"/>
  <c r="Y15" i="6"/>
  <c r="Y16" i="6"/>
  <c r="Y17" i="6"/>
  <c r="Y18" i="6"/>
  <c r="Y19" i="6"/>
  <c r="G63" i="6"/>
  <c r="D63" i="6" s="1"/>
  <c r="G50" i="6"/>
  <c r="D50" i="6" s="1"/>
  <c r="Y5" i="6"/>
  <c r="C11" i="6"/>
  <c r="G29" i="6"/>
  <c r="D29" i="6" s="1"/>
  <c r="G60" i="6"/>
  <c r="D60" i="6" s="1"/>
  <c r="D11" i="6"/>
  <c r="Y24" i="6"/>
  <c r="Y37" i="6"/>
  <c r="Y29" i="6"/>
  <c r="Y33" i="6"/>
  <c r="G52" i="6"/>
  <c r="D52" i="6" s="1"/>
  <c r="G56" i="6"/>
  <c r="D56" i="6" s="1"/>
  <c r="Y9" i="6"/>
  <c r="B3" i="3"/>
  <c r="B4" i="3"/>
  <c r="B5" i="3"/>
  <c r="B6" i="3"/>
  <c r="B7" i="3"/>
  <c r="B9" i="3"/>
  <c r="B10" i="3"/>
  <c r="B11" i="3"/>
  <c r="B12" i="3"/>
  <c r="B13" i="3"/>
  <c r="B15" i="3"/>
  <c r="B16" i="3"/>
  <c r="B17" i="3"/>
  <c r="B18" i="3"/>
  <c r="B19" i="3"/>
  <c r="B20" i="3"/>
  <c r="B21" i="3"/>
  <c r="B23" i="3"/>
  <c r="B24" i="3"/>
  <c r="B25" i="3"/>
  <c r="B26" i="3"/>
  <c r="B27" i="3"/>
  <c r="C245" i="3"/>
  <c r="B245" i="3" s="1"/>
  <c r="C244" i="3"/>
  <c r="B244" i="3" s="1"/>
  <c r="C243" i="3"/>
  <c r="B243" i="3" s="1"/>
  <c r="C242" i="3"/>
  <c r="B242" i="3" s="1"/>
  <c r="C241" i="3"/>
  <c r="B241" i="3" s="1"/>
  <c r="C239" i="3"/>
  <c r="B239" i="3" s="1"/>
  <c r="C238" i="3"/>
  <c r="B238" i="3" s="1"/>
  <c r="C237" i="3"/>
  <c r="B237" i="3" s="1"/>
  <c r="C236" i="3"/>
  <c r="B236" i="3" s="1"/>
  <c r="C235" i="3"/>
  <c r="B235" i="3" s="1"/>
  <c r="C234" i="3"/>
  <c r="B234" i="3" s="1"/>
  <c r="C233" i="3"/>
  <c r="B233" i="3" s="1"/>
  <c r="C231" i="3"/>
  <c r="B231" i="3" s="1"/>
  <c r="C230" i="3"/>
  <c r="B230" i="3" s="1"/>
  <c r="C229" i="3"/>
  <c r="B229" i="3" s="1"/>
  <c r="C228" i="3"/>
  <c r="B228" i="3" s="1"/>
  <c r="C227" i="3"/>
  <c r="B227" i="3" s="1"/>
  <c r="C226" i="3"/>
  <c r="B226" i="3" s="1"/>
  <c r="C225" i="3"/>
  <c r="B225" i="3" s="1"/>
  <c r="C223" i="3"/>
  <c r="B223" i="3" s="1"/>
  <c r="C222" i="3"/>
  <c r="B222" i="3" s="1"/>
  <c r="C221" i="3"/>
  <c r="B221" i="3" s="1"/>
  <c r="C220" i="3"/>
  <c r="B220" i="3" s="1"/>
  <c r="C219" i="3"/>
  <c r="B219" i="3" s="1"/>
  <c r="C217" i="3"/>
  <c r="B217" i="3" s="1"/>
  <c r="C216" i="3"/>
  <c r="B216" i="3" s="1"/>
  <c r="C215" i="3"/>
  <c r="B215" i="3" s="1"/>
  <c r="C214" i="3"/>
  <c r="B214" i="3" s="1"/>
  <c r="C213" i="3"/>
  <c r="B213" i="3" s="1"/>
  <c r="C212" i="3"/>
  <c r="B212" i="3" s="1"/>
  <c r="C211" i="3"/>
  <c r="B211" i="3" s="1"/>
  <c r="C209" i="3"/>
  <c r="B209" i="3" s="1"/>
  <c r="C208" i="3"/>
  <c r="B208" i="3" s="1"/>
  <c r="C207" i="3"/>
  <c r="B207" i="3" s="1"/>
  <c r="C206" i="3"/>
  <c r="B206" i="3" s="1"/>
  <c r="C205" i="3"/>
  <c r="B205" i="3" s="1"/>
  <c r="C203" i="3"/>
  <c r="B203" i="3" s="1"/>
  <c r="C202" i="3"/>
  <c r="B202" i="3" s="1"/>
  <c r="C201" i="3"/>
  <c r="B201" i="3" s="1"/>
  <c r="C200" i="3"/>
  <c r="B200" i="3" s="1"/>
  <c r="C199" i="3"/>
  <c r="B199" i="3" s="1"/>
  <c r="C198" i="3"/>
  <c r="B198" i="3" s="1"/>
  <c r="C197" i="3"/>
  <c r="B197" i="3" s="1"/>
  <c r="C195" i="3"/>
  <c r="B195" i="3" s="1"/>
  <c r="C194" i="3"/>
  <c r="B194" i="3" s="1"/>
  <c r="C193" i="3"/>
  <c r="B193" i="3" s="1"/>
  <c r="C192" i="3"/>
  <c r="B192" i="3" s="1"/>
  <c r="C191" i="3"/>
  <c r="B191" i="3" s="1"/>
  <c r="C190" i="3"/>
  <c r="B190" i="3" s="1"/>
  <c r="C189" i="3"/>
  <c r="B189" i="3" s="1"/>
  <c r="C187" i="3"/>
  <c r="B187" i="3" s="1"/>
  <c r="C186" i="3"/>
  <c r="B186" i="3" s="1"/>
  <c r="C185" i="3"/>
  <c r="B185" i="3" s="1"/>
  <c r="C184" i="3"/>
  <c r="B184" i="3" s="1"/>
  <c r="C183" i="3"/>
  <c r="B183" i="3" s="1"/>
  <c r="C181" i="3"/>
  <c r="B181" i="3" s="1"/>
  <c r="C180" i="3"/>
  <c r="B180" i="3" s="1"/>
  <c r="C179" i="3"/>
  <c r="B179" i="3" s="1"/>
  <c r="C178" i="3"/>
  <c r="B178" i="3" s="1"/>
  <c r="C177" i="3"/>
  <c r="B177" i="3" s="1"/>
  <c r="C176" i="3"/>
  <c r="B176" i="3" s="1"/>
  <c r="C175" i="3"/>
  <c r="B175" i="3" s="1"/>
  <c r="C173" i="3"/>
  <c r="B173" i="3" s="1"/>
  <c r="C172" i="3"/>
  <c r="B172" i="3" s="1"/>
  <c r="C171" i="3"/>
  <c r="B171" i="3" s="1"/>
  <c r="C170" i="3"/>
  <c r="B170" i="3" s="1"/>
  <c r="C169" i="3"/>
  <c r="B169" i="3" s="1"/>
  <c r="C167" i="3"/>
  <c r="B167" i="3" s="1"/>
  <c r="C166" i="3"/>
  <c r="B166" i="3" s="1"/>
  <c r="C165" i="3"/>
  <c r="B165" i="3" s="1"/>
  <c r="C164" i="3"/>
  <c r="B164" i="3" s="1"/>
  <c r="C163" i="3"/>
  <c r="B163" i="3" s="1"/>
  <c r="C162" i="3"/>
  <c r="B162" i="3" s="1"/>
  <c r="C161" i="3"/>
  <c r="B161" i="3" s="1"/>
  <c r="C159" i="3"/>
  <c r="B159" i="3" s="1"/>
  <c r="C158" i="3"/>
  <c r="B158" i="3" s="1"/>
  <c r="C157" i="3"/>
  <c r="B157" i="3" s="1"/>
  <c r="C156" i="3"/>
  <c r="B156" i="3" s="1"/>
  <c r="C155" i="3"/>
  <c r="B155" i="3" s="1"/>
  <c r="C154" i="3"/>
  <c r="B154" i="3" s="1"/>
  <c r="C153" i="3"/>
  <c r="B153" i="3" s="1"/>
  <c r="C151" i="3"/>
  <c r="B151" i="3" s="1"/>
  <c r="C150" i="3"/>
  <c r="B150" i="3" s="1"/>
  <c r="C149" i="3"/>
  <c r="B149" i="3" s="1"/>
  <c r="C148" i="3"/>
  <c r="B148" i="3" s="1"/>
  <c r="C147" i="3"/>
  <c r="B147" i="3" s="1"/>
  <c r="C145" i="3"/>
  <c r="B145" i="3" s="1"/>
  <c r="C144" i="3"/>
  <c r="B144" i="3" s="1"/>
  <c r="C143" i="3"/>
  <c r="B143" i="3" s="1"/>
  <c r="C142" i="3"/>
  <c r="B142" i="3" s="1"/>
  <c r="C141" i="3"/>
  <c r="B141" i="3" s="1"/>
  <c r="C140" i="3"/>
  <c r="B140" i="3" s="1"/>
  <c r="C139" i="3"/>
  <c r="B139" i="3" s="1"/>
  <c r="C137" i="3"/>
  <c r="B137" i="3" s="1"/>
  <c r="C136" i="3"/>
  <c r="B136" i="3" s="1"/>
  <c r="C135" i="3"/>
  <c r="B135" i="3" s="1"/>
  <c r="C134" i="3"/>
  <c r="B134" i="3" s="1"/>
  <c r="C133" i="3"/>
  <c r="B133" i="3" s="1"/>
  <c r="C131" i="3"/>
  <c r="B131" i="3" s="1"/>
  <c r="C130" i="3"/>
  <c r="B130" i="3" s="1"/>
  <c r="C129" i="3"/>
  <c r="B129" i="3" s="1"/>
  <c r="C128" i="3"/>
  <c r="B128" i="3" s="1"/>
  <c r="C127" i="3"/>
  <c r="B127" i="3" s="1"/>
  <c r="C126" i="3"/>
  <c r="B126" i="3" s="1"/>
  <c r="C125" i="3"/>
  <c r="B125" i="3" s="1"/>
  <c r="C123" i="3"/>
  <c r="B123" i="3" s="1"/>
  <c r="C122" i="3"/>
  <c r="B122" i="3" s="1"/>
  <c r="C121" i="3"/>
  <c r="B121" i="3" s="1"/>
  <c r="C120" i="3"/>
  <c r="B120" i="3" s="1"/>
  <c r="C119" i="3"/>
  <c r="B119" i="3" s="1"/>
  <c r="C117" i="3"/>
  <c r="B117" i="3" s="1"/>
  <c r="C116" i="3"/>
  <c r="B116" i="3" s="1"/>
  <c r="C115" i="3"/>
  <c r="B115" i="3" s="1"/>
  <c r="C114" i="3"/>
  <c r="B114" i="3" s="1"/>
  <c r="C113" i="3"/>
  <c r="B113" i="3" s="1"/>
  <c r="C111" i="3"/>
  <c r="B111" i="3" s="1"/>
  <c r="C110" i="3"/>
  <c r="B110" i="3" s="1"/>
  <c r="C109" i="3"/>
  <c r="B109" i="3" s="1"/>
  <c r="C108" i="3"/>
  <c r="B108" i="3" s="1"/>
  <c r="C107" i="3"/>
  <c r="B107" i="3" s="1"/>
  <c r="C106" i="3"/>
  <c r="B106" i="3" s="1"/>
  <c r="C105" i="3"/>
  <c r="B105" i="3" s="1"/>
  <c r="C103" i="3"/>
  <c r="B103" i="3" s="1"/>
  <c r="C102" i="3"/>
  <c r="B102" i="3" s="1"/>
  <c r="C101" i="3"/>
  <c r="B101" i="3" s="1"/>
  <c r="C100" i="3"/>
  <c r="B100" i="3" s="1"/>
  <c r="C99" i="3"/>
  <c r="B99" i="3" s="1"/>
  <c r="C97" i="3"/>
  <c r="B97" i="3" s="1"/>
  <c r="C96" i="3"/>
  <c r="B96" i="3" s="1"/>
  <c r="C95" i="3"/>
  <c r="B95" i="3" s="1"/>
  <c r="C94" i="3"/>
  <c r="B94" i="3" s="1"/>
  <c r="C93" i="3"/>
  <c r="B93" i="3" s="1"/>
  <c r="C92" i="3"/>
  <c r="B92" i="3" s="1"/>
  <c r="C91" i="3"/>
  <c r="B91" i="3" s="1"/>
  <c r="C89" i="3"/>
  <c r="B89" i="3" s="1"/>
  <c r="C88" i="3"/>
  <c r="B88" i="3" s="1"/>
  <c r="C87" i="3"/>
  <c r="B87" i="3" s="1"/>
  <c r="C86" i="3"/>
  <c r="B86" i="3" s="1"/>
  <c r="C85" i="3"/>
  <c r="B85" i="3" s="1"/>
  <c r="C83" i="3"/>
  <c r="B83" i="3" s="1"/>
  <c r="C82" i="3"/>
  <c r="B82" i="3" s="1"/>
  <c r="C81" i="3"/>
  <c r="B81" i="3" s="1"/>
  <c r="C80" i="3"/>
  <c r="B80" i="3" s="1"/>
  <c r="C79" i="3"/>
  <c r="B79" i="3" s="1"/>
  <c r="C78" i="3"/>
  <c r="B78" i="3" s="1"/>
  <c r="C77" i="3"/>
  <c r="B77" i="3" s="1"/>
  <c r="C75" i="3"/>
  <c r="B75" i="3" s="1"/>
  <c r="C74" i="3"/>
  <c r="B74" i="3" s="1"/>
  <c r="C73" i="3"/>
  <c r="B73" i="3" s="1"/>
  <c r="C72" i="3"/>
  <c r="B72" i="3" s="1"/>
  <c r="C71" i="3"/>
  <c r="B71" i="3" s="1"/>
  <c r="C69" i="3"/>
  <c r="B69" i="3" s="1"/>
  <c r="C68" i="3"/>
  <c r="B68" i="3" s="1"/>
  <c r="C67" i="3"/>
  <c r="B67" i="3" s="1"/>
  <c r="C66" i="3"/>
  <c r="B66" i="3" s="1"/>
  <c r="C65" i="3"/>
  <c r="B65" i="3" s="1"/>
  <c r="C64" i="3"/>
  <c r="B64" i="3" s="1"/>
  <c r="C63" i="3"/>
  <c r="B63" i="3" s="1"/>
  <c r="C61" i="3"/>
  <c r="B61" i="3" s="1"/>
  <c r="C60" i="3"/>
  <c r="B60" i="3" s="1"/>
  <c r="C59" i="3"/>
  <c r="B59" i="3" s="1"/>
  <c r="C58" i="3"/>
  <c r="B58" i="3" s="1"/>
  <c r="C57" i="3"/>
  <c r="B57" i="3" s="1"/>
  <c r="C55" i="3"/>
  <c r="B55" i="3" s="1"/>
  <c r="C54" i="3"/>
  <c r="B54" i="3" s="1"/>
  <c r="C53" i="3"/>
  <c r="B53" i="3" s="1"/>
  <c r="C52" i="3"/>
  <c r="B52" i="3" s="1"/>
  <c r="C51" i="3"/>
  <c r="B51" i="3" s="1"/>
  <c r="C49" i="3"/>
  <c r="B49" i="3" s="1"/>
  <c r="C48" i="3"/>
  <c r="B48" i="3" s="1"/>
  <c r="C47" i="3"/>
  <c r="B47" i="3" s="1"/>
  <c r="C46" i="3"/>
  <c r="B46" i="3" s="1"/>
  <c r="C45" i="3"/>
  <c r="B45" i="3" s="1"/>
  <c r="C44" i="3"/>
  <c r="B44" i="3" s="1"/>
  <c r="C43" i="3"/>
  <c r="B43" i="3" s="1"/>
  <c r="C41" i="3"/>
  <c r="B41" i="3" s="1"/>
  <c r="C40" i="3"/>
  <c r="B40" i="3" s="1"/>
  <c r="C39" i="3"/>
  <c r="B39" i="3" s="1"/>
  <c r="C38" i="3"/>
  <c r="B38" i="3" s="1"/>
  <c r="C37" i="3"/>
  <c r="B37" i="3" s="1"/>
  <c r="C35" i="3"/>
  <c r="B35" i="3" s="1"/>
  <c r="C34" i="3"/>
  <c r="B34" i="3" s="1"/>
  <c r="C33" i="3"/>
  <c r="B33" i="3" s="1"/>
  <c r="C32" i="3"/>
  <c r="B32" i="3" s="1"/>
  <c r="C31" i="3"/>
  <c r="B31" i="3" s="1"/>
  <c r="C30" i="3"/>
  <c r="B30" i="3" s="1"/>
  <c r="C29" i="3"/>
  <c r="B29" i="3" s="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1"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6" i="1"/>
  <c r="AD51" i="8" l="1"/>
  <c r="AL50" i="8"/>
  <c r="AB50" i="8"/>
  <c r="G14" i="8"/>
  <c r="D14" i="8"/>
  <c r="Y1" i="6"/>
  <c r="F13" i="6"/>
  <c r="C12" i="6"/>
  <c r="D12" i="6"/>
  <c r="B2" i="3"/>
  <c r="B118" i="3"/>
  <c r="B50" i="3"/>
  <c r="B84" i="3"/>
  <c r="B36" i="3"/>
  <c r="B182" i="3"/>
  <c r="B174" i="3"/>
  <c r="B70" i="3"/>
  <c r="B62" i="3"/>
  <c r="B22" i="3"/>
  <c r="B14" i="3"/>
  <c r="B204" i="3"/>
  <c r="B132" i="3"/>
  <c r="B240" i="3"/>
  <c r="B232" i="3"/>
  <c r="B224" i="3"/>
  <c r="B210" i="3"/>
  <c r="B196" i="3"/>
  <c r="B188" i="3"/>
  <c r="B168" i="3"/>
  <c r="B160" i="3"/>
  <c r="B152" i="3"/>
  <c r="B146" i="3"/>
  <c r="B138" i="3"/>
  <c r="B124" i="3"/>
  <c r="B112" i="3"/>
  <c r="B104" i="3"/>
  <c r="B98" i="3"/>
  <c r="B90" i="3"/>
  <c r="B76" i="3"/>
  <c r="B56" i="3"/>
  <c r="B42" i="3"/>
  <c r="B28" i="3"/>
  <c r="B8" i="3"/>
  <c r="B218" i="3"/>
  <c r="AB51" i="8" l="1"/>
  <c r="AD52" i="8"/>
  <c r="AL51" i="8"/>
  <c r="F15" i="8"/>
  <c r="C14" i="8"/>
  <c r="G13" i="6"/>
  <c r="D13" i="6"/>
  <c r="AL52" i="8" l="1"/>
  <c r="AB52" i="8"/>
  <c r="AD53" i="8"/>
  <c r="G15" i="8"/>
  <c r="D15" i="8"/>
  <c r="F14" i="6"/>
  <c r="C13" i="6"/>
  <c r="F16" i="8" l="1"/>
  <c r="C15" i="8"/>
  <c r="AD54" i="8"/>
  <c r="AB53" i="8"/>
  <c r="AL53" i="8"/>
  <c r="G14" i="6"/>
  <c r="D14" i="6"/>
  <c r="G16" i="8" l="1"/>
  <c r="D16" i="8"/>
  <c r="AL54" i="8"/>
  <c r="AB54" i="8"/>
  <c r="AD55" i="8"/>
  <c r="F15" i="6"/>
  <c r="C14" i="6"/>
  <c r="AD56" i="8" l="1"/>
  <c r="AB55" i="8"/>
  <c r="AL55" i="8"/>
  <c r="F17" i="8"/>
  <c r="C16" i="8"/>
  <c r="D15" i="6"/>
  <c r="G15" i="6"/>
  <c r="AL56" i="8" l="1"/>
  <c r="AB56" i="8"/>
  <c r="AD57" i="8"/>
  <c r="G17" i="8"/>
  <c r="D17" i="8" s="1"/>
  <c r="F16" i="6"/>
  <c r="C15" i="6"/>
  <c r="F18" i="8" l="1"/>
  <c r="C17" i="8"/>
  <c r="AD58" i="8"/>
  <c r="AL57" i="8"/>
  <c r="AB57" i="8"/>
  <c r="G16" i="6"/>
  <c r="D16" i="6"/>
  <c r="D18" i="8" l="1"/>
  <c r="G18" i="8"/>
  <c r="AD59" i="8"/>
  <c r="AL58" i="8"/>
  <c r="AB58" i="8"/>
  <c r="F17" i="6"/>
  <c r="C16" i="6"/>
  <c r="AB59" i="8" l="1"/>
  <c r="AD60" i="8"/>
  <c r="AL59" i="8"/>
  <c r="C18" i="8"/>
  <c r="F19" i="8"/>
  <c r="G17" i="6"/>
  <c r="D17" i="6"/>
  <c r="D19" i="8" l="1"/>
  <c r="G19" i="8"/>
  <c r="AB60" i="8"/>
  <c r="AD61" i="8"/>
  <c r="AL60" i="8"/>
  <c r="F18" i="6"/>
  <c r="C17" i="6"/>
  <c r="AL61" i="8" l="1"/>
  <c r="AD62" i="8"/>
  <c r="AB61" i="8"/>
  <c r="C19" i="8"/>
  <c r="F20" i="8"/>
  <c r="G18" i="6"/>
  <c r="D18" i="6"/>
  <c r="G20" i="8" l="1"/>
  <c r="D20" i="8"/>
  <c r="AD63" i="8"/>
  <c r="AL62" i="8"/>
  <c r="AB62" i="8"/>
  <c r="F19" i="6"/>
  <c r="C18" i="6"/>
  <c r="F21" i="8" l="1"/>
  <c r="C20" i="8"/>
  <c r="AL63" i="8"/>
  <c r="AB63" i="8"/>
  <c r="AD64" i="8"/>
  <c r="G19" i="6"/>
  <c r="D19" i="6"/>
  <c r="G21" i="8" l="1"/>
  <c r="D21" i="8"/>
  <c r="AD65" i="8"/>
  <c r="AB64" i="8"/>
  <c r="AL64" i="8"/>
  <c r="F20" i="6"/>
  <c r="C19" i="6"/>
  <c r="F22" i="8" l="1"/>
  <c r="C21" i="8"/>
  <c r="AL65" i="8"/>
  <c r="AD66" i="8"/>
  <c r="AB65" i="8"/>
  <c r="G20" i="6"/>
  <c r="D20" i="6"/>
  <c r="AL66" i="8" l="1"/>
  <c r="AB66" i="8"/>
  <c r="AD67" i="8"/>
  <c r="G22" i="8"/>
  <c r="C22" i="8" s="1"/>
  <c r="D22" i="8"/>
  <c r="F21" i="6"/>
  <c r="C20" i="6"/>
  <c r="AL67" i="8" l="1"/>
  <c r="AD68" i="8"/>
  <c r="AB67" i="8"/>
  <c r="G21" i="6"/>
  <c r="D21" i="6"/>
  <c r="AL68" i="8" l="1"/>
  <c r="AD69" i="8"/>
  <c r="AB68" i="8"/>
  <c r="F22" i="6"/>
  <c r="C21" i="6"/>
  <c r="AL69" i="8" l="1"/>
  <c r="AD70" i="8"/>
  <c r="AB69" i="8"/>
  <c r="G22" i="6"/>
  <c r="C22" i="6" s="1"/>
  <c r="D22" i="6"/>
  <c r="AL70" i="8" l="1"/>
  <c r="AD71" i="8"/>
  <c r="AB70" i="8"/>
  <c r="AD72" i="8" l="1"/>
  <c r="AB71" i="8"/>
  <c r="AL71" i="8"/>
  <c r="AD73" i="8" l="1"/>
  <c r="AB72" i="8"/>
  <c r="AL72" i="8"/>
  <c r="AD74" i="8" l="1"/>
  <c r="AL73" i="8"/>
  <c r="AB73" i="8"/>
  <c r="AD75" i="8" l="1"/>
  <c r="AB74" i="8"/>
  <c r="AL74" i="8"/>
  <c r="AL75" i="8" l="1"/>
  <c r="AD76" i="8"/>
  <c r="AB75" i="8"/>
  <c r="AD77" i="8" l="1"/>
  <c r="AB76" i="8"/>
  <c r="AL76" i="8"/>
  <c r="AL77" i="8" l="1"/>
  <c r="AB77" i="8"/>
  <c r="AD78" i="8"/>
  <c r="AL78" i="8" l="1"/>
  <c r="AB78" i="8"/>
  <c r="AD79" i="8"/>
  <c r="AD80" i="8" l="1"/>
  <c r="AB79" i="8"/>
  <c r="AL79" i="8"/>
  <c r="AL80" i="8" l="1"/>
  <c r="AD81" i="8"/>
  <c r="AB80" i="8"/>
  <c r="AD82" i="8" l="1"/>
  <c r="AL81" i="8"/>
  <c r="AB81" i="8"/>
  <c r="AD83" i="8" l="1"/>
  <c r="AB82" i="8"/>
  <c r="AL82" i="8"/>
  <c r="AL83" i="8" l="1"/>
  <c r="AD84" i="8"/>
  <c r="AB83" i="8"/>
  <c r="AB84" i="8" l="1"/>
  <c r="AL84" i="8"/>
  <c r="AD85" i="8"/>
  <c r="AL85" i="8" l="1"/>
  <c r="AD86" i="8"/>
  <c r="AB85" i="8"/>
  <c r="AL86" i="8" l="1"/>
  <c r="AD87" i="8"/>
  <c r="AB86" i="8"/>
  <c r="AL87" i="8" l="1"/>
  <c r="AD88" i="8"/>
  <c r="AB87" i="8"/>
  <c r="AL88" i="8" l="1"/>
  <c r="AD89" i="8"/>
  <c r="AB88" i="8"/>
  <c r="AL89" i="8" l="1"/>
  <c r="AD90" i="8"/>
  <c r="AB89" i="8"/>
  <c r="AL90" i="8" l="1"/>
  <c r="AD91" i="8"/>
  <c r="AB90" i="8"/>
  <c r="AL91" i="8" l="1"/>
  <c r="AD92" i="8"/>
  <c r="AB91" i="8"/>
  <c r="AL92" i="8" l="1"/>
  <c r="AD93" i="8"/>
  <c r="AB92" i="8"/>
  <c r="AL93" i="8" l="1"/>
  <c r="AD94" i="8"/>
  <c r="AB93" i="8"/>
  <c r="AL94" i="8" l="1"/>
  <c r="AD95" i="8"/>
  <c r="AB94" i="8"/>
  <c r="AL95" i="8" l="1"/>
  <c r="AD96" i="8"/>
  <c r="AB95" i="8"/>
  <c r="AL96" i="8" l="1"/>
  <c r="AD97" i="8"/>
  <c r="AB96" i="8"/>
  <c r="AL97" i="8" l="1"/>
  <c r="AD98" i="8"/>
  <c r="AB97" i="8"/>
  <c r="AL98" i="8" l="1"/>
  <c r="AD99" i="8"/>
  <c r="AB98" i="8"/>
  <c r="AL99" i="8" l="1"/>
  <c r="AD100" i="8"/>
  <c r="AB99" i="8"/>
  <c r="AL100" i="8" l="1"/>
  <c r="AD101" i="8"/>
  <c r="AB100" i="8"/>
  <c r="AL101" i="8" l="1"/>
  <c r="AD102" i="8"/>
  <c r="AB101" i="8"/>
  <c r="AL102" i="8" l="1"/>
  <c r="AD103" i="8"/>
  <c r="AB102" i="8"/>
  <c r="AL103" i="8" l="1"/>
  <c r="AD104" i="8"/>
  <c r="AB103" i="8"/>
  <c r="AL104" i="8" l="1"/>
  <c r="AD105" i="8"/>
  <c r="AB104" i="8"/>
  <c r="AL105" i="8" l="1"/>
  <c r="AD106" i="8"/>
  <c r="AB105" i="8"/>
  <c r="AL106" i="8" l="1"/>
  <c r="AD107" i="8"/>
  <c r="AB106" i="8"/>
  <c r="AL107" i="8" l="1"/>
  <c r="AD108" i="8"/>
  <c r="AB107" i="8"/>
  <c r="AL108" i="8" l="1"/>
  <c r="AD109" i="8"/>
  <c r="AB108" i="8"/>
  <c r="AL109" i="8" l="1"/>
  <c r="AD110" i="8"/>
  <c r="AB109" i="8"/>
  <c r="AL110" i="8" l="1"/>
  <c r="AD111" i="8"/>
  <c r="AB110" i="8"/>
  <c r="AL111" i="8" l="1"/>
  <c r="AD112" i="8"/>
  <c r="AB111" i="8"/>
  <c r="AL112" i="8" l="1"/>
  <c r="AD113" i="8"/>
  <c r="AB112" i="8"/>
  <c r="AL113" i="8" l="1"/>
  <c r="AD114" i="8"/>
  <c r="AB113" i="8"/>
  <c r="AL114" i="8" l="1"/>
  <c r="AD115" i="8"/>
  <c r="AB114" i="8"/>
  <c r="AD116" i="8" l="1"/>
  <c r="AB115" i="8"/>
  <c r="AL115" i="8"/>
  <c r="AL116" i="8" l="1"/>
  <c r="AB116" i="8"/>
  <c r="AD117" i="8"/>
  <c r="AD118" i="8" l="1"/>
  <c r="AB117" i="8"/>
  <c r="AL117" i="8"/>
  <c r="AD119" i="8" l="1"/>
  <c r="AB118" i="8"/>
  <c r="AL118" i="8"/>
  <c r="AL119" i="8" l="1"/>
  <c r="AD120" i="8"/>
  <c r="AB119" i="8"/>
  <c r="AD121" i="8" l="1"/>
  <c r="AB120" i="8"/>
  <c r="AL120" i="8"/>
  <c r="AL121" i="8" l="1"/>
  <c r="AD122" i="8"/>
  <c r="AB121" i="8"/>
  <c r="AL122" i="8" l="1"/>
  <c r="AD123" i="8"/>
  <c r="AB122" i="8"/>
  <c r="AD124" i="8" l="1"/>
  <c r="AB123" i="8"/>
  <c r="AL123" i="8"/>
  <c r="AL124" i="8" l="1"/>
  <c r="AD125" i="8"/>
  <c r="AB124" i="8"/>
  <c r="AD126" i="8" l="1"/>
  <c r="AB125" i="8"/>
  <c r="AL125" i="8"/>
  <c r="AD127" i="8" l="1"/>
  <c r="AB126" i="8"/>
  <c r="AL126" i="8"/>
  <c r="AL127" i="8" l="1"/>
  <c r="AD128" i="8"/>
  <c r="AB127" i="8"/>
  <c r="AD129" i="8" l="1"/>
  <c r="AB128" i="8"/>
  <c r="AL128" i="8"/>
  <c r="AL129" i="8" l="1"/>
  <c r="AD130" i="8"/>
  <c r="AB129" i="8"/>
  <c r="AD131" i="8" l="1"/>
  <c r="AL130" i="8"/>
  <c r="AB130" i="8"/>
  <c r="AD132" i="8" l="1"/>
  <c r="AL131" i="8"/>
  <c r="AB131" i="8"/>
  <c r="AB132" i="8" l="1"/>
  <c r="AD133" i="8"/>
  <c r="AL132" i="8"/>
  <c r="AB133" i="8" l="1"/>
  <c r="AD134" i="8"/>
  <c r="AL133" i="8"/>
  <c r="AD135" i="8" l="1"/>
  <c r="AL134" i="8"/>
  <c r="AB134" i="8"/>
  <c r="AL135" i="8" l="1"/>
  <c r="AB135" i="8"/>
  <c r="AD136" i="8"/>
  <c r="AD137" i="8" l="1"/>
  <c r="AB136" i="8"/>
  <c r="AL136" i="8"/>
  <c r="AD138" i="8" l="1"/>
  <c r="AB137" i="8"/>
  <c r="AL137" i="8"/>
  <c r="AL138" i="8" l="1"/>
  <c r="AD139" i="8"/>
  <c r="AB138" i="8"/>
  <c r="AD140" i="8" l="1"/>
  <c r="AB139" i="8"/>
  <c r="AL139" i="8"/>
  <c r="AL140" i="8" l="1"/>
  <c r="AD141" i="8"/>
  <c r="AB140" i="8"/>
  <c r="AL141" i="8" l="1"/>
  <c r="AD142" i="8"/>
  <c r="AB141" i="8"/>
  <c r="AD143" i="8" l="1"/>
  <c r="AB142" i="8"/>
  <c r="AL142" i="8"/>
  <c r="AL143" i="8" l="1"/>
  <c r="AD144" i="8"/>
  <c r="AB143" i="8"/>
  <c r="AD145" i="8" l="1"/>
  <c r="AB144" i="8"/>
  <c r="AL144" i="8"/>
  <c r="AD146" i="8" l="1"/>
  <c r="AB145" i="8"/>
  <c r="AL145" i="8"/>
  <c r="AL146" i="8" l="1"/>
  <c r="AD147" i="8"/>
  <c r="AB146" i="8"/>
  <c r="AD148" i="8" l="1"/>
  <c r="AB147" i="8"/>
  <c r="AL147" i="8"/>
  <c r="AL148" i="8" l="1"/>
  <c r="AD149" i="8"/>
  <c r="AB148" i="8"/>
  <c r="AL149" i="8" l="1"/>
  <c r="AD150" i="8"/>
  <c r="AB149" i="8"/>
  <c r="AD151" i="8" l="1"/>
  <c r="AB150" i="8"/>
  <c r="AL150" i="8"/>
  <c r="AL151" i="8" l="1"/>
  <c r="AB151" i="8"/>
  <c r="AD152" i="8"/>
  <c r="AD153" i="8" l="1"/>
  <c r="AB152" i="8"/>
  <c r="AL152" i="8"/>
  <c r="AB153" i="8" l="1"/>
  <c r="AD154" i="8"/>
  <c r="AL153" i="8"/>
  <c r="AB154" i="8" l="1"/>
  <c r="AD155" i="8"/>
  <c r="AL154" i="8"/>
  <c r="AD156" i="8" l="1"/>
  <c r="AL155" i="8"/>
  <c r="AB155" i="8"/>
  <c r="AD157" i="8" l="1"/>
  <c r="AL156" i="8"/>
  <c r="AB156" i="8"/>
  <c r="AB157" i="8" l="1"/>
  <c r="AD158" i="8"/>
  <c r="AL157" i="8"/>
  <c r="AB158" i="8" l="1"/>
  <c r="AD159" i="8"/>
  <c r="AL158" i="8"/>
  <c r="AD160" i="8" l="1"/>
  <c r="AB159" i="8"/>
  <c r="AB160" i="8" l="1"/>
  <c r="AD161" i="8"/>
  <c r="AD162" i="8" l="1"/>
  <c r="AB161" i="8"/>
  <c r="AB162" i="8" l="1"/>
  <c r="AD163" i="8"/>
  <c r="AD164" i="8" l="1"/>
  <c r="AB163" i="8"/>
  <c r="AB164" i="8" l="1"/>
  <c r="AD165" i="8"/>
  <c r="AD166" i="8" l="1"/>
  <c r="AB165" i="8"/>
  <c r="AB166" i="8" l="1"/>
  <c r="AD167" i="8"/>
  <c r="AD168" i="8" l="1"/>
  <c r="AB167" i="8"/>
  <c r="AB168" i="8" l="1"/>
  <c r="AD169" i="8"/>
  <c r="AD170" i="8" l="1"/>
  <c r="AB169" i="8"/>
  <c r="AB170" i="8" l="1"/>
  <c r="AD171" i="8"/>
  <c r="AD172" i="8" l="1"/>
  <c r="AB171" i="8"/>
  <c r="AB172" i="8" l="1"/>
  <c r="AD173" i="8"/>
  <c r="AD174" i="8" l="1"/>
  <c r="AB173" i="8"/>
  <c r="AB174" i="8" l="1"/>
  <c r="AD175" i="8"/>
  <c r="AD176" i="8" l="1"/>
  <c r="AB175" i="8"/>
  <c r="AB176" i="8" l="1"/>
  <c r="AD177" i="8"/>
  <c r="AD178" i="8" l="1"/>
  <c r="AB177" i="8"/>
  <c r="AB178" i="8" l="1"/>
  <c r="AD179" i="8"/>
  <c r="AD180" i="8" l="1"/>
  <c r="AB179" i="8"/>
  <c r="AB180" i="8" l="1"/>
  <c r="AD181" i="8"/>
  <c r="AD182" i="8" l="1"/>
  <c r="AB181" i="8"/>
  <c r="AB182" i="8" l="1"/>
  <c r="AD183" i="8"/>
  <c r="AD184" i="8" l="1"/>
  <c r="AB183" i="8"/>
  <c r="AB184" i="8" l="1"/>
  <c r="AD185" i="8"/>
  <c r="AD186" i="8" l="1"/>
  <c r="AB185" i="8"/>
  <c r="AB186" i="8" l="1"/>
  <c r="AD187" i="8"/>
  <c r="AD188" i="8" l="1"/>
  <c r="AB187" i="8"/>
  <c r="AB188" i="8" l="1"/>
  <c r="AD189" i="8"/>
  <c r="AD190" i="8" l="1"/>
  <c r="AB189" i="8"/>
  <c r="AB190" i="8" l="1"/>
  <c r="AD191" i="8"/>
  <c r="AD192" i="8" l="1"/>
  <c r="AB191" i="8"/>
  <c r="AB192" i="8" l="1"/>
  <c r="AD193" i="8"/>
  <c r="AD194" i="8" l="1"/>
  <c r="AB193" i="8"/>
  <c r="AB194" i="8" l="1"/>
  <c r="AD195" i="8"/>
  <c r="AD196" i="8" l="1"/>
  <c r="AB195" i="8"/>
  <c r="AB196" i="8" l="1"/>
  <c r="AD197" i="8"/>
  <c r="AD198" i="8" l="1"/>
  <c r="AB197" i="8"/>
  <c r="AD199" i="8" l="1"/>
  <c r="AB198" i="8"/>
  <c r="AD200" i="8" l="1"/>
  <c r="AB199" i="8"/>
  <c r="AD201" i="8" l="1"/>
  <c r="AB200" i="8"/>
  <c r="AB201" i="8" l="1"/>
  <c r="AD202" i="8"/>
  <c r="AB202" i="8" l="1"/>
  <c r="AD203" i="8"/>
  <c r="AB203" i="8" l="1"/>
  <c r="AD204" i="8"/>
  <c r="AB204" i="8" l="1"/>
  <c r="AD205" i="8"/>
  <c r="AD206" i="8" l="1"/>
  <c r="AB205" i="8"/>
  <c r="AD207" i="8" l="1"/>
  <c r="AB206" i="8"/>
  <c r="AD208" i="8" l="1"/>
  <c r="AB207" i="8"/>
  <c r="AD209" i="8" l="1"/>
  <c r="AB208" i="8"/>
  <c r="AB209" i="8" l="1"/>
  <c r="AD210" i="8"/>
  <c r="AB210" i="8" l="1"/>
  <c r="AD211" i="8"/>
  <c r="AB211" i="8" l="1"/>
  <c r="AD212" i="8"/>
  <c r="AB212" i="8" l="1"/>
  <c r="AD213" i="8"/>
  <c r="AD214" i="8" l="1"/>
  <c r="AB213" i="8"/>
  <c r="AD215" i="8" l="1"/>
  <c r="AB214" i="8"/>
  <c r="AD216" i="8" l="1"/>
  <c r="AB215" i="8"/>
  <c r="AD217" i="8" l="1"/>
  <c r="AB216" i="8"/>
  <c r="AB217" i="8" l="1"/>
  <c r="AD218" i="8"/>
  <c r="AB218" i="8" l="1"/>
  <c r="AD219" i="8"/>
  <c r="AB219" i="8" l="1"/>
  <c r="AD220" i="8"/>
  <c r="AB220" i="8" l="1"/>
  <c r="AD221" i="8"/>
  <c r="AD222" i="8" l="1"/>
  <c r="AB221" i="8"/>
  <c r="AD223" i="8" l="1"/>
  <c r="AB222" i="8"/>
  <c r="AD224" i="8" l="1"/>
  <c r="AB223" i="8"/>
  <c r="AD225" i="8" l="1"/>
  <c r="AB224" i="8"/>
  <c r="AB225" i="8" l="1"/>
  <c r="AD226" i="8"/>
  <c r="AB226" i="8" l="1"/>
  <c r="AD227" i="8"/>
  <c r="AB227" i="8" l="1"/>
  <c r="AD228" i="8"/>
  <c r="AB228" i="8" l="1"/>
  <c r="AD229" i="8"/>
  <c r="AD230" i="8" l="1"/>
  <c r="AB229" i="8"/>
  <c r="AD231" i="8" l="1"/>
  <c r="AB230" i="8"/>
  <c r="AD232" i="8" l="1"/>
  <c r="AB231" i="8"/>
  <c r="AD233" i="8" l="1"/>
  <c r="AB232" i="8"/>
  <c r="AB233" i="8" l="1"/>
  <c r="AD234" i="8"/>
  <c r="AB234" i="8" l="1"/>
  <c r="AD235" i="8"/>
  <c r="AD236" i="8" l="1"/>
  <c r="AB236" i="8" s="1"/>
  <c r="AB235" i="8"/>
</calcChain>
</file>

<file path=xl/sharedStrings.xml><?xml version="1.0" encoding="utf-8"?>
<sst xmlns="http://schemas.openxmlformats.org/spreadsheetml/2006/main" count="10003" uniqueCount="1668">
  <si>
    <t>&lt;trip id="Belmont-GRD-to-Parkside-SB-96-Finish-Routed" depart="5" from="423956982" to="-42706763#2"/&gt;</t>
  </si>
  <si>
    <t>&lt;trip id="Belmont_PennGRV-WYALUSING-SB-09-Finish-Routed" depart="20" from="-12150712#3" to="-42706763#2"/&gt;</t>
  </si>
  <si>
    <t>&lt;trip id="Belmont-GRD-to-Parkside-SB-96-Finish-Routed" depart="5" from="423956982" to="-12150712#3"/&gt;</t>
  </si>
  <si>
    <t>&lt;trip id="Belmont_PennGRV-WYALUSING-SB-09-Finish-Routed" depart="20" from="-12150712#3" to="-12150712#3"/&gt;</t>
  </si>
  <si>
    <t>&lt;trip id="Belmont-GRD-to-Parkside-SB-96-Finish-Routed" depart="5" from="423956982" to="-12202540#1"/&gt;</t>
  </si>
  <si>
    <t>&lt;trip id="Belmont_PennGRV-WYALUSING-SB-09-Finish-Routed" depart="20" from="-12150712#3" to="-12202540#1"/&gt;</t>
  </si>
  <si>
    <t>&lt;trip id="Belmont-GRD-to-Parkside-SB-96-Finish-Routed" depart="5" from="423956982" to="-43117599"/&gt;</t>
  </si>
  <si>
    <t>&lt;trip id="Belmont_PennGRV-WYALUSING-SB-09-Finish-Routed" depart="20" from="-12150712#3" to="-43117599"/&gt;</t>
  </si>
  <si>
    <t>&lt;trip id="Belmont-GRD-to-Parkside-SB-96-Finish-Routed" depart="5" from="423956982" to="49887339.0"/&gt;</t>
  </si>
  <si>
    <t>&lt;trip id="Belmont_PennGRV-WYALUSING-SB-09-Finish-Routed" depart="20" from="-12150712#3" to="49887339.0"/&gt;</t>
  </si>
  <si>
    <t>&lt;trip id="Belmont-GRD-to-Parkside-SB-96-Finish-Routed" depart="5" from="423956982" to="43357850#14.0"/&gt;</t>
  </si>
  <si>
    <t>&lt;trip id="Belmont_PennGRV-WYALUSING-SB-09-Finish-Routed" depart="20" from="-12150712#3" to="43357850#14.0"/&gt;</t>
  </si>
  <si>
    <t>&lt;trip id="Belmont-GRD-to-Parkside-SB-96-Finish-Routed" depart="5" from="423956982" to="485212847#0"/&gt;</t>
  </si>
  <si>
    <t>&lt;trip id="Belmont_PennGRV-WYALUSING-SB-09-Finish-Routed" depart="20" from="-12150712#3" to="485212847#0"/&gt;</t>
  </si>
  <si>
    <t>&lt;trip id="Belmont-GRD-to-Parkside-SB-96-Finish-Routed" depart="5" from="423956982" to="43117623"/&gt;</t>
  </si>
  <si>
    <t>&lt;trip id="Belmont_PennGRV-WYALUSING-SB-09-Finish-Routed" depart="20" from="-12150712#3" to="43117623"/&gt;</t>
  </si>
  <si>
    <t xml:space="preserve"> depart="21" from="12150712#3" to="104526256-AddedOnRampEdge"/&gt;</t>
  </si>
  <si>
    <t xml:space="preserve"> depart="21" from="12150712#3" to="12327906#1"/&gt;</t>
  </si>
  <si>
    <t xml:space="preserve"> depart="21" from="12150712#3" to="196358983#8"/&gt;</t>
  </si>
  <si>
    <t xml:space="preserve"> depart="21" from="12150712#3" to="32121248#14"/&gt;</t>
  </si>
  <si>
    <t xml:space="preserve"> depart="21" from="12150712#3" to="-43357850#4"/&gt;</t>
  </si>
  <si>
    <t xml:space="preserve"> depart="21" from="12150712#3" to="49321305"/&gt;</t>
  </si>
  <si>
    <t xml:space="preserve"> depart="23" from="424978644" to="104526256-AddedOnRampEdge"/&gt;</t>
  </si>
  <si>
    <t xml:space="preserve"> depart="23" from="424978644" to="12327906#1"/&gt;</t>
  </si>
  <si>
    <t xml:space="preserve"> depart="23" from="424978644" to="196358983#8"/&gt;</t>
  </si>
  <si>
    <t xml:space="preserve"> depart="23" from="424978644" to="32121248#14"/&gt;</t>
  </si>
  <si>
    <t xml:space="preserve"> depart="23" from="424978644" to="-43357850#4"/&gt;</t>
  </si>
  <si>
    <t xml:space="preserve"> depart="23" from="424978644" to="49321305"/&gt;</t>
  </si>
  <si>
    <t xml:space="preserve"> depart="24" from="424978644" to="-12150712#3"/&gt;</t>
  </si>
  <si>
    <t xml:space="preserve"> depart="24" from="424978644" to="-12202540#1"/&gt;</t>
  </si>
  <si>
    <t xml:space="preserve"> depart="24" from="424978644" to="-42706763#2"/&gt;</t>
  </si>
  <si>
    <t xml:space="preserve"> depart="24" from="424978644" to="-43117599"/&gt;</t>
  </si>
  <si>
    <t xml:space="preserve"> depart="24" from="424978644" to="43117623"/&gt;</t>
  </si>
  <si>
    <t xml:space="preserve"> depart="24" from="424978644" to="43357850#14.0"/&gt;</t>
  </si>
  <si>
    <t xml:space="preserve"> depart="24" from="424978644" to="485212847#0"/&gt;</t>
  </si>
  <si>
    <t xml:space="preserve"> depart="24" from="424978644" to="49887339.0"/&gt;</t>
  </si>
  <si>
    <t xml:space="preserve"> depart="17" from="196358956#0" to="104526256-AddedOnRampEdge"/&gt;</t>
  </si>
  <si>
    <t xml:space="preserve"> depart="17" from="196358956#0" to="12327906#1"/&gt;</t>
  </si>
  <si>
    <t xml:space="preserve"> depart="17" from="196358956#0" to="196358983#8"/&gt;</t>
  </si>
  <si>
    <t xml:space="preserve"> depart="17" from="196358956#0" to="32121248#14"/&gt;</t>
  </si>
  <si>
    <t xml:space="preserve"> depart="17" from="196358956#0" to="-43357850#4"/&gt;</t>
  </si>
  <si>
    <t xml:space="preserve"> depart="17" from="196358956#0" to="49321305"/&gt;</t>
  </si>
  <si>
    <t xml:space="preserve"> depart="18" from="-196358956#2" to="-12150712#3"/&gt;</t>
  </si>
  <si>
    <t xml:space="preserve"> depart="18" from="-196358956#2" to="-12202540#1"/&gt;</t>
  </si>
  <si>
    <t xml:space="preserve"> depart="18" from="-196358956#2" to="-42706763#2"/&gt;</t>
  </si>
  <si>
    <t xml:space="preserve"> depart="18" from="-196358956#2" to="-43117599"/&gt;</t>
  </si>
  <si>
    <t xml:space="preserve"> depart="18" from="-196358956#2" to="43117623"/&gt;</t>
  </si>
  <si>
    <t xml:space="preserve"> depart="18" from="-196358956#2" to="43357850#14.0"/&gt;</t>
  </si>
  <si>
    <t xml:space="preserve"> depart="18" from="-196358956#2" to="485212847#0"/&gt;</t>
  </si>
  <si>
    <t xml:space="preserve"> depart="18" from="-196358956#2" to="49887339.0"/&gt;</t>
  </si>
  <si>
    <t xml:space="preserve"> depart="8" from="196358956#0" to="104526256-AddedOnRampEdge"/&gt;</t>
  </si>
  <si>
    <t xml:space="preserve"> depart="8" from="196358956#0" to="12327906#1"/&gt;</t>
  </si>
  <si>
    <t xml:space="preserve"> depart="8" from="196358956#0" to="196358983#8"/&gt;</t>
  </si>
  <si>
    <t xml:space="preserve"> depart="8" from="196358956#0" to="32121248#14"/&gt;</t>
  </si>
  <si>
    <t xml:space="preserve"> depart="8" from="196358956#0" to="-43357850#4"/&gt;</t>
  </si>
  <si>
    <t xml:space="preserve"> depart="8" from="196358956#0" to="49321305"/&gt;</t>
  </si>
  <si>
    <t xml:space="preserve"> depart="9" from="-196358956#2" to="-12150712#3"/&gt;</t>
  </si>
  <si>
    <t xml:space="preserve"> depart="9" from="-196358956#2" to="-12202540#1"/&gt;</t>
  </si>
  <si>
    <t xml:space="preserve"> depart="9" from="-196358956#2" to="-42706763#2"/&gt;</t>
  </si>
  <si>
    <t xml:space="preserve"> depart="9" from="-196358956#2" to="-43117599"/&gt;</t>
  </si>
  <si>
    <t xml:space="preserve"> depart="9" from="-196358956#2" to="43117623"/&gt;</t>
  </si>
  <si>
    <t xml:space="preserve"> depart="9" from="-196358956#2" to="43357850#14.0"/&gt;</t>
  </si>
  <si>
    <t xml:space="preserve"> depart="9" from="-196358956#2" to="485212847#0"/&gt;</t>
  </si>
  <si>
    <t xml:space="preserve"> depart="9" from="-196358956#2" to="49887339.0"/&gt;</t>
  </si>
  <si>
    <t xml:space="preserve"> depart="7" from="423956980" to="104526256-AddedOnRampEdge"/&gt;</t>
  </si>
  <si>
    <t xml:space="preserve"> depart="7" from="423956980" to="12327906#1"/&gt;</t>
  </si>
  <si>
    <t xml:space="preserve"> depart="7" from="423956980" to="196358983#8"/&gt;</t>
  </si>
  <si>
    <t xml:space="preserve"> depart="7" from="423956980" to="32121248#14"/&gt;</t>
  </si>
  <si>
    <t xml:space="preserve"> depart="7" from="423956980" to="-43357850#4"/&gt;</t>
  </si>
  <si>
    <t xml:space="preserve"> depart="7" from="423956980" to="49321305"/&gt;</t>
  </si>
  <si>
    <t xml:space="preserve"> depart="36" from="387423966" to="104526256-AddedOnRampEdge"/&gt;</t>
  </si>
  <si>
    <t xml:space="preserve"> depart="36" from="387423966" to="12327906#1"/&gt;</t>
  </si>
  <si>
    <t xml:space="preserve"> depart="36" from="387423966" to="196358983#8"/&gt;</t>
  </si>
  <si>
    <t xml:space="preserve"> depart="36" from="387423966" to="32121248#14"/&gt;</t>
  </si>
  <si>
    <t xml:space="preserve"> depart="36" from="387423966" to="-43357850#4"/&gt;</t>
  </si>
  <si>
    <t xml:space="preserve"> depart="36" from="387423966" to="49321305"/&gt;</t>
  </si>
  <si>
    <t xml:space="preserve"> depart="37" from="-424978642.170" to="-12150712#3"/&gt;</t>
  </si>
  <si>
    <t xml:space="preserve"> depart="37" from="-424978642.170" to="-12202540#1"/&gt;</t>
  </si>
  <si>
    <t xml:space="preserve"> depart="37" from="-424978642.170" to="-42706763#2"/&gt;</t>
  </si>
  <si>
    <t xml:space="preserve"> depart="37" from="-424978642.170" to="-43117599"/&gt;</t>
  </si>
  <si>
    <t xml:space="preserve"> depart="37" from="-424978642.170" to="43117623"/&gt;</t>
  </si>
  <si>
    <t xml:space="preserve"> depart="37" from="-424978642.170" to="43357850#14.0"/&gt;</t>
  </si>
  <si>
    <t xml:space="preserve"> depart="37" from="-424978642.170" to="485212847#0"/&gt;</t>
  </si>
  <si>
    <t xml:space="preserve"> depart="37" from="-424978642.170" to="49887339.0"/&gt;</t>
  </si>
  <si>
    <t xml:space="preserve"> depart="27" from="423967359#1" to="104526256-AddedOnRampEdge"/&gt;</t>
  </si>
  <si>
    <t xml:space="preserve"> depart="27" from="423967359#1" to="12327906#1"/&gt;</t>
  </si>
  <si>
    <t xml:space="preserve"> depart="27" from="423967359#1" to="196358983#8"/&gt;</t>
  </si>
  <si>
    <t xml:space="preserve"> depart="27" from="423967359#1" to="32121248#14"/&gt;</t>
  </si>
  <si>
    <t xml:space="preserve"> depart="27" from="423967359#1" to="-43357850#4"/&gt;</t>
  </si>
  <si>
    <t xml:space="preserve"> depart="27" from="423967359#1" to="49321305"/&gt;</t>
  </si>
  <si>
    <t xml:space="preserve"> depart="28" from="-423967359#1" to="-12150712#3"/&gt;</t>
  </si>
  <si>
    <t xml:space="preserve"> depart="28" from="-423967359#1" to="-12202540#1"/&gt;</t>
  </si>
  <si>
    <t xml:space="preserve"> depart="28" from="-423967359#1" to="-42706763#2"/&gt;</t>
  </si>
  <si>
    <t xml:space="preserve"> depart="28" from="-423967359#1" to="-43117599"/&gt;</t>
  </si>
  <si>
    <t xml:space="preserve"> depart="28" from="-423967359#1" to="43117623"/&gt;</t>
  </si>
  <si>
    <t xml:space="preserve"> depart="28" from="-423967359#1" to="43357850#14.0"/&gt;</t>
  </si>
  <si>
    <t xml:space="preserve"> depart="28" from="-423967359#1" to="485212847#0"/&gt;</t>
  </si>
  <si>
    <t xml:space="preserve"> depart="28" from="-423967359#1" to="49887339.0"/&gt;</t>
  </si>
  <si>
    <t xml:space="preserve"> depart="29" from="196358954#1" to="104526256-AddedOnRampEdge"/&gt;</t>
  </si>
  <si>
    <t xml:space="preserve"> depart="29" from="196358954#1" to="12327906#1"/&gt;</t>
  </si>
  <si>
    <t xml:space="preserve"> depart="29" from="196358954#1" to="196358983#8"/&gt;</t>
  </si>
  <si>
    <t xml:space="preserve"> depart="29" from="196358954#1" to="32121248#14"/&gt;</t>
  </si>
  <si>
    <t xml:space="preserve"> depart="29" from="196358954#1" to="-43357850#4"/&gt;</t>
  </si>
  <si>
    <t xml:space="preserve"> depart="29" from="196358954#1" to="49321305"/&gt;</t>
  </si>
  <si>
    <t xml:space="preserve"> depart="30" from="-196358954#3" to="-12150712#3"/&gt;</t>
  </si>
  <si>
    <t xml:space="preserve"> depart="30" from="-196358954#3" to="-12202540#1"/&gt;</t>
  </si>
  <si>
    <t xml:space="preserve"> depart="30" from="-196358954#3" to="-42706763#2"/&gt;</t>
  </si>
  <si>
    <t xml:space="preserve"> depart="30" from="-196358954#3" to="-43117599"/&gt;</t>
  </si>
  <si>
    <t xml:space="preserve"> depart="30" from="-196358954#3" to="43117623"/&gt;</t>
  </si>
  <si>
    <t xml:space="preserve"> depart="30" from="-196358954#3" to="43357850#14.0"/&gt;</t>
  </si>
  <si>
    <t xml:space="preserve"> depart="30" from="-196358954#3" to="485212847#0"/&gt;</t>
  </si>
  <si>
    <t xml:space="preserve"> depart="30" from="-196358954#3" to="49887339.0"/&gt;</t>
  </si>
  <si>
    <t xml:space="preserve"> depart="6" from="423967359#0" to="104526256-AddedOnRampEdge"/&gt;</t>
  </si>
  <si>
    <t xml:space="preserve"> depart="6" from="423967359#0" to="12327906#1"/&gt;</t>
  </si>
  <si>
    <t xml:space="preserve"> depart="6" from="423967359#0" to="196358983#8"/&gt;</t>
  </si>
  <si>
    <t xml:space="preserve"> depart="6" from="423967359#0" to="32121248#14"/&gt;</t>
  </si>
  <si>
    <t xml:space="preserve"> depart="6" from="423967359#0" to="-43357850#4"/&gt;</t>
  </si>
  <si>
    <t xml:space="preserve"> depart="6" from="423967359#0" to="49321305"/&gt;</t>
  </si>
  <si>
    <t xml:space="preserve"> depart="35" from="-423967359#0" to="-12150712#3"/&gt;</t>
  </si>
  <si>
    <t xml:space="preserve"> depart="35" from="-423967359#0" to="-12202540#1"/&gt;</t>
  </si>
  <si>
    <t xml:space="preserve"> depart="35" from="-423967359#0" to="-42706763#2"/&gt;</t>
  </si>
  <si>
    <t xml:space="preserve"> depart="35" from="-423967359#0" to="-43117599"/&gt;</t>
  </si>
  <si>
    <t xml:space="preserve"> depart="35" from="-423967359#0" to="43117623"/&gt;</t>
  </si>
  <si>
    <t xml:space="preserve"> depart="35" from="-423967359#0" to="43357850#14.0"/&gt;</t>
  </si>
  <si>
    <t xml:space="preserve"> depart="35" from="-423967359#0" to="485212847#0"/&gt;</t>
  </si>
  <si>
    <t xml:space="preserve"> depart="35" from="-423967359#0" to="49887339.0"/&gt;</t>
  </si>
  <si>
    <t xml:space="preserve"> depart="22" from="196358954#0" to="104526256-AddedOnRampEdge"/&gt;</t>
  </si>
  <si>
    <t xml:space="preserve"> depart="22" from="196358954#0" to="12327906#1"/&gt;</t>
  </si>
  <si>
    <t xml:space="preserve"> depart="22" from="196358954#0" to="196358983#8"/&gt;</t>
  </si>
  <si>
    <t xml:space="preserve"> depart="22" from="196358954#0" to="32121248#14"/&gt;</t>
  </si>
  <si>
    <t xml:space="preserve"> depart="22" from="196358954#0" to="-43357850#4"/&gt;</t>
  </si>
  <si>
    <t xml:space="preserve"> depart="22" from="196358954#0" to="49321305"/&gt;</t>
  </si>
  <si>
    <t xml:space="preserve"> depart="39" from="423956980" to="104526256-AddedOnRampEdge"/&gt;</t>
  </si>
  <si>
    <t xml:space="preserve"> depart="39" from="423956980" to="12327906#1"/&gt;</t>
  </si>
  <si>
    <t xml:space="preserve"> depart="39" from="423956980" to="196358983#8"/&gt;</t>
  </si>
  <si>
    <t xml:space="preserve"> depart="39" from="423956980" to="32121248#14"/&gt;</t>
  </si>
  <si>
    <t xml:space="preserve"> depart="39" from="423956980" to="-43357850#4"/&gt;</t>
  </si>
  <si>
    <t xml:space="preserve"> depart="39" from="423956980" to="49321305"/&gt;</t>
  </si>
  <si>
    <t xml:space="preserve"> depart="38" from="-423956982" to="-12150712#3"/&gt;</t>
  </si>
  <si>
    <t xml:space="preserve"> depart="38" from="-423956982" to="-12202540#1"/&gt;</t>
  </si>
  <si>
    <t xml:space="preserve"> depart="38" from="-423956982" to="-42706763#2"/&gt;</t>
  </si>
  <si>
    <t xml:space="preserve"> depart="38" from="-423956982" to="-43117599"/&gt;</t>
  </si>
  <si>
    <t xml:space="preserve"> depart="38" from="-423956982" to="43117623"/&gt;</t>
  </si>
  <si>
    <t xml:space="preserve"> depart="38" from="-423956982" to="43357850#14.0"/&gt;</t>
  </si>
  <si>
    <t xml:space="preserve"> depart="38" from="-423956982" to="485212847#0"/&gt;</t>
  </si>
  <si>
    <t xml:space="preserve"> depart="38" from="-423956982" to="49887339.0"/&gt;</t>
  </si>
  <si>
    <t xml:space="preserve"> depart="25" from="387423966" to="104526256-AddedOnRampEdge"/&gt;</t>
  </si>
  <si>
    <t xml:space="preserve"> depart="25" from="387423966" to="12327906#1"/&gt;</t>
  </si>
  <si>
    <t xml:space="preserve"> depart="25" from="387423966" to="196358983#8"/&gt;</t>
  </si>
  <si>
    <t xml:space="preserve"> depart="25" from="387423966" to="32121248#14"/&gt;</t>
  </si>
  <si>
    <t xml:space="preserve"> depart="25" from="387423966" to="-43357850#4"/&gt;</t>
  </si>
  <si>
    <t xml:space="preserve"> depart="25" from="387423966" to="49321305"/&gt;</t>
  </si>
  <si>
    <t xml:space="preserve"> depart="26" from="-387423966" to="-12150712#3"/&gt;</t>
  </si>
  <si>
    <t xml:space="preserve"> depart="26" from="-387423966" to="-12202540#1"/&gt;</t>
  </si>
  <si>
    <t xml:space="preserve"> depart="26" from="-387423966" to="-42706763#2"/&gt;</t>
  </si>
  <si>
    <t xml:space="preserve"> depart="26" from="-387423966" to="-43117599"/&gt;</t>
  </si>
  <si>
    <t xml:space="preserve"> depart="26" from="-387423966" to="43117623"/&gt;</t>
  </si>
  <si>
    <t xml:space="preserve"> depart="26" from="-387423966" to="43357850#14.0"/&gt;</t>
  </si>
  <si>
    <t xml:space="preserve"> depart="26" from="-387423966" to="485212847#0"/&gt;</t>
  </si>
  <si>
    <t xml:space="preserve"> depart="26" from="-387423966" to="49887339.0"/&gt;</t>
  </si>
  <si>
    <t xml:space="preserve"> depart="15" from="387423966" to="104526256-AddedOnRampEdge"/&gt;</t>
  </si>
  <si>
    <t xml:space="preserve"> depart="15" from="387423966" to="12327906#1"/&gt;</t>
  </si>
  <si>
    <t xml:space="preserve"> depart="15" from="387423966" to="196358983#8"/&gt;</t>
  </si>
  <si>
    <t xml:space="preserve"> depart="15" from="387423966" to="32121248#14"/&gt;</t>
  </si>
  <si>
    <t xml:space="preserve"> depart="15" from="387423966" to="-43357850#4"/&gt;</t>
  </si>
  <si>
    <t xml:space="preserve"> depart="15" from="387423966" to="49321305"/&gt;</t>
  </si>
  <si>
    <t xml:space="preserve"> depart="16" from="-387423966" to="-12150712#3"/&gt;</t>
  </si>
  <si>
    <t xml:space="preserve"> depart="16" from="-387423966" to="-12202540#1"/&gt;</t>
  </si>
  <si>
    <t xml:space="preserve"> depart="16" from="-387423966" to="-42706763#2"/&gt;</t>
  </si>
  <si>
    <t xml:space="preserve"> depart="16" from="-387423966" to="-43117599"/&gt;</t>
  </si>
  <si>
    <t xml:space="preserve"> depart="16" from="-387423966" to="43117623"/&gt;</t>
  </si>
  <si>
    <t xml:space="preserve"> depart="16" from="-387423966" to="43357850#14.0"/&gt;</t>
  </si>
  <si>
    <t xml:space="preserve"> depart="16" from="-387423966" to="485212847#0"/&gt;</t>
  </si>
  <si>
    <t xml:space="preserve"> depart="16" from="-387423966" to="49887339.0"/&gt;</t>
  </si>
  <si>
    <t xml:space="preserve"> depart="10" from="-106455704#9" to="-12150712#3"/&gt;</t>
  </si>
  <si>
    <t xml:space="preserve"> depart="10" from="-106455704#9" to="-12202540#1"/&gt;</t>
  </si>
  <si>
    <t xml:space="preserve"> depart="10" from="-106455704#9" to="-42706763#2"/&gt;</t>
  </si>
  <si>
    <t xml:space="preserve"> depart="10" from="-106455704#9" to="-43117599"/&gt;</t>
  </si>
  <si>
    <t xml:space="preserve"> depart="10" from="-106455704#9" to="43117623"/&gt;</t>
  </si>
  <si>
    <t xml:space="preserve"> depart="10" from="-106455704#9" to="43357850#14.0"/&gt;</t>
  </si>
  <si>
    <t xml:space="preserve"> depart="10" from="-106455704#9" to="485212847#0"/&gt;</t>
  </si>
  <si>
    <t xml:space="preserve"> depart="10" from="-106455704#9" to="49887339.0"/&gt;</t>
  </si>
  <si>
    <t xml:space="preserve"> depart="11" from="106455704#4" to="104526256-AddedOnRampEdge"/&gt;</t>
  </si>
  <si>
    <t xml:space="preserve"> depart="11" from="106455704#4" to="12327906#1"/&gt;</t>
  </si>
  <si>
    <t xml:space="preserve"> depart="11" from="106455704#4" to="196358983#8"/&gt;</t>
  </si>
  <si>
    <t xml:space="preserve"> depart="11" from="106455704#4" to="32121248#14"/&gt;</t>
  </si>
  <si>
    <t xml:space="preserve"> depart="11" from="106455704#4" to="-43357850#4"/&gt;</t>
  </si>
  <si>
    <t xml:space="preserve"> depart="11" from="106455704#4" to="49321305"/&gt;</t>
  </si>
  <si>
    <t xml:space="preserve"> depart="40" from="134558401" to="-12150712#3"/&gt;</t>
  </si>
  <si>
    <t xml:space="preserve"> depart="40" from="134558401" to="-12202540#1"/&gt;</t>
  </si>
  <si>
    <t xml:space="preserve"> depart="40" from="134558401" to="-42706763#2"/&gt;</t>
  </si>
  <si>
    <t xml:space="preserve"> depart="40" from="134558401" to="-43117599"/&gt;</t>
  </si>
  <si>
    <t xml:space="preserve"> depart="40" from="134558401" to="43117623"/&gt;</t>
  </si>
  <si>
    <t xml:space="preserve"> depart="40" from="134558401" to="43357850#14.0"/&gt;</t>
  </si>
  <si>
    <t xml:space="preserve"> depart="40" from="134558401" to="485212847#0"/&gt;</t>
  </si>
  <si>
    <t xml:space="preserve"> depart="40" from="134558401" to="49887339.0"/&gt;</t>
  </si>
  <si>
    <t xml:space="preserve"> depart="41" from="134558408#1" to="104526256-AddedOnRampEdge"/&gt;</t>
  </si>
  <si>
    <t xml:space="preserve"> depart="41" from="134558408#1" to="12327906#1"/&gt;</t>
  </si>
  <si>
    <t xml:space="preserve"> depart="41" from="134558408#1" to="196358983#8"/&gt;</t>
  </si>
  <si>
    <t xml:space="preserve"> depart="41" from="134558408#1" to="32121248#14"/&gt;</t>
  </si>
  <si>
    <t xml:space="preserve"> depart="41" from="134558408#1" to="-43357850#4"/&gt;</t>
  </si>
  <si>
    <t xml:space="preserve"> depart="41" from="134558408#1" to="49321305"/&gt;</t>
  </si>
  <si>
    <t xml:space="preserve"> depart="12" from="49940069" to="-12150712#3"/&gt;</t>
  </si>
  <si>
    <t xml:space="preserve"> depart="12" from="49940069" to="-12202540#1"/&gt;</t>
  </si>
  <si>
    <t xml:space="preserve"> depart="12" from="49940069" to="-42706763#2"/&gt;</t>
  </si>
  <si>
    <t xml:space="preserve"> depart="12" from="49940069" to="-43117599"/&gt;</t>
  </si>
  <si>
    <t xml:space="preserve"> depart="12" from="49940069" to="43117623"/&gt;</t>
  </si>
  <si>
    <t xml:space="preserve"> depart="12" from="49940069" to="43357850#14.0"/&gt;</t>
  </si>
  <si>
    <t xml:space="preserve"> depart="12" from="49940069" to="485212847#0"/&gt;</t>
  </si>
  <si>
    <t xml:space="preserve"> depart="12" from="49940069" to="49887339.0"/&gt;</t>
  </si>
  <si>
    <t xml:space="preserve"> depart="33" from="43117623" to="-12150712#3"/&gt;</t>
  </si>
  <si>
    <t xml:space="preserve"> depart="33" from="43117623" to="-12202540#1"/&gt;</t>
  </si>
  <si>
    <t xml:space="preserve"> depart="33" from="43117623" to="-42706763#2"/&gt;</t>
  </si>
  <si>
    <t xml:space="preserve"> depart="33" from="43117623" to="-43117599"/&gt;</t>
  </si>
  <si>
    <t xml:space="preserve"> depart="33" from="43117623" to="43117623"/&gt;</t>
  </si>
  <si>
    <t xml:space="preserve"> depart="33" from="43117623" to="43357850#14.0"/&gt;</t>
  </si>
  <si>
    <t xml:space="preserve"> depart="33" from="43117623" to="485212847#0"/&gt;</t>
  </si>
  <si>
    <t xml:space="preserve"> depart="33" from="43117623" to="49887339.0"/&gt;</t>
  </si>
  <si>
    <t xml:space="preserve"> depart="34" from="-43117624#1" to="104526256-AddedOnRampEdge"/&gt;</t>
  </si>
  <si>
    <t xml:space="preserve"> depart="34" from="-43117624#1" to="12327906#1"/&gt;</t>
  </si>
  <si>
    <t xml:space="preserve"> depart="34" from="-43117624#1" to="196358983#8"/&gt;</t>
  </si>
  <si>
    <t xml:space="preserve"> depart="34" from="-43117624#1" to="32121248#14"/&gt;</t>
  </si>
  <si>
    <t xml:space="preserve"> depart="34" from="-43117624#1" to="-43357850#4"/&gt;</t>
  </si>
  <si>
    <t xml:space="preserve"> depart="34" from="-43117624#1" to="49321305"/&gt;</t>
  </si>
  <si>
    <t xml:space="preserve"> depart="31" from="12180067#4" to="-12150712#3"/&gt;</t>
  </si>
  <si>
    <t xml:space="preserve"> depart="31" from="12180067#4" to="-12202540#1"/&gt;</t>
  </si>
  <si>
    <t xml:space="preserve"> depart="31" from="12180067#4" to="-42706763#2"/&gt;</t>
  </si>
  <si>
    <t xml:space="preserve"> depart="31" from="12180067#4" to="-43117599"/&gt;</t>
  </si>
  <si>
    <t xml:space="preserve"> depart="31" from="12180067#4" to="43117623"/&gt;</t>
  </si>
  <si>
    <t xml:space="preserve"> depart="31" from="12180067#4" to="43357850#14.0"/&gt;</t>
  </si>
  <si>
    <t xml:space="preserve"> depart="31" from="12180067#4" to="485212847#0"/&gt;</t>
  </si>
  <si>
    <t xml:space="preserve"> depart="31" from="12180067#4" to="49887339.0"/&gt;</t>
  </si>
  <si>
    <t xml:space="preserve"> depart="32" from="-12180067#5" to="104526256-AddedOnRampEdge"/&gt;</t>
  </si>
  <si>
    <t xml:space="preserve"> depart="32" from="-12180067#5" to="12327906#1"/&gt;</t>
  </si>
  <si>
    <t xml:space="preserve"> depart="32" from="-12180067#5" to="196358983#8"/&gt;</t>
  </si>
  <si>
    <t xml:space="preserve"> depart="32" from="-12180067#5" to="32121248#14"/&gt;</t>
  </si>
  <si>
    <t xml:space="preserve"> depart="32" from="-12180067#5" to="-43357850#4"/&gt;</t>
  </si>
  <si>
    <t xml:space="preserve"> depart="32" from="-12180067#5" to="49321305"/&gt;</t>
  </si>
  <si>
    <t xml:space="preserve"> depart="19" from="-196358983#4" to="-12150712#3"/&gt;</t>
  </si>
  <si>
    <t xml:space="preserve"> depart="19" from="-196358983#4" to="-12202540#1"/&gt;</t>
  </si>
  <si>
    <t xml:space="preserve"> depart="19" from="-196358983#4" to="-42706763#2"/&gt;</t>
  </si>
  <si>
    <t xml:space="preserve"> depart="19" from="-196358983#4" to="-43117599"/&gt;</t>
  </si>
  <si>
    <t xml:space="preserve"> depart="19" from="-196358983#4" to="43117623"/&gt;</t>
  </si>
  <si>
    <t xml:space="preserve"> depart="19" from="-196358983#4" to="43357850#14.0"/&gt;</t>
  </si>
  <si>
    <t xml:space="preserve"> depart="19" from="-196358983#4" to="485212847#0"/&gt;</t>
  </si>
  <si>
    <t xml:space="preserve"> depart="19" from="-196358983#4" to="49887339.0"/&gt;</t>
  </si>
  <si>
    <t xml:space="preserve"> depart="13" from="-196358983#7" to="-12150712#3"/&gt;</t>
  </si>
  <si>
    <t xml:space="preserve"> depart="13" from="-196358983#7" to="-12202540#1"/&gt;</t>
  </si>
  <si>
    <t xml:space="preserve"> depart="13" from="-196358983#7" to="-42706763#2"/&gt;</t>
  </si>
  <si>
    <t xml:space="preserve"> depart="13" from="-196358983#7" to="-43117599"/&gt;</t>
  </si>
  <si>
    <t xml:space="preserve"> depart="13" from="-196358983#7" to="43117623"/&gt;</t>
  </si>
  <si>
    <t xml:space="preserve"> depart="13" from="-196358983#7" to="43357850#14.0"/&gt;</t>
  </si>
  <si>
    <t xml:space="preserve"> depart="13" from="-196358983#7" to="485212847#0"/&gt;</t>
  </si>
  <si>
    <t xml:space="preserve"> depart="13" from="-196358983#7" to="49887339.0"/&gt;</t>
  </si>
  <si>
    <t xml:space="preserve"> depart="14" from="196358983#7" to="104526256-AddedOnRampEdge"/&gt;</t>
  </si>
  <si>
    <t xml:space="preserve"> depart="14" from="196358983#7" to="12327906#1"/&gt;</t>
  </si>
  <si>
    <t xml:space="preserve"> depart="14" from="196358983#7" to="196358983#8"/&gt;</t>
  </si>
  <si>
    <t xml:space="preserve"> depart="14" from="196358983#7" to="32121248#14"/&gt;</t>
  </si>
  <si>
    <t xml:space="preserve"> depart="14" from="196358983#7" to="-43357850#4"/&gt;</t>
  </si>
  <si>
    <t xml:space="preserve"> depart="14" from="196358983#7" to="49321305"/&gt;</t>
  </si>
  <si>
    <t>&lt;trip id="Belmont_PennGRV-WYALUSING-NB-09-Finish-Routed</t>
  </si>
  <si>
    <t>&lt;trip id="Belmont-BmontMansn-PrkSD-NB-09-Finish-Routed</t>
  </si>
  <si>
    <t>&lt;trip id="Belmont-BmontMansn-PrkSD-SB-09-Finish-Routed</t>
  </si>
  <si>
    <t>&lt;trip id="Belmont-Conshi-US1-NB-08-Finish-Routed</t>
  </si>
  <si>
    <t>&lt;trip id="Belmont-Conshi-US1-SB-08-Finish-Routed</t>
  </si>
  <si>
    <t>&lt;trip id="Belmont-Ford-to-US1-NB-96-Finish-Routed</t>
  </si>
  <si>
    <t>&lt;trip id="Belmont-Ford-to-US1-SB-96-Finish-Routed</t>
  </si>
  <si>
    <t>&lt;trip id="Belmont-GRD-to-Parkside-NB-96-Finish-Routed</t>
  </si>
  <si>
    <t>&lt;trip id="Belmont-GrgHill-Monmnt-NB-16-Finish-Routed</t>
  </si>
  <si>
    <t>&lt;trip id="Belmont-GrgHill-Monmnt-SB-16-Finish-Routed</t>
  </si>
  <si>
    <t>&lt;trip id="Belmont-Lansdwn-States-NB-11-Finish-Routed</t>
  </si>
  <si>
    <t>&lt;trip id="Belmont-Lansdwn-States-SB-11-Finish-Routed</t>
  </si>
  <si>
    <t>&lt;trip id="Belmont-Monmnt-Conshi-NB-12-Finish-Routed</t>
  </si>
  <si>
    <t>&lt;trip id="Belmont-Monmnt-Conshi-SB-12-Finish-Routed</t>
  </si>
  <si>
    <t>&lt;trip id="Belmont-PrkSD-GrgHill-NB-16-Finish-Routed</t>
  </si>
  <si>
    <t>&lt;trip id="Belmont-PrkSD-GrgHill-SB-16-Finish-Routed</t>
  </si>
  <si>
    <t>&lt;trip id="Belmont-PrkSD-Monument-NB-09-Finish-Routed</t>
  </si>
  <si>
    <t>&lt;trip id="Belmont-Stiles-Viola-NB-17-Finish-Routed</t>
  </si>
  <si>
    <t>&lt;trip id="Belmont-Stiles-Viola-SB-17-Finish-Routed</t>
  </si>
  <si>
    <t>&lt;trip id="Belmont-Wynn-GrgHill-NB-10-Finish-Routed</t>
  </si>
  <si>
    <t>&lt;trip id="Belmont-Wynn-GrgHill-SB-10-Finish-Routed</t>
  </si>
  <si>
    <t>&lt;trip id="Belmont-Wynn-PrkSD-NB-05-Finish-Routed</t>
  </si>
  <si>
    <t>&lt;trip id="Belmont-Wynn-PrkSD-SB-05-Finish-Routed</t>
  </si>
  <si>
    <t>&lt;trip id="ConcrseDR-Belmont-MemHll-EB-02-Finish-Routed</t>
  </si>
  <si>
    <t>&lt;trip id="ConcrseDR-Belmont-MemHll-WB-02-Finish-Routed</t>
  </si>
  <si>
    <t>&lt;trip id="Girard-38th-34th-EB-2017-Finish-Routed</t>
  </si>
  <si>
    <t>&lt;trip id="Girard-38th-34th-WB-2017-Finish-Routed</t>
  </si>
  <si>
    <t>&lt;trip id="GrgeHill-Wynn_BTH-02-Finish-Routed</t>
  </si>
  <si>
    <t>&lt;trip id="Montgm-76-ramp-MLK-EB-14-Finish-Routed</t>
  </si>
  <si>
    <t>&lt;trip id="Montgm-76-ramp-MLK-WB-14-Finish-Routed</t>
  </si>
  <si>
    <t>&lt;trip id="Montgm-BelMan-76-ramps-EB-14-Finish-Routed</t>
  </si>
  <si>
    <t>&lt;trip id="Montgm-BelMan-76-ramps-WB-14-Finish-Routed</t>
  </si>
  <si>
    <t>&lt;trip id="Wynn-54th-PrkSD-BTH-02-Finish-Routed</t>
  </si>
  <si>
    <t>&lt;trip id="Wynn-GeogresLA-53rd-EB-05-Finish-Routed</t>
  </si>
  <si>
    <t>&lt;trip id="Wynn-GeogresLA-53rd-WB-05-Finish-Routed</t>
  </si>
  <si>
    <t>&lt;/routes&gt;</t>
  </si>
  <si>
    <t xml:space="preserve">&lt;routeDistribution id="Belmont-PrkSD-GrgHill-NB-16-Distrib"&gt; </t>
  </si>
  <si>
    <t xml:space="preserve">&lt;routeDistribution id="Belmont-GRD-to-Parkside-NB-96-Distrib"&gt; </t>
  </si>
  <si>
    <t xml:space="preserve">&lt;routeDistribution id="Belmont-Ford-to-US1-NB-96-Distrib"&gt; </t>
  </si>
  <si>
    <t xml:space="preserve">&lt;routeDistribution id="Belmont-Ford-to-US1-SB-96-Distrib"&gt; </t>
  </si>
  <si>
    <t xml:space="preserve">&lt;routeDistribution id="ConcrseDR-Belmont-MemHll-EB-02-Distrib"&gt; </t>
  </si>
  <si>
    <t xml:space="preserve">&lt;routeDistribution id="ConcrseDR-Belmont-MemHll-WB-02-Distrib"&gt; </t>
  </si>
  <si>
    <t xml:space="preserve">&lt;routeDistribution id="GrgeHill-Wynn_BTH-02-Distrib"&gt; </t>
  </si>
  <si>
    <t xml:space="preserve">&lt;routeDistribution id="Wynn-GeogresLA-53rd-EB-05-Distrib"&gt; </t>
  </si>
  <si>
    <t xml:space="preserve">&lt;routeDistribution id="Wynn-GeogresLA-53rd-WB-05-Distrib"&gt; </t>
  </si>
  <si>
    <t xml:space="preserve">&lt;routeDistribution id="Belmont-Wynn-PrkSD-NB-05-Distrib"&gt; </t>
  </si>
  <si>
    <t xml:space="preserve">&lt;routeDistribution id="Belmont-Wynn-PrkSD-SB-05-Distrib"&gt; </t>
  </si>
  <si>
    <t xml:space="preserve">&lt;routeDistribution id="Belmont-Conshi-US1-NB-08-Distrib"&gt; </t>
  </si>
  <si>
    <t xml:space="preserve">&lt;routeDistribution id="Belmont-Conshi-US1-SB-08-Distrib"&gt; </t>
  </si>
  <si>
    <t xml:space="preserve">&lt;routeDistribution id="Wynn-54th-PrkSD-BTH-02-Distrib"&gt; </t>
  </si>
  <si>
    <t xml:space="preserve">&lt;routeDistribution id="Belmont_PennGRV-WYALUSING-NB-09-Distrib"&gt; </t>
  </si>
  <si>
    <t xml:space="preserve">&lt;routeDistribution id="Belmont-PrkSD-Monument-NB-09-Distrib"&gt; </t>
  </si>
  <si>
    <t xml:space="preserve">&lt;routeDistribution id="Belmont-BmontMansn-PrkSD-NB-09-Distrib"&gt; </t>
  </si>
  <si>
    <t xml:space="preserve">&lt;routeDistribution id="Belmont-BmontMansn-PrkSD-SB-09-Distrib"&gt; </t>
  </si>
  <si>
    <t xml:space="preserve">&lt;routeDistribution id="Belmont-Wynn-GrgHill-NB-10-Distrib"&gt; </t>
  </si>
  <si>
    <t xml:space="preserve">&lt;routeDistribution id="Belmont-Wynn-GrgHill-SB-10-Distrib"&gt; </t>
  </si>
  <si>
    <t xml:space="preserve">&lt;routeDistribution id="Belmont-Lansdwn-States-NB-11-Distrib"&gt; </t>
  </si>
  <si>
    <t xml:space="preserve">&lt;routeDistribution id="Belmont-Lansdwn-States-SB-11-Distrib"&gt; </t>
  </si>
  <si>
    <t xml:space="preserve">&lt;routeDistribution id="Belmont-Monmnt-Conshi-NB-12-Distrib"&gt; </t>
  </si>
  <si>
    <t xml:space="preserve">&lt;routeDistribution id="Belmont-Monmnt-Conshi-SB-12-Distrib"&gt; </t>
  </si>
  <si>
    <t xml:space="preserve">&lt;routeDistribution id="Montgm-BelMan-76-ramps-EB-14-Distrib"&gt; </t>
  </si>
  <si>
    <t xml:space="preserve">&lt;routeDistribution id="Montgm-BelMan-76-ramps-WB-14-Distrib"&gt; </t>
  </si>
  <si>
    <t xml:space="preserve">&lt;routeDistribution id="Montgm-76-ramp-MLK-EB-14-Distrib"&gt; </t>
  </si>
  <si>
    <t xml:space="preserve">&lt;routeDistribution id="Montgm-76-ramp-MLK-WB-14-Distrib"&gt; </t>
  </si>
  <si>
    <t xml:space="preserve">&lt;routeDistribution id="Belmont-PrkSD-GrgHill-SB-16-Distrib"&gt; </t>
  </si>
  <si>
    <t xml:space="preserve">&lt;routeDistribution id="Belmont-GrgHill-Monmnt-NB-16-Distrib"&gt; </t>
  </si>
  <si>
    <t xml:space="preserve">&lt;routeDistribution id="Belmont-GrgHill-Monmnt-SB-16-Distrib"&gt; </t>
  </si>
  <si>
    <t xml:space="preserve">&lt;routeDistribution id="Belmont-Stiles-Viola-SB-17-Distrib"&gt; </t>
  </si>
  <si>
    <t xml:space="preserve">&lt;routeDistribution id="Belmont-Stiles-Viola-NB-17-Distrib"&gt; </t>
  </si>
  <si>
    <t xml:space="preserve">&lt;routeDistribution id="Girard-38th-34th-EB-2017-Distrib"&gt; </t>
  </si>
  <si>
    <t xml:space="preserve">&lt;routeDistribution id="Girard-38th-34th-WB-2017-Distrib"&gt; </t>
  </si>
  <si>
    <t xml:space="preserve"> '423967359#0</t>
  </si>
  <si>
    <t xml:space="preserve"> '423967359#1</t>
  </si>
  <si>
    <t xml:space="preserve"> '423967352</t>
  </si>
  <si>
    <t xml:space="preserve"> '424978646</t>
  </si>
  <si>
    <t xml:space="preserve"> '424978639.0</t>
  </si>
  <si>
    <t xml:space="preserve"> '424978639.102</t>
  </si>
  <si>
    <t xml:space="preserve"> '387423966</t>
  </si>
  <si>
    <t xml:space="preserve"> '424978644</t>
  </si>
  <si>
    <t xml:space="preserve"> '423965484</t>
  </si>
  <si>
    <t xml:space="preserve"> '196358954#0</t>
  </si>
  <si>
    <t xml:space="preserve"> '12149487#0</t>
  </si>
  <si>
    <t xml:space="preserve"> '180860085#0</t>
  </si>
  <si>
    <t xml:space="preserve"> '180860085#1</t>
  </si>
  <si>
    <t xml:space="preserve"> '180860085#2</t>
  </si>
  <si>
    <t xml:space="preserve"> '180860085#3</t>
  </si>
  <si>
    <t xml:space="preserve"> '448887904</t>
  </si>
  <si>
    <t xml:space="preserve"> '448887906</t>
  </si>
  <si>
    <t xml:space="preserve"> '448887908</t>
  </si>
  <si>
    <t xml:space="preserve"> '448887907</t>
  </si>
  <si>
    <t xml:space="preserve"> '448887889</t>
  </si>
  <si>
    <t xml:space="preserve"> '448887879</t>
  </si>
  <si>
    <t xml:space="preserve"> '448887886</t>
  </si>
  <si>
    <t xml:space="preserve"> '180860083#0</t>
  </si>
  <si>
    <t xml:space="preserve"> '448887887</t>
  </si>
  <si>
    <t xml:space="preserve"> '12206200</t>
  </si>
  <si>
    <t xml:space="preserve"> '448887872</t>
  </si>
  <si>
    <t xml:space="preserve"> '119667113</t>
  </si>
  <si>
    <t xml:space="preserve"> '63067896</t>
  </si>
  <si>
    <t xml:space="preserve"> '196358954#1</t>
  </si>
  <si>
    <t xml:space="preserve"> '448887868</t>
  </si>
  <si>
    <t xml:space="preserve"> '448887871#0</t>
  </si>
  <si>
    <t xml:space="preserve"> '448887871#1</t>
  </si>
  <si>
    <t xml:space="preserve"> '448887869</t>
  </si>
  <si>
    <t xml:space="preserve"> '448887867</t>
  </si>
  <si>
    <t xml:space="preserve"> '196358956#0</t>
  </si>
  <si>
    <t xml:space="preserve"> '448887870#0</t>
  </si>
  <si>
    <t xml:space="preserve"> '12327906#0</t>
  </si>
  <si>
    <t xml:space="preserve"> '12180460#0</t>
  </si>
  <si>
    <t xml:space="preserve"> '196358988#0</t>
  </si>
  <si>
    <t xml:space="preserve"> '49940061</t>
  </si>
  <si>
    <t xml:space="preserve"> '196358983#0</t>
  </si>
  <si>
    <t xml:space="preserve"> '196358983#1</t>
  </si>
  <si>
    <t xml:space="preserve"> '196358983#2</t>
  </si>
  <si>
    <t xml:space="preserve"> '196358983#3</t>
  </si>
  <si>
    <t xml:space="preserve"> '196358983#4</t>
  </si>
  <si>
    <t xml:space="preserve"> '196358983#5</t>
  </si>
  <si>
    <t xml:space="preserve"> '196358983#6</t>
  </si>
  <si>
    <t xml:space="preserve"> '196358983#7</t>
  </si>
  <si>
    <t xml:space="preserve"> '-12177786#4</t>
  </si>
  <si>
    <t xml:space="preserve"> '12165400#0</t>
  </si>
  <si>
    <t xml:space="preserve"> '12165400#1</t>
  </si>
  <si>
    <t xml:space="preserve"> '49916266#1</t>
  </si>
  <si>
    <t xml:space="preserve"> '49916265</t>
  </si>
  <si>
    <t xml:space="preserve"> '-12132374#3</t>
  </si>
  <si>
    <t xml:space="preserve"> '-12132374#1</t>
  </si>
  <si>
    <t xml:space="preserve"> '-348015507#1</t>
  </si>
  <si>
    <t xml:space="preserve"> '-12132369#1</t>
  </si>
  <si>
    <t xml:space="preserve"> '-486653626#1</t>
  </si>
  <si>
    <t xml:space="preserve"> '-486653626#0</t>
  </si>
  <si>
    <t xml:space="preserve"> '-195659731#1</t>
  </si>
  <si>
    <t xml:space="preserve"> '-195659731#0</t>
  </si>
  <si>
    <t xml:space="preserve"> '-49916294#1</t>
  </si>
  <si>
    <t xml:space="preserve"> '49916295#0</t>
  </si>
  <si>
    <t xml:space="preserve"> '49916295#0-AddedOffRampEdge</t>
  </si>
  <si>
    <t xml:space="preserve"> '49916295#1</t>
  </si>
  <si>
    <t xml:space="preserve"> '32121248#10</t>
  </si>
  <si>
    <t xml:space="preserve"> '32121248#12</t>
  </si>
  <si>
    <t xml:space="preserve"> '32121248#13</t>
  </si>
  <si>
    <t xml:space="preserve"> '12180067#0</t>
  </si>
  <si>
    <t xml:space="preserve"> '12180067#2</t>
  </si>
  <si>
    <t xml:space="preserve"> '12180067#3</t>
  </si>
  <si>
    <t xml:space="preserve"> '12180067#4</t>
  </si>
  <si>
    <t xml:space="preserve"> '12180067#6</t>
  </si>
  <si>
    <t xml:space="preserve"> '12180067#7</t>
  </si>
  <si>
    <t xml:space="preserve"> '12180067#9</t>
  </si>
  <si>
    <t xml:space="preserve"> '486653628</t>
  </si>
  <si>
    <t xml:space="preserve"> '43117623</t>
  </si>
  <si>
    <t xml:space="preserve"> '-43357850#9</t>
  </si>
  <si>
    <t xml:space="preserve"> '12113368#2</t>
  </si>
  <si>
    <t xml:space="preserve"> '12113368#3-AddedOnRampEdge</t>
  </si>
  <si>
    <t xml:space="preserve"> '12113368#3</t>
  </si>
  <si>
    <t xml:space="preserve"> '121243831</t>
  </si>
  <si>
    <t xml:space="preserve"> '448887924</t>
  </si>
  <si>
    <t xml:space="preserve"> '423956980</t>
  </si>
  <si>
    <t xml:space="preserve"> '424824619</t>
  </si>
  <si>
    <t xml:space="preserve"> '424824620</t>
  </si>
  <si>
    <t xml:space="preserve"> '423956978</t>
  </si>
  <si>
    <t xml:space="preserve"> '423967058#1</t>
  </si>
  <si>
    <t xml:space="preserve"> '423967358#0</t>
  </si>
  <si>
    <t xml:space="preserve"> '423967358#2</t>
  </si>
  <si>
    <t xml:space="preserve"> '423967355</t>
  </si>
  <si>
    <t xml:space="preserve"> '423967354</t>
  </si>
  <si>
    <t xml:space="preserve"> '423967353</t>
  </si>
  <si>
    <t xml:space="preserve"> '424978640</t>
  </si>
  <si>
    <t xml:space="preserve"> '424978643</t>
  </si>
  <si>
    <t xml:space="preserve"> '423967356</t>
  </si>
  <si>
    <t xml:space="preserve"> '387423967#0</t>
  </si>
  <si>
    <t xml:space="preserve"> '387423967#1</t>
  </si>
  <si>
    <t xml:space="preserve"> '387423967#2</t>
  </si>
  <si>
    <t xml:space="preserve"> '388756837#0</t>
  </si>
  <si>
    <t xml:space="preserve"> '388756837#1</t>
  </si>
  <si>
    <t xml:space="preserve"> '388756837#2</t>
  </si>
  <si>
    <t xml:space="preserve"> '388756837#3</t>
  </si>
  <si>
    <t xml:space="preserve"> '388756837#4</t>
  </si>
  <si>
    <t xml:space="preserve"> '388756837#5</t>
  </si>
  <si>
    <t xml:space="preserve"> '448887896#0</t>
  </si>
  <si>
    <t xml:space="preserve"> '180860086</t>
  </si>
  <si>
    <t xml:space="preserve"> '448887884</t>
  </si>
  <si>
    <t xml:space="preserve"> '448887874</t>
  </si>
  <si>
    <t xml:space="preserve"> '448887893#0</t>
  </si>
  <si>
    <t xml:space="preserve"> '448887897#0</t>
  </si>
  <si>
    <t xml:space="preserve"> '42705779</t>
  </si>
  <si>
    <t xml:space="preserve"> '448887900</t>
  </si>
  <si>
    <t xml:space="preserve"> '448887898#0</t>
  </si>
  <si>
    <t xml:space="preserve"> '-448887890#1</t>
  </si>
  <si>
    <t xml:space="preserve"> '-448887888</t>
  </si>
  <si>
    <t xml:space="preserve"> '-448887880</t>
  </si>
  <si>
    <t xml:space="preserve"> '-448887876</t>
  </si>
  <si>
    <t xml:space="preserve"> '-448887895#1</t>
  </si>
  <si>
    <t xml:space="preserve"> '-448887892#1</t>
  </si>
  <si>
    <t xml:space="preserve"> '-439905810</t>
  </si>
  <si>
    <t xml:space="preserve"> '-448845185#1</t>
  </si>
  <si>
    <t xml:space="preserve"> '448845219#0</t>
  </si>
  <si>
    <t xml:space="preserve"> '-448845188#1</t>
  </si>
  <si>
    <t xml:space="preserve"> '-448845176#2</t>
  </si>
  <si>
    <t xml:space="preserve"> '-448845175#3</t>
  </si>
  <si>
    <t xml:space="preserve"> '-448845175#2</t>
  </si>
  <si>
    <t xml:space="preserve"> '-448845183#1</t>
  </si>
  <si>
    <t xml:space="preserve"> '-121496098#2</t>
  </si>
  <si>
    <t xml:space="preserve"> '-121496098#0</t>
  </si>
  <si>
    <t xml:space="preserve"> '-12200500#6</t>
  </si>
  <si>
    <t xml:space="preserve"> '-12200500#5</t>
  </si>
  <si>
    <t xml:space="preserve"> '12143331#0</t>
  </si>
  <si>
    <t xml:space="preserve"> '12143331#2</t>
  </si>
  <si>
    <t xml:space="preserve"> '-12149612#2</t>
  </si>
  <si>
    <t xml:space="preserve"> '-12149612#1</t>
  </si>
  <si>
    <t xml:space="preserve"> '-12149612#0</t>
  </si>
  <si>
    <t xml:space="preserve"> '-448887901</t>
  </si>
  <si>
    <t xml:space="preserve"> '-448887868</t>
  </si>
  <si>
    <t xml:space="preserve"> '-196358954#3</t>
  </si>
  <si>
    <t xml:space="preserve"> '-196358954#0</t>
  </si>
  <si>
    <t xml:space="preserve"> '-423965484</t>
  </si>
  <si>
    <t xml:space="preserve"> '12184200#0</t>
  </si>
  <si>
    <t xml:space="preserve"> '12184200#2</t>
  </si>
  <si>
    <t xml:space="preserve"> '12184200#3-AddedOnRampEdge</t>
  </si>
  <si>
    <t xml:space="preserve"> '12184200#3</t>
  </si>
  <si>
    <t xml:space="preserve"> '49940088#0</t>
  </si>
  <si>
    <t xml:space="preserve"> '49940088#2</t>
  </si>
  <si>
    <t xml:space="preserve"> '49940088#3</t>
  </si>
  <si>
    <t xml:space="preserve"> '49940321#0</t>
  </si>
  <si>
    <t xml:space="preserve"> '49940321#1</t>
  </si>
  <si>
    <t xml:space="preserve"> '-486653625#1</t>
  </si>
  <si>
    <t xml:space="preserve"> '-486653625#0</t>
  </si>
  <si>
    <t xml:space="preserve"> '-12119526#1</t>
  </si>
  <si>
    <t xml:space="preserve"> '-12119526#0</t>
  </si>
  <si>
    <t xml:space="preserve"> '-12168353#1</t>
  </si>
  <si>
    <t xml:space="preserve"> '-180860085#2</t>
  </si>
  <si>
    <t xml:space="preserve"> '-180860085#1</t>
  </si>
  <si>
    <t xml:space="preserve"> '-180860085#0</t>
  </si>
  <si>
    <t xml:space="preserve"> '-196358959#4</t>
  </si>
  <si>
    <t xml:space="preserve"> '-196358959#3</t>
  </si>
  <si>
    <t xml:space="preserve"> '-196204937#2</t>
  </si>
  <si>
    <t xml:space="preserve"> '-196204937#1</t>
  </si>
  <si>
    <t xml:space="preserve"> '12125400#0</t>
  </si>
  <si>
    <t xml:space="preserve"> '12125400#1</t>
  </si>
  <si>
    <t xml:space="preserve"> '12125400#2</t>
  </si>
  <si>
    <t xml:space="preserve"> '-145818794#2</t>
  </si>
  <si>
    <t xml:space="preserve"> '-145818794#0</t>
  </si>
  <si>
    <t xml:space="preserve"> '145818800</t>
  </si>
  <si>
    <t xml:space="preserve"> '-49940170#0</t>
  </si>
  <si>
    <t xml:space="preserve"> '-387423966</t>
  </si>
  <si>
    <t xml:space="preserve"> '-424978642.0</t>
  </si>
  <si>
    <t xml:space="preserve"> '-424978642.170</t>
  </si>
  <si>
    <t xml:space="preserve"> '-448887867</t>
  </si>
  <si>
    <t xml:space="preserve"> '-448887869</t>
  </si>
  <si>
    <t xml:space="preserve"> '-448887871#2</t>
  </si>
  <si>
    <t xml:space="preserve"> '-448887871#0</t>
  </si>
  <si>
    <t xml:space="preserve"> '-424978647#1</t>
  </si>
  <si>
    <t xml:space="preserve"> '-423967352</t>
  </si>
  <si>
    <t xml:space="preserve"> '-423967359#1</t>
  </si>
  <si>
    <t xml:space="preserve"> '-423967359#0</t>
  </si>
  <si>
    <t xml:space="preserve"> '-423967356</t>
  </si>
  <si>
    <t xml:space="preserve"> '-424978643</t>
  </si>
  <si>
    <t xml:space="preserve"> '-423967357</t>
  </si>
  <si>
    <t xml:space="preserve"> '-423967353</t>
  </si>
  <si>
    <t xml:space="preserve"> '-423967354</t>
  </si>
  <si>
    <t xml:space="preserve"> '-423967355</t>
  </si>
  <si>
    <t xml:space="preserve"> '-423967358#2</t>
  </si>
  <si>
    <t xml:space="preserve"> '-423967358#1</t>
  </si>
  <si>
    <t xml:space="preserve"> '-423967058#1</t>
  </si>
  <si>
    <t xml:space="preserve"> '-423967058#0</t>
  </si>
  <si>
    <t xml:space="preserve"> '-424824620</t>
  </si>
  <si>
    <t xml:space="preserve"> '-424824619</t>
  </si>
  <si>
    <t xml:space="preserve"> '-423956982</t>
  </si>
  <si>
    <t xml:space="preserve"> '-424824621</t>
  </si>
  <si>
    <t xml:space="preserve"> '-423956981</t>
  </si>
  <si>
    <t xml:space="preserve"> '-424803245</t>
  </si>
  <si>
    <t xml:space="preserve"> '-424803247#1</t>
  </si>
  <si>
    <t xml:space="preserve"> '-12150712#6</t>
  </si>
  <si>
    <t xml:space="preserve"> '-12150712#4</t>
  </si>
  <si>
    <t xml:space="preserve"> '-196358962#3</t>
  </si>
  <si>
    <t xml:space="preserve"> '-196358962#2</t>
  </si>
  <si>
    <t xml:space="preserve"> '-196358962#1</t>
  </si>
  <si>
    <t xml:space="preserve"> '-196358962#0</t>
  </si>
  <si>
    <t xml:space="preserve"> '-12202540#2</t>
  </si>
  <si>
    <t xml:space="preserve"> '134557563#9</t>
  </si>
  <si>
    <t xml:space="preserve"> '134557563#10</t>
  </si>
  <si>
    <t xml:space="preserve"> '-42706763#5</t>
  </si>
  <si>
    <t xml:space="preserve"> '-42706763#3</t>
  </si>
  <si>
    <t xml:space="preserve"> '-62105282#7</t>
  </si>
  <si>
    <t xml:space="preserve"> '-62105282#6</t>
  </si>
  <si>
    <t xml:space="preserve"> '-62105282#5</t>
  </si>
  <si>
    <t xml:space="preserve"> '-62105282#3</t>
  </si>
  <si>
    <t xml:space="preserve"> '-62105282#2</t>
  </si>
  <si>
    <t xml:space="preserve"> '-62105282#1</t>
  </si>
  <si>
    <t xml:space="preserve"> '-62105282#0</t>
  </si>
  <si>
    <t xml:space="preserve"> '134559122#0</t>
  </si>
  <si>
    <t xml:space="preserve"> '196358980#3</t>
  </si>
  <si>
    <t xml:space="preserve"> '134557562#0</t>
  </si>
  <si>
    <t xml:space="preserve"> '134557562#1</t>
  </si>
  <si>
    <t xml:space="preserve"> '134557562#2</t>
  </si>
  <si>
    <t xml:space="preserve"> '134557562#3</t>
  </si>
  <si>
    <t xml:space="preserve"> '134557562#4</t>
  </si>
  <si>
    <t xml:space="preserve"> '134558401</t>
  </si>
  <si>
    <t xml:space="preserve"> '134558400</t>
  </si>
  <si>
    <t xml:space="preserve"> '485212838#0</t>
  </si>
  <si>
    <t xml:space="preserve"> '49887337#0</t>
  </si>
  <si>
    <t xml:space="preserve"> '43357850#10</t>
  </si>
  <si>
    <t xml:space="preserve"> '43357850#11</t>
  </si>
  <si>
    <t xml:space="preserve"> '49916232#0</t>
  </si>
  <si>
    <t xml:space="preserve"> '12113021#2-AddedOnRampEdge</t>
  </si>
  <si>
    <t xml:space="preserve"> '12113021#2</t>
  </si>
  <si>
    <t xml:space="preserve"> '43119835#1-AddedOnRampEdge</t>
  </si>
  <si>
    <t xml:space="preserve"> '43119835#1</t>
  </si>
  <si>
    <t xml:space="preserve"> '43119835#1-AddedOffRampEdge</t>
  </si>
  <si>
    <t xml:space="preserve"> '43119833#1</t>
  </si>
  <si>
    <t xml:space="preserve"> '49887339-AddedOnRampEdge</t>
  </si>
  <si>
    <t xml:space="preserve"> '-106455704#9</t>
  </si>
  <si>
    <t xml:space="preserve"> '-12172348#3</t>
  </si>
  <si>
    <t xml:space="preserve"> '-12172348#1</t>
  </si>
  <si>
    <t xml:space="preserve"> '62105282#6</t>
  </si>
  <si>
    <t xml:space="preserve"> '62105282#7</t>
  </si>
  <si>
    <t xml:space="preserve"> '-106455704#3</t>
  </si>
  <si>
    <t xml:space="preserve"> '-12177366#3</t>
  </si>
  <si>
    <t xml:space="preserve"> '-12177366#1</t>
  </si>
  <si>
    <t xml:space="preserve"> '-12116814#1</t>
  </si>
  <si>
    <t xml:space="preserve"> '-12116814#0</t>
  </si>
  <si>
    <t xml:space="preserve"> '-12116817#4</t>
  </si>
  <si>
    <t xml:space="preserve"> '-12116817#3</t>
  </si>
  <si>
    <t xml:space="preserve"> '134557564#6</t>
  </si>
  <si>
    <t xml:space="preserve"> '-50111737#1</t>
  </si>
  <si>
    <t xml:space="preserve"> '-50111737#0</t>
  </si>
  <si>
    <t xml:space="preserve"> '-106455704#1</t>
  </si>
  <si>
    <t xml:space="preserve"> '133870836#0</t>
  </si>
  <si>
    <t xml:space="preserve"> '133870831#5</t>
  </si>
  <si>
    <t xml:space="preserve"> '133870831#6</t>
  </si>
  <si>
    <t xml:space="preserve"> '133870834#0</t>
  </si>
  <si>
    <t xml:space="preserve"> '-12124565#1</t>
  </si>
  <si>
    <t xml:space="preserve"> '-12124565#0</t>
  </si>
  <si>
    <t xml:space="preserve"> '12124622#2</t>
  </si>
  <si>
    <t xml:space="preserve"> '485212845</t>
  </si>
  <si>
    <t xml:space="preserve"> '485212849</t>
  </si>
  <si>
    <t xml:space="preserve"> '485212844#0</t>
  </si>
  <si>
    <t xml:space="preserve"> '-12140031#8</t>
  </si>
  <si>
    <t xml:space="preserve"> '12161029#0</t>
  </si>
  <si>
    <t xml:space="preserve"> '106455705#0</t>
  </si>
  <si>
    <t xml:space="preserve"> '106455705#2</t>
  </si>
  <si>
    <t xml:space="preserve"> '12112343#3</t>
  </si>
  <si>
    <t xml:space="preserve"> '106455704#10</t>
  </si>
  <si>
    <t xml:space="preserve"> '49916266#4</t>
  </si>
  <si>
    <t xml:space="preserve"> '12118208#0</t>
  </si>
  <si>
    <t xml:space="preserve"> '12118208#2</t>
  </si>
  <si>
    <t xml:space="preserve"> '12118208#3</t>
  </si>
  <si>
    <t xml:space="preserve"> '-388756837#5</t>
  </si>
  <si>
    <t xml:space="preserve"> '-388756837#4</t>
  </si>
  <si>
    <t xml:space="preserve"> '-388756837#3</t>
  </si>
  <si>
    <t xml:space="preserve"> '-388756837#2</t>
  </si>
  <si>
    <t xml:space="preserve"> '-388756837#1</t>
  </si>
  <si>
    <t xml:space="preserve"> '-388756837#0</t>
  </si>
  <si>
    <t xml:space="preserve"> '-387423967#2</t>
  </si>
  <si>
    <t xml:space="preserve"> '-387423967#1</t>
  </si>
  <si>
    <t xml:space="preserve"> '-387423967#0</t>
  </si>
  <si>
    <t xml:space="preserve"> '-32121248#9</t>
  </si>
  <si>
    <t xml:space="preserve"> '-32121248#8</t>
  </si>
  <si>
    <t xml:space="preserve"> '-32121248#7</t>
  </si>
  <si>
    <t xml:space="preserve"> '-32121248#6</t>
  </si>
  <si>
    <t xml:space="preserve"> '-32121248#5</t>
  </si>
  <si>
    <t xml:space="preserve"> '-32121248#4</t>
  </si>
  <si>
    <t xml:space="preserve"> '-32121248#3</t>
  </si>
  <si>
    <t xml:space="preserve"> '-32121248#2</t>
  </si>
  <si>
    <t xml:space="preserve"> '-32121248#1</t>
  </si>
  <si>
    <t xml:space="preserve"> '-32121248#0</t>
  </si>
  <si>
    <t xml:space="preserve"> '134563759</t>
  </si>
  <si>
    <t xml:space="preserve"> '12177786#0</t>
  </si>
  <si>
    <t xml:space="preserve"> '12177786#2</t>
  </si>
  <si>
    <t xml:space="preserve"> '-196358983#6</t>
  </si>
  <si>
    <t xml:space="preserve"> '-196358983#5</t>
  </si>
  <si>
    <t xml:space="preserve"> '-196358983#4</t>
  </si>
  <si>
    <t xml:space="preserve"> '-196358983#3</t>
  </si>
  <si>
    <t xml:space="preserve"> '-196358983#2</t>
  </si>
  <si>
    <t xml:space="preserve"> '-196358983#1</t>
  </si>
  <si>
    <t xml:space="preserve"> '-196358983#0</t>
  </si>
  <si>
    <t xml:space="preserve"> '-49940061</t>
  </si>
  <si>
    <t xml:space="preserve"> '-49940062</t>
  </si>
  <si>
    <t xml:space="preserve"> '-12180460#1</t>
  </si>
  <si>
    <t xml:space="preserve"> '-12200500#4</t>
  </si>
  <si>
    <t xml:space="preserve"> '-12200500#3</t>
  </si>
  <si>
    <t xml:space="preserve"> '-12200500#1</t>
  </si>
  <si>
    <t xml:space="preserve"> '49940349#0</t>
  </si>
  <si>
    <t xml:space="preserve"> '49940356</t>
  </si>
  <si>
    <t xml:space="preserve"> '12120693#0</t>
  </si>
  <si>
    <t xml:space="preserve"> '-12165089#3</t>
  </si>
  <si>
    <t xml:space="preserve"> '-12165089#2</t>
  </si>
  <si>
    <t xml:space="preserve"> '-12164460#14</t>
  </si>
  <si>
    <t xml:space="preserve"> '12166594</t>
  </si>
  <si>
    <t xml:space="preserve"> '-12201066#0</t>
  </si>
  <si>
    <t xml:space="preserve"> '49940349#1</t>
  </si>
  <si>
    <t xml:space="preserve"> '-49940088#4</t>
  </si>
  <si>
    <t xml:space="preserve"> '-49940088#2</t>
  </si>
  <si>
    <t xml:space="preserve"> '-49940088#1</t>
  </si>
  <si>
    <t xml:space="preserve"> '12118189</t>
  </si>
  <si>
    <t xml:space="preserve"> '196358992#0</t>
  </si>
  <si>
    <t xml:space="preserve"> '196358983#8</t>
  </si>
  <si>
    <t xml:space="preserve"> '-121486019#13</t>
  </si>
  <si>
    <t xml:space="preserve"> '-121486019#11</t>
  </si>
  <si>
    <t xml:space="preserve"> '-121486019#10</t>
  </si>
  <si>
    <t xml:space="preserve"> '-121486019#8</t>
  </si>
  <si>
    <t xml:space="preserve"> '-121486019#7</t>
  </si>
  <si>
    <t xml:space="preserve"> '-121486019#5</t>
  </si>
  <si>
    <t xml:space="preserve"> '-121486019#3</t>
  </si>
  <si>
    <t xml:space="preserve"> '-121486019#1</t>
  </si>
  <si>
    <t xml:space="preserve"> '-12180812#2</t>
  </si>
  <si>
    <t xml:space="preserve"> '-12180812#1</t>
  </si>
  <si>
    <t xml:space="preserve"> '-12180812#0</t>
  </si>
  <si>
    <t xml:space="preserve"> '-12123568#3</t>
  </si>
  <si>
    <t xml:space="preserve"> '-12123568#2</t>
  </si>
  <si>
    <t xml:space="preserve"> '-12123568#1</t>
  </si>
  <si>
    <t xml:space="preserve"> '-12123568#0</t>
  </si>
  <si>
    <t xml:space="preserve"> '437249227#0</t>
  </si>
  <si>
    <t xml:space="preserve"> '437249227#2-AddedOnRampEdge</t>
  </si>
  <si>
    <t xml:space="preserve"> '437249227#2</t>
  </si>
  <si>
    <t xml:space="preserve"> '196358991#0</t>
  </si>
  <si>
    <t xml:space="preserve"> '-486653624#1</t>
  </si>
  <si>
    <t xml:space="preserve"> '32203926#0</t>
  </si>
  <si>
    <t xml:space="preserve"> '32203926#2</t>
  </si>
  <si>
    <t xml:space="preserve"> '32203926#4</t>
  </si>
  <si>
    <t xml:space="preserve"> '12150712#4</t>
  </si>
  <si>
    <t xml:space="preserve"> '12150712#5</t>
  </si>
  <si>
    <t xml:space="preserve"> '424803247#0</t>
  </si>
  <si>
    <t xml:space="preserve"> '424803245</t>
  </si>
  <si>
    <t xml:space="preserve"> '423956979</t>
  </si>
  <si>
    <t xml:space="preserve"> '424824621</t>
  </si>
  <si>
    <t xml:space="preserve"> '-134563759</t>
  </si>
  <si>
    <t xml:space="preserve"> '32121248#0</t>
  </si>
  <si>
    <t xml:space="preserve"> '32121248#1</t>
  </si>
  <si>
    <t xml:space="preserve"> '32121248#2</t>
  </si>
  <si>
    <t xml:space="preserve"> '32121248#3</t>
  </si>
  <si>
    <t xml:space="preserve"> '32121248#4</t>
  </si>
  <si>
    <t xml:space="preserve"> '32121248#5</t>
  </si>
  <si>
    <t xml:space="preserve"> '32121248#6</t>
  </si>
  <si>
    <t xml:space="preserve"> '32121248#7</t>
  </si>
  <si>
    <t xml:space="preserve"> '32121248#8</t>
  </si>
  <si>
    <t xml:space="preserve"> '32121248#9</t>
  </si>
  <si>
    <t xml:space="preserve"> '448887901</t>
  </si>
  <si>
    <t xml:space="preserve"> '12149612#0</t>
  </si>
  <si>
    <t xml:space="preserve"> '12149612#1</t>
  </si>
  <si>
    <t xml:space="preserve"> '12149612#2</t>
  </si>
  <si>
    <t xml:space="preserve"> '12149612#4</t>
  </si>
  <si>
    <t xml:space="preserve"> '12149612#5</t>
  </si>
  <si>
    <t xml:space="preserve"> '448845222</t>
  </si>
  <si>
    <t xml:space="preserve"> '448845221</t>
  </si>
  <si>
    <t xml:space="preserve"> '448845220#0</t>
  </si>
  <si>
    <t xml:space="preserve"> '180860084</t>
  </si>
  <si>
    <t xml:space="preserve"> '-196358959#5</t>
  </si>
  <si>
    <t xml:space="preserve"> '-12149487#2</t>
  </si>
  <si>
    <t xml:space="preserve"> '49940587#0</t>
  </si>
  <si>
    <t xml:space="preserve"> '-448887902</t>
  </si>
  <si>
    <t xml:space="preserve"> '-196358958</t>
  </si>
  <si>
    <t xml:space="preserve"> '12165819#0</t>
  </si>
  <si>
    <t xml:space="preserve"> '12140715#0</t>
  </si>
  <si>
    <t xml:space="preserve"> '12111684</t>
  </si>
  <si>
    <t xml:space="preserve"> '134558408#1</t>
  </si>
  <si>
    <t xml:space="preserve"> '134557565#1</t>
  </si>
  <si>
    <t xml:space="preserve"> '134557565#2</t>
  </si>
  <si>
    <t xml:space="preserve"> '134557565#3</t>
  </si>
  <si>
    <t xml:space="preserve"> '423972761</t>
  </si>
  <si>
    <t xml:space="preserve"> '134557563#0</t>
  </si>
  <si>
    <t xml:space="preserve"> '134557563#2</t>
  </si>
  <si>
    <t xml:space="preserve"> '134557563#5</t>
  </si>
  <si>
    <t xml:space="preserve"> '134557563#6</t>
  </si>
  <si>
    <t xml:space="preserve"> '134557563#7</t>
  </si>
  <si>
    <t xml:space="preserve"> '134557563#8</t>
  </si>
  <si>
    <t xml:space="preserve"> '-12161029#1</t>
  </si>
  <si>
    <t xml:space="preserve"> '-12180067#5</t>
  </si>
  <si>
    <t xml:space="preserve"> '-12180067#3</t>
  </si>
  <si>
    <t xml:space="preserve"> '-12180067#2</t>
  </si>
  <si>
    <t xml:space="preserve"> '-12180067#1</t>
  </si>
  <si>
    <t xml:space="preserve"> '-12156616#2</t>
  </si>
  <si>
    <t xml:space="preserve"> '49916246</t>
  </si>
  <si>
    <t xml:space="preserve"> '-12174962</t>
  </si>
  <si>
    <t xml:space="preserve"> '-106455706#2</t>
  </si>
  <si>
    <t xml:space="preserve"> '-106455706#0</t>
  </si>
  <si>
    <t xml:space="preserve"> '133870829#0</t>
  </si>
  <si>
    <t xml:space="preserve"> '133870831#4</t>
  </si>
  <si>
    <t xml:space="preserve"> '-196358967#3</t>
  </si>
  <si>
    <t xml:space="preserve"> '-196358967#2</t>
  </si>
  <si>
    <t xml:space="preserve"> '485212835#0</t>
  </si>
  <si>
    <t xml:space="preserve"> '423972760</t>
  </si>
  <si>
    <t xml:space="preserve"> '-486653628</t>
  </si>
  <si>
    <t xml:space="preserve"> '-12180067#9</t>
  </si>
  <si>
    <t xml:space="preserve"> '-12180067#7</t>
  </si>
  <si>
    <t xml:space="preserve"> '-12180067#6</t>
  </si>
  <si>
    <t xml:space="preserve"> '12113372</t>
  </si>
  <si>
    <t xml:space="preserve"> '134557564#5</t>
  </si>
  <si>
    <t xml:space="preserve"> '196358978</t>
  </si>
  <si>
    <t xml:space="preserve"> '196358980#0</t>
  </si>
  <si>
    <t xml:space="preserve"> '-12188507#0</t>
  </si>
  <si>
    <t xml:space="preserve"> '12178236#2</t>
  </si>
  <si>
    <t xml:space="preserve"> '196358967#2</t>
  </si>
  <si>
    <t xml:space="preserve"> '196358967#3</t>
  </si>
  <si>
    <t xml:space="preserve"> '49940635#0</t>
  </si>
  <si>
    <t xml:space="preserve"> '12124622#0</t>
  </si>
  <si>
    <t xml:space="preserve"> '313260439</t>
  </si>
  <si>
    <t xml:space="preserve"> '424803249</t>
  </si>
  <si>
    <t xml:space="preserve"> '367835676#0</t>
  </si>
  <si>
    <t xml:space="preserve"> '12112385#3</t>
  </si>
  <si>
    <t xml:space="preserve"> '43117580#1-AddedOnRampEdge</t>
  </si>
  <si>
    <t xml:space="preserve"> '43117580#1</t>
  </si>
  <si>
    <t xml:space="preserve"> '43117580#1-AddedOffRampEdge</t>
  </si>
  <si>
    <t xml:space="preserve"> '12113368#0</t>
  </si>
  <si>
    <t xml:space="preserve"> '485212848#0</t>
  </si>
  <si>
    <t xml:space="preserve"> '485212843</t>
  </si>
  <si>
    <t xml:space="preserve"> '-485212845</t>
  </si>
  <si>
    <t xml:space="preserve"> '134559123</t>
  </si>
  <si>
    <t xml:space="preserve"> '387423965#0-AddedOnRampEdge</t>
  </si>
  <si>
    <t xml:space="preserve"> '387423965#0</t>
  </si>
  <si>
    <t xml:space="preserve"> '62105282#0</t>
  </si>
  <si>
    <t xml:space="preserve"> '62105282#1</t>
  </si>
  <si>
    <t xml:space="preserve"> '62105282#2</t>
  </si>
  <si>
    <t xml:space="preserve"> '62105282#3</t>
  </si>
  <si>
    <t xml:space="preserve"> '62105282#4</t>
  </si>
  <si>
    <t xml:space="preserve"> '43119829#1</t>
  </si>
  <si>
    <t>Paste file content from DUAROUTER HERE---MOD it First - C:\GitHub\PhD_Modeling\Belmont_AOI_git\Belmont_AOI-routeFILES\BMAOI_duaROUTES-11-29-17-BIG-Modded.rou.xml</t>
  </si>
  <si>
    <t>route id="Belmont-PrkSD-GrgHill-NB-16-Finish-Routed_97"</t>
  </si>
  <si>
    <t>route id="Belmont-PrkSD-GrgHill-NB-16-Finish-Routed_98"</t>
  </si>
  <si>
    <t>route id="Belmont-PrkSD-GrgHill-NB-16-Finish-Routed_99"</t>
  </si>
  <si>
    <t>route id="Belmont-PrkSD-GrgHill-NB-16-Finish-Routed_100"</t>
  </si>
  <si>
    <t xml:space="preserve"> '42706768#0</t>
  </si>
  <si>
    <t xml:space="preserve"> '-377636731#2</t>
  </si>
  <si>
    <t xml:space="preserve"> '-12156204#1</t>
  </si>
  <si>
    <t>route id="Belmont-PrkSD-GrgHill-NB-16-Finish-Routed_101"</t>
  </si>
  <si>
    <t>route id="Belmont-PrkSD-GrgHill-NB-16-Finish-Routed_102"</t>
  </si>
  <si>
    <t>route id="Belmont-GRD-to-Parkside-NB-96-Finish-Routed_49"</t>
  </si>
  <si>
    <t>route id="Belmont-GRD-to-Parkside-NB-96-Finish-Routed_50"</t>
  </si>
  <si>
    <t>route id="Belmont-GRD-to-Parkside-NB-96-Finish-Routed_51"</t>
  </si>
  <si>
    <t>route id="Belmont-GRD-to-Parkside-NB-96-Finish-Routed_52"</t>
  </si>
  <si>
    <t>route id="Belmont-GRD-to-Parkside-NB-96-Finish-Routed_53"</t>
  </si>
  <si>
    <t>route id="Belmont-GRD-to-Parkside-NB-96-Finish-Routed_54"</t>
  </si>
  <si>
    <t>route id="Belmont-Ford-to-US1-NB-96-Finish-Routed_35"</t>
  </si>
  <si>
    <t>route id="Belmont-Ford-to-US1-NB-96-Finish-Routed_36"</t>
  </si>
  <si>
    <t>route id="Belmont-Ford-to-US1-NB-96-Finish-Routed_37"</t>
  </si>
  <si>
    <t>route id="Belmont-Ford-to-US1-NB-96-Finish-Routed_38"</t>
  </si>
  <si>
    <t>route id="Belmont-Ford-to-US1-NB-96-Finish-Routed_39"</t>
  </si>
  <si>
    <t>route id="Belmont-Ford-to-US1-NB-96-Finish-Routed_40"</t>
  </si>
  <si>
    <t>route id="Belmont-Ford-to-US1-SB-96-Finish-Routed_41"</t>
  </si>
  <si>
    <t>route id="Belmont-Ford-to-US1-SB-96-Finish-Routed_42"</t>
  </si>
  <si>
    <t>route id="Belmont-Ford-to-US1-SB-96-Finish-Routed_43"</t>
  </si>
  <si>
    <t>route id="Belmont-Ford-to-US1-SB-96-Finish-Routed_44"</t>
  </si>
  <si>
    <t>route id="Belmont-Ford-to-US1-SB-96-Finish-Routed_45"</t>
  </si>
  <si>
    <t>route id="Belmont-Ford-to-US1-SB-96-Finish-Routed_46"</t>
  </si>
  <si>
    <t>route id="Belmont-Ford-to-US1-SB-96-Finish-Routed_47"</t>
  </si>
  <si>
    <t>route id="Belmont-Ford-to-US1-SB-96-Finish-Routed_48"</t>
  </si>
  <si>
    <t>route id="ConcrseDR-Belmont-MemHll-EB-02-Finish-Routed_159"</t>
  </si>
  <si>
    <t>route id="ConcrseDR-Belmont-MemHll-EB-02-Finish-Routed_160"</t>
  </si>
  <si>
    <t>route id="ConcrseDR-Belmont-MemHll-EB-02-Finish-Routed_161"</t>
  </si>
  <si>
    <t>route id="ConcrseDR-Belmont-MemHll-EB-02-Finish-Routed_162"</t>
  </si>
  <si>
    <t>route id="ConcrseDR-Belmont-MemHll-EB-02-Finish-Routed_163"</t>
  </si>
  <si>
    <t>route id="ConcrseDR-Belmont-MemHll-EB-02-Finish-Routed_164"</t>
  </si>
  <si>
    <t>route id="ConcrseDR-Belmont-MemHll-EB-02-Finish-Routed_165"</t>
  </si>
  <si>
    <t>route id="ConcrseDR-Belmont-MemHll-EB-02-Finish-Routed_166"</t>
  </si>
  <si>
    <t>route id="ConcrseDR-Belmont-MemHll-WB-02-Finish-Routed_167"</t>
  </si>
  <si>
    <t>route id="ConcrseDR-Belmont-MemHll-WB-02-Finish-Routed_168"</t>
  </si>
  <si>
    <t>route id="ConcrseDR-Belmont-MemHll-WB-02-Finish-Routed_169"</t>
  </si>
  <si>
    <t>route id="ConcrseDR-Belmont-MemHll-WB-02-Finish-Routed_170"</t>
  </si>
  <si>
    <t>route id="ConcrseDR-Belmont-MemHll-WB-02-Finish-Routed_171"</t>
  </si>
  <si>
    <t>route id="ConcrseDR-Belmont-MemHll-WB-02-Finish-Routed_172"</t>
  </si>
  <si>
    <t>route id="GrgeHill-Wynn_BTH-02-Finish-Routed_187"</t>
  </si>
  <si>
    <t>route id="GrgeHill-Wynn_BTH-02-Finish-Routed_188"</t>
  </si>
  <si>
    <t>route id="GrgeHill-Wynn_BTH-02-Finish-Routed_189"</t>
  </si>
  <si>
    <t>route id="GrgeHill-Wynn_BTH-02-Finish-Routed_190"</t>
  </si>
  <si>
    <t>route id="GrgeHill-Wynn_BTH-02-Finish-Routed_191"</t>
  </si>
  <si>
    <t>route id="GrgeHill-Wynn_BTH-02-Finish-Routed_192"</t>
  </si>
  <si>
    <t>route id="GrgeHill-Wynn_BTH-02-Finish-Routed_193"</t>
  </si>
  <si>
    <t>route id="GrgeHill-Wynn_BTH-02-Finish-Routed_194"</t>
  </si>
  <si>
    <t>route id="Wynn-GeogresLA-53rd-EB-05-Finish-Routed_231"</t>
  </si>
  <si>
    <t>route id="Wynn-GeogresLA-53rd-EB-05-Finish-Routed_232"</t>
  </si>
  <si>
    <t>route id="Wynn-GeogresLA-53rd-EB-05-Finish-Routed_233"</t>
  </si>
  <si>
    <t>route id="Wynn-GeogresLA-53rd-EB-05-Finish-Routed_234"</t>
  </si>
  <si>
    <t>route id="Wynn-GeogresLA-53rd-EB-05-Finish-Routed_235"</t>
  </si>
  <si>
    <t>route id="Wynn-GeogresLA-53rd-EB-05-Finish-Routed_236"</t>
  </si>
  <si>
    <t>route id="Wynn-GeogresLA-53rd-EB-05-Finish-Routed_237"</t>
  </si>
  <si>
    <t>route id="Wynn-GeogresLA-53rd-EB-05-Finish-Routed_238"</t>
  </si>
  <si>
    <t>route id="Wynn-GeogresLA-53rd-WB-05-Finish-Routed_239"</t>
  </si>
  <si>
    <t>route id="Wynn-GeogresLA-53rd-WB-05-Finish-Routed_240"</t>
  </si>
  <si>
    <t>route id="Wynn-GeogresLA-53rd-WB-05-Finish-Routed_241"</t>
  </si>
  <si>
    <t>route id="Wynn-GeogresLA-53rd-WB-05-Finish-Routed_242"</t>
  </si>
  <si>
    <t>route id="Wynn-GeogresLA-53rd-WB-05-Finish-Routed_243"</t>
  </si>
  <si>
    <t>route id="Wynn-GeogresLA-53rd-WB-05-Finish-Routed_244"</t>
  </si>
  <si>
    <t>route id="Belmont-Wynn-PrkSD-NB-05-Finish-Routed_145"</t>
  </si>
  <si>
    <t>route id="Belmont-Wynn-PrkSD-NB-05-Finish-Routed_146"</t>
  </si>
  <si>
    <t>route id="Belmont-Wynn-PrkSD-NB-05-Finish-Routed_147"</t>
  </si>
  <si>
    <t>route id="Belmont-Wynn-PrkSD-NB-05-Finish-Routed_148"</t>
  </si>
  <si>
    <t>route id="Belmont-Wynn-PrkSD-NB-05-Finish-Routed_149"</t>
  </si>
  <si>
    <t>route id="Belmont-Wynn-PrkSD-NB-05-Finish-Routed_150"</t>
  </si>
  <si>
    <t>route id="Belmont-Wynn-PrkSD-SB-05-Finish-Routed_151"</t>
  </si>
  <si>
    <t>route id="Belmont-Wynn-PrkSD-SB-05-Finish-Routed_152"</t>
  </si>
  <si>
    <t>route id="Belmont-Wynn-PrkSD-SB-05-Finish-Routed_153"</t>
  </si>
  <si>
    <t>route id="Belmont-Wynn-PrkSD-SB-05-Finish-Routed_154"</t>
  </si>
  <si>
    <t>route id="Belmont-Wynn-PrkSD-SB-05-Finish-Routed_155"</t>
  </si>
  <si>
    <t>route id="Belmont-Wynn-PrkSD-SB-05-Finish-Routed_156"</t>
  </si>
  <si>
    <t>route id="Belmont-Wynn-PrkSD-SB-05-Finish-Routed_157"</t>
  </si>
  <si>
    <t>route id="Belmont-Wynn-PrkSD-SB-05-Finish-Routed_158"</t>
  </si>
  <si>
    <t>route id="Belmont-Conshi-US1-NB-08-Finish-Routed_21"</t>
  </si>
  <si>
    <t>route id="Belmont-Conshi-US1-NB-08-Finish-Routed_22"</t>
  </si>
  <si>
    <t>route id="Belmont-Conshi-US1-NB-08-Finish-Routed_23"</t>
  </si>
  <si>
    <t>route id="Belmont-Conshi-US1-NB-08-Finish-Routed_24"</t>
  </si>
  <si>
    <t>route id="Belmont-Conshi-US1-NB-08-Finish-Routed_25"</t>
  </si>
  <si>
    <t>route id="Belmont-Conshi-US1-NB-08-Finish-Routed_26"</t>
  </si>
  <si>
    <t>route id="Belmont-Conshi-US1-SB-08-Finish-Routed_27"</t>
  </si>
  <si>
    <t>route id="Belmont-Conshi-US1-SB-08-Finish-Routed_28"</t>
  </si>
  <si>
    <t>route id="Belmont-Conshi-US1-SB-08-Finish-Routed_29"</t>
  </si>
  <si>
    <t>route id="Belmont-Conshi-US1-SB-08-Finish-Routed_30"</t>
  </si>
  <si>
    <t>route id="Belmont-Conshi-US1-SB-08-Finish-Routed_31"</t>
  </si>
  <si>
    <t>route id="Belmont-Conshi-US1-SB-08-Finish-Routed_32"</t>
  </si>
  <si>
    <t>route id="Belmont-Conshi-US1-SB-08-Finish-Routed_33"</t>
  </si>
  <si>
    <t>route id="Belmont-Conshi-US1-SB-08-Finish-Routed_34"</t>
  </si>
  <si>
    <t>route id="Wynn-54th-PrkSD-BTH-02-Finish-Routed_223"</t>
  </si>
  <si>
    <t>route id="Wynn-54th-PrkSD-BTH-02-Finish-Routed_224"</t>
  </si>
  <si>
    <t>route id="Wynn-54th-PrkSD-BTH-02-Finish-Routed_225"</t>
  </si>
  <si>
    <t>route id="Wynn-54th-PrkSD-BTH-02-Finish-Routed_226"</t>
  </si>
  <si>
    <t>route id="Wynn-54th-PrkSD-BTH-02-Finish-Routed_227"</t>
  </si>
  <si>
    <t>route id="Wynn-54th-PrkSD-BTH-02-Finish-Routed_228"</t>
  </si>
  <si>
    <t>route id="Wynn-54th-PrkSD-BTH-02-Finish-Routed_229"</t>
  </si>
  <si>
    <t>route id="Wynn-54th-PrkSD-BTH-02-Finish-Routed_230"</t>
  </si>
  <si>
    <t>route id="Belmont_PennGRV-WYALUSING-NB-09-Finish-Routed_1"</t>
  </si>
  <si>
    <t>route id="Belmont_PennGRV-WYALUSING-NB-09-Finish-Routed_2"</t>
  </si>
  <si>
    <t>route id="Belmont_PennGRV-WYALUSING-NB-09-Finish-Routed_3"</t>
  </si>
  <si>
    <t>route id="Belmont_PennGRV-WYALUSING-NB-09-Finish-Routed_4"</t>
  </si>
  <si>
    <t>route id="Belmont_PennGRV-WYALUSING-NB-09-Finish-Routed_5"</t>
  </si>
  <si>
    <t>route id="Belmont_PennGRV-WYALUSING-NB-09-Finish-Routed_6"</t>
  </si>
  <si>
    <t>route id="Belmont-PrkSD-Monument-NB-09-Finish-Routed_111"</t>
  </si>
  <si>
    <t>route id="Belmont-PrkSD-Monument-NB-09-Finish-Routed_112"</t>
  </si>
  <si>
    <t>route id="Belmont-PrkSD-Monument-NB-09-Finish-Routed_113"</t>
  </si>
  <si>
    <t>route id="Belmont-PrkSD-Monument-NB-09-Finish-Routed_114"</t>
  </si>
  <si>
    <t>route id="Belmont-PrkSD-Monument-NB-09-Finish-Routed_115"</t>
  </si>
  <si>
    <t>route id="Belmont-PrkSD-Monument-NB-09-Finish-Routed_116"</t>
  </si>
  <si>
    <t>route id="Belmont-BmontMansn-PrkSD-NB-09-Finish-Routed_7"</t>
  </si>
  <si>
    <t>route id="Belmont-BmontMansn-PrkSD-NB-09-Finish-Routed_8"</t>
  </si>
  <si>
    <t>route id="Belmont-BmontMansn-PrkSD-NB-09-Finish-Routed_9"</t>
  </si>
  <si>
    <t>route id="Belmont-BmontMansn-PrkSD-NB-09-Finish-Routed_10"</t>
  </si>
  <si>
    <t>route id="Belmont-BmontMansn-PrkSD-NB-09-Finish-Routed_11"</t>
  </si>
  <si>
    <t>route id="Belmont-BmontMansn-PrkSD-NB-09-Finish-Routed_12"</t>
  </si>
  <si>
    <t>route id="Belmont-BmontMansn-PrkSD-SB-09-Finish-Routed_13"</t>
  </si>
  <si>
    <t>route id="Belmont-BmontMansn-PrkSD-SB-09-Finish-Routed_14"</t>
  </si>
  <si>
    <t>route id="Belmont-BmontMansn-PrkSD-SB-09-Finish-Routed_15"</t>
  </si>
  <si>
    <t>route id="Belmont-BmontMansn-PrkSD-SB-09-Finish-Routed_16"</t>
  </si>
  <si>
    <t>route id="Belmont-BmontMansn-PrkSD-SB-09-Finish-Routed_17"</t>
  </si>
  <si>
    <t>route id="Belmont-BmontMansn-PrkSD-SB-09-Finish-Routed_18"</t>
  </si>
  <si>
    <t>route id="Belmont-BmontMansn-PrkSD-SB-09-Finish-Routed_19"</t>
  </si>
  <si>
    <t>route id="Belmont-BmontMansn-PrkSD-SB-09-Finish-Routed_20"</t>
  </si>
  <si>
    <t>route id="Belmont-Wynn-GrgHill-NB-10-Finish-Routed_131"</t>
  </si>
  <si>
    <t>route id="Belmont-Wynn-GrgHill-NB-10-Finish-Routed_132"</t>
  </si>
  <si>
    <t>route id="Belmont-Wynn-GrgHill-NB-10-Finish-Routed_133"</t>
  </si>
  <si>
    <t>route id="Belmont-Wynn-GrgHill-NB-10-Finish-Routed_134"</t>
  </si>
  <si>
    <t>route id="Belmont-Wynn-GrgHill-NB-10-Finish-Routed_135"</t>
  </si>
  <si>
    <t>route id="Belmont-Wynn-GrgHill-NB-10-Finish-Routed_136"</t>
  </si>
  <si>
    <t>route id="Belmont-Wynn-GrgHill-SB-10-Finish-Routed_137"</t>
  </si>
  <si>
    <t>route id="Belmont-Wynn-GrgHill-SB-10-Finish-Routed_138"</t>
  </si>
  <si>
    <t>route id="Belmont-Wynn-GrgHill-SB-10-Finish-Routed_139"</t>
  </si>
  <si>
    <t>route id="Belmont-Wynn-GrgHill-SB-10-Finish-Routed_140"</t>
  </si>
  <si>
    <t>route id="Belmont-Wynn-GrgHill-SB-10-Finish-Routed_141"</t>
  </si>
  <si>
    <t>route id="Belmont-Wynn-GrgHill-SB-10-Finish-Routed_142"</t>
  </si>
  <si>
    <t>route id="Belmont-Wynn-GrgHill-SB-10-Finish-Routed_143"</t>
  </si>
  <si>
    <t>route id="Belmont-Wynn-GrgHill-SB-10-Finish-Routed_144"</t>
  </si>
  <si>
    <t>route id="Belmont-Lansdwn-States-NB-11-Finish-Routed_69"</t>
  </si>
  <si>
    <t>route id="Belmont-Lansdwn-States-NB-11-Finish-Routed_70"</t>
  </si>
  <si>
    <t>route id="Belmont-Lansdwn-States-NB-11-Finish-Routed_71"</t>
  </si>
  <si>
    <t>route id="Belmont-Lansdwn-States-NB-11-Finish-Routed_72"</t>
  </si>
  <si>
    <t>route id="Belmont-Lansdwn-States-NB-11-Finish-Routed_73"</t>
  </si>
  <si>
    <t>route id="Belmont-Lansdwn-States-NB-11-Finish-Routed_74"</t>
  </si>
  <si>
    <t>route id="Belmont-Lansdwn-States-SB-11-Finish-Routed_75"</t>
  </si>
  <si>
    <t>route id="Belmont-Lansdwn-States-SB-11-Finish-Routed_76"</t>
  </si>
  <si>
    <t>route id="Belmont-Lansdwn-States-SB-11-Finish-Routed_77"</t>
  </si>
  <si>
    <t>route id="Belmont-Lansdwn-States-SB-11-Finish-Routed_78"</t>
  </si>
  <si>
    <t>route id="Belmont-Lansdwn-States-SB-11-Finish-Routed_79"</t>
  </si>
  <si>
    <t>route id="Belmont-Lansdwn-States-SB-11-Finish-Routed_80"</t>
  </si>
  <si>
    <t>route id="Belmont-Lansdwn-States-SB-11-Finish-Routed_81"</t>
  </si>
  <si>
    <t>route id="Belmont-Lansdwn-States-SB-11-Finish-Routed_82"</t>
  </si>
  <si>
    <t>route id="Belmont-Monmnt-Conshi-NB-12-Finish-Routed_83"</t>
  </si>
  <si>
    <t>route id="Belmont-Monmnt-Conshi-NB-12-Finish-Routed_84"</t>
  </si>
  <si>
    <t>route id="Belmont-Monmnt-Conshi-NB-12-Finish-Routed_85"</t>
  </si>
  <si>
    <t>route id="Belmont-Monmnt-Conshi-NB-12-Finish-Routed_86"</t>
  </si>
  <si>
    <t>route id="Belmont-Monmnt-Conshi-NB-12-Finish-Routed_87"</t>
  </si>
  <si>
    <t>route id="Belmont-Monmnt-Conshi-NB-12-Finish-Routed_88"</t>
  </si>
  <si>
    <t>route id="Belmont-Monmnt-Conshi-SB-12-Finish-Routed_89"</t>
  </si>
  <si>
    <t>route id="Belmont-Monmnt-Conshi-SB-12-Finish-Routed_90"</t>
  </si>
  <si>
    <t>route id="Belmont-Monmnt-Conshi-SB-12-Finish-Routed_91"</t>
  </si>
  <si>
    <t>route id="Belmont-Monmnt-Conshi-SB-12-Finish-Routed_92"</t>
  </si>
  <si>
    <t>route id="Belmont-Monmnt-Conshi-SB-12-Finish-Routed_93"</t>
  </si>
  <si>
    <t>route id="Belmont-Monmnt-Conshi-SB-12-Finish-Routed_94"</t>
  </si>
  <si>
    <t>route id="Belmont-Monmnt-Conshi-SB-12-Finish-Routed_95"</t>
  </si>
  <si>
    <t>route id="Belmont-Monmnt-Conshi-SB-12-Finish-Routed_96"</t>
  </si>
  <si>
    <t>route id="Montgm-BelMan-76-ramps-EB-14-Finish-Routed_209"</t>
  </si>
  <si>
    <t>route id="Montgm-BelMan-76-ramps-EB-14-Finish-Routed_210"</t>
  </si>
  <si>
    <t>route id="Montgm-BelMan-76-ramps-EB-14-Finish-Routed_211"</t>
  </si>
  <si>
    <t>route id="Montgm-BelMan-76-ramps-EB-14-Finish-Routed_212"</t>
  </si>
  <si>
    <t>route id="Montgm-BelMan-76-ramps-EB-14-Finish-Routed_213"</t>
  </si>
  <si>
    <t>route id="Montgm-BelMan-76-ramps-EB-14-Finish-Routed_214"</t>
  </si>
  <si>
    <t>route id="Montgm-BelMan-76-ramps-EB-14-Finish-Routed_215"</t>
  </si>
  <si>
    <t>route id="Montgm-BelMan-76-ramps-EB-14-Finish-Routed_216"</t>
  </si>
  <si>
    <t>route id="Montgm-BelMan-76-ramps-WB-14-Finish-Routed_217"</t>
  </si>
  <si>
    <t>route id="Montgm-BelMan-76-ramps-WB-14-Finish-Routed_218"</t>
  </si>
  <si>
    <t>route id="Montgm-BelMan-76-ramps-WB-14-Finish-Routed_219"</t>
  </si>
  <si>
    <t>route id="Montgm-BelMan-76-ramps-WB-14-Finish-Routed_220"</t>
  </si>
  <si>
    <t>route id="Montgm-BelMan-76-ramps-WB-14-Finish-Routed_221"</t>
  </si>
  <si>
    <t>route id="Montgm-BelMan-76-ramps-WB-14-Finish-Routed_222"</t>
  </si>
  <si>
    <t>route id="Montgm-76-ramp-MLK-EB-14-Finish-Routed_195"</t>
  </si>
  <si>
    <t>route id="Montgm-76-ramp-MLK-EB-14-Finish-Routed_196"</t>
  </si>
  <si>
    <t>route id="Montgm-76-ramp-MLK-EB-14-Finish-Routed_197"</t>
  </si>
  <si>
    <t>route id="Montgm-76-ramp-MLK-EB-14-Finish-Routed_198"</t>
  </si>
  <si>
    <t>route id="Montgm-76-ramp-MLK-EB-14-Finish-Routed_199"</t>
  </si>
  <si>
    <t>route id="Montgm-76-ramp-MLK-EB-14-Finish-Routed_200"</t>
  </si>
  <si>
    <t>route id="Montgm-76-ramp-MLK-EB-14-Finish-Routed_201"</t>
  </si>
  <si>
    <t>route id="Montgm-76-ramp-MLK-EB-14-Finish-Routed_202"</t>
  </si>
  <si>
    <t>route id="Montgm-76-ramp-MLK-WB-14-Finish-Routed_203"</t>
  </si>
  <si>
    <t>route id="Montgm-76-ramp-MLK-WB-14-Finish-Routed_204"</t>
  </si>
  <si>
    <t>route id="Montgm-76-ramp-MLK-WB-14-Finish-Routed_205"</t>
  </si>
  <si>
    <t>route id="Montgm-76-ramp-MLK-WB-14-Finish-Routed_206"</t>
  </si>
  <si>
    <t>route id="Montgm-76-ramp-MLK-WB-14-Finish-Routed_207"</t>
  </si>
  <si>
    <t>route id="Montgm-76-ramp-MLK-WB-14-Finish-Routed_208"</t>
  </si>
  <si>
    <t>route id="Belmont-PrkSD-GrgHill-SB-16-Finish-Routed_103"</t>
  </si>
  <si>
    <t>route id="Belmont-PrkSD-GrgHill-SB-16-Finish-Routed_104"</t>
  </si>
  <si>
    <t>route id="Belmont-PrkSD-GrgHill-SB-16-Finish-Routed_105"</t>
  </si>
  <si>
    <t>route id="Belmont-PrkSD-GrgHill-SB-16-Finish-Routed_106"</t>
  </si>
  <si>
    <t>route id="Belmont-PrkSD-GrgHill-SB-16-Finish-Routed_107"</t>
  </si>
  <si>
    <t>route id="Belmont-PrkSD-GrgHill-SB-16-Finish-Routed_108"</t>
  </si>
  <si>
    <t>route id="Belmont-PrkSD-GrgHill-SB-16-Finish-Routed_109"</t>
  </si>
  <si>
    <t>route id="Belmont-PrkSD-GrgHill-SB-16-Finish-Routed_110"</t>
  </si>
  <si>
    <t>route id="Belmont-GrgHill-Monmnt-NB-16-Finish-Routed_55"</t>
  </si>
  <si>
    <t>route id="Belmont-GrgHill-Monmnt-NB-16-Finish-Routed_56"</t>
  </si>
  <si>
    <t>route id="Belmont-GrgHill-Monmnt-NB-16-Finish-Routed_57"</t>
  </si>
  <si>
    <t>route id="Belmont-GrgHill-Monmnt-NB-16-Finish-Routed_58"</t>
  </si>
  <si>
    <t>route id="Belmont-GrgHill-Monmnt-NB-16-Finish-Routed_59"</t>
  </si>
  <si>
    <t>route id="Belmont-GrgHill-Monmnt-NB-16-Finish-Routed_60"</t>
  </si>
  <si>
    <t>route id="Belmont-GrgHill-Monmnt-SB-16-Finish-Routed_61"</t>
  </si>
  <si>
    <t>route id="Belmont-GrgHill-Monmnt-SB-16-Finish-Routed_62"</t>
  </si>
  <si>
    <t>route id="Belmont-GrgHill-Monmnt-SB-16-Finish-Routed_63"</t>
  </si>
  <si>
    <t>route id="Belmont-GrgHill-Monmnt-SB-16-Finish-Routed_64"</t>
  </si>
  <si>
    <t>route id="Belmont-GrgHill-Monmnt-SB-16-Finish-Routed_65"</t>
  </si>
  <si>
    <t>route id="Belmont-GrgHill-Monmnt-SB-16-Finish-Routed_66"</t>
  </si>
  <si>
    <t>route id="Belmont-GrgHill-Monmnt-SB-16-Finish-Routed_67"</t>
  </si>
  <si>
    <t>route id="Belmont-GrgHill-Monmnt-SB-16-Finish-Routed_68"</t>
  </si>
  <si>
    <t>route id="Belmont-Stiles-Viola-SB-17-Finish-Routed_123"</t>
  </si>
  <si>
    <t>route id="Belmont-Stiles-Viola-SB-17-Finish-Routed_124"</t>
  </si>
  <si>
    <t>route id="Belmont-Stiles-Viola-SB-17-Finish-Routed_125"</t>
  </si>
  <si>
    <t>route id="Belmont-Stiles-Viola-SB-17-Finish-Routed_126"</t>
  </si>
  <si>
    <t>route id="Belmont-Stiles-Viola-SB-17-Finish-Routed_127"</t>
  </si>
  <si>
    <t>route id="Belmont-Stiles-Viola-SB-17-Finish-Routed_128"</t>
  </si>
  <si>
    <t>route id="Belmont-Stiles-Viola-SB-17-Finish-Routed_129"</t>
  </si>
  <si>
    <t>route id="Belmont-Stiles-Viola-SB-17-Finish-Routed_130"</t>
  </si>
  <si>
    <t>route id="Belmont-Stiles-Viola-NB-17-Finish-Routed_117"</t>
  </si>
  <si>
    <t>route id="Belmont-Stiles-Viola-NB-17-Finish-Routed_118"</t>
  </si>
  <si>
    <t>route id="Belmont-Stiles-Viola-NB-17-Finish-Routed_119"</t>
  </si>
  <si>
    <t>route id="Belmont-Stiles-Viola-NB-17-Finish-Routed_120"</t>
  </si>
  <si>
    <t>route id="Belmont-Stiles-Viola-NB-17-Finish-Routed_121"</t>
  </si>
  <si>
    <t>route id="Belmont-Stiles-Viola-NB-17-Finish-Routed_122"</t>
  </si>
  <si>
    <t>route id="Girard-38th-34th-EB-2017-Finish-Routed_173"</t>
  </si>
  <si>
    <t>route id="Girard-38th-34th-EB-2017-Finish-Routed_174"</t>
  </si>
  <si>
    <t>route id="Girard-38th-34th-EB-2017-Finish-Routed_175"</t>
  </si>
  <si>
    <t>route id="Girard-38th-34th-EB-2017-Finish-Routed_176"</t>
  </si>
  <si>
    <t>route id="Girard-38th-34th-EB-2017-Finish-Routed_177"</t>
  </si>
  <si>
    <t>route id="Girard-38th-34th-EB-2017-Finish-Routed_178"</t>
  </si>
  <si>
    <t>route id="Girard-38th-34th-EB-2017-Finish-Routed_179"</t>
  </si>
  <si>
    <t>route id="Girard-38th-34th-EB-2017-Finish-Routed_180"</t>
  </si>
  <si>
    <t>route id="Girard-38th-34th-WB-2017-Finish-Routed_181"</t>
  </si>
  <si>
    <t>route id="Girard-38th-34th-WB-2017-Finish-Routed_182"</t>
  </si>
  <si>
    <t>route id="Girard-38th-34th-WB-2017-Finish-Routed_183"</t>
  </si>
  <si>
    <t>route id="Girard-38th-34th-WB-2017-Finish-Routed_184"</t>
  </si>
  <si>
    <t>route id="Girard-38th-34th-WB-2017-Finish-Routed_185"</t>
  </si>
  <si>
    <t>route id="Girard-38th-34th-WB-2017-Finish-Routed_186"</t>
  </si>
  <si>
    <t>edges</t>
  </si>
  <si>
    <t>'423967359#0;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</si>
  <si>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'423967359#0; '423967359#1; '423967352; '424978646; '424978639.0; '424978639.102; '387423966; '424978644; '423965484; '196358954#0; '196358954#1; '448887868; '448887871#0; '448887871#1; '448887869; '448887867; '196358956#0; '448887870#0; '12327906#0; '12327906#1/&gt;</t>
  </si>
  <si>
    <t>'423967359#0; '423967359#1; '423967352; '424978646; '424978639.0; '424978639.102; '12180460#0; '196358988#0; '49940061; '196358983#0; '196358983#1; '196358983#2; '196358983#3; '196358983#4; '196358983#5; '196358983#6; '196358983#7; '196358983#8/&gt;</t>
  </si>
  <si>
    <t>'423967359#0;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</si>
  <si>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'423967359#0; '423967359#1; '423967352; '424978646; '12180067#0; '12180067#2; '12180067#3; '12180067#4; '12180067#6; '12180067#7; '12180067#9; '486653628; '43117623; '-43357850#9; '-43357850#4/&gt;</t>
  </si>
  <si>
    <t>'423967359#0; '423967359#1; '423967352; '424978646; '12180067#0; '12180067#2; '12180067#3; '12180067#4; '12180067#6; '12180067#7; '12180067#9; '12113368#2; '12113368#3-AddedOnRampEdge; '12113368#3; '121243831; '448887924; '49321305/&gt;</t>
  </si>
  <si>
    <t>'423956980;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</si>
  <si>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t>
  </si>
  <si>
    <t>'423956980;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t>
  </si>
  <si>
    <t>'423956980;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t>
  </si>
  <si>
    <t>'423956980;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t>
  </si>
  <si>
    <t>'423956980;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t>
  </si>
  <si>
    <t>'196358956#0; '448887896#0; '180860086; '448887884; '448887874; '448887893#0; '448887897#0; '42705779; '448887900; '448887898#0; '448887889; '448887879; '448887886; '180860083#0; '448887887; '12206200; '448887872; '119667113; '63067896; '104526256-AddedOnRampEdge/&gt;</t>
  </si>
  <si>
    <t>'196358956#0; '448887870#0; '12327906#0; '12327906#1/&gt;</t>
  </si>
  <si>
    <t>'196358956#0; '-448887890#1; '-448887888; '-448887880; '-448887876; '-448887895#1; '-448887892#1; '-439905810; '-448845185#1; '448845219#0; '-448845188#1; '-448845176#2; '-448845175#3; '-448845175#2; '-448845183#1; '-121496098#2; '-121496098#0; '-12200500#6; '-12200500#5; '196358983#4; '196358983#5; '196358983#6; '196358983#7; '196358983#8/&gt;</t>
  </si>
  <si>
    <t>'196358956#0;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t>
  </si>
  <si>
    <t>'196358956#0; '448887896#0; '180860086; '-12168353#1; '-180860085#2; '-180860085#1; '-180860085#0; '-196358959#4; '-196358959#3; '-196204937#2; '-196204937#1; '12125400#0; '12125400#1; '12125400#2; '-145818794#2; '-145818794#0; '145818800; '-43357850#4/&gt;</t>
  </si>
  <si>
    <t>'387423966; '424978644; '423965484; '196358954#0; '12149487#0; '180860085#0; '180860085#1; '180860085#2; '180860085#3; '448887904; '448887906; '448887908; '448887907; '448887889; '448887879; '448887886; '180860083#0; '448887887; '12206200; '448887872; '119667113; '63067896; '104526256-AddedOnRampEdge/&gt;</t>
  </si>
  <si>
    <t>'387423966; '424978644; '423965484; '196358954#0; '196358954#1; '448887868; '448887871#0; '448887871#1; '448887869; '448887867; '196358956#0; '448887870#0; '12327906#0; '12327906#1/&gt;</t>
  </si>
  <si>
    <t>'387423966; '437249227#0; '437249227#2-AddedOnRampEdge; '437249227#2; '12184200#3-AddedOnRampEdge; '12184200#3; '196358983#0; '196358983#1; '196358983#2; '196358983#3; '196358983#4; '196358983#5; '196358983#6; '196358983#7; '196358983#8/&gt;</t>
  </si>
  <si>
    <t>'387423966;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t>
  </si>
  <si>
    <t>'387423966; '196358991#0; '-486653624#1; '32203926#0; '32203926#2; '32203926#4; '12125400#0; '12125400#1; '12125400#2; '-145818794#2; '-145818794#0; '145818800; '-43357850#4/&gt;</t>
  </si>
  <si>
    <t>'387423966;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t>
  </si>
  <si>
    <t>'-387423966;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t>
  </si>
  <si>
    <t>'-387423966;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</si>
  <si>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t>
  </si>
  <si>
    <t>'-387423966;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</si>
  <si>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'-387423966; '-424978642.0; '-424978642.170; '12180067#0; '12180067#2; '12180067#3; '12180067#4; '12180067#6; '12180067#7; '12180067#9; '486653628; '43117623/&gt;</t>
  </si>
  <si>
    <t>'-387423966; '-424978642.0; '-424978642.170; '12180067#0; '12180067#2; '12180067#3; '12180067#4; '12180067#6; '12180067#7; '12180067#9; '486653628; '43117623; '43357850#10; '43357850#11; '43357850#14.0/&gt;</t>
  </si>
  <si>
    <t>'-387423966;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</si>
  <si>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'-387423966; '-424978642.0; '-424978642.170; '12180067#0; '12180067#2; '12180067#3; '12180067#4; '49916232#0; '12113021#2-AddedOnRampEdge; '12113021#2; '43119835#1-AddedOnRampEdge; '43119835#1; '43119835#1-AddedOffRampEdge; '43119833#1; '49887339-AddedOnRampEdge; '49887339.0/&gt;</t>
  </si>
  <si>
    <t>'424978644;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</si>
  <si>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t>
  </si>
  <si>
    <t>'423967359#1;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</si>
  <si>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'423967359#1; '423967352; '424978646; '424978639.0; '424978639.102; '387423966; '424978644; '423965484; '196358954#0; '196358954#1; '448887868; '448887871#0; '448887871#1; '448887869; '448887867; '196358956#0; '448887870#0; '12327906#0; '12327906#1/&gt;</t>
  </si>
  <si>
    <t>'423967359#1; '423967352; '424978646; '424978639.0; '424978639.102; '12180460#0; '196358988#0; '49940061; '196358983#0; '196358983#1; '196358983#2; '196358983#3; '196358983#4; '196358983#5; '196358983#6; '196358983#7; '196358983#8/&gt;</t>
  </si>
  <si>
    <t>'423967359#1;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</si>
  <si>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'423967359#1; '423967352; '424978646; '12180067#0; '12180067#2; '12180067#3; '12180067#4; '12180067#6; '12180067#7; '12180067#9; '486653628; '43117623; '-43357850#9; '-43357850#4/&gt;</t>
  </si>
  <si>
    <t>'423967359#1; '423967352; '424978646; '12180067#0; '12180067#2; '12180067#3; '12180067#4; '12180067#6; '12180067#7; '12180067#9; '12113368#2; '12113368#3-AddedOnRampEdge; '12113368#3; '121243831; '448887924; '49321305/&gt;</t>
  </si>
  <si>
    <t>'-423967359#1; '-423967359#0; '-423967356; '-424978643; '-423967357; '-423967353; '-423967354; '-423967355; '-423967358#2; '-423967358#1; '-423967058#1; '-423967058#0; '-424824620; '-424824619; '-423956982; '-424824621; '-423956981; '-424803245; '-424803247#1; '-12150712#6; '-12150712#4; '-12150712#3/&gt;</t>
  </si>
  <si>
    <t>'-423967359#1;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</si>
  <si>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'-423967359#1; '-423967359#0; '-423967356; '-424978643; '-423967357; '-423967353; '-423967354; '-423967355; '-423967358#2; '-423967358#1; '-423967058#1; '-423967058#0; '-424824620; '-424824619; '-423956982; '-424824621; '-423956981; '-424803245; '-424803247#1; '134557563#9; '134557563#10; '-42706763#5; '-42706763#3; '-42706763#2/&gt;</t>
  </si>
  <si>
    <t>'-423967359#1;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</si>
  <si>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t>
  </si>
  <si>
    <t>'-423967359#1; '-423967359#0; '-423967356; '-424978643; '-106455704#9; '-106455704#3; '-106455704#1; '133870836#0; '133870831#5; '133870831#6; '133870834#0; '-12124565#1; '-12124565#0; '12124622#2; '12161029#0; '43357850#14.0/&gt;</t>
  </si>
  <si>
    <t>'-423967359#1;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</si>
  <si>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t>
  </si>
  <si>
    <t>'196358954#1; '448887868; '448887871#0; '448887871#1; '-448887902; '-196358958; '-196358959#5; '180860085#0; '180860085#1; '180860085#2; '180860085#3; '448887904; '448887906; '448887908; '448887907; '448887889; '448887879; '448887886; '180860083#0; '448887887; '12206200; '448887872; '119667113; '63067896; '104526256-AddedOnRampEdge/&gt;</t>
  </si>
  <si>
    <t>'196358954#1; '448887868; '448887871#0; '448887871#1; '448887869; '448887867; '196358956#0; '448887870#0; '12327906#0; '12327906#1/&gt;</t>
  </si>
  <si>
    <t>'196358954#1; '448887868; '448887901; '12149612#0; '12149612#1; '12149612#2; '12149612#4; '12149612#5; '448845222; '448845221; '448845220#0; '448845219#0; '-448845188#1; '-448845176#2; '-448845175#3; '-448845175#2; '-448845183#1; '-121496098#2; '-121496098#0; '-12200500#6; '-12200500#5; '196358983#4; '196358983#5; '196358983#6; '196358983#7; '196358983#8/&gt;</t>
  </si>
  <si>
    <t>'196358954#1;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t>
  </si>
  <si>
    <t>'196358954#1; '448887868; '448887871#0; '448887871#1; '-448887902; '-196358958; '-196358959#5; '-196358959#4; '-196358959#3; '-196204937#2; '-196204937#1; '12125400#0; '12125400#1; '12125400#2; '-145818794#2; '-145818794#0; '145818800; '-43357850#4/&gt;</t>
  </si>
  <si>
    <t>'196358954#1;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t>
  </si>
  <si>
    <t>'-196358954#3;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t>
  </si>
  <si>
    <t>'-196358954#3;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</si>
  <si>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t>
  </si>
  <si>
    <t>'-196358954#3;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</si>
  <si>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'-196358954#3; '-196358954#0; '-423965484; '-49940170#0; '-387423966; '-424978642.0; '-424978642.170; '12180067#0; '12180067#2; '12180067#3; '12180067#4; '12180067#6; '12180067#7; '12180067#9; '486653628; '43117623/&gt;</t>
  </si>
  <si>
    <t>'-196358954#3; '-196358954#0; '-423965484; '-49940170#0; '-387423966; '-424978642.0; '-424978642.170; '12180067#0; '12180067#2; '12180067#3; '12180067#4; '12180067#6; '12180067#7; '12180067#9; '486653628; '43117623; '43357850#10; '43357850#11; '43357850#14.0/&gt;</t>
  </si>
  <si>
    <t>'-196358954#3;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</si>
  <si>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'-196358954#3; '-196358954#0; '-423965484; '-49940170#0; '-387423966; '-424978642.0; '-424978642.170; '12180067#0; '12180067#2; '12180067#3; '12180067#4; '49916232#0; '12113021#2-AddedOnRampEdge; '12113021#2; '43119835#1-AddedOnRampEdge; '43119835#1; '43119835#1-AddedOffRampEdge; '43119833#1; '49887339-AddedOnRampEdge; '49887339.0/&gt;</t>
  </si>
  <si>
    <t>'12180067#4; '49916232#0; '12113021#2-AddedOnRampEdge; '12113021#2; '43119835#1-AddedOnRampEdge; '43119835#1; '43119835#1-AddedOffRampEdge; '12111684; '134558408#1; '134557565#1; '134557565#2; '134557565#3; '423972761; '134557563#0; '134557563#2; '134557563#5; '134557563#6; '134557563#7; '134557563#8; '-12150712#6; '-12150712#4; '-12150712#3/&gt;</t>
  </si>
  <si>
    <t>'12180067#4; '49916232#0; '12113021#2-AddedOnRampEdge; '12113021#2; '43119835#1-AddedOnRampEdge; '43119835#1; '43119835#1-AddedOffRampEdge; '12111684; '134558408#1; '134557565#1; '134557565#2; '134557565#3; '423972761; '134557563#0; '134557563#2; '134557563#5; '134557563#6; '-50111737#1; '-50111737#0; '-12202540#2; '-12202540#1/&gt;</t>
  </si>
  <si>
    <t>'12180067#4;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t>
  </si>
  <si>
    <t>'12180067#4; '12180067#6; '12180067#7; '12180067#9; '486653628; '43117623; '43357850#10; '43357850#11; '-12161029#1; '485212845; '485212849; '485212844#0; '49887337#0; '-43117599/&gt;</t>
  </si>
  <si>
    <t>'12180067#4; '12180067#6; '12180067#7; '12180067#9; '486653628; '43117623/&gt;</t>
  </si>
  <si>
    <t>'12180067#4; '12180067#6; '12180067#7; '12180067#9; '486653628; '43117623; '43357850#10; '43357850#11; '43357850#14.0/&gt;</t>
  </si>
  <si>
    <t>'12180067#4; '12180067#6; '12180067#7; '12180067#9; '486653628; '43117623; '43357850#10; '43357850#11; '-12161029#1; '485212845; '485212849; '485212844#0; '485212847#0/&gt;</t>
  </si>
  <si>
    <t>'12180067#4; '49916232#0; '12113021#2-AddedOnRampEdge; '12113021#2; '43119835#1-AddedOnRampEdge; '43119835#1; '43119835#1-AddedOffRampEdge; '43119833#1; '49887339-AddedOnRampEdge; '49887339.0/&gt;</t>
  </si>
  <si>
    <t>'-12180067#5;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</si>
  <si>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'-12180067#5; '-12180067#3; '-12180067#2; '-12180067#1; '424978639.0; '424978639.102; '387423966; '424978644; '423965484; '196358954#0; '196358954#1; '448887868; '448887871#0; '448887871#1; '448887869; '448887867; '196358956#0; '448887870#0; '12327906#0; '12327906#1/&gt;</t>
  </si>
  <si>
    <t>'-12180067#5; '-12180067#3; '-12180067#2; '-12180067#1; '424978639.0; '424978639.102; '12180460#0; '196358988#0; '49940061; '196358983#0; '196358983#1; '196358983#2; '196358983#3; '196358983#4; '196358983#5; '196358983#6; '196358983#7; '196358983#8/&gt;</t>
  </si>
  <si>
    <t>'-12180067#5;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</si>
  <si>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'-12180067#5; '-12180067#3; '-12156616#2; '49916246; '12180067#4; '12180067#6; '12180067#7; '12180067#9; '486653628; '43117623; '-43357850#9; '-43357850#4/&gt;</t>
  </si>
  <si>
    <t>'-12180067#5; '-12180067#3; '-12156616#2; '49916246; '12180067#4; '12180067#6; '12180067#7; '12180067#9; '12113368#2; '12113368#3-AddedOnRampEdge; '12113368#3; '121243831; '448887924; '49321305/&gt;</t>
  </si>
  <si>
    <t>'43117623; '43357850#10; '-12174962; '-106455706#2; '-106455706#0; '133870829#0; '133870831#4; '133870831#5; '106455705#0; '106455705#2; '-196358967#3; '-196358967#2; '134557563#5; '134557563#6; '134557563#7; '134557563#8; '-12150712#6; '-12150712#4; '-12150712#3/&gt;</t>
  </si>
  <si>
    <t>'43117623; '43357850#10; '-12174962; '-106455706#2; '-106455706#0; '133870829#0; '133870831#4; '133870831#5; '106455705#0; '106455705#2; '-196358967#3; '-196358967#2; '134557563#5; '134557563#6; '-50111737#1; '-50111737#0; '-12202540#2; '-12202540#1/&gt;</t>
  </si>
  <si>
    <t>'43117623; '43357850#10; '-12174962; '-106455706#2; '-106455706#0; '133870829#0; '133870831#4; '133870831#5; '106455705#0; '106455705#2; '-196358967#3; '-196358967#2; '134557563#5; '134557563#6; '134557563#7; '134557563#8; '134557563#9; '134557563#10; '-42706763#5; '-42706763#3; '-42706763#2/&gt;</t>
  </si>
  <si>
    <t>'43117623; '43357850#10; '43357850#11; '-12161029#1; '485212845; '485212849; '485212844#0; '49887337#0; '-43117599/&gt;</t>
  </si>
  <si>
    <t>'43117623/&gt;</t>
  </si>
  <si>
    <t>'43117623; '43357850#10; '43357850#11; '43357850#14.0/&gt;</t>
  </si>
  <si>
    <t>'43117623; '43357850#10; '43357850#11; '-12161029#1; '485212845; '485212849; '485212844#0; '485212847#0/&gt;</t>
  </si>
  <si>
    <t>'43117623; '43357850#10; '43357850#11; '-12161029#1; '485212845; '485212849; '485212844#0; '485212835#0; '423972760; '12112343#3; '49887339-AddedOnRampEdge; '49887339.0/&gt;</t>
  </si>
  <si>
    <t>'-43117624#1;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</si>
  <si>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'-43117624#1; '-486653628; '-12180067#9; '-12180067#7; '-12180067#6; '-12180067#5; '-12180067#3; '-12180067#2; '-12180067#1; '424978639.0; '424978639.102; '387423966; '424978644; '423965484; '196358954#0; '196358954#1; '448887868; '448887871#0; '448887871#1; '448887869; '448887867; '196358956#0; '448887870#0; '12327906#0; '12327906#1/&gt;</t>
  </si>
  <si>
    <t>'-43117624#1; '-486653628; '-12180067#9; '-12180067#7; '-12180067#6; '-12180067#5; '-12180067#3; '-12180067#2; '-12180067#1; '424978639.0; '424978639.102; '12180460#0; '196358988#0; '49940061; '196358983#0; '196358983#1; '196358983#2; '196358983#3; '196358983#4; '196358983#5; '196358983#6; '196358983#7; '196358983#8/&gt;</t>
  </si>
  <si>
    <t>'-43117624#1;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t>
  </si>
  <si>
    <t>'-43117624#1; '-486653628; '-12180067#9; '-12180067#7; '-12180067#6; '-12180067#5; '-12180067#3; '-12156616#2; '49916246; '12180067#4; '12180067#6; '12180067#7; '12180067#9; '486653628; '43117623; '-43357850#9; '-43357850#4/&gt;</t>
  </si>
  <si>
    <t>'-43117624#1; '12113372; '12113368#3-AddedOnRampEdge; '12113368#3; '121243831; '448887924; '49321305/&gt;</t>
  </si>
  <si>
    <t>'-423967359#0; '-423967356; '-424978643; '-423967357; '-423967353; '-423967354; '-423967355; '-423967358#2; '-423967358#1; '-423967058#1; '-423967058#0; '-424824620; '-424824619; '-423956982; '-424824621; '-423956981; '-424803245; '-424803247#1; '-12150712#6; '-12150712#4; '-12150712#3/&gt;</t>
  </si>
  <si>
    <t>'-423967359#0; '-423967356; '-424978643; '-423967357; '-423967353; '-423967354; '-423967355; '-423967358#2; '-423967358#1; '-423967058#1; '-423967058#0; '-424824620; '-424824619; '-423956982; '-424824621; '-423956981; '-424803245; '-424803247#1; '-12150712#6; '-196358962#3; '-196358962#2; '-196358962#1; '-196358962#0; '-12202540#2; '-12202540#1/&gt;</t>
  </si>
  <si>
    <t>'-423967359#0; '-423967356; '-424978643; '-423967357; '-423967353; '-423967354; '-423967355; '-423967358#2; '-423967358#1; '-423967058#1; '-423967058#0; '-424824620; '-424824619; '-423956982; '-424824621; '-423956981; '-424803245; '-424803247#1; '134557563#9; '134557563#10; '-42706763#5; '-42706763#3; '-42706763#2/&gt;</t>
  </si>
  <si>
    <t>'-423967359#0;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</si>
  <si>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t>
  </si>
  <si>
    <t>'-423967359#0; '-423967356; '-424978643; '-106455704#9; '-106455704#3; '-106455704#1; '133870836#0; '133870831#5; '133870831#6; '133870834#0; '-12124565#1; '-12124565#0; '12124622#2; '12161029#0; '43357850#14.0/&gt;</t>
  </si>
  <si>
    <t>'-423967359#0;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</si>
  <si>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t>
  </si>
  <si>
    <t>'-424978642.170; '-424978647#1; '-423967352; '-423967359#1; '-423967359#0; '-423967356; '-424978643; '-423967357; '-423967353; '-423967354; '-423967355; '-423967358#2; '-423967358#1; '-423967058#1; '-423967058#0; '-424824620; '-424824619; '-423956982; '-424824621; '-423956981; '-424803245; '-424803247#1; '-12150712#6; '-12150712#4; '-12150712#3/&gt;</t>
  </si>
  <si>
    <t>'-424978642.170;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t>
  </si>
  <si>
    <t>'-424978642.170;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t>
  </si>
  <si>
    <t>'-424978642.170;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t>
  </si>
  <si>
    <t>'-424978642.170; '12180067#0; '12180067#2; '12180067#3; '12180067#4; '12180067#6; '12180067#7; '12180067#9; '486653628; '43117623/&gt;</t>
  </si>
  <si>
    <t>'-424978642.170; '12180067#0; '12180067#2; '12180067#3; '12180067#4; '12180067#6; '12180067#7; '12180067#9; '486653628; '43117623; '43357850#10; '43357850#11; '43357850#14.0/&gt;</t>
  </si>
  <si>
    <t>'-424978642.170;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t>
  </si>
  <si>
    <t>'-424978642.170; '12180067#0; '12180067#2; '12180067#3; '12180067#4; '49916232#0; '12113021#2-AddedOnRampEdge; '12113021#2; '43119835#1-AddedOnRampEdge; '43119835#1; '43119835#1-AddedOffRampEdge; '43119833#1; '49887339-AddedOnRampEdge; '49887339.0/&gt;</t>
  </si>
  <si>
    <t>'-423956982; '-424824621; '-423956981; '-424803245; '-424803247#1; '-12150712#6; '-12150712#4; '-12150712#3/&gt;</t>
  </si>
  <si>
    <t>'-423956982; '-424824621; '-423956981; '-424803245; '-424803247#1; '-12150712#6; '-196358962#3; '-196358962#2; '-196358962#1; '-196358962#0; '-12202540#2; '-12202540#1/&gt;</t>
  </si>
  <si>
    <t>'-423956982; '-424824621; '-423956981; '-424803245; '-424803247#1; '134557563#9; '134557563#10; '-42706763#5; '-42706763#3; '-42706763#2/&gt;</t>
  </si>
  <si>
    <t>'-423956982; '-424824621; '-423956981; '-424803245; '-424803247#1; '134557564#5; '134557564#6; '196358978; '196358980#0; '196358980#3; '134557562#0; '134557562#1; '134557562#2; '134557562#3; '134557562#4; '134558401; '134558400; '485212838#0; '49887337#0; '-43117599/&gt;</t>
  </si>
  <si>
    <t>'-423956982;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t>
  </si>
  <si>
    <t>'-423956982; '-424824621; '-423956981; '-424803245; '-424803247#1; '134557564#5; '134557564#6; '196358978; '196358967#2; '196358967#3; '49940635#0; '12124622#0; '12124622#2; '12161029#0; '43357850#14.0/&gt;</t>
  </si>
  <si>
    <t>'-423956982; '-424824621; '-423956981; '-424803245; '-424803247#1; '134557564#5; '134557564#6; '196358978; '196358980#0; '196358980#3; '134557562#0; '134557562#1; '134557562#2; '134557562#3; '134557562#4; '134558401; '134558400; '485212838#0; '485212847#0/&gt;</t>
  </si>
  <si>
    <t>'-423956982; '-424824621; '-423956981; '-424803245; '-424803247#1; '134557564#5; '134557564#6; '196358978; '196358980#0; '196358980#3; '134557562#0; '134557562#1; '134557562#2; '134557562#3; '134557562#4; '134558401; '12112343#3; '49887339-AddedOnRampEdge; '49887339.0/&gt;</t>
  </si>
  <si>
    <t>'134558401; '134558400; '485212838#0; '49887337#0; '313260439; '424803249; '367835676#0; '485212835#0; '423972760; '134558408#1; '134557565#1; '134557565#2; '134557565#3; '423972761; '134557563#0; '134557563#2; '134557563#5; '134557563#6; '134557563#7; '134557563#8; '-12150712#6; '-12150712#4; '-12150712#3/&gt;</t>
  </si>
  <si>
    <t>'134558401; '134558400; '485212838#0; '49887337#0; '313260439; '424803249; '367835676#0; '485212835#0; '423972760; '134558408#1; '134557565#1; '134557565#2; '134557565#3; '423972761; '134557563#0; '134557563#2; '134557563#5; '134557563#6; '-50111737#1; '-50111737#0; '-12202540#2; '-12202540#1/&gt;</t>
  </si>
  <si>
    <t>'134558401; '134558400; '485212838#0; '49887337#0; '313260439; '424803249; '367835676#0; '485212835#0; '423972760; '134558408#1; '134557565#1; '134557565#2; '134557565#3; '423972761; '134557563#0; '134557563#2; '134557563#5; '134557563#6; '134557563#7; '134557563#8; '134557563#9; '134557563#10; '-42706763#5; '-42706763#3; '-42706763#2/&gt;</t>
  </si>
  <si>
    <t>'134558401; '134558400; '485212838#0; '49887337#0; '-43117599/&gt;</t>
  </si>
  <si>
    <t>'134558401; '134558400; '485212838#0; '49887337#0; '313260439; '424803249; '367835676#0; '485212835#0; '423972760; '134558408#1; '12112385#3; '43117580#1-AddedOnRampEdge; '43117580#1; '43117580#1-AddedOffRampEdge; '12113368#0; '486653628; '43117623/&gt;</t>
  </si>
  <si>
    <t>'134558401; '134558400; '485212838#0; '485212848#0; '485212843; '-485212845; '12161029#0; '43357850#14.0/&gt;</t>
  </si>
  <si>
    <t>'134558401; '134558400; '485212838#0; '485212847#0/&gt;</t>
  </si>
  <si>
    <t>'134558401; '12112343#3; '49887339-AddedOnRampEdge; '49887339.0/&gt;</t>
  </si>
  <si>
    <t>'134558408#1;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</si>
  <si>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t>
  </si>
  <si>
    <t>'134558408#1;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t>
  </si>
  <si>
    <t>'134558408#1;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t>
  </si>
  <si>
    <t>'134558408#1; '12112385#3; '43117580#1-AddedOnRampEdge; '43117580#1; '43117580#1-AddedOffRampEdge; '12113368#0; '486653628; '43117623; '-43357850#9; '-43357850#4/&gt;</t>
  </si>
  <si>
    <t>'134558408#1; '12112385#3; '43117580#1-AddedOnRampEdge; '43117580#1; '43117580#1-AddedOffRampEdge; '43119829#1; '121243831; '448887924; '49321305/&gt;</t>
  </si>
  <si>
    <t>'423967359#0</t>
  </si>
  <si>
    <t xml:space="preserve"> '104526256-AddedOnRampEdge/&gt;</t>
  </si>
  <si>
    <t xml:space="preserve"> '12327906#1/&gt;</t>
  </si>
  <si>
    <t xml:space="preserve"> '196358983#8/&gt;</t>
  </si>
  <si>
    <t xml:space="preserve"> '32121248#14/&gt;</t>
  </si>
  <si>
    <t xml:space="preserve"> '-43357850#4/&gt;</t>
  </si>
  <si>
    <t xml:space="preserve"> '49321305/&gt;</t>
  </si>
  <si>
    <t>'423956980</t>
  </si>
  <si>
    <t>'196358956#0</t>
  </si>
  <si>
    <t>'-196358956#2</t>
  </si>
  <si>
    <t xml:space="preserve"> '-12150712#3/&gt;</t>
  </si>
  <si>
    <t xml:space="preserve"> '-12202540#1/&gt;</t>
  </si>
  <si>
    <t xml:space="preserve"> '-42706763#2/&gt;</t>
  </si>
  <si>
    <t xml:space="preserve"> '-43117599/&gt;</t>
  </si>
  <si>
    <t xml:space="preserve"> '43117623/&gt;</t>
  </si>
  <si>
    <t xml:space="preserve"> '43357850#14.0/&gt;</t>
  </si>
  <si>
    <t xml:space="preserve"> '485212847#0/&gt;</t>
  </si>
  <si>
    <t xml:space="preserve"> '49887339.0/&gt;</t>
  </si>
  <si>
    <t>'-106455704#9</t>
  </si>
  <si>
    <t>'106455704#4</t>
  </si>
  <si>
    <t>'49940069</t>
  </si>
  <si>
    <t>'-196358983#7</t>
  </si>
  <si>
    <t>'196358983#7</t>
  </si>
  <si>
    <t>'387423966</t>
  </si>
  <si>
    <t>'-387423966</t>
  </si>
  <si>
    <t>'-196358983#4</t>
  </si>
  <si>
    <t>'12150712#3</t>
  </si>
  <si>
    <t>'196358954#0</t>
  </si>
  <si>
    <t>'424978644</t>
  </si>
  <si>
    <t>'423967359#1</t>
  </si>
  <si>
    <t>'-423967359#1</t>
  </si>
  <si>
    <t>'196358954#1</t>
  </si>
  <si>
    <t>'-196358954#3</t>
  </si>
  <si>
    <t>'12180067#4</t>
  </si>
  <si>
    <t>'-12180067#5</t>
  </si>
  <si>
    <t>'43117623</t>
  </si>
  <si>
    <t>'-43117624#1</t>
  </si>
  <si>
    <t>'-423967359#0</t>
  </si>
  <si>
    <t>'-424978642.170</t>
  </si>
  <si>
    <t>'-423956982</t>
  </si>
  <si>
    <t>'134558401</t>
  </si>
  <si>
    <t>'134558408#1</t>
  </si>
  <si>
    <t>&lt;routeDistribution id="Belmont_PennGRV-WYALUSING-NB-09-Distrib"&gt; \r\n\t&lt;route id="Belmont_PennGRV-WYALUSING-NB-09-Finish-Routed_1"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id="Belmont_PennGRV-WYALUSING-NB-09-Finish-Routed_2"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id="Belmont_PennGRV-WYALUSING-NB-09-Finish-Routed_3" edges="'12150712#3 '12150712#4 '12150712#5 '424803247#0 '424803245 '423956979 '424824621 '423956980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id="Belmont_PennGRV-WYALUSING-NB-09-Finish-Routed_4" edges="'12150712#3 '12150712#4 '12150712#5 '134557563#9 '134557563#10 '-134563759 '32121248#0 '32121248#1 '32121248#2 '32121248#3 '32121248#4 '32121248#5 '32121248#6 '32121248#7 '32121248#8 '32121248#9 '32121248#10 '32121248#12 '32121248#13 '32121248#14/&gt;\r\n\t&lt;route id="Belmont_PennGRV-WYALUSING-NB-09-Finish-Routed_5"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id="Belmont_PennGRV-WYALUSING-NB-09-Finish-Routed_6"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t>
  </si>
  <si>
    <t>&lt;routeDistribution id="Belmont-BmontMansn-PrkSD-NB-09-Distrib"&gt; \r\n\t&lt;route id="Belmont-BmontMansn-PrkSD-NB-09-Finish-Routed_10" edges="'424978644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id="Belmont-BmontMansn-PrkSD-NB-09-Finish-Routed_11" edges="'424978644 '12184200#0 '12184200#2 '12184200#3-AddedOnRampEdge '12184200#3 '-49940061 '-49940062 '-12180460#1 '-424978642.0 '-424978642.170 '12180067#0 '12180067#2 '12180067#3 '12180067#4 '12180067#6 '12180067#7 '12180067#9 '486653628 '43117623 '-43357850#9 '-43357850#4/&gt;\r\n\t&lt;route id="Belmont-BmontMansn-PrkSD-NB-09-Finish-Routed_12" edges="'424978644 '12184200#0 '12184200#2 '12184200#3-AddedOnRampEdge '12184200#3 '-49940061 '-49940062 '-12180460#1 '-424978642.0 '-424978642.170 '12180067#0 '12180067#2 '12180067#3 '12180067#4 '12180067#6 '12180067#7 '12180067#9 '12113368#2 '12113368#3-AddedOnRampEdge '12113368#3 '121243831 '448887924 '49321305/&gt;\r\n\t&lt;route id="Belmont-BmontMansn-PrkSD-NB-09-Finish-Routed_7" edges="'424978644 '423965484 '196358954#0 '12149487#0 '180860085#0 '180860085#1 '180860085#2 '180860085#3 '448887904 '448887906 '448887908 '448887907 '448887889 '448887879 '448887886 '180860083#0 '448887887 '12206200 '448887872 '119667113 '63067896 '104526256-AddedOnRampEdge/&gt;\r\n\t&lt;route id="Belmont-BmontMansn-PrkSD-NB-09-Finish-Routed_8" edges="'424978644 '423965484 '196358954#0 '196358954#1 '448887868 '448887871#0 '448887871#1 '448887869 '448887867 '196358956#0 '448887870#0 '12327906#0 '12327906#1/&gt;\r\n\t&lt;route id="Belmont-BmontMansn-PrkSD-NB-09-Finish-Routed_9" edges="'424978644 '12184200#0 '12184200#2 '12184200#3-AddedOnRampEdge '12184200#3 '196358983#0 '196358983#1 '196358983#2 '196358983#3 '196358983#4 '196358983#5 '196358983#6 '196358983#7 '196358983#8/&gt;\r\n&lt;/routeDistribution&gt;</t>
  </si>
  <si>
    <t>&lt;routeDistribution id="Belmont-BmontMansn-PrkSD-SB-09-Distrib"&gt; \r\n\t&lt;route id="Belmont-BmontMansn-PrkSD-SB-09-Finish-Routed_13"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id="Belmont-BmontMansn-PrkSD-SB-09-Finish-Routed_14"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id="Belmont-BmontMansn-PrkSD-SB-09-Finish-Routed_15"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id="Belmont-BmontMansn-PrkSD-SB-09-Finish-Routed_16"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id="Belmont-BmontMansn-PrkSD-SB-09-Finish-Routed_17" edges="'424978644 '12184200#0 '12184200#2 '12184200#3-AddedOnRampEdge '12184200#3 '-49940061 '-49940062 '-12180460#1 '-424978642.0 '-424978642.170 '12180067#0 '12180067#2 '12180067#3 '12180067#4 '12180067#6 '12180067#7 '12180067#9 '486653628 '43117623/&gt;\r\n\t&lt;route id="Belmont-BmontMansn-PrkSD-SB-09-Finish-Routed_18" edges="'424978644 '12184200#0 '12184200#2 '12184200#3-AddedOnRampEdge '12184200#3 '-49940061 '-49940062 '-12180460#1 '-424978642.0 '-424978642.170 '12180067#0 '12180067#2 '12180067#3 '12180067#4 '12180067#6 '12180067#7 '12180067#9 '486653628 '43117623 '43357850#10 '43357850#11 '43357850#14.0/&gt;\r\n\t&lt;route id="Belmont-BmontMansn-PrkSD-SB-09-Finish-Routed_19"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id="Belmont-BmontMansn-PrkSD-SB-09-Finish-Routed_20" edges="'424978644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'49887339.0/&gt;\r\n&lt;/routeDistribution&gt;</t>
  </si>
  <si>
    <t>&lt;routeDistribution id="Belmont-Conshi-US1-NB-08-Distrib"&gt; \r\n\t&lt;route id="Belmont-Conshi-US1-NB-08-Finish-Routed_21" edges="'196358956#0 '448887896#0 '180860086 '448887884 '448887874 '448887893#0 '448887897#0 '42705779 '448887900 '448887898#0 '448887889 '448887879 '448887886 '180860083#0 '448887887 '12206200 '448887872 '119667113 '63067896 '104526256-AddedOnRampEdge/&gt;\r\n\t&lt;route id="Belmont-Conshi-US1-NB-08-Finish-Routed_22" edges="'196358956#0 '448887870#0 '12327906#0 '12327906#1/&gt;\r\n\t&lt;route id="Belmont-Conshi-US1-NB-08-Finish-Routed_23"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id="Belmont-Conshi-US1-NB-08-Finish-Routed_24"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id="Belmont-Conshi-US1-NB-08-Finish-Routed_25" edges="'196358956#0 '448887896#0 '180860086 '-12168353#1 '-180860085#2 '-180860085#1 '-180860085#0 '-196358959#4 '-196358959#3 '-196204937#2 '-196204937#1 '12125400#0 '12125400#1 '12125400#2 '-145818794#2 '-145818794#0 '145818800 '-43357850#4/&gt;\r\n\t&lt;route id="Belmont-Conshi-US1-NB-08-Finish-Routed_26"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t>
  </si>
  <si>
    <t>&lt;routeDistribution id="Belmont-Conshi-US1-SB-08-Distrib"&gt; \r\n\t&lt;route id="Belmont-Conshi-US1-SB-08-Finish-Routed_27"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id="Belmont-Conshi-US1-SB-08-Finish-Routed_28"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id="Belmont-Conshi-US1-SB-08-Finish-Routed_29"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id="Belmont-Conshi-US1-SB-08-Finish-Routed_30"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id="Belmont-Conshi-US1-SB-08-Finish-Routed_31" edges="'-196358956#2 '-448887867 '-448887869 '-448887871#2 '-448887871#0 '-448887868 '-196358954#3 '-196358954#0 '-423965484 '-49940170#0 '-387423966 '-424978642.0 '-424978642.170 '12180067#0 '12180067#2 '12180067#3 '12180067#4 '12180067#6 '12180067#7 '12180067#9 '486653628 '43117623/&gt;\r\n\t&lt;route id="Belmont-Conshi-US1-SB-08-Finish-Routed_32"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id="Belmont-Conshi-US1-SB-08-Finish-Routed_33"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id="Belmont-Conshi-US1-SB-08-Finish-Routed_34"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</si>
  <si>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id="Belmont-Ford-to-US1-NB-96-Distrib"&gt; \r\n\t&lt;route id="Belmont-Ford-to-US1-NB-96-Finish-Routed_35" edges="'196358956#0 '448887896#0 '180860086 '448887884 '448887874 '448887893#0 '448887897#0 '42705779 '448887900 '448887898#0 '448887889 '448887879 '448887886 '180860083#0 '448887887 '12206200 '448887872 '119667113 '63067896 '104526256-AddedOnRampEdge/&gt;\r\n\t&lt;route id="Belmont-Ford-to-US1-NB-96-Finish-Routed_36" edges="'196358956#0 '448887870#0 '12327906#0 '12327906#1/&gt;\r\n\t&lt;route id="Belmont-Ford-to-US1-NB-96-Finish-Routed_37"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id="Belmont-Ford-to-US1-NB-96-Finish-Routed_38"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id="Belmont-Ford-to-US1-NB-96-Finish-Routed_39" edges="'196358956#0 '448887896#0 '180860086 '-12168353#1 '-180860085#2 '-180860085#1 '-180860085#0 '-196358959#4 '-196358959#3 '-196204937#2 '-196204937#1 '12125400#0 '12125400#1 '12125400#2 '-145818794#2 '-145818794#0 '145818800 '-43357850#4/&gt;\r\n\t&lt;route id="Belmont-Ford-to-US1-NB-96-Finish-Routed_40"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t>
  </si>
  <si>
    <t>&lt;routeDistribution id="Belmont-Ford-to-US1-SB-96-Distrib"&gt; \r\n\t&lt;route id="Belmont-Ford-to-US1-SB-96-Finish-Routed_41"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id="Belmont-Ford-to-US1-SB-96-Finish-Routed_42"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id="Belmont-Ford-to-US1-SB-96-Finish-Routed_43"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id="Belmont-Ford-to-US1-SB-96-Finish-Routed_44"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id="Belmont-Ford-to-US1-SB-96-Finish-Routed_45" edges="'-196358956#2 '-448887867 '-448887869 '-448887871#2 '-448887871#0 '-448887868 '-196358954#3 '-196358954#0 '-423965484 '-49940170#0 '-387423966 '-424978642.0 '-424978642.170 '12180067#0 '12180067#2 '12180067#3 '12180067#4 '12180067#6 '12180067#7 '12180067#9 '486653628 '43117623/&gt;\r\n\t&lt;route id="Belmont-Ford-to-US1-SB-96-Finish-Routed_46"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id="Belmont-Ford-to-US1-SB-96-Finish-Routed_47"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id="Belmont-Ford-to-US1-SB-96-Finish-Routed_48"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</si>
  <si>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id="Belmont-GRD-to-Parkside-NB-96-Distrib"&gt; \r\n\t&lt;route id="Belmont-GRD-to-Parkside-NB-96-Finish-Routed_49"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id="Belmont-GRD-to-Parkside-NB-96-Finish-Routed_50"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id="Belmont-GRD-to-Parkside-NB-96-Finish-Routed_51"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id="Belmont-GRD-to-Parkside-NB-96-Finish-Routed_52"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id="Belmont-GRD-to-Parkside-NB-96-Finish-Routed_53"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id="Belmont-GRD-to-Parkside-NB-96-Finish-Routed_54"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t>
  </si>
  <si>
    <t>&lt;routeDistribution id="Belmont-GrgHill-Monmnt-NB-16-Distrib"&gt; \r\n\t&lt;route id="Belmont-GrgHill-Monmnt-NB-16-Finish-Routed_55" edges="'387423966 '424978644 '423965484 '196358954#0 '12149487#0 '180860085#0 '180860085#1 '180860085#2 '180860085#3 '448887904 '448887906 '448887908 '448887907 '448887889 '448887879 '448887886 '180860083#0 '448887887 '12206200 '448887872 '119667113 '63067896 '104526256-AddedOnRampEdge/&gt;\r\n\t&lt;route id="Belmont-GrgHill-Monmnt-NB-16-Finish-Routed_56" edges="'387423966 '424978644 '423965484 '196358954#0 '196358954#1 '448887868 '448887871#0 '448887871#1 '448887869 '448887867 '196358956#0 '448887870#0 '12327906#0 '12327906#1/&gt;\r\n\t&lt;route id="Belmont-GrgHill-Monmnt-NB-16-Finish-Routed_57" edges="'387423966 '437249227#0 '437249227#2-AddedOnRampEdge '437249227#2 '12184200#3-AddedOnRampEdge '12184200#3 '196358983#0 '196358983#1 '196358983#2 '196358983#3 '196358983#4 '196358983#5 '196358983#6 '196358983#7 '196358983#8/&gt;\r\n\t&lt;route id="Belmont-GrgHill-Monmnt-NB-16-Finish-Routed_58"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id="Belmont-GrgHill-Monmnt-NB-16-Finish-Routed_59" edges="'387423966 '196358991#0 '-486653624#1 '32203926#0 '32203926#2 '32203926#4 '12125400#0 '12125400#1 '12125400#2 '-145818794#2 '-145818794#0 '145818800 '-43357850#4/&gt;\r\n\t&lt;route id="Belmont-GrgHill-Monmnt-NB-16-Finish-Routed_60"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t>
  </si>
  <si>
    <t>&lt;routeDistribution id="Belmont-GrgHill-Monmnt-SB-16-Distrib"&gt; \r\n\t&lt;route id="Belmont-GrgHill-Monmnt-SB-16-Finish-Routed_61" edges="'-424978642.170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id="Belmont-GrgHill-Monmnt-SB-16-Finish-Routed_62" edges="'-424978642.170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id="Belmont-GrgHill-Monmnt-SB-16-Finish-Routed_63" edges="'-424978642.170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id="Belmont-GrgHill-Monmnt-SB-16-Finish-Routed_64"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id="Belmont-GrgHill-Monmnt-SB-16-Finish-Routed_65" edges="'-424978642.170 '12180067#0 '12180067#2 '12180067#3 '12180067#4 '12180067#6 '12180067#7 '12180067#9 '486653628 '43117623/&gt;\r\n\t&lt;route id="Belmont-GrgHill-Monmnt-SB-16-Finish-Routed_66" edges="'-424978642.170 '12180067#0 '12180067#2 '12180067#3 '12180067#4 '12180067#6 '12180067#7 '12180067#9 '486653628 '43117623 '43357850#10 '43357850#11 '43357850#14.0/&gt;\r\n\t&lt;route id="Belmont-GrgHill-Monmnt-SB-16-Finish-Routed_67"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id="Belmont-GrgHill-Monmnt-SB-16-Finish-Routed_68" edges="'-424978642.170 '12180067#0 '12180067#2 '12180067#3 '12180067#4 '49916232#0 '12113021#2-AddedOnRampEdge '12113021#2 '43119835#1-AddedOnRampEdge '43119835#1 '43119835#1-AddedOffRampEdge '43119833#1 '49887339-AddedOnRampEdge '49887339.0/&gt;\r\n&lt;/routeDistribution&gt;</t>
  </si>
  <si>
    <t>&lt;routeDistribution id="Belmont-Lansdwn-States-NB-11-Distrib"&gt; \r\n\t&lt;route id="Belmont-Lansdwn-States-NB-11-Finish-Routed_69" edges="'423967359#1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id="Belmont-Lansdwn-States-NB-11-Finish-Routed_70" edges="'423967359#1 '423967352 '424978646 '424978639.0 '424978639.102 '387423966 '424978644 '423965484 '196358954#0 '196358954#1 '448887868 '448887871#0 '448887871#1 '448887869 '448887867 '196358956#0 '448887870#0 '12327906#0 '12327906#1/&gt;\r\n\t&lt;route id="Belmont-Lansdwn-States-NB-11-Finish-Routed_71" edges="'423967359#1 '423967352 '424978646 '424978639.0 '424978639.102 '12180460#0 '196358988#0 '49940061 '196358983#0 '196358983#1 '196358983#2 '196358983#3 '196358983#4 '196358983#5 '196358983#6 '196358983#7 '196358983#8/&gt;\r\n\t&lt;route id="Belmont-Lansdwn-States-NB-11-Finish-Routed_72" edges="'423967359#1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id="Belmont-Lansdwn-States-NB-11-Finish-Routed_73" edges="'423967359#1 '423967352 '424978646 '12180067#0 '12180067#2 '12180067#3 '12180067#4 '12180067#6 '12180067#7 '12180067#9 '486653628 '43117623 '-43357850#9 '-43357850#4/&gt;\r\n\t&lt;route id="Belmont-Lansdwn-States-NB-11-Finish-Routed_74" edges="'423967359#1 '423967352 '424978646 '12180067#0 '12180067#2 '12180067#3 '12180067#4 '12180067#6 '12180067#7 '12180067#9 '12113368#2 '12113368#3-AddedOnRampEdge '12113368#3 '121243831 '448887924 '49321305/&gt;\r\n&lt;/routeDistribution&gt;</t>
  </si>
  <si>
    <t>&lt;routeDistribution id="Belmont-Lansdwn-States-SB-11-Distrib"&gt; \r\n\t&lt;route id="Belmont-Lansdwn-States-SB-11-Finish-Routed_75" edges="'-423967359#1 '-423967359#0 '-423967356 '-424978643 '-423967357 '-423967353 '-423967354 '-423967355 '-423967358#2 '-423967358#1 '-423967058#1 '-423967058#0 '-424824620 '-424824619 '-423956982 '-424824621 '-423956981 '-424803245 '-424803247#1 '-12150712#6 '-12150712#4 '-12150712#3/&gt;\r\n\t&lt;route id="Belmont-Lansdwn-States-SB-11-Finish-Routed_76" edges="'-423967359#1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id="Belmont-Lansdwn-States-SB-11-Finish-Routed_77" edges="'-423967359#1 '-423967359#0 '-423967356 '-424978643 '-423967357 '-423967353 '-423967354 '-423967355 '-423967358#2 '-423967358#1 '-423967058#1 '-423967058#0 '-424824620 '-424824619 '-423956982 '-424824621 '-423956981 '-424803245 '-424803247#1 '134557563#9 '134557563#10 '-42706763#5 '-42706763#3 '-42706763#2/&gt;\r\n\t&lt;route id="Belmont-Lansdwn-States-SB-11-Finish-Routed_78"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id="Belmont-Lansdwn-States-SB-11-Finish-Routed_79" edges="'-423967359#1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id="Belmont-Lansdwn-States-SB-11-Finish-Routed_80" edges="'-423967359#1 '-423967359#0 '-423967356 '-424978643 '-106455704#9 '-106455704#3 '-106455704#1 '133870836#0 '133870831#5 '133870831#6 '133870834#0 '-12124565#1 '-12124565#0 '12124622#2 '12161029#0 '43357850#14.0/&gt;\r\n\t&lt;route id="Belmont-Lansdwn-States-SB-11-Finish-Routed_81"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id="Belmont-Lansdwn-States-SB-11-Finish-Routed_82" edges="'-423967359#1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t>
  </si>
  <si>
    <t>&lt;routeDistribution id="Belmont-Monmnt-Conshi-NB-12-Distrib"&gt; \r\n\t&lt;route id="Belmont-Monmnt-Conshi-NB-12-Finish-Routed_83" edges="'196358954#1 '448887868 '448887871#0 '448887871#1 '-448887902 '-196358958 '-196358959#5 '180860085#0 '180860085#1 '180860085#2 '180860085#3 '448887904 '448887906 '448887908 '448887907 '448887889 '448887879 '448887886 '180860083#0 '448887887 '12206200 '448887872 '119667113 '63067896 '104526256-AddedOnRampEdge/&gt;\r\n\t&lt;route id="Belmont-Monmnt-Conshi-NB-12-Finish-Routed_84" edges="'196358954#1 '448887868 '448887871#0 '448887871#1 '448887869 '448887867 '196358956#0 '448887870#0 '12327906#0 '12327906#1/&gt;\r\n\t&lt;route id="Belmont-Monmnt-Conshi-NB-12-Finish-Routed_85" edges="'196358954#1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id="Belmont-Monmnt-Conshi-NB-12-Finish-Routed_86" edges="'196358954#1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id="Belmont-Monmnt-Conshi-NB-12-Finish-Routed_87" edges="'196358954#1 '448887868 '448887871#0 '448887871#1 '-448887902 '-196358958 '-196358959#5 '-196358959#4 '-196358959#3 '-196204937#2 '-196204937#1 '12125400#0 '12125400#1 '12125400#2 '-145818794#2 '-145818794#0 '145818800 '-43357850#4/&gt;\r\n\t&lt;route id="Belmont-Monmnt-Conshi-NB-12-Finish-Routed_88" edges="'196358954#1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'49321305/&gt;\r\n&lt;/routeDistribution&gt;</t>
  </si>
  <si>
    <t>&lt;routeDistribution id="Belmont-Monmnt-Conshi-SB-12-Distrib"&gt; \r\n\t&lt;route id="Belmont-Monmnt-Conshi-SB-12-Finish-Routed_89"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id="Belmont-Monmnt-Conshi-SB-12-Finish-Routed_90"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id="Belmont-Monmnt-Conshi-SB-12-Finish-Routed_91"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id="Belmont-Monmnt-Conshi-SB-12-Finish-Routed_92"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id="Belmont-Monmnt-Conshi-SB-12-Finish-Routed_93" edges="'-196358954#3 '-196358954#0 '-423965484 '-49940170#0 '-387423966 '-424978642.0 '-424978642.170 '12180067#0 '12180067#2 '12180067#3 '12180067#4 '12180067#6 '12180067#7 '12180067#9 '486653628 '43117623/&gt;\r\n\t&lt;route id="Belmont-Monmnt-Conshi-SB-12-Finish-Routed_94" edges="'-196358954#3 '-196358954#0 '-423965484 '-49940170#0 '-387423966 '-424978642.0 '-424978642.170 '12180067#0 '12180067#2 '12180067#3 '12180067#4 '12180067#6 '12180067#7 '12180067#9 '486653628 '43117623 '43357850#10 '43357850#11 '43357850#14.0/&gt;\r\n\t&lt;route id="Belmont-Monmnt-Conshi-SB-12-Finish-Routed_95"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id="Belmont-Monmnt-Conshi-SB-12-Finish-Routed_96" edges="'-196358954#3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</si>
  <si>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id="Belmont-PrkSD-GrgHill-NB-16-Distrib"&gt; \r\n\t&lt;route id="Belmont-PrkSD-GrgHill-NB-16-Finish-Routed_100" edges="'423967359#0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id="Belmont-PrkSD-GrgHill-NB-16-Finish-Routed_101" edges="'423967359#0 '423967359#1 '423967352 '424978646 '12180067#0 '12180067#2 '12180067#3 '12180067#4 '12180067#6 '12180067#7 '12180067#9 '486653628 '43117623 '-43357850#9 '-43357850#4/&gt;\r\n\t&lt;route id="Belmont-PrkSD-GrgHill-NB-16-Finish-Routed_102" edges="'423967359#0 '423967359#1 '423967352 '424978646 '12180067#0 '12180067#2 '12180067#3 '12180067#4 '12180067#6 '12180067#7 '12180067#9 '12113368#2 '12113368#3-AddedOnRampEdge '12113368#3 '121243831 '448887924 '49321305/&gt;\r\n\t&lt;route id="Belmont-PrkSD-GrgHill-NB-16-Finish-Routed_97" edges="'423967359#0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id="Belmont-PrkSD-GrgHill-NB-16-Finish-Routed_98" edges="'423967359#0 '423967359#1 '423967352 '424978646 '424978639.0 '424978639.102 '387423966 '424978644 '423965484 '196358954#0 '196358954#1 '448887868 '448887871#0 '448887871#1 '448887869 '448887867 '196358956#0 '448887870#0 '12327906#0 '12327906#1/&gt;\r\n\t&lt;route id="Belmont-PrkSD-GrgHill-NB-16-Finish-Routed_99" edges="'423967359#0 '423967359#1 '423967352 '424978646 '424978639.0 '424978639.102 '12180460#0 '196358988#0 '49940061 '196358983#0 '196358983#1 '196358983#2 '196358983#3 '196358983#4 '196358983#5 '196358983#6 '196358983#7 '196358983#8/&gt;\r\n&lt;/routeDistribution&gt;</t>
  </si>
  <si>
    <t>&lt;routeDistribution id="Belmont-PrkSD-GrgHill-SB-16-Distrib"&gt; \r\n\t&lt;route id="Belmont-PrkSD-GrgHill-SB-16-Finish-Routed_103" edges="'-423967359#0 '-423967356 '-424978643 '-423967357 '-423967353 '-423967354 '-423967355 '-423967358#2 '-423967358#1 '-423967058#1 '-423967058#0 '-424824620 '-424824619 '-423956982 '-424824621 '-423956981 '-424803245 '-424803247#1 '-12150712#6 '-12150712#4 '-12150712#3/&gt;\r\n\t&lt;route id="Belmont-PrkSD-GrgHill-SB-16-Finish-Routed_104" edges="'-423967359#0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id="Belmont-PrkSD-GrgHill-SB-16-Finish-Routed_105" edges="'-423967359#0 '-423967356 '-424978643 '-423967357 '-423967353 '-423967354 '-423967355 '-423967358#2 '-423967358#1 '-423967058#1 '-423967058#0 '-424824620 '-424824619 '-423956982 '-424824621 '-423956981 '-424803245 '-424803247#1 '134557563#9 '134557563#10 '-42706763#5 '-42706763#3 '-42706763#2/&gt;\r\n\t&lt;route id="Belmont-PrkSD-GrgHill-SB-16-Finish-Routed_106" edges="'-423967359#0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id="Belmont-PrkSD-GrgHill-SB-16-Finish-Routed_107" edges="'-423967359#0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id="Belmont-PrkSD-GrgHill-SB-16-Finish-Routed_108" edges="'-423967359#0 '-423967356 '-424978643 '-106455704#9 '-106455704#3 '-106455704#1 '133870836#0 '133870831#5 '133870831#6 '133870834#0 '-12124565#1 '-12124565#0 '12124622#2 '12161029#0 '43357850#14.0/&gt;\r\n\t&lt;route id="Belmont-PrkSD-GrgHill-SB-16-Finish-Routed_109" edges="'-423967359#0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id="Belmont-PrkSD-GrgHill-SB-16-Finish-Routed_110" edges="'-423967359#0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t>
  </si>
  <si>
    <t>&lt;routeDistribution id="Belmont-PrkSD-Monument-NB-09-Distrib"&gt; \r\n\t&lt;route id="Belmont-PrkSD-Monument-NB-09-Finish-Routed_111" edges="'196358954#0 '12149487#0 '180860085#0 '180860085#1 '180860085#2 '180860085#3 '448887904 '448887906 '448887908 '448887907 '448887889 '448887879 '448887886 '180860083#0 '448887887 '12206200 '448887872 '119667113 '63067896 '104526256-AddedOnRampEdge/&gt;\r\n\t&lt;route id="Belmont-PrkSD-Monument-NB-09-Finish-Routed_112" edges="'196358954#0 '196358954#1 '448887868 '448887871#0 '448887871#1 '448887869 '448887867 '196358956#0 '448887870#0 '12327906#0 '12327906#1/&gt;\r\n\t&lt;route id="Belmont-PrkSD-Monument-NB-09-Finish-Routed_113" edges="'196358954#0 '196358954#1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id="Belmont-PrkSD-Monument-NB-09-Finish-Routed_114" edges="'196358954#0 '12149487#0 '180860085#0 '180860084 '-196358959#5 '-12149487#2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id="Belmont-PrkSD-Monument-NB-09-Finish-Routed_115" edges="'196358954#0 '12149487#0 '-196358959#4 '-196358959#3 '-196204937#2 '-196204937#1 '12125400#0 '12125400#1 '12125400#2 '-145818794#2 '-145818794#0 '145818800 '-43357850#4/&gt;\r\n\t&lt;route id="Belmont-PrkSD-Monument-NB-09-Finish-Routed_116" edges="'196358954#0 '12149487#0 '180860085#0 '180860084 '-196358959#5 '-12149487#2 '-196358954#0 '-423965484 '-49940170#0 '-387423966 '-424978642.0 '-424978642.170 '12180067#0 '12180067#2 '12180067#3 '12180067#4 '12180067#6 '12180067#7 '12180067#9 '12113368#2 '12113368#3-AddedOnRampEdge '12113368#3 '121243831 '448887924 '49321305/&gt;\r\n&lt;/routeDistribution&gt;</t>
  </si>
  <si>
    <t>&lt;routeDistribution id="Belmont-Stiles-Viola-NB-17-Distrib"&gt; \r\n\t&lt;route id="Belmont-Stiles-Viola-NB-17-Finish-Routed_117"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id="Belmont-Stiles-Viola-NB-17-Finish-Routed_118"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id="Belmont-Stiles-Viola-NB-17-Finish-Routed_119"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id="Belmont-Stiles-Viola-NB-17-Finish-Routed_120"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id="Belmont-Stiles-Viola-NB-17-Finish-Routed_121"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id="Belmont-Stiles-Viola-NB-17-Finish-Routed_122"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t>
  </si>
  <si>
    <t>&lt;routeDistribution id="Belmont-Stiles-Viola-SB-17-Distrib"&gt; \r\n\t&lt;route id="Belmont-Stiles-Viola-SB-17-Finish-Routed_123" edges="'-423956982 '-424824621 '-423956981 '-424803245 '-424803247#1 '-12150712#6 '-12150712#4 '-12150712#3/&gt;\r\n\t&lt;route id="Belmont-Stiles-Viola-SB-17-Finish-Routed_124" edges="'-423956982 '-424824621 '-423956981 '-424803245 '-424803247#1 '-12150712#6 '-196358962#3 '-196358962#2 '-196358962#1 '-196358962#0 '-12202540#2 '-12202540#1/&gt;\r\n\t&lt;route id="Belmont-Stiles-Viola-SB-17-Finish-Routed_125" edges="'-423956982 '-424824621 '-423956981 '-424803245 '-424803247#1 '134557563#9 '134557563#10 '-42706763#5 '-42706763#3 '-42706763#2/&gt;\r\n\t&lt;route id="Belmont-Stiles-Viola-SB-17-Finish-Routed_126" edges="'-423956982 '-424824621 '-423956981 '-424803245 '-424803247#1 '134557564#5 '134557564#6 '196358978 '196358980#0 '196358980#3 '134557562#0 '134557562#1 '134557562#2 '134557562#3 '134557562#4 '134558401 '134558400 '485212838#0 '49887337#0 '-43117599/&gt;\r\n\t&lt;route id="Belmont-Stiles-Viola-SB-17-Finish-Routed_127" edges="'-423956982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'43117623/&gt;\r\n\t&lt;route id="Belmont-Stiles-Viola-SB-17-Finish-Routed_128" edges="'-423956982 '-424824621 '-423956981 '-424803245 '-424803247#1 '134557564#5 '134557564#6 '196358978 '196358967#2 '196358967#3 '49940635#0 '12124622#0 '12124622#2 '12161029#0 '43357850#14.0/&gt;\r\n\t&lt;route id="Belmont-Stiles-Viola-SB-17-Finish-Routed_129" edges="'-423956982 '-424824621 '-423956981 '-424803245 '-424803247#1 '134557564#5 '134557564#6 '196358978 '196358980#0 '196358980#3 '134557562#0 '134557562#1 '134557562#2 '134557562#3 '134557562#4 '134558401 '134558400 '485212838#0 '485212847#0/&gt;\r\n\t&lt;route id="Belmont-Stiles-Viola-SB-17-Finish-Routed_130" edges="'-423956982 '-424824621 '-423956981 '-424803245 '-424803247#1 '134557564#5 '134557564#6 '196358978 '196358980#0 '196358980#3 '134557562#0 '134557562#1 '134557562#2 '134557562#3 '134557562#4 '134558401 '12112343#3 '49887339-AddedOnRampEdge '49887339.0/&gt;\r\n&lt;/routeDistribution&gt;</t>
  </si>
  <si>
    <t>&lt;routeDistribution id="Belmont-Wynn-GrgHill-NB-10-Distrib"&gt; \r\n\t&lt;route id="Belmont-Wynn-GrgHill-NB-10-Finish-Routed_131"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id="Belmont-Wynn-GrgHill-NB-10-Finish-Routed_132" edges="'387423966 '424978644 '423965484 '196358954#0 '196358954#1 '448887868 '448887871#0 '448887871#1 '448887869 '448887867 '196358956#0 '448887870#0 '12327906#0 '12327906#1/&gt;\r\n\t&lt;route id="Belmont-Wynn-GrgHill-NB-10-Finish-Routed_133" edges="'387423966 '437249227#0 '437249227#2-AddedOnRampEdge '437249227#2 '12184200#3-AddedOnRampEdge '12184200#3 '196358983#0 '196358983#1 '196358983#2 '196358983#3 '196358983#4 '196358983#5 '196358983#6 '196358983#7 '196358983#8/&gt;\r\n\t&lt;route id="Belmont-Wynn-GrgHill-NB-10-Finish-Routed_134"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id="Belmont-Wynn-GrgHill-NB-10-Finish-Routed_135" edges="'387423966 '196358991#0 '-486653624#1 '32203926#0 '32203926#2 '32203926#4 '12125400#0 '12125400#1 '12125400#2 '-145818794#2 '-145818794#0 '145818800 '-43357850#4/&gt;\r\n\t&lt;route id="Belmont-Wynn-GrgHill-NB-10-Finish-Routed_136"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t>
  </si>
  <si>
    <t>&lt;routeDistribution id="Belmont-Wynn-GrgHill-SB-10-Distrib"&gt; \r\n\t&lt;route id="Belmont-Wynn-GrgHill-SB-10-Finish-Routed_137"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id="Belmont-Wynn-GrgHill-SB-10-Finish-Routed_138"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id="Belmont-Wynn-GrgHill-SB-10-Finish-Routed_139"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id="Belmont-Wynn-GrgHill-SB-10-Finish-Routed_140"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id="Belmont-Wynn-GrgHill-SB-10-Finish-Routed_141" edges="'-387423966 '-424978642.0 '-424978642.170 '12180067#0 '12180067#2 '12180067#3 '12180067#4 '12180067#6 '12180067#7 '12180067#9 '486653628 '43117623/&gt;\r\n\t&lt;route id="Belmont-Wynn-GrgHill-SB-10-Finish-Routed_142" edges="'-387423966 '-424978642.0 '-424978642.170 '12180067#0 '12180067#2 '12180067#3 '12180067#4 '12180067#6 '12180067#7 '12180067#9 '486653628 '43117623 '43357850#10 '43357850#11 '43357850#14.0/&gt;\r\n\t&lt;route id="Belmont-Wynn-GrgHill-SB-10-Finish-Routed_143"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id="Belmont-Wynn-GrgHill-SB-10-Finish-Routed_144" edges="'-387423966 '-424978642.0 '-424978642.170 '12180067#0 '12180067#2 '12180067#3 '12180067#4 '49916232#0 '12113021#2-AddedOnRampEdge '12113021#2 '43119835#1-AddedOnRampEdge '43119835#1 '43119835#1-AddedOffRampEdge '43119833#1 '49887339-AddedOnRampEdge '49887339.0/&gt;\r\n&lt;/routeDistribution&gt;</t>
  </si>
  <si>
    <t>&lt;routeDistribution id="Belmont-Wynn-PrkSD-NB-05-Distrib"&gt; \r\n\t&lt;route id="Belmont-Wynn-PrkSD-NB-05-Finish-Routed_145"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id="Belmont-Wynn-PrkSD-NB-05-Finish-Routed_146" edges="'387423966 '424978644 '423965484 '196358954#0 '196358954#1 '448887868 '448887871#0 '448887871#1 '448887869 '448887867 '196358956#0 '448887870#0 '12327906#0 '12327906#1/&gt;\r\n\t&lt;route id="Belmont-Wynn-PrkSD-NB-05-Finish-Routed_147" edges="'387423966 '437249227#0 '437249227#2-AddedOnRampEdge '437249227#2 '12184200#3-AddedOnRampEdge '12184200#3 '196358983#0 '196358983#1 '196358983#2 '196358983#3 '196358983#4 '196358983#5 '196358983#6 '196358983#7 '196358983#8/&gt;\r\n\t&lt;route id="Belmont-Wynn-PrkSD-NB-05-Finish-Routed_148"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id="Belmont-Wynn-PrkSD-NB-05-Finish-Routed_149" edges="'387423966 '196358991#0 '-486653624#1 '32203926#0 '32203926#2 '32203926#4 '12125400#0 '12125400#1 '12125400#2 '-145818794#2 '-145818794#0 '145818800 '-43357850#4/&gt;\r\n\t&lt;route id="Belmont-Wynn-PrkSD-NB-05-Finish-Routed_150"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t>
  </si>
  <si>
    <t>&lt;routeDistribution id="Belmont-Wynn-PrkSD-SB-05-Distrib"&gt; \r\n\t&lt;route id="Belmont-Wynn-PrkSD-SB-05-Finish-Routed_151"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id="Belmont-Wynn-PrkSD-SB-05-Finish-Routed_152"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id="Belmont-Wynn-PrkSD-SB-05-Finish-Routed_153"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id="Belmont-Wynn-PrkSD-SB-05-Finish-Routed_154"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id="Belmont-Wynn-PrkSD-SB-05-Finish-Routed_155" edges="'-387423966 '-424978642.0 '-424978642.170 '12180067#0 '12180067#2 '12180067#3 '12180067#4 '12180067#6 '12180067#7 '12180067#9 '486653628 '43117623/&gt;\r\n\t&lt;route id="Belmont-Wynn-PrkSD-SB-05-Finish-Routed_156" edges="'-387423966 '-424978642.0 '-424978642.170 '12180067#0 '12180067#2 '12180067#3 '12180067#4 '12180067#6 '12180067#7 '12180067#9 '486653628 '43117623 '43357850#10 '43357850#11 '43357850#14.0/&gt;\r\n\t&lt;route id="Belmont-Wynn-PrkSD-SB-05-Finish-Routed_157"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id="Belmont-Wynn-PrkSD-SB-05-Finish-Routed_158" edges="'-387423966 '-424978642.0 '-424978642.170 '12180067#0 '12180067#2 '12180067#3 '12180067#4 '49916232#0 '12113021#2-AddedOnRampEdge '12113021#2 '43119835#1-AddedOnRampEdge '43119835#1 '43119835#1-AddedOffRampEdge '43119833#1 '49887339-AddedOnRampEdge '49887339.0/&gt;\r\n&lt;/routeDistribution&gt;</t>
  </si>
  <si>
    <t>&lt;routeDistribution id="ConcrseDR-Belmont-MemHll-EB-02-Distrib"&gt; \r\n\t&lt;route id="ConcrseDR-Belmont-MemHll-EB-02-Finish-Routed_159" edges="'-106455704#9 '-12172348#3 '-12172348#1 '62105282#6 '62105282#7 '-423967058#1 '-423967058#0 '-424824620 '-424824619 '-423956982 '-424824621 '-423956981 '-424803245 '-424803247#1 '-12150712#6 '-12150712#4 '-12150712#3/&gt;\r\n\t&lt;route id="ConcrseDR-Belmont-MemHll-EB-02-Finish-Routed_160" edges="'-106455704#9 '-106455704#3 '-12177366#3 '-12177366#1 '-62105282#3 '-12116814#1 '-12116814#0 '-12116817#4 '-12116817#3 '134557564#6 '-50111737#1 '-50111737#0 '-12202540#2 '-12202540#1/&gt;\r\n\t&lt;route id="ConcrseDR-Belmont-MemHll-EB-02-Finish-Routed_161" edges="'-106455704#9 '-12172348#3 '-12172348#1 '62105282#6 '62105282#7 '-423967058#1 '-423967058#0 '-424824620 '-424824619 '-423956982 '-424824621 '-423956981 '-424803245 '-424803247#1 '134557563#9 '134557563#10 '-42706763#5 '-42706763#3 '-42706763#2/&gt;\r\n\t&lt;route id="ConcrseDR-Belmont-MemHll-EB-02-Finish-Routed_162" edges="'-106455704#9 '-106455704#3 '-106455704#1 '133870836#0 '133870831#5 '133870831#6 '133870834#0 '-12124565#1 '-12124565#0 '12124622#2 '485212845 '485212849 '485212844#0 '49887337#0 '-43117599/&gt;\r\n\t&lt;route id="ConcrseDR-Belmont-MemHll-EB-02-Finish-Routed_163" edges="'-106455704#9 '-12172348#3 '-12140031#8 '423967353 '424978640 '424978643 '423967356 '423967359#0 '423967359#1 '423967352 '424978646 '12180067#0 '12180067#2 '12180067#3 '12180067#4 '12180067#6 '12180067#7 '12180067#9 '486653628 '43117623/&gt;\r\n\t&lt;route id="ConcrseDR-Belmont-MemHll-EB-02-Finish-Routed_164" edges="'-106455704#9 '-106455704#3 '-106455704#1 '133870836#0 '133870831#5 '133870831#6 '133870834#0 '-12124565#1 '-12124565#0 '12124622#2 '12161029#0 '43357850#14.0/&gt;\r\n\t&lt;route id="ConcrseDR-Belmont-MemHll-EB-02-Finish-Routed_165" edges="'-106455704#9 '-106455704#3 '-106455704#1 '133870836#0 '133870831#5 '133870831#6 '133870834#0 '-12124565#1 '-12124565#0 '12124622#2 '485212845 '485212849 '485212844#0 '485212847#0/&gt;\r\n\t&lt;route id="ConcrseDR-Belmont-MemHll-EB-02-Finish-Routed_166" edges="'-106455704#9 '-106455704#3 '-106455704#1 '133870836#0 '133870831#5 '106455705#0 '106455705#2 '134559122#0 '196358980#3 '134557562#0 '134557562#1 '134557562#2 '134557562#3 '134557562#4 '134558401 '12112343#3 '49887339-AddedOnRampEdge '49887339.0/&gt;\r\n&lt;/routeDistribution&gt;</t>
  </si>
  <si>
    <t>&lt;routeDistribution id="ConcrseDR-Belmont-MemHll-WB-02-Distrib"&gt; \r\n\t&lt;route id="ConcrseDR-Belmont-MemHll-WB-02-Finish-Routed_167" edges="'106455704#4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id="ConcrseDR-Belmont-MemHll-WB-02-Finish-Routed_168" edges="'106455704#4 '424978643 '423967356 '423967359#0 '423967359#1 '423967352 '424978646 '424978639.0 '424978639.102 '387423966 '424978644 '423965484 '196358954#0 '196358954#1 '448887868 '448887871#0 '448887871#1 '448887869 '448887867 '196358956#0 '448887870#0 '12327906#0 '12327906#1/&gt;\r\n\t&lt;route id="ConcrseDR-Belmont-MemHll-WB-02-Finish-Routed_169" edges="'106455704#4 '424978643 '423967356 '423967359#0 '423967359#1 '423967352 '424978646 '424978639.0 '424978639.102 '12180460#0 '196358988#0 '49940061 '196358983#0 '196358983#1 '196358983#2 '196358983#3 '196358983#4 '196358983#5 '196358983#6 '196358983#7 '196358983#8/&gt;\r\n\t&lt;route id="ConcrseDR-Belmont-MemHll-WB-02-Finish-Routed_170" edges="'106455704#4 '106455704#10 '49916266#4 '49916266#1 '49916265 '-12132374#3 '-12132374#1 '-348015507#1 '-12132369#1 '-486653626#1 '-486653626#0 '-195659731#1 '-195659731#0 '-49916294#1 '49916295#0 '49916295#0-AddedOffRampEdge '49916295#1 '42706768#0 '-377636731#2 '-12156204#1 '32121248#8 '32121248#9 '32121248#10 '32121248#12 '32121248#13 '32121248#14/&gt;\r\n\t&lt;route id="ConcrseDR-Belmont-MemHll-WB-02-Finish-Routed_171" edges="'106455704#4 '424978643 '423967356 '423967359#0 '423967359#1 '423967352 '424978646 '12180067#0 '12180067#2 '12180067#3 '12180067#4 '12180067#6 '12180067#7 '12180067#9 '486653628 '43117623 '-43357850#9 '-43357850#4/&gt;\r\n\t&lt;route id="ConcrseDR-Belmont-MemHll-WB-02-Finish-Routed_172" edges="'106455704#4 '424978643 '423967356 '423967359#0 '423967359#1 '423967352 '424978646 '12180067#0 '12180067#2 '12180067#3 '12180067#4 '12180067#6 '12180067#7 '12180067#9 '12113368#2 '12113368#3-AddedOnRampEdge '12113368#3 '121243831 '448887924 '49321305/&gt;\r\n&lt;/routeDistribution&gt;</t>
  </si>
  <si>
    <t>&lt;routeDistribution id="Girard-38th-34th-EB-2017-Distrib"&gt; \r\n\t&lt;route id="Girard-38th-34th-EB-2017-Finish-Routed_173" edges="'134558401 '134558400 '485212838#0 '49887337#0 '313260439 '424803249 '367835676#0 '485212835#0 '423972760 '134558408#1 '134557565#1 '134557565#2 '134557565#3 '423972761 '134557563#0 '134557563#2 '134557563#5 '134557563#6 '134557563#7 '134557563#8 '-12150712#6 '-12150712#4 '-12150712#3/&gt;\r\n\t&lt;route id="Girard-38th-34th-EB-2017-Finish-Routed_174" edges="'134558401 '134558400 '485212838#0 '49887337#0 '313260439 '424803249 '367835676#0 '485212835#0 '423972760 '134558408#1 '134557565#1 '134557565#2 '134557565#3 '423972761 '134557563#0 '134557563#2 '134557563#5 '134557563#6 '-50111737#1 '-50111737#0 '-12202540#2 '-12202540#1/&gt;\r\n\t&lt;route id="Girard-38th-34th-EB-2017-Finish-Routed_175" edges="'134558401 '134558400 '485212838#0 '49887337#0 '313260439 '424803249 '367835676#0 '485212835#0 '423972760 '134558408#1 '134557565#1 '134557565#2 '134557565#3 '423972761 '134557563#0 '134557563#2 '134557563#5 '134557563#6 '134557563#7 '134557563#8 '134557563#9 '134557563#10 '-42706763#5 '-42706763#3 '-42706763#2/&gt;\r\n\t&lt;route id="Girard-38th-34th-EB-2017-Finish-Routed_176" edges="'134558401 '134558400 '485212838#0 '49887337#0 '-43117599/&gt;\r\n\t&lt;route id="Girard-38th-34th-EB-2017-Finish-Routed_177" edges="'134558401 '134558400 '485212838#0 '49887337#0 '313260439 '424803249 '367835676#0 '485212835#0 '423972760 '134558408#1 '12112385#3 '43117580#1-AddedOnRampEdge '43117580#1 '43117580#1-AddedOffRampEdge '12113368#0 '486653628 '43117623/&gt;\r\n\t&lt;route id="Girard-38th-34th-EB-2017-Finish-Routed_178" edges="'134558401 '134558400 '485212838#0 '485212848#0 '485212843 '-485212845 '12161029#0 '43357850#14.0/&gt;\r\n\t&lt;route id="Girard-38th-34th-EB-2017-Finish-Routed_179" edges="'134558401 '134558400 '485212838#0 '485212847#0/&gt;\r\n\t&lt;route id="Girard-38th-34th-EB-2017-Finish-Routed_180" edges="'134558401 '12112343#3 '49887339-AddedOnRampEdge '49887339.0/&gt;\r\n&lt;/routeDistribution&gt;</t>
  </si>
  <si>
    <t>&lt;routeDistribution id="Girard-38th-34th-WB-2017-Distrib"&gt; \r\n\t&lt;route id="Girard-38th-34th-WB-2017-Finish-Routed_181"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id="Girard-38th-34th-WB-2017-Finish-Routed_182"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id="Girard-38th-34th-WB-2017-Finish-Routed_183"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id="Girard-38th-34th-WB-2017-Finish-Routed_184" edges="'134558408#1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'32121248#14/&gt;\r\n\t&lt;route id="Girard-38th-34th-WB-2017-Finish-Routed_185" edges="'134558408#1 '12112385#3 '43117580#1-AddedOnRampEdge '43117580#1 '43117580#1-AddedOffRampEdge '12113368#0 '486653628 '43117623 '-43357850#9 '-43357850#4/&gt;\r\n\t&lt;route id="Girard-38th-34th-WB-2017-Finish-Routed_186" edges="'134558408#1 '12112385#3 '43117580#1-AddedOnRampEdge '43117580#1 '43117580#1-AddedOffRampEdge '43119829#1 '121243831 '448887924 '49321305/&gt;\r\n&lt;/routeDistribution&gt;</t>
  </si>
  <si>
    <t>&lt;routeDistribution id="GrgeHill-Wynn_BTH-02-Distrib"&gt; \r\n\t&lt;route id="GrgeHill-Wynn_BTH-02-Finish-Routed_187" edges="'49940069 '12118208#0 '12118208#2 '12118208#3 '-348015507#1 '-12132369#1 '-388756837#5 '-388756837#4 '-388756837#3 '-388756837#2 '-388756837#1 '-388756837#0 '-387423967#2 '-387423967#1 '-387423967#0 '-423967058#1 '-423967058#0 '-424824620 '-424824619 '-423956982 '-424824621 '-423956981 '-424803245 '-424803247#1 '-12150712#6 '-12150712#4 '-12150712#3/&gt;\r\n\t&lt;route id="GrgeHill-Wynn_BTH-02-Finish-Routed_188" edges="'49940069 '12118208#0 '12118208#2 '12118208#3 '-348015507#1 '-12132369#1 '-388756837#5 '-388756837#4 '-388756837#3 '-388756837#2 '-388756837#1 '-388756837#0 '-387423967#2 '-387423967#1 '-387423967#0 '-423967058#1 '-423967058#0 '-424824620 '-424824619 '-423956982 '-424824621 '-423956981 '-424803245 '-424803247#1 '-12150712#6 '-196358962#3 '-196358962#2 '-196358962#1 '-196358962#0 '-12202540#2 '-12202540#1/&gt;\r\n\t&lt;route id="GrgeHill-Wynn_BTH-02-Finish-Routed_189" edges="'49940069 '12118208#0 '12118208#2 '12118208#3 '-348015507#1 '-12132369#1 '-486653626#1 '-486653626#0 '-195659731#1 '-195659731#0 '-49916294#1 '49916295#0 '49916295#0-AddedOffRampEdge '49916295#1 '-32121248#9 '-32121248#8 '-32121248#7 '-32121248#6 '-32121248#5 '-32121248#4 '-32121248#3 '-32121248#2 '-32121248#1 '-32121248#0 '134563759 '-42706763#5 '-42706763#3 '-42706763#2/&gt;\r\n\t&lt;route id="GrgeHill-Wynn_BTH-02-Finish-Routed_190"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'49887337#0 '-43117599/&gt;\r\n\t&lt;route id="GrgeHill-Wynn_BTH-02-Finish-Routed_191" edges="'49940069 '12177786#0 '12177786#2 '12180067#0 '12180067#2 '12180067#3 '12180067#4 '12180067#6 '12180067#7 '12180067#9 '486653628 '43117623/&gt;\r\n\t&lt;route id="GrgeHill-Wynn_BTH-02-Finish-Routed_192" edges="'49940069 '12177786#0 '12177786#2 '12180067#0 '12180067#2 '12180067#3 '12180067#4 '12180067#6 '12180067#7 '12180067#9 '486653628 '43117623 '43357850#10 '43357850#11 '43357850#14.0/&gt;\r\n\t&lt;route id="GrgeHill-Wynn_BTH-02-Finish-Routed_193"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'485212847#0/&gt;\r\n\t&lt;route id="GrgeHill-Wynn_BTH-02-Finish-Routed_194" edges="'49940069 '12177786#0 '12177786#2 '12180067#0 '12180067#2 '12180067#3 '12180067#4 '49916232#0 '12113021#2-AddedOnRampEdge '12113021#2 '43119835#1-AddedOnRampEdge '43119835#1 '43119835#1-AddedOffRampEdge '43119833#1 '49887339-AddedOnRampEdge '49887339.0/&gt;\r\n&lt;/routeDistribution&gt;</t>
  </si>
  <si>
    <t>&lt;routeDistribution id="Montgm-76-ramp-MLK-EB-14-Distrib"&gt; \r\n\t&lt;route id="Montgm-76-ramp-MLK-EB-14-Finish-Routed_195" edges="'43117623 '43357850#10 '-12174962 '-106455706#2 '-106455706#0 '133870829#0 '133870831#4 '133870831#5 '106455705#0 '106455705#2 '-196358967#3 '-196358967#2 '134557563#5 '134557563#6 '134557563#7 '134557563#8 '-12150712#6 '-12150712#4 '-12150712#3/&gt;\r\n\t&lt;route id="Montgm-76-ramp-MLK-EB-14-Finish-Routed_196" edges="'43117623 '43357850#10 '-12174962 '-106455706#2 '-106455706#0 '133870829#0 '133870831#4 '133870831#5 '106455705#0 '106455705#2 '-196358967#3 '-196358967#2 '134557563#5 '134557563#6 '-50111737#1 '-50111737#0 '-12202540#2 '-12202540#1/&gt;\r\n\t&lt;route id="Montgm-76-ramp-MLK-EB-14-Finish-Routed_197" edges="'43117623 '43357850#10 '-12174962 '-106455706#2 '-106455706#0 '133870829#0 '133870831#4 '133870831#5 '106455705#0 '106455705#2 '-196358967#3 '-196358967#2 '134557563#5 '134557563#6 '134557563#7 '134557563#8 '134557563#9 '134557563#10 '-42706763#5 '-42706763#3 '-42706763#2/&gt;\r\n\t&lt;route id="Montgm-76-ramp-MLK-EB-14-Finish-Routed_198" edges="'43117623 '43357850#10 '43357850#11 '-12161029#1 '485212845 '485212849 '485212844#0 '49887337#0 '-43117599/&gt;\r\n\t&lt;route id="Montgm-76-ramp-MLK-EB-14-Finish-Routed_199" edges="'43117623/&gt;\r\n\t&lt;route id="Montgm-76-ramp-MLK-EB-14-Finish-Routed_200" edges="'43117623 '43357850#10 '43357850#11 '43357850#14.0/&gt;\r\n\t&lt;route id="Montgm-76-ramp-MLK-EB-14-Finish-Routed_201" edges="'43117623 '43357850#10 '43357850#11 '-12161029#1 '485212845 '485212849 '485212844#0 '485212847#0/&gt;\r\n\t&lt;route id="Montgm-76-ramp-MLK-EB-14-Finish-Routed_202" edges="'43117623 '43357850#10 '43357850#11 '-12161029#1 '485212845 '485212849 '485212844#0 '485212835#0 '423972760 '12112343#3 '49887339-AddedOnRampEdge '49887339.0/&gt;\r\n&lt;/routeDistribution&gt;</t>
  </si>
  <si>
    <t>&lt;routeDistribution id="Montgm-76-ramp-MLK-WB-14-Distrib"&gt; \r\n\t&lt;route id="Montgm-76-ramp-MLK-WB-14-Finish-Routed_203" edges="'-43117624#1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id="Montgm-76-ramp-MLK-WB-14-Finish-Routed_204" edges="'-43117624#1 '-486653628 '-12180067#9 '-12180067#7 '-12180067#6 '-12180067#5 '-12180067#3 '-12180067#2 '-12180067#1 '424978639.0 '424978639.102 '387423966 '424978644 '423965484 '196358954#0 '196358954#1 '448887868 '448887871#0 '448887871#1 '448887869 '448887867 '196358956#0 '448887870#0 '12327906#0 '12327906#1/&gt;\r\n\t&lt;route id="Montgm-76-ramp-MLK-WB-14-Finish-Routed_205" edges="'-43117624#1 '-486653628 '-12180067#9 '-12180067#7 '-12180067#6 '-12180067#5 '-12180067#3 '-12180067#2 '-12180067#1 '424978639.0 '424978639.102 '12180460#0 '196358988#0 '49940061 '196358983#0 '196358983#1 '196358983#2 '196358983#3 '196358983#4 '196358983#5 '196358983#6 '196358983#7 '196358983#8/&gt;\r\n\t&lt;route id="Montgm-76-ramp-MLK-WB-14-Finish-Routed_206" edges="'-43117624#1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id="Montgm-76-ramp-MLK-WB-14-Finish-Routed_207" edges="'-43117624#1 '-486653628 '-12180067#9 '-12180067#7 '-12180067#6 '-12180067#5 '-12180067#3 '-12156616#2 '49916246 '12180067#4 '12180067#6 '12180067#7 '12180067#9 '486653628 '43117623 '-43357850#9 '-43357850#4/&gt;\r\n\t&lt;route id="Montgm-76-ramp-MLK-WB-14-Finish-Routed_208" edges="'-43117624#1 '12113372 '12113368#3-AddedOnRampEdge '12113368#3 '121243831 '448887924 '49321305/&gt;\r\n&lt;/routeDistribution&gt;</t>
  </si>
  <si>
    <t>&lt;routeDistribution id="Montgm-BelMan-76-ramps-EB-14-Distrib"&gt; \r\n\t&lt;route id="Montgm-BelMan-76-ramps-EB-14-Finish-Routed_209" edges="'12180067#4 '49916232#0 '12113021#2-AddedOnRampEdge '12113021#2 '43119835#1-AddedOnRampEdge '43119835#1 '43119835#1-AddedOffRampEdge '12111684 '134558408#1 '134557565#1 '134557565#2 '134557565#3 '423972761 '134557563#0 '134557563#2 '134557563#5 '134557563#6 '134557563#7 '134557563#8 '-12150712#6 '-12150712#4 '-12150712#3/&gt;\r\n\t&lt;route id="Montgm-BelMan-76-ramps-EB-14-Finish-Routed_210" edges="'12180067#4 '49916232#0 '12113021#2-AddedOnRampEdge '12113021#2 '43119835#1-AddedOnRampEdge '43119835#1 '43119835#1-AddedOffRampEdge '12111684 '134558408#1 '134557565#1 '134557565#2 '134557565#3 '423972761 '134557563#0 '134557563#2 '134557563#5 '134557563#6 '-50111737#1 '-50111737#0 '-12202540#2 '-12202540#1/&gt;\r\n\t&lt;route id="Montgm-BelMan-76-ramps-EB-14-Finish-Routed_211" edges="'12180067#4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'-42706763#2/&gt;\r\n\t&lt;route id="Montgm-BelMan-76-ramps-EB-14-Finish-Routed_212" edges="'12180067#4 '12180067#6 '12180067#7 '12180067#9 '486653628 '43117623 '43357850#10 '43357850#11 '-12161029#1 '485212845 '485212849 '485212844#0 '49887337#0 '-43117599/&gt;\r\n\t&lt;route id="Montgm-BelMan-76-ramps-EB-14-Finish-Routed_213" edges="'12180067#4 '12180067#6 '12180067#7 '12180067#9 '486653628 '43117623/&gt;\r\n\t&lt;route id="Montgm-BelMan-76-ramps-EB-14-Finish-Routed_214" edges="'12180067#4 '12180067#6 '12180067#7 '12180067#9 '486653628 '43117623 '43357850#10 '43357850#11 '43357850#14.0/&gt;\r\n\t&lt;route id="Montgm-BelMan-76-ramps-EB-14-Finish-Routed_215" edges="'12180067#4 '12180067#6 '12180067#7 '12180067#9 '486653628 '43117623 '43357850#10 '43357850#11 '-12161029#1 '485212845 '485212849 '485212844#0 '485212847#0/&gt;\r\n\t&lt;route id="Montgm-BelMan-76-ramps-EB-14-Finish-Routed_216" edges="'12180067#4 '49916232#0 '12113021#2-AddedOnRampEdge '12113021#2 '43119835#1-AddedOnRampEdge '43119835#1 '43119835#1-AddedOffRampEdge '43119833#1 '49887339-AddedOnRampEdge '49887339.0/&gt;\r\n&lt;/routeDistribution&gt;</t>
  </si>
  <si>
    <t>&lt;routeDistribution id="Montgm-BelMan-76-ramps-WB-14-Distrib"&gt; \r\n\t&lt;route id="Montgm-BelMan-76-ramps-WB-14-Finish-Routed_217" edges="'-12180067#5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id="Montgm-BelMan-76-ramps-WB-14-Finish-Routed_218" edges="'-12180067#5 '-12180067#3 '-12180067#2 '-12180067#1 '424978639.0 '424978639.102 '387423966 '424978644 '423965484 '196358954#0 '196358954#1 '448887868 '448887871#0 '448887871#1 '448887869 '448887867 '196358956#0 '448887870#0 '12327906#0 '12327906#1/&gt;\r\n\t&lt;route id="Montgm-BelMan-76-ramps-WB-14-Finish-Routed_219" edges="'-12180067#5 '-12180067#3 '-12180067#2 '-12180067#1 '424978639.0 '424978639.102 '12180460#0 '196358988#0 '49940061 '196358983#0 '196358983#1 '196358983#2 '196358983#3 '196358983#4 '196358983#5 '196358983#6 '196358983#7 '196358983#8/&gt;\r\n\t&lt;route id="Montgm-BelMan-76-ramps-WB-14-Finish-Routed_220" edges="'-12180067#5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id="Montgm-BelMan-76-ramps-WB-14-Finish-Routed_221" edges="'-12180067#5 '-12180067#3 '-12156616#2 '49916246 '12180067#4 '12180067#6 '12180067#7 '12180067#9 '486653628 '43117623 '-43357850#9 '-43357850#4/&gt;\r\n\t&lt;route id="Montgm-BelMan-76-ramps-WB-14-Finish-Routed_222" edges="'-12180067#5 '-12180067#3 '-12156616#2 '49916246 '12180067#4 '12180067#6 '12180067#7 '12180067#9 '12113368#2 '12113368#3-AddedOnRampEdge '12113368#3 '121243831 '448887924 '49321305/&gt;\r\n&lt;/routeDistribution&gt;</t>
  </si>
  <si>
    <t>&lt;routeDistribution id="Wynn-54th-PrkSD-BTH-02-Distrib"&gt; \r\n\t&lt;route id="Wynn-54th-PrkSD-BTH-02-Finish-Routed_223"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id="Wynn-54th-PrkSD-BTH-02-Finish-Routed_224"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id="Wynn-54th-PrkSD-BTH-02-Finish-Routed_225" edges="'-196358983#4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id="Wynn-54th-PrkSD-BTH-02-Finish-Routed_226"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id="Wynn-54th-PrkSD-BTH-02-Finish-Routed_227" edges="'-196358983#4 '-196358983#3 '-196358983#2 '-196358983#1 '-196358983#0 '-49940061 '-49940062 '-12180460#1 '-424978642.0 '-424978642.170 '12180067#0 '12180067#2 '12180067#3 '12180067#4 '12180067#6 '12180067#7 '12180067#9 '486653628 '43117623/&gt;\r\n\t&lt;route id="Wynn-54th-PrkSD-BTH-02-Finish-Routed_228" edges="'-196358983#4 '-196358983#3 '-196358983#2 '-196358983#1 '-196358983#0 '-49940061 '-49940062 '-12180460#1 '-424978642.0 '-424978642.170 '12180067#0 '12180067#2 '12180067#3 '12180067#4 '12180067#6 '12180067#7 '12180067#9 '486653628 '43117623 '43357850#10 '43357850#11 '43357850#14.0/&gt;\r\n\t&lt;route id="Wynn-54th-PrkSD-BTH-02-Finish-Routed_229"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id="Wynn-54th-PrkSD-BTH-02-Finish-Routed_230" edges="'-196358983#4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t>
  </si>
  <si>
    <t>&lt;routeDistribution id="Wynn-GeogresLA-53rd-EB-05-Distrib"&gt; \r\n\t&lt;route id="Wynn-GeogresLA-53rd-EB-05-Finish-Routed_231"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id="Wynn-GeogresLA-53rd-EB-05-Finish-Routed_232"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id="Wynn-GeogresLA-53rd-EB-05-Finish-Routed_233" edges="'-196358983#7 '-196358983#6 '-196358983#5 '-196358983#4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id="Wynn-GeogresLA-53rd-EB-05-Finish-Routed_234"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id="Wynn-GeogresLA-53rd-EB-05-Finish-Routed_235" edges="'-196358983#7 '-196358983#6 '-196358983#5 '-196358983#4 '-196358983#3 '-196358983#2 '-196358983#1 '-196358983#0 '-49940061 '-49940062 '-12180460#1 '-424978642.0 '-424978642.170 '12180067#0 '12180067#2 '12180067#3 '12180067#4 '12180067#6 '12180067#7 '12180067#9 '486653628 '43117623/&gt;\r\n\t&lt;route id="Wynn-GeogresLA-53rd-EB-05-Finish-Routed_236" edges="'-196358983#7 '-196358983#6 '-196358983#5 '-196358983#4 '-196358983#3 '-196358983#2 '-196358983#1 '-196358983#0 '-49940061 '-49940062 '-12180460#1 '-424978642.0 '-424978642.170 '12180067#0 '12180067#2 '12180067#3 '12180067#4 '12180067#6 '12180067#7 '12180067#9 '486653628 '43117623 '43357850#10 '43357850#11 '43357850#14.0/&gt;\r\n\t&lt;route id="Wynn-GeogresLA-53rd-EB-05-Finish-Routed_237"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id="Wynn-GeogresLA-53rd-EB-05-Finish-Routed_238" edges="'-196358983#7 '-196358983#6 '-196358983#5 '-196358983#4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t>
  </si>
  <si>
    <t>&lt;routeDistribution id="Wynn-GeogresLA-53rd-WB-05-Distrib"&gt; \r\n\t&lt;route id="Wynn-GeogresLA-53rd-WB-05-Finish-Routed_239" edges="'196358983#7 '12120693#0 '-12165089#3 '-12165089#2 '-12164460#14 '12166594 '-12201066#0 '-12200500#1 '49940349#0 '49940349#1 '-49940088#4 '-49940088#2 '-49940088#1 '-49940061 '-49940062 '12118189 '196358992#0 '424978644 '423965484 '196358954#0 '12149487#0 '180860085#0 '180860085#1 '180860085#2 '180860085#3 '448887904 '448887906 '448887908 '448887907 '448887889 '448887879 '448887886 '180860083#0 '448887887 '12206200 '448887872 '119667113 '63067896 '104526256-AddedOnRampEdge/&gt;\r\n\t&lt;route id="Wynn-GeogresLA-53rd-WB-05-Finish-Routed_240" edges="'196358983#7 '12120693#0 '-12165089#3 '-12165089#2 '-12164460#14 '12166594 '-12201066#0 '-12200500#1 '49940349#0 '49940349#1 '-49940088#4 '-49940088#2 '-49940088#1 '-49940061 '-49940062 '12118189 '196358992#0 '424978644 '423965484 '196358954#0 '196358954#1 '448887868 '448887871#0 '448887871#1 '448887869 '448887867 '196358956#0 '448887870#0 '12327906#0 '12327906#1/&gt;\r\n\t&lt;route id="Wynn-GeogresLA-53rd-WB-05-Finish-Routed_241" edges="'196358983#7 '196358983#8/&gt;\r\n\t&lt;route id="Wynn-GeogresLA-53rd-WB-05-Finish-Routed_242" edges="'196358983#7 '196358983#8 '-121486019#13 '-121486019#11 '-121486019#10 '-121486019#8 '-121486019#7 '-121486019#5 '-121486019#3 '-121486019#1 '-12180812#2 '-12180812#1 '-12180812#0 '-12123568#3 '-12123568#2 '-12123568#1 '-12123568#0 '-49916294#1 '49916295#0 '49916295#0-AddedOffRampEdge '49916295#1 '42706768#0 '-377636731#2 '-12156204#1 '32121248#8 '32121248#9 '32121248#10 '32121248#12 '32121248#13 '32121248#14/&gt;\r\n\t&lt;route id="Wynn-GeogresLA-53rd-WB-05-Finish-Routed_243" edges="'196358983#7 '12120693#0 '-12165089#3 '-12165089#2 '-12164460#14 '12166594 '-12201066#0 '-12200500#1 '49940349#0 '49940349#1 '-49940088#4 '-49940088#2 '-49940088#1 '-49940061 '-49940062 '-12180460#1 '-424978642.0 '-424978642.170 '12180067#0 '12180067#2 '12180067#3 '12180067#4 '12180067#6 '12180067#7 '12180067#9 '486653628 '43117623 '-43357850#9 '-43357850#4/&gt;\r\n\t&lt;route id="Wynn-GeogresLA-53rd-WB-05-Finish-Routed_244" edges="'196358983#7 '12120693#0 '-12165089#3 '-12165089#2 '-12164460#14 '12166594 '-12201066#0 '-12200500#1 '49940349#0 '49940349#1 '-49940088#4 '-49940088#2 '-49940088#1 '-49940061 '-49940062 '-12180460#1 '-424978642.0 '-424978642.170 '12180067#0 '12180067#2 '12180067#3 '12180067#4 '12180067#6 '12180067#7 '12180067#9 '12113368#2 '12113368#3-AddedOnRampEdge '12113368#3 '121243831 '448887924 '49321305/&gt;\r\n&lt;/routeDistribution&gt;</t>
  </si>
  <si>
    <t>&lt;route id="</t>
  </si>
  <si>
    <t>&lt;vehicles&gt;</t>
  </si>
  <si>
    <t>&lt;flow id=</t>
  </si>
  <si>
    <t>" begin="</t>
  </si>
  <si>
    <t>" end="</t>
  </si>
  <si>
    <t>" vehsPerHour="</t>
  </si>
  <si>
    <t>" from="</t>
  </si>
  <si>
    <t>" to="</t>
  </si>
  <si>
    <t>" via="</t>
  </si>
  <si>
    <t>"/&gt;</t>
  </si>
  <si>
    <t>&lt;/vehicles&gt;</t>
  </si>
  <si>
    <t>Calibrator List</t>
  </si>
  <si>
    <t>Lane LIST</t>
  </si>
  <si>
    <t>EDGE LIST</t>
  </si>
  <si>
    <t>" edges="</t>
  </si>
  <si>
    <t xml:space="preserve">  &lt;trip id="t" depart="0" from="beg" to="end"/&gt;</t>
  </si>
  <si>
    <t>Belmont-GRD-to-Parkside-SB-96</t>
  </si>
  <si>
    <t>423956982_0</t>
  </si>
  <si>
    <t xml:space="preserve">  &lt;flow id="f" begin="0" end="100" number="23" from="beg" to="end"/&gt;</t>
  </si>
  <si>
    <t>Belmont-PrkSD-GrgHill-NB-16</t>
  </si>
  <si>
    <t>423967359#0_0</t>
  </si>
  <si>
    <t>423956982</t>
  </si>
  <si>
    <t xml:space="preserve">  f2"0100" number="23" from="beg" to="end" via="e1 e23 e7"/&gt;</t>
  </si>
  <si>
    <t>Belmont-GRD-to-Parkside-NB-96</t>
  </si>
  <si>
    <t>423956980_0</t>
  </si>
  <si>
    <t>423956980</t>
  </si>
  <si>
    <t>49916295#1 32121248#10</t>
  </si>
  <si>
    <t>Belmont-Ford-to-US1-NB-96</t>
  </si>
  <si>
    <t>196358956#0_0</t>
  </si>
  <si>
    <t xml:space="preserve">1_0-2_0 </t>
  </si>
  <si>
    <t>107458346 32121248#12</t>
  </si>
  <si>
    <t>Belmont-Ford-to-US1-SB-96</t>
  </si>
  <si>
    <t>-196358956#2_0</t>
  </si>
  <si>
    <t>2_0-3_0</t>
  </si>
  <si>
    <t>ConcrseDR-Belmont-MemHll-EB-02</t>
  </si>
  <si>
    <t>-106455704#9_0</t>
  </si>
  <si>
    <t>3_0-3_1</t>
  </si>
  <si>
    <t>ConcrseDR-Belmont-MemHll-WB-02</t>
  </si>
  <si>
    <t>106455704#4_0</t>
  </si>
  <si>
    <t>3_1-3_2</t>
  </si>
  <si>
    <t>49940069_0</t>
  </si>
  <si>
    <t>FINISH</t>
  </si>
  <si>
    <t>hr</t>
  </si>
  <si>
    <t>&lt;flow id="</t>
  </si>
  <si>
    <t>RAND()</t>
  </si>
  <si>
    <t>avedev</t>
  </si>
  <si>
    <t>Wynn-GeogresLA-53rd-EB-05</t>
  </si>
  <si>
    <t>-196358983#7_0</t>
  </si>
  <si>
    <t>DUA-1</t>
  </si>
  <si>
    <t>START</t>
  </si>
  <si>
    <t>mean</t>
  </si>
  <si>
    <t>Wynn-GeogresLA-53rd-WB-05</t>
  </si>
  <si>
    <t>196358983#7_0</t>
  </si>
  <si>
    <t>DUA-2</t>
  </si>
  <si>
    <t>stdev</t>
  </si>
  <si>
    <t>Belmont-Wynn-PrkSD-NB-05</t>
  </si>
  <si>
    <t>387423966_0</t>
  </si>
  <si>
    <t>DUA-3</t>
  </si>
  <si>
    <t>Belmont-Wynn-PrkSD-SB-05</t>
  </si>
  <si>
    <t>-387423966_0</t>
  </si>
  <si>
    <t>DUA-4</t>
  </si>
  <si>
    <t>Belmont-Conshi-US1-NB-08</t>
  </si>
  <si>
    <t>DUA-5</t>
  </si>
  <si>
    <t>Belmont-Conshi-US1-SB-08</t>
  </si>
  <si>
    <t>DUA-6</t>
  </si>
  <si>
    <t>-196358983#4_0</t>
  </si>
  <si>
    <t>DUA-7</t>
  </si>
  <si>
    <t>Belmont_PennGRV-WYALUSING-SB-09</t>
  </si>
  <si>
    <t>-12150712#3_0</t>
  </si>
  <si>
    <t>DUA-8</t>
  </si>
  <si>
    <t>Belmont_PennGRV-WYALUSING-NB-09</t>
  </si>
  <si>
    <t>12150712#3_0</t>
  </si>
  <si>
    <t>DUA-9</t>
  </si>
  <si>
    <t>Belmont-PrkSD-Monument-NB-09</t>
  </si>
  <si>
    <t>196358954#0_0</t>
  </si>
  <si>
    <t>DUA-10</t>
  </si>
  <si>
    <t>Belmont-BmontMansn-PrkSD-NB-09</t>
  </si>
  <si>
    <t>424978644_0</t>
  </si>
  <si>
    <t>DUA-11</t>
  </si>
  <si>
    <t>Belmont-BmontMansn-PrkSD-SB-09</t>
  </si>
  <si>
    <t>-49940170#0_0</t>
  </si>
  <si>
    <t>-49940170#0</t>
  </si>
  <si>
    <t>DUA-12</t>
  </si>
  <si>
    <t>Belmont-Wynn-GrgHill-NB-10</t>
  </si>
  <si>
    <t>Belmont-Wynn-GrgHill-SB-10</t>
  </si>
  <si>
    <t>Belmont-Lansdwn-States-NB-11</t>
  </si>
  <si>
    <t>423967359#1_0</t>
  </si>
  <si>
    <t>Belmont-Lansdwn-States-SB-11</t>
  </si>
  <si>
    <t>-423967359#1_0</t>
  </si>
  <si>
    <t>&lt;trip id="</t>
  </si>
  <si>
    <t>" depart="</t>
  </si>
  <si>
    <t>Belmont-Monmnt-Conshi-NB-12</t>
  </si>
  <si>
    <t>196358954#1_0</t>
  </si>
  <si>
    <t>SB</t>
  </si>
  <si>
    <t>&lt;trip id="Belmont-GRD-to-Parkside-SB-96-Finish-Routed" depart="5" from="423956982" to="-43357850#4"/&gt;</t>
  </si>
  <si>
    <t>Belmont-GRD-to-Parkside-SB-96-Finish-Routed</t>
  </si>
  <si>
    <t>Belmont-Monmnt-Conshi-SB-12</t>
  </si>
  <si>
    <t>-196358954#3_0</t>
  </si>
  <si>
    <t>Belmont_PennGRV-WYALUSING-SB-09-Finish-Routed</t>
  </si>
  <si>
    <t>NB</t>
  </si>
  <si>
    <t>Belmont-PrkSD-GrgHill-NB-16-Finish-Routed</t>
  </si>
  <si>
    <t>&lt;trip id="Belmont-PrkSD-GrgHill-NB-16-Finish-Routed" depart="6" from="423967359#0" to="485212847#0"/&gt;</t>
  </si>
  <si>
    <t>423967359#0</t>
  </si>
  <si>
    <t>Montgm-BelMan-76-ramps-EB-14</t>
  </si>
  <si>
    <t>12180067#4_0</t>
  </si>
  <si>
    <t>Belmont-GRD-to-Parkside-NB-96-Finish-Routed</t>
  </si>
  <si>
    <t>&lt;trip id="Belmont-GRD-to-Parkside-NB-96-Finish-Routed" depart="7" from="423956980" to="49887339.0"/&gt;</t>
  </si>
  <si>
    <t>EB</t>
  </si>
  <si>
    <t>485212847#0</t>
  </si>
  <si>
    <t>Montgm-BelMan-76-ramps-WB-14</t>
  </si>
  <si>
    <t>-12180067#5_0</t>
  </si>
  <si>
    <t>Belmont-Ford-to-US1-NB-96-Finish-Routed</t>
  </si>
  <si>
    <t>&lt;trip id="Belmont-Ford-to-US1-NB-96-Finish-Routed" depart="8" from="196358956#0" to="49887339.0"/&gt;</t>
  </si>
  <si>
    <t>196358956#0</t>
  </si>
  <si>
    <t>Montgm-76-ramp-MLK-EB-14</t>
  </si>
  <si>
    <t>43117623_0</t>
  </si>
  <si>
    <t>Belmont-Wynn-PrkSD-NB-05-Finish-Routed</t>
  </si>
  <si>
    <t>&lt;trip id="Belmont-Ford-to-US1-SB-96-Finish-Routed" depart="9" from="-196358956#2" to="49321305"/&gt;</t>
  </si>
  <si>
    <t>Belmont-Ford-to-US1-SB-96-Finish-Routed</t>
  </si>
  <si>
    <t>-196358956#2</t>
  </si>
  <si>
    <t>Montgm-76-ramp-MLK-WB-14</t>
  </si>
  <si>
    <t>-43117624#1_0</t>
  </si>
  <si>
    <t>Belmont-Conshi-US1-NB-08-Finish-Routed</t>
  </si>
  <si>
    <t>&lt;trip id="ConcrseDR-Belmont-MemHll-EB-02-Finish-Routed" depart="10" from="-106455704#9" to="12327906#1"/&gt;</t>
  </si>
  <si>
    <t>ConcrseDR-Belmont-MemHll-EB-02-Finish-Routed</t>
  </si>
  <si>
    <t>-106455704#9</t>
  </si>
  <si>
    <t>Belmont-PrkSD-GrgHill-SB-16</t>
  </si>
  <si>
    <t>-423967359#0_0</t>
  </si>
  <si>
    <t>Belmont_PennGRV-WYALUSING-NB-09-Finish-Routed</t>
  </si>
  <si>
    <t>WB</t>
  </si>
  <si>
    <t>&lt;trip id="ConcrseDR-Belmont-MemHll-WB-02-Finish-Routed" depart="11" from="106455704#4" to="43357850#14.0"/&gt;</t>
  </si>
  <si>
    <t>ConcrseDR-Belmont-MemHll-WB-02-Finish-Routed</t>
  </si>
  <si>
    <t>106455704#4</t>
  </si>
  <si>
    <t>Belmont-GrgHill-Monmnt-NB-16</t>
  </si>
  <si>
    <t>Belmont-PrkSD-Monument-NB-09-Finish-Routed</t>
  </si>
  <si>
    <t>&lt;trip id="GrgeHill-Wynn_BTH-02-Finish-Routed" depart="12" from="49940069" to="-43357850#4"/&gt;</t>
  </si>
  <si>
    <t>GrgeHill-Wynn_BTH-02-Finish-Routed</t>
  </si>
  <si>
    <t>49940069</t>
  </si>
  <si>
    <t>Belmont-GrgHill-Monmnt-SB-16</t>
  </si>
  <si>
    <t>-424978642.170_0</t>
  </si>
  <si>
    <t>Belmont-BmontMansn-PrkSD-NB-09-Finish-Routed</t>
  </si>
  <si>
    <t>&lt;trip id="Wynn-GeogresLA-53rd-EB-05-Finish-Routed" depart="13" from="-196358983#7" to="104526256-AddedOnRampEdge"/&gt;</t>
  </si>
  <si>
    <t>Wynn-GeogresLA-53rd-EB-05-Finish-Routed</t>
  </si>
  <si>
    <t>-196358983#7</t>
  </si>
  <si>
    <t>Belmont-Stiles-Viola-SB-17</t>
  </si>
  <si>
    <t>-423956982_0</t>
  </si>
  <si>
    <t>Belmont-BmontMansn-PrkSD-SB-09-Finish-Routed</t>
  </si>
  <si>
    <t>Belmont-Wynn-GrgHill-NB-10-Finish-Routed</t>
  </si>
  <si>
    <t>&lt;trip id="Wynn-GeogresLA-53rd-WB-05-Finish-Routed" depart="14" from="196358983#7" to="43357850#14.0"/&gt;</t>
  </si>
  <si>
    <t>Wynn-GeogresLA-53rd-WB-05-Finish-Routed</t>
  </si>
  <si>
    <t>196358983#7</t>
  </si>
  <si>
    <t>Belmont-Stiles-Viola-NB-17</t>
  </si>
  <si>
    <t>Belmont-Lansdwn-States-NB-11-Finish-Routed</t>
  </si>
  <si>
    <t>&lt;trip id="Belmont-Wynn-PrkSD-NB-05-Finish-Routed" depart="15" from="387423966" to="-12150712#3"/&gt;</t>
  </si>
  <si>
    <t>387423966</t>
  </si>
  <si>
    <t>Girard-38th-34th-EB-2017</t>
  </si>
  <si>
    <t>134558401_0</t>
  </si>
  <si>
    <t>Belmont-Monmnt-Conshi-NB-12-Finish-Routed</t>
  </si>
  <si>
    <t>&lt;trip id="Belmont-Wynn-PrkSD-SB-05-Finish-Routed" depart="16" from="-387423966" to="32121248#14"/&gt;</t>
  </si>
  <si>
    <t>Belmont-Wynn-PrkSD-SB-05-Finish-Routed</t>
  </si>
  <si>
    <t>-387423966</t>
  </si>
  <si>
    <t>Girard-38th-34th-WB-2017</t>
  </si>
  <si>
    <t>134558408#1_0</t>
  </si>
  <si>
    <t>Belmont-GrgHill-Monmnt-NB-16-Finish-Routed</t>
  </si>
  <si>
    <t>&lt;trip id="Belmont-Conshi-US1-NB-08-Finish-Routed" depart="17" from="196358956#0" to="-43117599"/&gt;</t>
  </si>
  <si>
    <t>Belmont-PrkSD-Monument-SB-09</t>
  </si>
  <si>
    <t>Belmont-Stiles-Viola-NB-17-Finish-Routed</t>
  </si>
  <si>
    <t>&lt;trip id="Belmont-Conshi-US1-SB-08-Finish-Routed" depart="18" from="-196358956#2" to="12327906#1"/&gt;</t>
  </si>
  <si>
    <t>Belmont-Conshi-US1-SB-08-Finish-Routed</t>
  </si>
  <si>
    <t>END YOUR PULL DOWN ONE ABOVE</t>
  </si>
  <si>
    <t>&lt;trip id="Wynn-54th-PrkSD-BTH-02-Finish-Routed" depart="19" from="-196358983#4" to="12327906#1"/&gt;</t>
  </si>
  <si>
    <t>Wynn-54th-PrkSD-BTH-02-Finish-Routed</t>
  </si>
  <si>
    <t>-196358983#4</t>
  </si>
  <si>
    <t>&lt;trip id="Belmont_PennGRV-WYALUSING-SB-09-Finish-Routed" depart="20" from="-12150712#3" to="49321305"/&gt;</t>
  </si>
  <si>
    <t>-12150712#3</t>
  </si>
  <si>
    <t>Montgm-BelMan-76-ramps-WB-14-Finish-Routed</t>
  </si>
  <si>
    <t>&lt;trip id="Belmont_PennGRV-WYALUSING-NB-09-Finish-Routed" depart="21" from="12150712#3" to="43117623"/&gt;</t>
  </si>
  <si>
    <t>12150712#3</t>
  </si>
  <si>
    <t>Prob Distribution Function</t>
  </si>
  <si>
    <t>Montgm-76-ramp-MLK-WB-14-Finish-Routed</t>
  </si>
  <si>
    <t>&lt;trip id="Belmont-PrkSD-Monument-NB-09-Finish-Routed" depart="22" from="196358954#0" to="43357850#14.0"/&gt;</t>
  </si>
  <si>
    <t>196358954#0</t>
  </si>
  <si>
    <t>Lancaster Ave (EB)</t>
  </si>
  <si>
    <t>-42706763#2</t>
  </si>
  <si>
    <t>Girard-38th-34th-WB-2017-Finish-Routed</t>
  </si>
  <si>
    <t>&lt;trip id="Belmont-BmontMansn-PrkSD-NB-09-Finish-Routed" depart="23" from="424978644" to="43117623"/&gt;</t>
  </si>
  <si>
    <t>424978644</t>
  </si>
  <si>
    <t>Belmont</t>
  </si>
  <si>
    <t>&lt;trip id="Belmont-BmontMansn-PrkSD-SB-09-Finish-Routed" depart="24" from="424978644" to="104526256-AddedOnRampEdge"/&gt;</t>
  </si>
  <si>
    <t>-12202540#1</t>
  </si>
  <si>
    <t>&lt;trip id="Belmont-Wynn-GrgHill-NB-10-Finish-Routed" depart="25" from="387423966" to="43357850#14.0"/&gt;</t>
  </si>
  <si>
    <t>34th</t>
  </si>
  <si>
    <t>&lt;trip id="Belmont-Wynn-GrgHill-SB-10-Finish-Routed" depart="26" from="-387423966" to="12327906#1"/&gt;</t>
  </si>
  <si>
    <t>Belmont-Wynn-GrgHill-SB-10-Finish-Routed</t>
  </si>
  <si>
    <t>49887339.0</t>
  </si>
  <si>
    <t>&lt;trip id="Belmont-Lansdwn-States-NB-11-Finish-Routed" depart="27" from="423967359#1" to="-12150712#3"/&gt;</t>
  </si>
  <si>
    <t>423967359#1</t>
  </si>
  <si>
    <t>MLK</t>
  </si>
  <si>
    <t>43357850#14.0</t>
  </si>
  <si>
    <t>&lt;trip id="Belmont-Lansdwn-States-SB-11-Finish-Routed" depart="28" from="-423967359#1" to="12327906#1"/&gt;</t>
  </si>
  <si>
    <t>Belmont-Lansdwn-States-SB-11-Finish-Routed</t>
  </si>
  <si>
    <t>-423967359#1</t>
  </si>
  <si>
    <t>Girad</t>
  </si>
  <si>
    <t>&lt;trip id="Belmont-Monmnt-Conshi-NB-12-Finish-Routed" depart="29" from="196358954#1" to="49887339.0"/&gt;</t>
  </si>
  <si>
    <t>196358954#1</t>
  </si>
  <si>
    <t>Momument</t>
  </si>
  <si>
    <t>&lt;trip id="Belmont-Monmnt-Conshi-SB-12-Finish-Routed" depart="30" from="-196358954#3" to="49321305"/&gt;</t>
  </si>
  <si>
    <t>Belmont-Monmnt-Conshi-SB-12-Finish-Routed</t>
  </si>
  <si>
    <t>-196358954#3</t>
  </si>
  <si>
    <t>Wynnefield Avenue</t>
  </si>
  <si>
    <t>196358983#8</t>
  </si>
  <si>
    <t>&lt;trip id="Montgm-BelMan-76-ramps-EB-14-Finish-Routed" depart="31" from="12180067#4" to="12327906#1"/&gt;</t>
  </si>
  <si>
    <t>Montgm-BelMan-76-ramps-EB-14-Finish-Routed</t>
  </si>
  <si>
    <t>12180067#4</t>
  </si>
  <si>
    <t>Lancaster Avenue</t>
  </si>
  <si>
    <t>32121248#14</t>
  </si>
  <si>
    <t>&lt;trip id="Montgm-BelMan-76-ramps-WB-14-Finish-Routed" depart="32" from="-12180067#5" to="-43117599"/&gt;</t>
  </si>
  <si>
    <t>-12180067#5</t>
  </si>
  <si>
    <t>US1 NB</t>
  </si>
  <si>
    <t>104526256-AddedOnRampEdge</t>
  </si>
  <si>
    <t>&lt;trip id="Montgm-76-ramp-MLK-EB-14-Finish-Routed" depart="33" from="43117623" to="12327906#1"/&gt;</t>
  </si>
  <si>
    <t>Montgm-76-ramp-MLK-EB-14-Finish-Routed</t>
  </si>
  <si>
    <t>43117623</t>
  </si>
  <si>
    <t>Belmont NB</t>
  </si>
  <si>
    <t>12327906#1</t>
  </si>
  <si>
    <t>&lt;trip id="Montgm-76-ramp-MLK-WB-14-Finish-Routed" depart="34" from="-43117624#1" to="-12150712#3"/&gt;</t>
  </si>
  <si>
    <t>-43117624#1</t>
  </si>
  <si>
    <t>76 WB</t>
  </si>
  <si>
    <t>49321305</t>
  </si>
  <si>
    <t>&lt;trip id="Belmont-PrkSD-GrgHill-SB-16-Finish-Routed" depart="35" from="-423967359#0" to="32121248#14"/&gt;</t>
  </si>
  <si>
    <t>Belmont-PrkSD-GrgHill-SB-16-Finish-Routed</t>
  </si>
  <si>
    <t>-423967359#0</t>
  </si>
  <si>
    <t>West River Drive</t>
  </si>
  <si>
    <t>-43357850#4</t>
  </si>
  <si>
    <t>&lt;trip id="Belmont-GrgHill-Monmnt-NB-16-Finish-Routed" depart="36" from="387423966" to="-43117599"/&gt;</t>
  </si>
  <si>
    <t>&lt;trip id="Belmont-GrgHill-Monmnt-SB-16-Finish-Routed" depart="37" from="-424978642.170" to="49321305"/&gt;</t>
  </si>
  <si>
    <t>Belmont-GrgHill-Monmnt-SB-16-Finish-Routed</t>
  </si>
  <si>
    <t>-424978642.170</t>
  </si>
  <si>
    <t>&lt;trip id="Belmont-Stiles-Viola-SB-17-Finish-Routed" depart="38" from="-423956982" to="49321305"/&gt;</t>
  </si>
  <si>
    <t>Belmont-Stiles-Viola-SB-17-Finish-Routed</t>
  </si>
  <si>
    <t>-423956982</t>
  </si>
  <si>
    <t>&lt;trip id="Belmont-Stiles-Viola-NB-17-Finish-Routed" depart="39" from="423956980" to="49887339.0"/&gt;</t>
  </si>
  <si>
    <t>&lt;trip id="Girard-38th-34th-EB-2017-Finish-Routed" depart="40" from="134558401" to="12327906#1"/&gt;</t>
  </si>
  <si>
    <t>Girard-38th-34th-EB-2017-Finish-Routed</t>
  </si>
  <si>
    <t>134558401</t>
  </si>
  <si>
    <t>&lt;trip id="Girard-38th-34th-WB-2017-Finish-Routed" depart="41" from="134558408#1" to="49887339.0"/&gt;</t>
  </si>
  <si>
    <t>134558408#1</t>
  </si>
  <si>
    <t xml:space="preserve"> &lt;route id=</t>
  </si>
  <si>
    <t>0_0-0_1 -Finish-Routed</t>
  </si>
  <si>
    <t xml:space="preserve"> edges=</t>
  </si>
  <si>
    <t>0_0-0_1 0_1-1_1 1_1-2_1 2_1-3_1 3_1-3_2 FINISH</t>
  </si>
  <si>
    <t>/&gt;</t>
  </si>
  <si>
    <t>0_0-1_0 -Finish-Routed</t>
  </si>
  <si>
    <t>0_0-1_0 1_0-1_1 1_1-2_1 2_1-3_1 3_1-3_2 FINISH</t>
  </si>
  <si>
    <t>0_1-0_0 -Finish-Routed</t>
  </si>
  <si>
    <t>0_1-0_0 0_0-1_0 1_0-1_1 1_1-2_1 2_1-3_1 3_1-3_2 FINISH</t>
  </si>
  <si>
    <t>0_1-0_2 -Finish-Routed</t>
  </si>
  <si>
    <t>0_1-0_2 0_2-1_2 1_2-2_2 2_2-3_2 FINISH</t>
  </si>
  <si>
    <t>0_1-1_1 -Finish-Routed</t>
  </si>
  <si>
    <t>0_1-1_1 1_1-2_1 2_1-3_1 3_1-3_2 FINISH</t>
  </si>
  <si>
    <t>0_2-0_1 -Finish-Routed</t>
  </si>
  <si>
    <t>0_2-0_1 0_1-1_1 1_1-2_1 2_1-3_1 3_1-3_2 FINISH</t>
  </si>
  <si>
    <t>0_2-1_2 -Finish-Routed</t>
  </si>
  <si>
    <t>0_2-1_2 1_2-2_2 2_2-3_2 FINISH</t>
  </si>
  <si>
    <t>1_0-0_0 -Finish-Routed</t>
  </si>
  <si>
    <t>1_0-0_0 0_0-0_1 0_1-1_1 1_1-2_1 2_1-3_1 3_1-3_2 FINISH</t>
  </si>
  <si>
    <t>1_0-1_1 -Finish-Routed</t>
  </si>
  <si>
    <t>1_0-1_1 1_1-2_1 2_1-3_1 3_1-3_2 FINISH</t>
  </si>
  <si>
    <t>1_0-2_0 -Finish-Routed</t>
  </si>
  <si>
    <t>1_0-2_0 2_0-3_0 3_0-3_1 3_1-3_2 FINISH</t>
  </si>
  <si>
    <t>1_1-0_1 -Finish-Routed</t>
  </si>
  <si>
    <t>1_1-0_1 0_1-0_2 0_2-1_2 1_2-2_2 2_2-3_2 FINISH</t>
  </si>
  <si>
    <t>1_1-1_0 -Finish-Routed</t>
  </si>
  <si>
    <t>1_1-1_0 1_0-2_0 2_0-3_0 3_0-3_1 3_1-3_2 FINISH</t>
  </si>
  <si>
    <t>1_1-2_1 -Finish-Routed</t>
  </si>
  <si>
    <t>1_1-2_1 2_1-3_1 3_1-3_2 FINISH</t>
  </si>
  <si>
    <t>1_2-0_2 -Finish-Routed</t>
  </si>
  <si>
    <t>1_2-0_2 0_2-0_1 0_1-1_1 1_1-2_1 2_1-3_1 3_1-3_2 FINISH</t>
  </si>
  <si>
    <t>1_2-2_2 -Finish-Routed</t>
  </si>
  <si>
    <t>1_2-2_2 2_2-3_2 FINISH</t>
  </si>
  <si>
    <t>2_0-1_0 -Finish-Routed</t>
  </si>
  <si>
    <t>2_0-1_0 1_0-1_1 1_1-2_1 2_1-3_1 3_1-3_2 FINISH</t>
  </si>
  <si>
    <t>2_0-3_0 -Finish-Routed</t>
  </si>
  <si>
    <t>2_0-3_0 3_0-3_1 3_1-3_2 FINISH</t>
  </si>
  <si>
    <t>2_1-1_1 -Finish-Routed</t>
  </si>
  <si>
    <t>2_1-1_1 1_1-1_0 1_0-2_0 2_0-3_0 3_0-3_1 3_1-3_2 FINISH</t>
  </si>
  <si>
    <t>2_1-2_2 -Finish-Routed</t>
  </si>
  <si>
    <t>2_1-2_2 2_2-3_2 FINISH</t>
  </si>
  <si>
    <t>2_1-3_1 -Finish-Routed</t>
  </si>
  <si>
    <t>2_1-3_1 3_1-3_2 FINISH</t>
  </si>
  <si>
    <t>2_2-1_2 -Finish-Routed</t>
  </si>
  <si>
    <t>2_2-1_2 1_2-0_2 0_2-0_1 0_1-1_1 1_1-2_1 2_1-3_1 3_1-3_2 FINISH</t>
  </si>
  <si>
    <t>2_2-2_1 -Finish-Routed</t>
  </si>
  <si>
    <t>2_2-2_1 2_1-3_1 3_1-3_2 FINISH</t>
  </si>
  <si>
    <t>2_2-3_2 -Finish-Routed</t>
  </si>
  <si>
    <t>2_2-3_2 FINISH</t>
  </si>
  <si>
    <t>3_0-2_0 -Finish-Routed</t>
  </si>
  <si>
    <t>3_0-2_0 2_0-1_0 1_0-1_1 1_1-2_1 2_1-3_1 3_1-3_2 FINISH</t>
  </si>
  <si>
    <t>3_0-3_1 -Finish-Routed</t>
  </si>
  <si>
    <t>3_0-3_1 3_1-3_2 FINISH</t>
  </si>
  <si>
    <t>3_1-2_1 -Finish-Routed</t>
  </si>
  <si>
    <t xml:space="preserve">  edges=</t>
  </si>
  <si>
    <t>3_1-2_1 2_1-2_2 2_2-3_2 FINISH</t>
  </si>
  <si>
    <t>3_1-3_0 -Finish-Routed</t>
  </si>
  <si>
    <t>3_1-3_2 -Finish-Routed</t>
  </si>
  <si>
    <t>3_1-3_2 FINISH</t>
  </si>
  <si>
    <t>3_2-2_2 -Finish-Routed</t>
  </si>
  <si>
    <t>3_2-3_1 -Finish-Routed</t>
  </si>
  <si>
    <t>423967359#0 423967359#1 423967352 424978646 12180067#0 12180067#2 -12156616#2 49916246 -12180067#3 -12180067#2 -12180067#1 -424978647#1 -423967352 -423967359#1 -423967359#0 -423967356 -424978643 -423967357 -423967353 -423967354 -423967355 -423967358#2 -423967358#1 -423967058#1 -423967058#0 -424824620 -424824619 -423956982 -424824621 -423956981 -424803245 -424803247#1 -12150712#6 -12150712#4 -12150712#3</t>
  </si>
  <si>
    <t>11.43 21.11 22.57 26.17 30.08 33.04 34.56 36.56 37.90 41.00 44.97 48.57 50.03 59.71 65.14 66.13 66.76 71.29 72.65 73.42 73.66 73.99 74.64 75.35 78.97 79.52 80.22 85.27 86.15 87.68 88.63 90.05 92.69 96.27 96.99"/&gt;</t>
  </si>
  <si>
    <t>196358956#0 -448887890#1 -448887888 -448887880 -448887876 -448887895#1 12143331#0 12143331#2 -12149612#2 -12149612#1 -12149612#0 -448887901 -448887868 -196358954#3 -196358954#0 -423965484 -49940170#0 -387423966 -424978642.0 -424978642.170 12180067#0 12180067#2 12180067#3 12180067#4 49916232#0 12113021#2-AddedOnRampEdge 12113021#2 43119835#1-AddedOnRampEdge 43119835#1 43119835#1-AddedOffRampEdge 43119833#1 49887339-AddedOnRampEdge 49887339.0</t>
  </si>
  <si>
    <t>11.69 12.81 13.90 16.22 25.48 28.96 38.13 46.56 48.68 50.81 54.31 56.28 57.67 73.94 75.71 77.05 81.82 102.40 106.37 109.77 113.68 116.63 118.04 129.87 132.49 136.85 142.78 146.75 182.31 186.27 202.92 206.83 236.24"/&gt;</t>
  </si>
  <si>
    <t>423956980 424824619 424824620 423956978 49940589 -62105282#6 -62105282#5 -62105282#3 -62105282#2 -62105282#1 -62105282#0 49940635#0 12124622#0 12124622#2 12161029#0 43357850#14.0</t>
  </si>
  <si>
    <t>12.04 12.74 13.30 16.91 18.02 24.70 28.25 32.25 34.91 37.50 42.23 46.70 54.01 77.41 81.25 120.45"/&gt;</t>
  </si>
  <si>
    <t>-196358956#2 -448887867 -448887869 -448887902 -196358958 -196358959#5 180860085#0 180860085#1 180860085#2 180860085#3 448887904 448887906 448887908 448887907 448887889 448887879 448887886 180860083#0 448887887 12206200 448887872 119667113 63067896 1045262</t>
  </si>
  <si>
    <t>12.60 13.17 15.01 16.36 31.91 32.70 33.09 34.15 46.44 54.60 56.29 58.02 58.83 59.79 60.53 64.22 65.75 76.51 77.18 84.13 88.15 96.39 102.61 108.90"/&gt;</t>
  </si>
  <si>
    <t>-196358983#7 -196358983#6 -196358983#5 -196358983#4 -196358983#3 -196358983#2 -196358983#1 -196358983#0 -49940061 -49940062 12118189 196358992#0 424978644 423965484 196358954#0 12149487#0 180860085#0 180860085#1 180860085#2 180860085#3 448887904 448887906</t>
  </si>
  <si>
    <t>17.54 21.98 28.05 33.43 39.57 46.56 50.29 56.60 58.26 60.78 73.77 75.80 80.58 81.92 83.69 114.24 114.64 115.69 127.98 136.14 137.84 139.57 140.38 141.33 142.07 145.77 147.30 158.05 158.73 165.67 169.69 177.93 184.15 190.45"/&gt;</t>
  </si>
  <si>
    <t>196358983#7 196358983#8 -121486019#13 -121486019#11 -121486019#10 -121486019#8 -121486019#7 -121486019#5 -121486019#3 -121486019#1 -12180812#2 -12180812#1 -12180812#0 -12123568#3 -12123568#2 -12123568#1 -12123568#0 -49916294#1 49916295#0 49916295#0-AddedOffRampEdge 49916295#1 -32121248#9 -32121248#8 -32121248#7 -32121248#6 -32121248#5 -32121248#4 -32121248#3 -32121248#2 -32121248#1 -32121248#0 134563759 -42706763#5 -42706763#3 -42706763#2</t>
  </si>
  <si>
    <t>18.54 38.54 42.14 45.66 49.36 52.92 58.36 61.06 63.39 68.47 71.17 73.28 82.51 84.01 85.83 87.64 92.88 95.61 97.85 101.34 101.94 104.31 110.00 110.42 112.90 116.69 119.96 123.78 126.65 127.22 131.36 133.76 134.35 139.62 143.90"/&gt;</t>
  </si>
  <si>
    <t>20.69 21.81 22.90 25.22 34.48 37.96 47.13 55.56 57.68 59.81 63.31 65.28 66.67 82.94 84.71 86.05 90.82 111.40 115.37 118.77 122.68 125.63 127.04 138.87 141.49 145.85 151.78 155.75 191.31 195.27 211.92 215.83 245.24"/&gt;</t>
  </si>
  <si>
    <t>-196358956#2 -448887867 -448887869 -448887902 -196358958 -196358959#5 180860085#0 180860084 196358958 448887902 448887869 448887867 196358956#0 448887870#0 12327906#0 12327906#1</t>
  </si>
  <si>
    <t>21.60 22.17 24.01 25.36 40.91 41.70 42.09 43.53 59.08 60.43 62.27 62.84 66.53 69.75 73.59 79.26"/&gt;</t>
  </si>
  <si>
    <t>12150712#3 12158135 12158130#0 12142045#0 12142045#1 134557564#4 -12150712#6 -12150712#4 -12150712#3</t>
  </si>
  <si>
    <t>21.72 25.68 30.33 35.48 43.10 47.88 50.52 54.10 54.81"/&gt;</t>
  </si>
  <si>
    <t>196358954#0 12149487#0 180860085#0 180860084 -196358959#5 -12149487#2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t>
  </si>
  <si>
    <t>23.77 54.33 54.72 56.15 56.94 87.45 89.22 90.55 95.33 115.90 119.87 123.28 126.88 128.34 138.02 143.45 144.44 145.07 149.60 150.96 151.73 151.97 152.30 152.95 153.66 157.28 157.83 158.53 163.58 164.46 165.99 166.94 168.36 171.00 174.58 175.30"/&gt;</t>
  </si>
  <si>
    <t>-196358983#4 -196358983#3 -196358983#2 -196358983#1 -196358983#0 -49940061 -49940062 -12180460#1 -424978642.0 -424978642.170 12180067#0 12180067#2 12180067#3 12180067#4 12180067#6 12180067#7 12180067#9 486653628 43117623 -43357850#9 -43357850#4</t>
  </si>
  <si>
    <t>24.37 30.51 37.51 41.24 47.55 49.21 51.73 68.50 72.48 75.88 79.79 82.74 84.15 95.98 96.74 97.20 99.20 99.58 106.14 144.82 163.77"/&gt;</t>
  </si>
  <si>
    <t>-106455704#9 -12172348#3 -12140031#8 423967353 424978640 424978643 423967356 423967359#0 423967359#1 423967352 424978646 424978639.0 424978639.102 387423966 424978644 423965484 196358954#0 12149487#0 180860085#0 180860085#1 180860085#2 180860085#3 4488879</t>
  </si>
  <si>
    <t>26.62 36.90 47.88 49.23 53.77 54.39 55.38 60.82 70.49 71.95 75.56 79.03 82.92 103.50 108.28 109.62 111.39 141.95 142.34 143.40 155.68 163.84 165.54 167.27 168.08 169.04 169.77 173.47 175.00 185.75 186.43 193.38 197.39 205.64 211.86 218.15"/&gt;</t>
  </si>
  <si>
    <t>106455704#4 -423967357 -423967353 -423967354 -423967355 -423967358#2 -423967358#1 -423967058#1 -423967058#0 -424824620 -424824619 -423956982 -424824621 -423956981 -424803245 -424803247#1 -12150712#6 -12150712#4 -12150712#3</t>
  </si>
  <si>
    <t>27.62 32.16 33.51 34.29 34.53 34.85 35.51 36.22 39.83 40.39 41.09 46.13 47.01 48.54 49.50 50.92 53.56 57.13 57.85"/&gt;</t>
  </si>
  <si>
    <t>424978644 12184200#0 12184200#2 12184200#3-AddedOnRampEdge 12184200#3 -49940061 -49940062 -12180460#1 -424978642.0 -424978642.170 12180067#0 12180067#2 12180067#3 12180067#4 12180067#6 12180067#7 12180067#9 486653628 43117623</t>
  </si>
  <si>
    <t>27.78 37.13 40.84 42.52 44.15 45.81 48.33 65.11 69.08 72.48 76.39 79.35 80.75 92.58 93.35 93.80 95.80 96.19 102.75"/&gt;</t>
  </si>
  <si>
    <t>424978644 12184200#0 12184200#2 12184200#3-AddedOnRampEdge 12184200#3 196358983#0 196358983#1 196358983#2 196358983#3 196358983#4 196358983#5 196358983#6 196358983#7 196358983#8</t>
  </si>
  <si>
    <t>28.78 38.13 41.84 43.52 45.15 51.46 55.19 62.24 68.38 73.75 79.83 84.27 88.81 108.81"/&gt;</t>
  </si>
  <si>
    <t>387423966 437249227#0 437249227#2-AddedOnRampEdge 437249227#2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t>
  </si>
  <si>
    <t>35.58 39.72 43.22 44.75 46.43 48.06 49.72 52.24 69.02 72.99 76.39 80.00 81.46 91.13 96.57 97.56 98.18 102.72 104.07 104.85 105.09 105.41 106.07 107.54 114.22 117.77 121.77 124.43 127.02 131.75 142.00 143.63 145.22 149.34 155.92 156.63 157.12 158.66 175.65 177.91 199.30"/&gt;</t>
  </si>
  <si>
    <t xml:space="preserve">-387423966 12180460#0 12118189 196358992#0 424978644 423965484 196358954#0 12149487#0 180860085#0 180860085#1 180860085#2 180860085#3 448887904 448887906 448887908 448887907 448887889 448887879 448887886 180860083#0 448887887 12206200 448887872 119667113 </t>
  </si>
  <si>
    <t>36.58 53.34 66.32 68.35 73.13 74.47 76.24 106.80 107.19 108.25 120.53 128.69 130.39 132.12 132.93 133.89 134.62 138.32 139.85 150.60 151.28 158.23 162.24 170.49 176.71 183.00"/&gt;</t>
  </si>
  <si>
    <t>423967359#1 423967352 424978646 12180067#0 12180067#2 12180067#3 12180067#4 12180067#6 12180067#7 12180067#9 486653628 43117623</t>
  </si>
  <si>
    <t>36.67 38.14 41.74 45.65 48.61 50.01 61.84 62.61 63.06 65.06 65.45 72.01"/&gt;</t>
  </si>
  <si>
    <t>49940069 12177786#0 12177786#2 12180067#0 12180067#2 12180067#3 12180067#4 12180067#6 12180067#7 12180067#9 12113368#2 12113368#3-AddedOnRampEdge 12113368#3 121243831 448887924 49321305</t>
  </si>
  <si>
    <t>36.97 73.68 82.08 85.99 88.94 90.35 102.18 102.94 103.40 105.40 106.78 111.14 119.63 185.93 187.35 194.36"/&gt;</t>
  </si>
  <si>
    <t>-423967359#1 -423967359#0 -423967356 -424978643 -423967357 -423967353 -423967354 -423967355 -423967358#2 49940587#0 -387423967#0 423967358#0 423967358#2 423967355 423967354 423967353 424978640 424978643 423967356 423967359#0 423967359#1 423967352 42497864</t>
  </si>
  <si>
    <t>37.67 43.11 44.10 44.72 49.26 50.61 51.39 51.63 51.96 53.07 54.54 55.19 55.52 55.76 56.53 57.89 62.42 63.05 64.04 69.47 79.15 80.61 84.21 88.12 91.08 92.48 104.31 105.08 105.53 107.53 108.91 113.28 121.77 188.06 189.49 196.49"/&gt;</t>
  </si>
  <si>
    <t>43117623 43357850#10 -12174962 -106455706#2 -106455706#0 133870829#0 133870831#4 133870831#5 106455705#0 106455705#2 -196358967#3 -196358967#2 134557563#5 134557563#6 134557563#7 134557563#8 134557563#9 134557563#10 -134563759 32121248#0 32121248#1 32121248#2 32121248#3 32121248#4 32121248#5 32121248#6 32121248#7 32121248#8 32121248#9 32121248#10 32121248#12 32121248#13 32121248#14</t>
  </si>
  <si>
    <t>39.56 54.62 92.90 99.51 100.71 103.64 104.00 104.03 113.33 117.99 122.41 127.42 128.53 134.21 136.76 143.68 155.81 159.37 161.78 165.91 166.48 169.35 173.18 176.45 180.24 182.72 183.14 188.83 191.20 192.00 202.89 205.14 220.92"/&gt;</t>
  </si>
  <si>
    <t>-424978642.170 -12177786#4 12165400#0 12165400#1 49916266#1 49916265 -12132374#3 -12132374#1 -348015507#1 -12132369#1 -486653626#1 -486653626#0 -195659731#1 -195659731#0 -49916294#1 49916295#0 49916295#0-AddedOffRampEdge 49916295#1 32121248#10 32121248#12</t>
  </si>
  <si>
    <t>40.40 48.97 54.76 75.90 78.05 79.08 84.71 91.40 92.64 93.26 95.73 98.18 100.08 102.11 104.84 107.08 110.58 111.17 111.97 122.85 125.10 140.88"/&gt;</t>
  </si>
  <si>
    <t>-423967359#0 -423967356 -424978643 -423967357 -423967353 -423967354 -423967355 -423967358#2 49940587#0 -387423967#0 423967358#0 423967358#2 423967355 423967354 423967353 424978640 424978643 423967356 423967359#0 423967359#1 423967352 424978646 424978639.0</t>
  </si>
  <si>
    <t>40.43 41.42 42.05 46.58 47.94 48.71 48.96 49.28 50.40 51.86 52.51 52.84 53.08 53.86 55.21 59.75 60.37 61.36 66.80 76.47 77.93 81.54 85.02 88.90 109.48 114.27 115.60 117.37 147.93 148.32 149.38 161.67 169.83 171.52 173.25 174.06 175.02 175.76 179.45 180.98 191.73 192.41 199.36 203.38 211.62 217.84 224.13"/&gt;</t>
  </si>
  <si>
    <t>-43117624#1 -486653628 -12180067#9 -12180067#7 -12180067#6 -12180067#5 -12180067#3 -12180067#2 -12180067#1 -424978647#1 -423967352 -423967359#1 -423967359#0 -423967356 -424978643 -423967357 -423967353 -423967354 -423967355 -423967358#2 -423967358#1 -42396</t>
  </si>
  <si>
    <t>40.80 41.19 43.21 43.67 44.43 56.21 57.54 60.65 64.61 68.22 69.68 79.35 84.79 85.78 86.40 90.94 92.29 93.07 93.31 93.63 94.29 95.00 98.61 99.17 99.87 104.91 105.79 107.32 108.28 109.70 112.34 115.91 116.63"/&gt;</t>
  </si>
  <si>
    <t>134558401 134558400 485212838#0 485212848#0 485212843 -485212845 12161029#0 -43357850#13 -43357850#10 -43117624#1 -486653628 -12180067#9 -12180067#7 -12180067#6 -12180067#5 -12180067#3 -12180067#2 -12180067#1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t>
  </si>
  <si>
    <t>41.54 58.53 60.79 65.76 69.67 83.90 87.73 121.75 136.67 143.47 143.86 145.88 146.34 147.10 158.88 160.21 163.32 167.28 170.76 174.65 195.22 200.01 201.35 203.12 233.67 234.07 235.12 247.41 255.57 257.27 259.00 259.81 260.76 261.50 265.19 266.73 277.48 278.16 285.10 289.12 297.36 303.58 309.87"/&gt;</t>
  </si>
  <si>
    <t>12180067#4 12180067#6 12180067#7 12180067#9 486653628 43117623 -43357850#9 -43357850#4</t>
  </si>
  <si>
    <t>42.83 43.60 44.05 46.05 46.44 53.00 91.68 110.62"/&gt;</t>
  </si>
  <si>
    <t>-423956982 -12188507#0 12178236#2 424824619 424824620 423956978 423967058#1 423967358#0 423967358#2 423967355 423967354 423967353 424978640 424978643 423967356 423967359#0 423967359#1 423967352 424978646 12180067#0 12180067#2 12180067#3 12180067#4 1218006</t>
  </si>
  <si>
    <t>43.04 57.23 75.25 75.95 76.50 80.12 80.83 81.48 81.81 82.05 82.83 84.18 88.72 89.34 90.33 95.77 105.44 106.90 110.51 114.42 117.37 118.77 130.61 131.37 131.83 133.83 135.20 139.57 148.06 214.35 215.78 222.79"/&gt;</t>
  </si>
  <si>
    <t>134558408#1 134557565#1 134557565#2 134557565#3 423972761 134557563#0 134557563#2 134557563#5 134557563#6 134557563#7 134557563#8 -12150712#6 -12150712#4 -12150712#3</t>
  </si>
  <si>
    <t>43.12 43.82 50.40 53.15 56.22 57.84 64.08 65.19 70.87 73.42 80.34 82.98 86.56 87.28"/&gt;</t>
  </si>
  <si>
    <t>-12180067#5 -12180067#3 -12156616#2 49916246 12180067#4 49916232#0 12113021#2-AddedOnRampEdge 12113021#2 43119835#1-AddedOnRampEdge 43119835#1 43119835#1-AddedOffRampEdge 43119833#1 49887339-AddedOnRampEdge 49887339.0</t>
  </si>
  <si>
    <t>43.77 45.11 46.64 48.64 60.47 63.09 67.45 73.38 77.35 112.91 116.87 133.52 137.43 166.84"/&gt;</t>
  </si>
  <si>
    <t>423956980 424824619 424824620 423956978 49940589 62105282#7 -423967058#1 -423967058#0 -424824620 -424824619 -423956982 -424824621 -423956981 -424803245 -424803247#1 134557563#9 134557563#10 -42706763#5 -42706763#3 -42706763#2</t>
  </si>
  <si>
    <t>44.04 44.74 45.30 48.91 50.02 51.49 52.20 55.82 56.37 57.07 62.12 63.00 64.53 65.48 66.90 79.04 82.59 83.19 88.46 92.73"/&gt;</t>
  </si>
  <si>
    <t>196358954#1 448887868 448887871#0 12165819#0 12140715#0 -12149612#0 -448887901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t>
  </si>
  <si>
    <t>45.25 46.65 53.40 63.49 75.21 78.71 80.68 82.07 98.34 100.11 101.45 106.22 126.80 130.77 134.17 137.77 139.24 148.91 154.34 155.34 155.96 160.49 161.85 162.63 162.87 163.19 163.84 165.32 172.00 175.55 179.55 182.21 184.80 189.53 199.78 201.41 203.00 207.12 213.70 214.40 214.90 216.44 233.43 235.69 243.77 287.65"/&gt;</t>
  </si>
  <si>
    <t>387423966 437249227#0 437249227#2-AddedOnRampEdge 437249227#2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t>
  </si>
  <si>
    <t>45.58 49.72 53.22 54.75 56.43 58.06 59.72 62.24 79.02 82.99 86.39 90.00 91.46 101.13 106.57 107.56 108.18 112.72 114.07 114.85 115.09 115.41 116.07 116.78 120.39 120.95 121.65 126.69 127.57 129.10 130.06 131.48 134.12 137.69 138.41"/&gt;</t>
  </si>
  <si>
    <t>-196358954#3 -196358954#0 -423965484 12184200#0 12184200#2 12184200#3-AddedOnRampEdge 12184200#3 49940088#0 49940088#2 49940088#3 49940321#0 49940321#1 -486653625#1 -486653625#0 -12119526#1 -12119526#0 -195659731#1 -195659731#0 -49916294#1 49916295#0 4991</t>
  </si>
  <si>
    <t>46.27 48.04 49.37 58.72 62.43 64.11 65.74 73.51 76.34 82.23 82.96 102.28 105.06 106.99 108.75 112.97 114.87 116.90 119.63 121.87 125.36 125.96 126.76 137.64 139.89 155.67"/&gt;</t>
  </si>
  <si>
    <t>-387423966 12180460#0 196358988#0 49940061 196358983#0 196358983#1 196358983#2 196358983#3 196358983#4 196358983#5 196358983#6 196358983#7 196358983#8</t>
  </si>
  <si>
    <t>46.58 63.34 65.85 67.51 73.82 77.55 84.60 90.73 96.11 102.19 106.63 111.16 131.17"/&gt;</t>
  </si>
  <si>
    <t>387423966 437249227#0 437249227#2-AddedOnRampEdge 437249227#2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t>
  </si>
  <si>
    <t>56.58 60.72 64.22 65.75 67.43 69.06 70.72 73.24 90.02 93.99 97.39 101.00 102.46 112.13 117.57 118.56 119.18 123.72 125.07 125.85 126.09 126.41 127.07 128.54 135.22 138.77 142.77 145.43 148.02 152.75 163.00 164.63 166.22 170.34 176.92 177.63 178.12 179.66 196.65 198.91 206.99 250.87"/&gt;</t>
  </si>
  <si>
    <t>Node_A</t>
  </si>
  <si>
    <t>Node_B</t>
  </si>
  <si>
    <t>edge:</t>
  </si>
  <si>
    <t>-448887871#0_0</t>
  </si>
  <si>
    <t>-448887871#0</t>
  </si>
  <si>
    <t>12180460#0</t>
  </si>
  <si>
    <t>Wynn-PrkSD-Belmont-BTH-15-118680</t>
  </si>
  <si>
    <t>Wynn-PrkSD-Belmont-BTH-15-118681</t>
  </si>
  <si>
    <t>Wynn-PrkSD-Belmont-BTH-15-118682</t>
  </si>
  <si>
    <t>Wynn-PrkSD-Belmont-BTH-15-118683</t>
  </si>
  <si>
    <t>Wynn-PrkSD-Belmont-BTH-15-118684</t>
  </si>
  <si>
    <t>Wynn-PrkSD-Belmont-BTH-15-118685</t>
  </si>
  <si>
    <t>Wynn-PrkSD-Belmont-BTH-15-118686</t>
  </si>
  <si>
    <t>Wynn-PrkSD-Belmont-BTH-15-118687</t>
  </si>
  <si>
    <t>12180460#7</t>
  </si>
  <si>
    <t>-448887871#0_1</t>
  </si>
  <si>
    <t>Wynn-PrkSD-Belmont-BTH/2-WB-15</t>
  </si>
  <si>
    <t>GrgeHill-Wynn_BTH-02-WB</t>
  </si>
  <si>
    <t>ParkSide-52nd-Belmont-WB-2017</t>
  </si>
  <si>
    <t>62105282#0</t>
  </si>
  <si>
    <t>-448887871#0_2</t>
  </si>
  <si>
    <t>ParkSide-52nd-Belmont-WB-2017-1</t>
  </si>
  <si>
    <t>ParkSide-52nd-Belmont-WB-2017-2</t>
  </si>
  <si>
    <t>ParkSide-52nd-Belmont-WB-2017-3</t>
  </si>
  <si>
    <t>ParkSide-52nd-Belmont-WB-2017-4</t>
  </si>
  <si>
    <t>ParkSide-52nd-Belmont-WB-2017-5</t>
  </si>
  <si>
    <t>ParkSide-52nd-Belmont-WB-2017-6</t>
  </si>
  <si>
    <t xml:space="preserve">    &lt;route id="ParkSide-52nd-Belmont-WB-2017-1"  edges="62105282#0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t>
  </si>
  <si>
    <t xml:space="preserve">    &lt;route id="ParkSide-52nd-Belmont-WB-2017-2"  edges="62105282#0 62105282#1 62105282#2 -12116814#1 -12116814#0 -12116817#4 -12116817#3 134557563#8 134557563#9 134557563#10 -134563759 32121248#0 32121248#1 32121248#2 32121248#3 32121248#4 32121248#5 32121248#6 32121248#7 32121248#8 32121248#9 32121248#10 32121248#12 32121248#13 32121248#14"/&gt;</t>
  </si>
  <si>
    <t xml:space="preserve">    &lt;route id="ParkSide-52nd-Belmont-WB-2017-3"  edges="62105282#0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t>
  </si>
  <si>
    <t xml:space="preserve">    &lt;route id="ParkSide-52nd-Belmont-WB-2017-4"  edges="62105282#0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t>
  </si>
  <si>
    <t xml:space="preserve">    &lt;route id="ParkSide-52nd-Belmont-WB-2017-5"  edges="62105282#0 62105282#1 62105282#2 62105282#3 62105282#4 62105282#6 62105282#7 423967358#0 423967358#2 423967355 423967354 423967353 424978640 424978643 423967356 423967359#0 423967359#1 423967352 424978646 12180067#0 12180067#2 12180067#3 12180067#4 12180067#6 12180067#7 12180067#9 12113368#2 12113368#3-AddedOnRampEdge 12113368#3 121243831 448887924 49321305"/&gt;</t>
  </si>
  <si>
    <t xml:space="preserve">    &lt;route id="ParkSide-52nd-Belmont-WB-2017-6"  edges="62105282#0 62105282#1 62105282#2 62105282#3 62105282#4 62105282#6 62105282#7 423967358#0 423967358#2 423967355 423967354 423967353 424978640 424978643 423967356 423967359#0 423967359#1 423967352 424978646 12180067#0 12180067#2 12180067#3 12180067#4 12180067#6 12180067#7 12180067#9 486653628 43117623 -43357850#9 -43357850#4"/&gt;</t>
  </si>
  <si>
    <t>Wynn-PrkSD-Belmont-BTH-EB-15</t>
  </si>
  <si>
    <t>ParkSide-52nd-Belmont-EB-2017-1</t>
  </si>
  <si>
    <t>ParkSide-52nd-Belmont-EB-2017-2</t>
  </si>
  <si>
    <t>ParkSide-52nd-Belmont-EB-2017-3</t>
  </si>
  <si>
    <t>ParkSide-52nd-Belmont-EB-2017-4</t>
  </si>
  <si>
    <t>ParkSide-52nd-Belmont-EB-2017-5</t>
  </si>
  <si>
    <t>ParkSide-52nd-Belmont-EB-2017-6</t>
  </si>
  <si>
    <t>ParkSide-52nd-Belmont-EB-2017-7</t>
  </si>
  <si>
    <t>ParkSide-52nd-Belmont-EB-2017-8</t>
  </si>
  <si>
    <t>-388756837#2</t>
  </si>
  <si>
    <t>Wynn-PrkSD-Belmont-BTH/2-EB-15-1</t>
  </si>
  <si>
    <t>Wynn-PrkSD-Belmont-BTH/2-EB-15-2</t>
  </si>
  <si>
    <t>Wynn-PrkSD-Belmont-BTH/2-EB-15-3</t>
  </si>
  <si>
    <t>Wynn-PrkSD-Belmont-BTH/2-EB-15-4</t>
  </si>
  <si>
    <t>Wynn-PrkSD-Belmont-BTH/2-EB-15-5</t>
  </si>
  <si>
    <t>Wynn-PrkSD-Belmont-BTH/2-EB-15-6</t>
  </si>
  <si>
    <t>Wynn-PrkSD-Belmont-BTH/2-EB-15-7</t>
  </si>
  <si>
    <t>Wynn-PrkSD-Belmont-BTH/2-EB-15-8</t>
  </si>
  <si>
    <t>-12180460#1</t>
  </si>
  <si>
    <t>12184200#0</t>
  </si>
  <si>
    <t>Parkside_limiter-1-SB-0</t>
  </si>
  <si>
    <t>Parkside_limiter-1-SB-1</t>
  </si>
  <si>
    <t>Parkside_limiter-1-SB-2</t>
  </si>
  <si>
    <t>Parkside_limiter-1-SB-3</t>
  </si>
  <si>
    <t>Parkside_limiter-1-SB-4</t>
  </si>
  <si>
    <t>Parkside_limiter-1-SB-5</t>
  </si>
  <si>
    <t>Parkside_limiter-1-SB-6</t>
  </si>
  <si>
    <t>Parkside_limiter-1-SB-7</t>
  </si>
  <si>
    <t>485212835#0</t>
  </si>
  <si>
    <t>Montgm-BelMan-76-ramps-WB-14-110748</t>
  </si>
  <si>
    <t>num route</t>
  </si>
  <si>
    <t>Belmont_PennGRV-WYALUSING-NB-09-53494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</si>
</sst>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1"/>
      <color theme="1"/>
      <name val="Calibri"/>
      <family val="2"/>
      <scheme val="minor"/>
    </font>
    <font>
      <sz val="11"/>
      <color rgb="FF000000"/>
      <name val="Courier New"/>
      <family val="3"/>
    </font>
    <font>
      <sz val="10"/>
      <color rgb="FF000000"/>
      <name val="Times New Roman"/>
      <family val="1"/>
    </font>
    <font>
      <sz val="10"/>
      <color rgb="FF000000"/>
      <name val="Times New Roman"/>
      <family val="1"/>
    </font>
    <font>
      <b/>
      <i/>
      <sz val="11"/>
      <color rgb="FF000000"/>
      <name val="Courier New"/>
      <family val="3"/>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0" fontId="3" fillId="0" borderId="0"/>
    <xf numFmtId="0" fontId="4" fillId="0" borderId="0"/>
  </cellStyleXfs>
  <cellXfs count="75">
    <xf numFmtId="0" fontId="0" fillId="0" borderId="0" xfId="0"/>
    <xf numFmtId="0" fontId="1" fillId="0" borderId="1" xfId="1" applyBorder="1"/>
    <xf numFmtId="0" fontId="1" fillId="2" borderId="1" xfId="1" applyFill="1" applyBorder="1"/>
    <xf numFmtId="0" fontId="0" fillId="0" borderId="0" xfId="0" applyFill="1" applyBorder="1" applyAlignment="1">
      <alignment horizontal="left" vertical="top"/>
    </xf>
    <xf numFmtId="0" fontId="0" fillId="0" borderId="0" xfId="0" applyAlignment="1">
      <alignment wrapText="1"/>
    </xf>
    <xf numFmtId="0" fontId="0" fillId="0" borderId="0" xfId="0" quotePrefix="1" applyAlignment="1">
      <alignment wrapText="1"/>
    </xf>
    <xf numFmtId="0" fontId="0" fillId="0" borderId="0" xfId="0" applyAlignment="1"/>
    <xf numFmtId="0" fontId="1" fillId="0" borderId="0" xfId="1"/>
    <xf numFmtId="0" fontId="2" fillId="0" borderId="2" xfId="1" applyFont="1" applyBorder="1" applyAlignment="1">
      <alignment horizontal="left" vertical="center" indent="1"/>
    </xf>
    <xf numFmtId="0" fontId="3" fillId="0" borderId="0" xfId="2" applyFill="1" applyBorder="1" applyAlignment="1">
      <alignment horizontal="center" vertical="center"/>
    </xf>
    <xf numFmtId="0" fontId="4" fillId="0" borderId="0" xfId="3" applyFill="1" applyBorder="1" applyAlignment="1">
      <alignment horizontal="left" vertical="top"/>
    </xf>
    <xf numFmtId="0" fontId="3" fillId="0" borderId="0" xfId="3" applyFont="1" applyFill="1" applyBorder="1" applyAlignment="1">
      <alignment horizontal="left" vertical="top"/>
    </xf>
    <xf numFmtId="0" fontId="3" fillId="0" borderId="0" xfId="2" applyFill="1" applyBorder="1" applyAlignment="1">
      <alignment horizontal="left" vertical="top"/>
    </xf>
    <xf numFmtId="0" fontId="4" fillId="0" borderId="0" xfId="3" applyFill="1" applyBorder="1" applyAlignment="1">
      <alignment vertical="top"/>
    </xf>
    <xf numFmtId="0" fontId="1" fillId="0" borderId="0" xfId="1" applyAlignment="1">
      <alignment horizontal="center"/>
    </xf>
    <xf numFmtId="164" fontId="1" fillId="0" borderId="0" xfId="1" applyNumberFormat="1"/>
    <xf numFmtId="0" fontId="3" fillId="0" borderId="0" xfId="2" quotePrefix="1" applyFill="1" applyBorder="1" applyAlignment="1">
      <alignment horizontal="left" vertical="top"/>
    </xf>
    <xf numFmtId="0" fontId="5" fillId="0" borderId="2" xfId="1" applyFont="1" applyBorder="1" applyAlignment="1">
      <alignment horizontal="left" vertical="center" indent="1"/>
    </xf>
    <xf numFmtId="0" fontId="1" fillId="3" borderId="0" xfId="1" applyFill="1"/>
    <xf numFmtId="0" fontId="1" fillId="4" borderId="3" xfId="1" applyFill="1" applyBorder="1"/>
    <xf numFmtId="0" fontId="1" fillId="4" borderId="4" xfId="1" applyFill="1" applyBorder="1"/>
    <xf numFmtId="0" fontId="1" fillId="4" borderId="5" xfId="1" applyFill="1" applyBorder="1"/>
    <xf numFmtId="0" fontId="1" fillId="4" borderId="6" xfId="1" applyFill="1" applyBorder="1"/>
    <xf numFmtId="0" fontId="1" fillId="4" borderId="1" xfId="1" applyFill="1" applyBorder="1"/>
    <xf numFmtId="0" fontId="1" fillId="4" borderId="7" xfId="1" applyFill="1" applyBorder="1"/>
    <xf numFmtId="0" fontId="1" fillId="4" borderId="8" xfId="1" applyFill="1" applyBorder="1"/>
    <xf numFmtId="0" fontId="1" fillId="4" borderId="9" xfId="1" applyFill="1" applyBorder="1"/>
    <xf numFmtId="0" fontId="1" fillId="4" borderId="10" xfId="1" applyFill="1" applyBorder="1"/>
    <xf numFmtId="0" fontId="1" fillId="2" borderId="3" xfId="1" applyFill="1" applyBorder="1"/>
    <xf numFmtId="0" fontId="1" fillId="2" borderId="4" xfId="1" applyFill="1" applyBorder="1"/>
    <xf numFmtId="0" fontId="1" fillId="2" borderId="5" xfId="1" applyFill="1" applyBorder="1"/>
    <xf numFmtId="0" fontId="1" fillId="2" borderId="6" xfId="1" applyFill="1" applyBorder="1"/>
    <xf numFmtId="0" fontId="1" fillId="2" borderId="7" xfId="1" applyFill="1" applyBorder="1"/>
    <xf numFmtId="0" fontId="4" fillId="5" borderId="0" xfId="3" applyFill="1" applyBorder="1" applyAlignment="1">
      <alignment horizontal="left" vertical="top"/>
    </xf>
    <xf numFmtId="0" fontId="3" fillId="5" borderId="0" xfId="3" applyFont="1" applyFill="1" applyBorder="1" applyAlignment="1">
      <alignment horizontal="left" vertical="top"/>
    </xf>
    <xf numFmtId="0" fontId="1" fillId="0" borderId="0" xfId="1" applyAlignment="1">
      <alignment horizontal="center" vertical="center"/>
    </xf>
    <xf numFmtId="0" fontId="1" fillId="2" borderId="11" xfId="1" applyFill="1" applyBorder="1"/>
    <xf numFmtId="0" fontId="1" fillId="2" borderId="12" xfId="1" applyFill="1" applyBorder="1"/>
    <xf numFmtId="0" fontId="1" fillId="2" borderId="13" xfId="1" applyFill="1" applyBorder="1"/>
    <xf numFmtId="0" fontId="1" fillId="6" borderId="3" xfId="1" applyFill="1" applyBorder="1"/>
    <xf numFmtId="0" fontId="1" fillId="6" borderId="4" xfId="1" applyFill="1" applyBorder="1"/>
    <xf numFmtId="0" fontId="1" fillId="6" borderId="5" xfId="1" applyFill="1" applyBorder="1"/>
    <xf numFmtId="0" fontId="1" fillId="6" borderId="6" xfId="1" applyFill="1" applyBorder="1"/>
    <xf numFmtId="0" fontId="1" fillId="6" borderId="1" xfId="1" applyFill="1" applyBorder="1"/>
    <xf numFmtId="0" fontId="1" fillId="6" borderId="7" xfId="1" applyFill="1" applyBorder="1"/>
    <xf numFmtId="0" fontId="1" fillId="6" borderId="1" xfId="1" quotePrefix="1" applyFill="1" applyBorder="1"/>
    <xf numFmtId="164" fontId="1" fillId="6" borderId="6" xfId="1" applyNumberFormat="1" applyFill="1" applyBorder="1"/>
    <xf numFmtId="164" fontId="1" fillId="6" borderId="11" xfId="1" applyNumberFormat="1" applyFill="1" applyBorder="1"/>
    <xf numFmtId="0" fontId="1" fillId="6" borderId="12" xfId="1" applyFill="1" applyBorder="1"/>
    <xf numFmtId="0" fontId="1" fillId="6" borderId="13" xfId="1" applyFill="1" applyBorder="1"/>
    <xf numFmtId="0" fontId="0" fillId="0" borderId="0" xfId="1" applyFont="1"/>
    <xf numFmtId="0" fontId="0" fillId="0" borderId="0" xfId="1" applyFont="1" applyAlignment="1">
      <alignment horizontal="center" vertical="center"/>
    </xf>
    <xf numFmtId="0" fontId="1" fillId="7" borderId="0" xfId="1" applyFill="1" applyAlignment="1">
      <alignment horizontal="center" vertical="center"/>
    </xf>
    <xf numFmtId="0" fontId="1" fillId="7" borderId="0" xfId="1" applyFill="1"/>
    <xf numFmtId="0" fontId="0" fillId="0" borderId="1" xfId="0" applyBorder="1"/>
    <xf numFmtId="0" fontId="0" fillId="0" borderId="0" xfId="1" quotePrefix="1" applyFont="1" applyAlignment="1">
      <alignment horizontal="center" vertical="center"/>
    </xf>
    <xf numFmtId="0" fontId="1" fillId="2" borderId="0" xfId="1" applyFill="1" applyBorder="1"/>
    <xf numFmtId="0" fontId="0" fillId="4" borderId="3" xfId="1" applyFont="1" applyFill="1" applyBorder="1"/>
    <xf numFmtId="0" fontId="0" fillId="4" borderId="4" xfId="1" applyFont="1" applyFill="1" applyBorder="1"/>
    <xf numFmtId="0" fontId="0" fillId="2" borderId="4" xfId="1" quotePrefix="1" applyFont="1" applyFill="1" applyBorder="1"/>
    <xf numFmtId="0" fontId="0" fillId="2" borderId="4" xfId="1" applyFont="1" applyFill="1" applyBorder="1"/>
    <xf numFmtId="0" fontId="1" fillId="2" borderId="9" xfId="1" applyFill="1" applyBorder="1"/>
    <xf numFmtId="0" fontId="1" fillId="0" borderId="14" xfId="1" applyBorder="1"/>
    <xf numFmtId="0" fontId="1" fillId="0" borderId="3" xfId="1" applyBorder="1"/>
    <xf numFmtId="0" fontId="1" fillId="0" borderId="4" xfId="1" applyBorder="1"/>
    <xf numFmtId="0" fontId="1" fillId="0" borderId="5" xfId="1" applyBorder="1"/>
    <xf numFmtId="0" fontId="1" fillId="0" borderId="6" xfId="1" applyBorder="1"/>
    <xf numFmtId="0" fontId="1" fillId="0" borderId="7" xfId="1" applyBorder="1"/>
    <xf numFmtId="0" fontId="0" fillId="2" borderId="14" xfId="1" applyFont="1" applyFill="1" applyBorder="1"/>
    <xf numFmtId="0" fontId="0" fillId="2" borderId="15" xfId="1" applyFont="1" applyFill="1" applyBorder="1"/>
    <xf numFmtId="0" fontId="0" fillId="4" borderId="14" xfId="1" applyFont="1" applyFill="1" applyBorder="1"/>
    <xf numFmtId="0" fontId="0" fillId="4" borderId="15" xfId="1" applyFont="1" applyFill="1" applyBorder="1"/>
    <xf numFmtId="0" fontId="0" fillId="2" borderId="14" xfId="1" quotePrefix="1" applyFont="1" applyFill="1" applyBorder="1"/>
    <xf numFmtId="0" fontId="0" fillId="2" borderId="15" xfId="1" quotePrefix="1" applyFont="1" applyFill="1" applyBorder="1"/>
    <xf numFmtId="0" fontId="0" fillId="3" borderId="0" xfId="1" applyFont="1" applyFill="1"/>
  </cellXfs>
  <cellStyles count="4">
    <cellStyle name="Normal" xfId="0" builtinId="0"/>
    <cellStyle name="Normal 2" xfId="3" xr:uid="{B9075F78-94B0-41FF-B02C-99877A54F221}"/>
    <cellStyle name="Normal 3" xfId="2" xr:uid="{B7E20867-931B-413F-97DA-036605A01E64}"/>
    <cellStyle name="Normal 5" xfId="1" xr:uid="{1400817B-B0A2-498A-8023-2F35A137504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16D3-F57C-42A7-B90F-55E482E0B7AC}">
  <sheetPr codeName="Sheet22">
    <tabColor rgb="FF00B050"/>
  </sheetPr>
  <dimension ref="A1:BA236"/>
  <sheetViews>
    <sheetView tabSelected="1" topLeftCell="R1" zoomScale="85" zoomScaleNormal="85" workbookViewId="0">
      <selection activeCell="AD10" sqref="AD10"/>
    </sheetView>
  </sheetViews>
  <sheetFormatPr defaultRowHeight="15" x14ac:dyDescent="0.25"/>
  <cols>
    <col min="1" max="3" width="9.140625" style="7"/>
    <col min="4" max="4" width="19.140625" style="7" customWidth="1"/>
    <col min="5" max="5" width="49.85546875" style="7" bestFit="1" customWidth="1"/>
    <col min="6" max="6" width="9.140625" style="7"/>
    <col min="7" max="7" width="58.85546875" style="7" bestFit="1" customWidth="1"/>
    <col min="8" max="8" width="15.85546875" style="7" bestFit="1" customWidth="1"/>
    <col min="9" max="9" width="9.140625" style="7"/>
    <col min="10" max="10" width="13.42578125" style="7" customWidth="1"/>
    <col min="11" max="12" width="9.140625" style="7"/>
    <col min="13" max="13" width="17.85546875" style="7" customWidth="1"/>
    <col min="14" max="18" width="9.140625" style="7"/>
    <col min="19" max="19" width="33.140625" style="35" bestFit="1" customWidth="1"/>
    <col min="20" max="20" width="14" style="35" customWidth="1"/>
    <col min="21" max="21" width="13.85546875" style="35" customWidth="1"/>
    <col min="22" max="27" width="9.140625" style="7"/>
    <col min="28" max="28" width="31.7109375" style="7" customWidth="1"/>
    <col min="29" max="29" width="17.5703125" style="7" customWidth="1"/>
    <col min="30" max="30" width="15" style="7" customWidth="1"/>
    <col min="31" max="31" width="9.140625" style="7"/>
    <col min="32" max="32" width="14.42578125" style="7" bestFit="1" customWidth="1"/>
    <col min="33" max="33" width="9.7109375" style="7" bestFit="1" customWidth="1"/>
    <col min="34" max="38" width="9.140625" style="7"/>
    <col min="39" max="39" width="37.42578125" style="7" customWidth="1"/>
    <col min="40" max="40" width="9.140625" style="7"/>
    <col min="41" max="41" width="13.85546875" style="7" customWidth="1"/>
    <col min="42" max="42" width="11.5703125" style="7" customWidth="1"/>
    <col min="43" max="16384" width="9.140625" style="7"/>
  </cols>
  <sheetData>
    <row r="1" spans="1:28" ht="15.75" thickBot="1" x14ac:dyDescent="0.3">
      <c r="A1" s="7" t="s">
        <v>1226</v>
      </c>
      <c r="D1" s="8" t="s">
        <v>1227</v>
      </c>
      <c r="E1" s="7" t="s">
        <v>1228</v>
      </c>
      <c r="F1" s="7" t="s">
        <v>1229</v>
      </c>
      <c r="G1" s="7" t="s">
        <v>1230</v>
      </c>
      <c r="H1" s="7" t="s">
        <v>1231</v>
      </c>
      <c r="I1" s="7" t="s">
        <v>1232</v>
      </c>
      <c r="J1" s="7" t="s">
        <v>1233</v>
      </c>
      <c r="K1" s="7" t="s">
        <v>1234</v>
      </c>
      <c r="L1" s="7" t="s">
        <v>1235</v>
      </c>
      <c r="N1" s="8" t="s">
        <v>1236</v>
      </c>
      <c r="S1" s="9" t="s">
        <v>1237</v>
      </c>
      <c r="T1" s="51" t="s">
        <v>1605</v>
      </c>
      <c r="U1" s="9" t="s">
        <v>1239</v>
      </c>
      <c r="V1" s="50" t="s">
        <v>1603</v>
      </c>
      <c r="W1" s="50" t="s">
        <v>1604</v>
      </c>
      <c r="X1" s="9" t="s">
        <v>1238</v>
      </c>
      <c r="Y1" s="7" t="str">
        <f>_xlfn.CONCAT(Y2:Y33)</f>
        <v xml:space="preserve">'423956982', '423967359#0', '423956980', '196358956#0', '-196358956#2', '-106455704#9', '106455704#4', '49940069', '-196358983#7', '196358983#7', '387423966', '-387423966', '196358956#0', '-196358956#2', '-196358983#4', '-12150712#3', '12150712#3', '196358954#0', '424978644', '-49940170#0', '387423966', '-387423966', '423967359#1', '-423967359#1', '196358954#1', '-196358954#3', '12180067#4', '-12180067#5', '43117623', '-43117624#1', '-423967359#0', '387423966', </v>
      </c>
    </row>
    <row r="2" spans="1:28" ht="15.75" thickBot="1" x14ac:dyDescent="0.3">
      <c r="A2" s="7" t="s">
        <v>1240</v>
      </c>
      <c r="F2" s="8" t="s">
        <v>1241</v>
      </c>
      <c r="R2" s="10"/>
      <c r="S2" s="11" t="s">
        <v>1242</v>
      </c>
      <c r="T2" s="35" t="str">
        <f>_xlfn.CONCAT($T$1,U2)</f>
        <v>edge:423956982</v>
      </c>
      <c r="U2" s="12" t="str">
        <f t="shared" ref="U2:U20" si="0">LEFT(X2,(LEN(X2)-2))</f>
        <v>423956982</v>
      </c>
      <c r="X2" s="12" t="s">
        <v>1243</v>
      </c>
      <c r="Y2" s="7" t="str">
        <f t="shared" ref="Y2:Y41" si="1">_xlfn.CONCAT("'",U2,"', ")</f>
        <v xml:space="preserve">'423956982', </v>
      </c>
    </row>
    <row r="3" spans="1:28" ht="15.75" thickBot="1" x14ac:dyDescent="0.3">
      <c r="F3" s="8" t="s">
        <v>1244</v>
      </c>
      <c r="R3" s="10"/>
      <c r="S3" s="10" t="s">
        <v>1245</v>
      </c>
      <c r="T3" s="35" t="str">
        <f t="shared" ref="T3:T42" si="2">_xlfn.CONCAT($T$1,U3)</f>
        <v>edge:423967359#0</v>
      </c>
      <c r="U3" s="12" t="str">
        <f t="shared" si="0"/>
        <v>423967359#0</v>
      </c>
      <c r="X3" s="12" t="s">
        <v>1246</v>
      </c>
      <c r="Y3" s="7" t="str">
        <f t="shared" si="1"/>
        <v xml:space="preserve">'423967359#0', </v>
      </c>
    </row>
    <row r="4" spans="1:28" ht="15.75" thickBot="1" x14ac:dyDescent="0.3">
      <c r="A4" s="7" t="s">
        <v>1247</v>
      </c>
      <c r="F4" s="8" t="s">
        <v>1248</v>
      </c>
      <c r="R4" s="13"/>
      <c r="S4" s="13" t="s">
        <v>1249</v>
      </c>
      <c r="T4" s="35" t="str">
        <f t="shared" si="2"/>
        <v>edge:423956980</v>
      </c>
      <c r="U4" s="12" t="str">
        <f t="shared" si="0"/>
        <v>423956980</v>
      </c>
      <c r="X4" s="12" t="s">
        <v>1250</v>
      </c>
      <c r="Y4" s="7" t="str">
        <f t="shared" si="1"/>
        <v xml:space="preserve">'423956980', </v>
      </c>
    </row>
    <row r="5" spans="1:28" x14ac:dyDescent="0.25">
      <c r="A5" s="7" t="s">
        <v>1251</v>
      </c>
      <c r="D5" s="7" t="s">
        <v>1252</v>
      </c>
      <c r="R5" s="10"/>
      <c r="S5" s="10" t="s">
        <v>1253</v>
      </c>
      <c r="T5" s="35" t="str">
        <f t="shared" si="2"/>
        <v>edge:196358956#0</v>
      </c>
      <c r="U5" s="12" t="str">
        <f t="shared" si="0"/>
        <v>196358956#0</v>
      </c>
      <c r="X5" s="12" t="s">
        <v>1254</v>
      </c>
      <c r="Y5" s="7" t="str">
        <f t="shared" si="1"/>
        <v xml:space="preserve">'196358956#0', </v>
      </c>
    </row>
    <row r="6" spans="1:28" x14ac:dyDescent="0.25">
      <c r="A6" s="7" t="s">
        <v>1255</v>
      </c>
      <c r="D6" s="7" t="s">
        <v>1256</v>
      </c>
      <c r="R6" s="10"/>
      <c r="S6" s="10" t="s">
        <v>1257</v>
      </c>
      <c r="T6" s="35" t="str">
        <f t="shared" si="2"/>
        <v>edge:-196358956#2</v>
      </c>
      <c r="U6" s="12" t="str">
        <f t="shared" si="0"/>
        <v>-196358956#2</v>
      </c>
      <c r="X6" s="12" t="s">
        <v>1258</v>
      </c>
      <c r="Y6" s="7" t="str">
        <f t="shared" si="1"/>
        <v xml:space="preserve">'-196358956#2', </v>
      </c>
    </row>
    <row r="7" spans="1:28" x14ac:dyDescent="0.25">
      <c r="A7" s="7" t="s">
        <v>1259</v>
      </c>
      <c r="R7" s="10"/>
      <c r="S7" s="10" t="s">
        <v>1260</v>
      </c>
      <c r="T7" s="35" t="str">
        <f t="shared" si="2"/>
        <v>edge:-106455704#9</v>
      </c>
      <c r="U7" s="12" t="str">
        <f t="shared" si="0"/>
        <v>-106455704#9</v>
      </c>
      <c r="X7" s="12" t="s">
        <v>1261</v>
      </c>
      <c r="Y7" s="7" t="str">
        <f t="shared" si="1"/>
        <v xml:space="preserve">'-106455704#9', </v>
      </c>
    </row>
    <row r="8" spans="1:28" x14ac:dyDescent="0.25">
      <c r="A8" s="7" t="s">
        <v>1262</v>
      </c>
      <c r="H8" s="7">
        <f>3600*5</f>
        <v>18000</v>
      </c>
      <c r="R8" s="10"/>
      <c r="S8" s="10" t="s">
        <v>1263</v>
      </c>
      <c r="T8" s="35" t="str">
        <f t="shared" si="2"/>
        <v>edge:106455704#4</v>
      </c>
      <c r="U8" s="12" t="str">
        <f t="shared" si="0"/>
        <v>106455704#4</v>
      </c>
      <c r="X8" s="12" t="s">
        <v>1264</v>
      </c>
      <c r="Y8" s="7" t="str">
        <f t="shared" si="1"/>
        <v xml:space="preserve">'106455704#4', </v>
      </c>
    </row>
    <row r="9" spans="1:28" x14ac:dyDescent="0.25">
      <c r="A9" s="7" t="s">
        <v>1265</v>
      </c>
      <c r="R9" s="10"/>
      <c r="S9" s="11" t="s">
        <v>1620</v>
      </c>
      <c r="T9" s="35" t="str">
        <f t="shared" si="2"/>
        <v>edge:49940069</v>
      </c>
      <c r="U9" s="12" t="str">
        <f t="shared" si="0"/>
        <v>49940069</v>
      </c>
      <c r="X9" s="12" t="s">
        <v>1266</v>
      </c>
      <c r="Y9" s="7" t="str">
        <f t="shared" si="1"/>
        <v xml:space="preserve">'49940069', </v>
      </c>
    </row>
    <row r="10" spans="1:28" x14ac:dyDescent="0.25">
      <c r="A10" s="7" t="s">
        <v>1267</v>
      </c>
      <c r="C10" s="7" t="s">
        <v>1268</v>
      </c>
      <c r="E10" s="7" t="s">
        <v>1269</v>
      </c>
      <c r="F10" s="7" t="s">
        <v>1229</v>
      </c>
      <c r="G10" s="7" t="s">
        <v>1230</v>
      </c>
      <c r="H10" s="7" t="s">
        <v>1231</v>
      </c>
      <c r="I10" s="7" t="s">
        <v>1232</v>
      </c>
      <c r="J10" s="7" t="s">
        <v>1233</v>
      </c>
      <c r="K10" s="7" t="s">
        <v>1234</v>
      </c>
      <c r="L10" s="7" t="s">
        <v>1270</v>
      </c>
      <c r="N10" s="7" t="s">
        <v>1271</v>
      </c>
      <c r="O10" s="7">
        <v>298.90858843537472</v>
      </c>
      <c r="R10" s="10"/>
      <c r="S10" s="10" t="s">
        <v>1272</v>
      </c>
      <c r="T10" s="35" t="str">
        <f t="shared" si="2"/>
        <v>edge:-196358983#7</v>
      </c>
      <c r="U10" s="12" t="str">
        <f t="shared" si="0"/>
        <v>-196358983#7</v>
      </c>
      <c r="X10" s="12" t="s">
        <v>1273</v>
      </c>
      <c r="Y10" s="7" t="str">
        <f t="shared" si="1"/>
        <v xml:space="preserve">'-196358983#7', </v>
      </c>
    </row>
    <row r="11" spans="1:28" x14ac:dyDescent="0.25">
      <c r="A11" s="7" t="str">
        <f>_xlfn.CONCAT(A1,"Bottom-RIGHT",A2," ",A4," ",A5," ",A6," ",A7," ",A8," ",A9," ",A10," ",L1)</f>
        <v>&lt;route id="Bottom-RIGHT" edges=" 423956982 423956980 1_0-2_0  2_0-3_0 3_0-3_1 3_1-3_2 FINISH "/&gt;</v>
      </c>
      <c r="C11" s="7">
        <f>CONVERT(G11,"sec","hr")</f>
        <v>1</v>
      </c>
      <c r="D11" s="7" t="str">
        <f ca="1">_xlfn.CONCAT($E$10,E11,$F$10,F11,$G$10,G11,$H$10,H11,$I$10,I11,$J$10,J11,$L$1)</f>
        <v>&lt;flow id="DUA-1" begin="0" end="3600" vehsPerHour="369" from="START" to="FINISH"/&gt;</v>
      </c>
      <c r="E11" s="7" t="s">
        <v>1274</v>
      </c>
      <c r="F11" s="7">
        <v>0</v>
      </c>
      <c r="G11" s="7">
        <f t="shared" ref="G11" si="3">F11+3600</f>
        <v>3600</v>
      </c>
      <c r="H11" s="14">
        <f ca="1">ROUND(ABS(_xlfn.NORM.INV(L11,$O$11,$O$12)),0)</f>
        <v>369</v>
      </c>
      <c r="I11" s="7" t="s">
        <v>1275</v>
      </c>
      <c r="J11" s="7" t="s">
        <v>1267</v>
      </c>
      <c r="L11" s="15">
        <f ca="1">RAND()</f>
        <v>0.41359256992994409</v>
      </c>
      <c r="N11" s="7" t="s">
        <v>1276</v>
      </c>
      <c r="O11" s="7">
        <v>445.75396825396825</v>
      </c>
      <c r="R11" s="10"/>
      <c r="S11" s="10" t="s">
        <v>1277</v>
      </c>
      <c r="T11" s="35" t="str">
        <f t="shared" si="2"/>
        <v>edge:196358983#7</v>
      </c>
      <c r="U11" s="12" t="str">
        <f t="shared" si="0"/>
        <v>196358983#7</v>
      </c>
      <c r="X11" s="12" t="s">
        <v>1278</v>
      </c>
      <c r="Y11" s="7" t="str">
        <f t="shared" si="1"/>
        <v xml:space="preserve">'196358983#7', </v>
      </c>
    </row>
    <row r="12" spans="1:28" x14ac:dyDescent="0.25">
      <c r="C12" s="7">
        <f t="shared" ref="C12:C22" si="4">CONVERT(G12,"sec","hr")</f>
        <v>2</v>
      </c>
      <c r="D12" s="7" t="str">
        <f t="shared" ref="D12:D22" ca="1" si="5">_xlfn.CONCAT($E$10,E12,$F$10,F12,$G$10,G12,$H$10,H12,$I$10,I12,$J$10,J12,$L$1)</f>
        <v>&lt;flow id="DUA-2" begin="3601" end="7200" vehsPerHour="826" from="START" to="FINISH"/&gt;</v>
      </c>
      <c r="E12" s="7" t="s">
        <v>1279</v>
      </c>
      <c r="F12" s="7">
        <f>1+G11</f>
        <v>3601</v>
      </c>
      <c r="G12" s="7">
        <f>F12+3599</f>
        <v>7200</v>
      </c>
      <c r="H12" s="14">
        <f t="shared" ref="H12:H22" ca="1" si="6">ROUND(ABS(_xlfn.NORM.INV(L12,$O$11,$O$12)),0)</f>
        <v>826</v>
      </c>
      <c r="I12" s="7" t="s">
        <v>1275</v>
      </c>
      <c r="J12" s="7" t="s">
        <v>1267</v>
      </c>
      <c r="L12" s="15">
        <f t="shared" ref="L12:L22" ca="1" si="7">RAND()</f>
        <v>0.86058778336580521</v>
      </c>
      <c r="N12" s="7" t="s">
        <v>1280</v>
      </c>
      <c r="O12" s="7">
        <v>351.16957794887281</v>
      </c>
      <c r="R12" s="10"/>
      <c r="S12" s="10" t="s">
        <v>1281</v>
      </c>
      <c r="T12" s="35" t="str">
        <f t="shared" si="2"/>
        <v>edge:387423966</v>
      </c>
      <c r="U12" s="12" t="str">
        <f t="shared" si="0"/>
        <v>387423966</v>
      </c>
      <c r="X12" s="12" t="s">
        <v>1282</v>
      </c>
      <c r="Y12" s="7" t="str">
        <f t="shared" si="1"/>
        <v xml:space="preserve">'387423966', </v>
      </c>
    </row>
    <row r="13" spans="1:28" x14ac:dyDescent="0.25">
      <c r="C13" s="7">
        <f t="shared" si="4"/>
        <v>3</v>
      </c>
      <c r="D13" s="7" t="str">
        <f t="shared" ca="1" si="5"/>
        <v>&lt;flow id="DUA-3" begin="7201" end="10800" vehsPerHour="374" from="START" to="FINISH"/&gt;</v>
      </c>
      <c r="E13" s="7" t="s">
        <v>1283</v>
      </c>
      <c r="F13" s="7">
        <f t="shared" ref="F13:F22" si="8">1+G12</f>
        <v>7201</v>
      </c>
      <c r="G13" s="7">
        <f t="shared" ref="G13:G22" si="9">F13+3599</f>
        <v>10800</v>
      </c>
      <c r="H13" s="14">
        <f t="shared" ca="1" si="6"/>
        <v>374</v>
      </c>
      <c r="I13" s="7" t="s">
        <v>1275</v>
      </c>
      <c r="J13" s="7" t="s">
        <v>1267</v>
      </c>
      <c r="L13" s="15">
        <f t="shared" ca="1" si="7"/>
        <v>0.41926591471976282</v>
      </c>
      <c r="R13" s="10"/>
      <c r="S13" s="10" t="s">
        <v>1284</v>
      </c>
      <c r="T13" s="35" t="str">
        <f t="shared" si="2"/>
        <v>edge:-387423966</v>
      </c>
      <c r="U13" s="12" t="str">
        <f t="shared" si="0"/>
        <v>-387423966</v>
      </c>
      <c r="X13" s="12" t="s">
        <v>1285</v>
      </c>
      <c r="Y13" s="7" t="str">
        <f t="shared" si="1"/>
        <v xml:space="preserve">'-387423966', </v>
      </c>
    </row>
    <row r="14" spans="1:28" x14ac:dyDescent="0.25">
      <c r="C14" s="7">
        <f t="shared" si="4"/>
        <v>4</v>
      </c>
      <c r="D14" s="7" t="str">
        <f t="shared" ca="1" si="5"/>
        <v>&lt;flow id="DUA-4" begin="10801" end="14400" vehsPerHour="436" from="START" to="FINISH"/&gt;</v>
      </c>
      <c r="E14" s="7" t="s">
        <v>1286</v>
      </c>
      <c r="F14" s="7">
        <f t="shared" si="8"/>
        <v>10801</v>
      </c>
      <c r="G14" s="7">
        <f t="shared" si="9"/>
        <v>14400</v>
      </c>
      <c r="H14" s="14">
        <f t="shared" ca="1" si="6"/>
        <v>436</v>
      </c>
      <c r="I14" s="7" t="s">
        <v>1275</v>
      </c>
      <c r="J14" s="7" t="s">
        <v>1267</v>
      </c>
      <c r="L14" s="15">
        <f t="shared" ca="1" si="7"/>
        <v>0.48855443907437612</v>
      </c>
      <c r="R14" s="10"/>
      <c r="S14" s="10" t="s">
        <v>1287</v>
      </c>
      <c r="T14" s="35" t="str">
        <f t="shared" si="2"/>
        <v>edge:196358956#0</v>
      </c>
      <c r="U14" s="12" t="str">
        <f t="shared" si="0"/>
        <v>196358956#0</v>
      </c>
      <c r="X14" s="12" t="s">
        <v>1254</v>
      </c>
      <c r="Y14" s="7" t="str">
        <f t="shared" si="1"/>
        <v xml:space="preserve">'196358956#0', </v>
      </c>
    </row>
    <row r="15" spans="1:28" x14ac:dyDescent="0.25">
      <c r="C15" s="7">
        <f t="shared" si="4"/>
        <v>5</v>
      </c>
      <c r="D15" s="7" t="str">
        <f t="shared" ca="1" si="5"/>
        <v>&lt;flow id="DUA-5" begin="14401" end="18000" vehsPerHour="38" from="START" to="FINISH"/&gt;</v>
      </c>
      <c r="E15" s="7" t="s">
        <v>1288</v>
      </c>
      <c r="F15" s="7">
        <f t="shared" si="8"/>
        <v>14401</v>
      </c>
      <c r="G15" s="7">
        <f t="shared" si="9"/>
        <v>18000</v>
      </c>
      <c r="H15" s="14">
        <f t="shared" ca="1" si="6"/>
        <v>38</v>
      </c>
      <c r="I15" s="7" t="s">
        <v>1275</v>
      </c>
      <c r="J15" s="7" t="s">
        <v>1267</v>
      </c>
      <c r="L15" s="15">
        <f t="shared" ca="1" si="7"/>
        <v>0.1226203645430971</v>
      </c>
      <c r="R15" s="10"/>
      <c r="S15" s="10" t="s">
        <v>1289</v>
      </c>
      <c r="T15" s="35" t="str">
        <f t="shared" si="2"/>
        <v>edge:-196358956#2</v>
      </c>
      <c r="U15" s="12" t="str">
        <f t="shared" si="0"/>
        <v>-196358956#2</v>
      </c>
      <c r="X15" s="12" t="s">
        <v>1258</v>
      </c>
      <c r="Y15" s="7" t="str">
        <f t="shared" si="1"/>
        <v xml:space="preserve">'-196358956#2', </v>
      </c>
    </row>
    <row r="16" spans="1:28" x14ac:dyDescent="0.25">
      <c r="C16" s="7">
        <f t="shared" si="4"/>
        <v>6</v>
      </c>
      <c r="D16" s="7" t="str">
        <f t="shared" ca="1" si="5"/>
        <v>&lt;flow id="DUA-6" begin="18001" end="21600" vehsPerHour="588" from="START" to="FINISH"/&gt;</v>
      </c>
      <c r="E16" s="7" t="s">
        <v>1290</v>
      </c>
      <c r="F16" s="7">
        <f t="shared" si="8"/>
        <v>18001</v>
      </c>
      <c r="G16" s="7">
        <f t="shared" si="9"/>
        <v>21600</v>
      </c>
      <c r="H16" s="14">
        <f t="shared" ca="1" si="6"/>
        <v>588</v>
      </c>
      <c r="I16" s="7" t="s">
        <v>1275</v>
      </c>
      <c r="J16" s="7" t="s">
        <v>1267</v>
      </c>
      <c r="L16" s="15">
        <f t="shared" ca="1" si="7"/>
        <v>0.65764268146351679</v>
      </c>
      <c r="R16" s="10"/>
      <c r="S16" s="11" t="s">
        <v>1619</v>
      </c>
      <c r="T16" s="35" t="str">
        <f t="shared" si="2"/>
        <v>edge:-196358983#4</v>
      </c>
      <c r="U16" s="12" t="str">
        <f t="shared" si="0"/>
        <v>-196358983#4</v>
      </c>
      <c r="X16" s="12" t="s">
        <v>1291</v>
      </c>
      <c r="Y16" s="7" t="str">
        <f t="shared" si="1"/>
        <v xml:space="preserve">'-196358983#4', </v>
      </c>
      <c r="AB16" s="7" t="s">
        <v>1667</v>
      </c>
    </row>
    <row r="17" spans="3:53" x14ac:dyDescent="0.25">
      <c r="C17" s="7">
        <f t="shared" si="4"/>
        <v>7</v>
      </c>
      <c r="D17" s="7" t="str">
        <f t="shared" ca="1" si="5"/>
        <v>&lt;flow id="DUA-7" begin="21601" end="25200" vehsPerHour="754" from="START" to="FINISH"/&gt;</v>
      </c>
      <c r="E17" s="7" t="s">
        <v>1292</v>
      </c>
      <c r="F17" s="7">
        <f t="shared" si="8"/>
        <v>21601</v>
      </c>
      <c r="G17" s="7">
        <f t="shared" si="9"/>
        <v>25200</v>
      </c>
      <c r="H17" s="14">
        <f t="shared" ca="1" si="6"/>
        <v>754</v>
      </c>
      <c r="I17" s="7" t="s">
        <v>1275</v>
      </c>
      <c r="J17" s="7" t="s">
        <v>1267</v>
      </c>
      <c r="L17" s="15">
        <f t="shared" ca="1" si="7"/>
        <v>0.80985460793425457</v>
      </c>
      <c r="R17" s="10"/>
      <c r="S17" s="10" t="s">
        <v>1293</v>
      </c>
      <c r="T17" s="35" t="str">
        <f t="shared" si="2"/>
        <v>edge:-12150712#3</v>
      </c>
      <c r="U17" s="12" t="str">
        <f t="shared" si="0"/>
        <v>-12150712#3</v>
      </c>
      <c r="X17" s="12" t="s">
        <v>1294</v>
      </c>
      <c r="Y17" s="7" t="str">
        <f t="shared" si="1"/>
        <v xml:space="preserve">'-12150712#3', </v>
      </c>
    </row>
    <row r="18" spans="3:53" x14ac:dyDescent="0.25">
      <c r="C18" s="7">
        <f t="shared" si="4"/>
        <v>8</v>
      </c>
      <c r="D18" s="7" t="str">
        <f t="shared" ca="1" si="5"/>
        <v>&lt;flow id="DUA-8" begin="25201" end="28800" vehsPerHour="222" from="START" to="FINISH"/&gt;</v>
      </c>
      <c r="E18" s="7" t="s">
        <v>1295</v>
      </c>
      <c r="F18" s="7">
        <f t="shared" si="8"/>
        <v>25201</v>
      </c>
      <c r="G18" s="7">
        <f t="shared" si="9"/>
        <v>28800</v>
      </c>
      <c r="H18" s="14">
        <f t="shared" ca="1" si="6"/>
        <v>222</v>
      </c>
      <c r="I18" s="7" t="s">
        <v>1275</v>
      </c>
      <c r="J18" s="7" t="s">
        <v>1267</v>
      </c>
      <c r="L18" s="15">
        <f t="shared" ca="1" si="7"/>
        <v>2.8657063736811317E-2</v>
      </c>
      <c r="R18" s="10"/>
      <c r="S18" s="10" t="s">
        <v>1296</v>
      </c>
      <c r="T18" s="35" t="str">
        <f t="shared" si="2"/>
        <v>edge:12150712#3</v>
      </c>
      <c r="U18" s="12" t="str">
        <f t="shared" si="0"/>
        <v>12150712#3</v>
      </c>
      <c r="X18" s="12" t="s">
        <v>1297</v>
      </c>
      <c r="Y18" s="7" t="str">
        <f t="shared" si="1"/>
        <v xml:space="preserve">'12150712#3', </v>
      </c>
    </row>
    <row r="19" spans="3:53" x14ac:dyDescent="0.25">
      <c r="C19" s="7">
        <f t="shared" si="4"/>
        <v>9</v>
      </c>
      <c r="D19" s="7" t="str">
        <f t="shared" ca="1" si="5"/>
        <v>&lt;flow id="DUA-9" begin="28801" end="32400" vehsPerHour="507" from="START" to="FINISH"/&gt;</v>
      </c>
      <c r="E19" s="7" t="s">
        <v>1298</v>
      </c>
      <c r="F19" s="7">
        <f t="shared" si="8"/>
        <v>28801</v>
      </c>
      <c r="G19" s="7">
        <f t="shared" si="9"/>
        <v>32400</v>
      </c>
      <c r="H19" s="14">
        <f t="shared" ca="1" si="6"/>
        <v>507</v>
      </c>
      <c r="I19" s="7" t="s">
        <v>1275</v>
      </c>
      <c r="J19" s="7" t="s">
        <v>1267</v>
      </c>
      <c r="L19" s="15">
        <f t="shared" ca="1" si="7"/>
        <v>0.56940068872228244</v>
      </c>
      <c r="R19" s="10"/>
      <c r="S19" s="10" t="s">
        <v>1299</v>
      </c>
      <c r="T19" s="35" t="str">
        <f t="shared" si="2"/>
        <v>edge:196358954#0</v>
      </c>
      <c r="U19" s="12" t="str">
        <f t="shared" si="0"/>
        <v>196358954#0</v>
      </c>
      <c r="X19" s="12" t="s">
        <v>1300</v>
      </c>
      <c r="Y19" s="7" t="str">
        <f t="shared" si="1"/>
        <v xml:space="preserve">'196358954#0', </v>
      </c>
    </row>
    <row r="20" spans="3:53" x14ac:dyDescent="0.25">
      <c r="C20" s="7">
        <f t="shared" si="4"/>
        <v>10</v>
      </c>
      <c r="D20" s="7" t="str">
        <f t="shared" ca="1" si="5"/>
        <v>&lt;flow id="DUA-10" begin="32401" end="36000" vehsPerHour="245" from="START" to="FINISH"/&gt;</v>
      </c>
      <c r="E20" s="7" t="s">
        <v>1301</v>
      </c>
      <c r="F20" s="7">
        <f t="shared" si="8"/>
        <v>32401</v>
      </c>
      <c r="G20" s="7">
        <f t="shared" si="9"/>
        <v>36000</v>
      </c>
      <c r="H20" s="14">
        <f t="shared" ca="1" si="6"/>
        <v>245</v>
      </c>
      <c r="I20" s="7" t="s">
        <v>1275</v>
      </c>
      <c r="J20" s="7" t="s">
        <v>1267</v>
      </c>
      <c r="L20" s="15">
        <f t="shared" ca="1" si="7"/>
        <v>0.2834544236408969</v>
      </c>
      <c r="R20" s="10"/>
      <c r="S20" s="10" t="s">
        <v>1302</v>
      </c>
      <c r="T20" s="35" t="str">
        <f t="shared" si="2"/>
        <v>edge:424978644</v>
      </c>
      <c r="U20" s="12" t="str">
        <f t="shared" si="0"/>
        <v>424978644</v>
      </c>
      <c r="X20" s="12" t="s">
        <v>1303</v>
      </c>
      <c r="Y20" s="7" t="str">
        <f t="shared" si="1"/>
        <v xml:space="preserve">'424978644', </v>
      </c>
    </row>
    <row r="21" spans="3:53" x14ac:dyDescent="0.25">
      <c r="C21" s="7">
        <f t="shared" si="4"/>
        <v>11</v>
      </c>
      <c r="D21" s="7" t="str">
        <f t="shared" ca="1" si="5"/>
        <v>&lt;flow id="DUA-11" begin="36001" end="39600" vehsPerHour="713" from="START" to="FINISH"/&gt;</v>
      </c>
      <c r="E21" s="7" t="s">
        <v>1304</v>
      </c>
      <c r="F21" s="7">
        <f t="shared" si="8"/>
        <v>36001</v>
      </c>
      <c r="G21" s="7">
        <f t="shared" si="9"/>
        <v>39600</v>
      </c>
      <c r="H21" s="14">
        <f t="shared" ca="1" si="6"/>
        <v>713</v>
      </c>
      <c r="I21" s="7" t="s">
        <v>1275</v>
      </c>
      <c r="J21" s="7" t="s">
        <v>1267</v>
      </c>
      <c r="L21" s="15">
        <f t="shared" ca="1" si="7"/>
        <v>0.77673755561931579</v>
      </c>
      <c r="R21" s="10"/>
      <c r="S21" s="10" t="s">
        <v>1305</v>
      </c>
      <c r="T21" s="35" t="str">
        <f t="shared" si="2"/>
        <v>edge:-49940170#0</v>
      </c>
      <c r="U21" s="12" t="s">
        <v>1307</v>
      </c>
      <c r="X21" s="16" t="s">
        <v>1306</v>
      </c>
      <c r="Y21" s="7" t="str">
        <f t="shared" si="1"/>
        <v xml:space="preserve">'-49940170#0', </v>
      </c>
    </row>
    <row r="22" spans="3:53" x14ac:dyDescent="0.25">
      <c r="C22" s="7">
        <f t="shared" si="4"/>
        <v>12</v>
      </c>
      <c r="D22" s="7" t="str">
        <f t="shared" ca="1" si="5"/>
        <v>&lt;flow id="DUA-12" begin="39601" end="43200" vehsPerHour="868" from="START" to="FINISH"/&gt;</v>
      </c>
      <c r="E22" s="7" t="s">
        <v>1308</v>
      </c>
      <c r="F22" s="7">
        <f t="shared" si="8"/>
        <v>39601</v>
      </c>
      <c r="G22" s="7">
        <f t="shared" si="9"/>
        <v>43200</v>
      </c>
      <c r="H22" s="14">
        <f t="shared" ca="1" si="6"/>
        <v>868</v>
      </c>
      <c r="I22" s="7" t="s">
        <v>1275</v>
      </c>
      <c r="J22" s="7" t="s">
        <v>1267</v>
      </c>
      <c r="L22" s="15">
        <f t="shared" ca="1" si="7"/>
        <v>0.88524915626887113</v>
      </c>
      <c r="R22" s="10"/>
      <c r="S22" s="10" t="s">
        <v>1309</v>
      </c>
      <c r="T22" s="35" t="str">
        <f t="shared" si="2"/>
        <v>edge:387423966</v>
      </c>
      <c r="U22" s="12" t="str">
        <f t="shared" ref="U22:U38" si="10">LEFT(X22,(LEN(X22)-2))</f>
        <v>387423966</v>
      </c>
      <c r="X22" s="12" t="s">
        <v>1282</v>
      </c>
      <c r="Y22" s="7" t="str">
        <f t="shared" si="1"/>
        <v xml:space="preserve">'387423966', </v>
      </c>
    </row>
    <row r="23" spans="3:53" x14ac:dyDescent="0.25">
      <c r="R23" s="10"/>
      <c r="S23" s="10" t="s">
        <v>1310</v>
      </c>
      <c r="T23" s="35" t="str">
        <f t="shared" si="2"/>
        <v>edge:-387423966</v>
      </c>
      <c r="U23" s="12" t="str">
        <f t="shared" si="10"/>
        <v>-387423966</v>
      </c>
      <c r="X23" s="12" t="s">
        <v>1285</v>
      </c>
      <c r="Y23" s="7" t="str">
        <f t="shared" si="1"/>
        <v xml:space="preserve">'-387423966', </v>
      </c>
    </row>
    <row r="24" spans="3:53" x14ac:dyDescent="0.25">
      <c r="R24" s="10"/>
      <c r="S24" s="10" t="s">
        <v>1311</v>
      </c>
      <c r="T24" s="35" t="str">
        <f t="shared" si="2"/>
        <v>edge:423967359#1</v>
      </c>
      <c r="U24" s="12" t="str">
        <f t="shared" si="10"/>
        <v>423967359#1</v>
      </c>
      <c r="X24" s="12" t="s">
        <v>1312</v>
      </c>
      <c r="Y24" s="7" t="str">
        <f t="shared" si="1"/>
        <v xml:space="preserve">'423967359#1', </v>
      </c>
    </row>
    <row r="25" spans="3:53" ht="15.75" thickBot="1" x14ac:dyDescent="0.3">
      <c r="R25" s="10"/>
      <c r="S25" s="10" t="s">
        <v>1313</v>
      </c>
      <c r="T25" s="35" t="str">
        <f t="shared" si="2"/>
        <v>edge:-423967359#1</v>
      </c>
      <c r="U25" s="12" t="str">
        <f t="shared" si="10"/>
        <v>-423967359#1</v>
      </c>
      <c r="X25" s="12" t="s">
        <v>1314</v>
      </c>
      <c r="Y25" s="7" t="str">
        <f t="shared" si="1"/>
        <v xml:space="preserve">'-423967359#1', </v>
      </c>
    </row>
    <row r="26" spans="3:53" ht="16.5" thickBot="1" x14ac:dyDescent="0.3">
      <c r="D26" s="17"/>
      <c r="E26" s="18" t="s">
        <v>1315</v>
      </c>
      <c r="F26" s="7" t="s">
        <v>1316</v>
      </c>
      <c r="G26" s="7" t="s">
        <v>1232</v>
      </c>
      <c r="H26" s="7" t="s">
        <v>1233</v>
      </c>
      <c r="I26" s="7" t="s">
        <v>1235</v>
      </c>
      <c r="R26" s="10"/>
      <c r="S26" s="10" t="s">
        <v>1317</v>
      </c>
      <c r="T26" s="35" t="str">
        <f t="shared" si="2"/>
        <v>edge:196358954#1</v>
      </c>
      <c r="U26" s="12" t="str">
        <f t="shared" si="10"/>
        <v>196358954#1</v>
      </c>
      <c r="X26" s="12" t="s">
        <v>1318</v>
      </c>
      <c r="Y26" s="7" t="str">
        <f t="shared" si="1"/>
        <v xml:space="preserve">'196358954#1', </v>
      </c>
      <c r="AT26" s="17"/>
      <c r="AU26" s="18"/>
      <c r="AW26" s="7" t="s">
        <v>1319</v>
      </c>
      <c r="AX26" s="7" t="s">
        <v>1320</v>
      </c>
      <c r="AY26" s="7" t="s">
        <v>1321</v>
      </c>
      <c r="AZ26" s="7">
        <v>5</v>
      </c>
      <c r="BA26" s="7" t="s">
        <v>1247</v>
      </c>
    </row>
    <row r="27" spans="3:53" x14ac:dyDescent="0.25">
      <c r="C27" s="7" t="s">
        <v>1319</v>
      </c>
      <c r="D27" s="7" t="str">
        <f t="shared" ref="D27:D63" ca="1" si="11">_xlfn.CONCAT($E$26,E27,$F$26,F27,$G$26,G27,$H$26,H27,$I$26)</f>
        <v>&lt;trip id="Belmont-GRD-to-Parkside-SB-96-Finish-Routed" depart="5" from="423956982" to="196358983#8"/&gt;</v>
      </c>
      <c r="E27" s="7" t="str">
        <f>_xlfn.CONCAT(S2,"-Finish-Routed")</f>
        <v>Belmont-GRD-to-Parkside-SB-96-Finish-Routed</v>
      </c>
      <c r="F27" s="7">
        <v>5</v>
      </c>
      <c r="G27" s="7" t="str">
        <f>U2</f>
        <v>423956982</v>
      </c>
      <c r="H27" s="7" t="str">
        <f t="shared" ref="H27:H63" ca="1" si="12">IF((OR(C27="SB",C27="EB")),VLOOKUP(RAND(),$K$52:$M$57,3,TRUE),VLOOKUP(RAND(),$K$44:$M$51,3,TRUE))</f>
        <v>196358983#8</v>
      </c>
      <c r="R27" s="10"/>
      <c r="S27" s="10" t="s">
        <v>1322</v>
      </c>
      <c r="T27" s="35" t="str">
        <f t="shared" si="2"/>
        <v>edge:-196358954#3</v>
      </c>
      <c r="U27" s="12" t="str">
        <f t="shared" si="10"/>
        <v>-196358954#3</v>
      </c>
      <c r="X27" s="12" t="s">
        <v>1323</v>
      </c>
      <c r="Y27" s="7" t="str">
        <f t="shared" si="1"/>
        <v xml:space="preserve">'-196358954#3', </v>
      </c>
      <c r="AW27" s="7" t="s">
        <v>1325</v>
      </c>
      <c r="AX27" s="7" t="s">
        <v>1327</v>
      </c>
      <c r="AY27" s="7" t="s">
        <v>1326</v>
      </c>
      <c r="AZ27" s="7">
        <v>6</v>
      </c>
      <c r="BA27" s="7" t="s">
        <v>1328</v>
      </c>
    </row>
    <row r="28" spans="3:53" x14ac:dyDescent="0.25">
      <c r="C28" s="7" t="s">
        <v>1325</v>
      </c>
      <c r="D28" s="7" t="str">
        <f t="shared" ca="1" si="11"/>
        <v>&lt;trip id="Belmont-PrkSD-GrgHill-NB-16-Finish-Routed" depart="6" from="423967359#0" to="43357850#14.0"/&gt;</v>
      </c>
      <c r="E28" s="7" t="str">
        <f t="shared" ref="E28:E63" si="13">_xlfn.CONCAT(S3,"-Finish-Routed")</f>
        <v>Belmont-PrkSD-GrgHill-NB-16-Finish-Routed</v>
      </c>
      <c r="F28" s="7">
        <v>6</v>
      </c>
      <c r="G28" s="7" t="str">
        <f t="shared" ref="G28:G63" si="14">U3</f>
        <v>423967359#0</v>
      </c>
      <c r="H28" s="7" t="str">
        <f t="shared" ca="1" si="12"/>
        <v>43357850#14.0</v>
      </c>
      <c r="R28" s="10"/>
      <c r="S28" s="10" t="s">
        <v>1329</v>
      </c>
      <c r="T28" s="35" t="str">
        <f t="shared" si="2"/>
        <v>edge:12180067#4</v>
      </c>
      <c r="U28" s="12" t="str">
        <f t="shared" si="10"/>
        <v>12180067#4</v>
      </c>
      <c r="X28" s="12" t="s">
        <v>1330</v>
      </c>
      <c r="Y28" s="7" t="str">
        <f t="shared" si="1"/>
        <v xml:space="preserve">'12180067#4', </v>
      </c>
      <c r="AW28" s="7" t="s">
        <v>1325</v>
      </c>
      <c r="AX28" s="7" t="s">
        <v>1332</v>
      </c>
      <c r="AY28" s="7" t="s">
        <v>1331</v>
      </c>
      <c r="AZ28" s="7">
        <v>7</v>
      </c>
      <c r="BA28" s="7" t="s">
        <v>1251</v>
      </c>
    </row>
    <row r="29" spans="3:53" x14ac:dyDescent="0.25">
      <c r="C29" s="7" t="s">
        <v>1325</v>
      </c>
      <c r="D29" s="7" t="str">
        <f t="shared" ca="1" si="11"/>
        <v>&lt;trip id="Belmont-GRD-to-Parkside-NB-96-Finish-Routed" depart="7" from="423956980" to="-12150712#3"/&gt;</v>
      </c>
      <c r="E29" s="7" t="str">
        <f t="shared" si="13"/>
        <v>Belmont-GRD-to-Parkside-NB-96-Finish-Routed</v>
      </c>
      <c r="F29" s="7">
        <v>7</v>
      </c>
      <c r="G29" s="7" t="str">
        <f t="shared" si="14"/>
        <v>423956980</v>
      </c>
      <c r="H29" s="7" t="str">
        <f t="shared" ca="1" si="12"/>
        <v>-12150712#3</v>
      </c>
      <c r="M29" s="7" t="s">
        <v>1333</v>
      </c>
      <c r="N29" s="7" t="s">
        <v>1334</v>
      </c>
      <c r="R29" s="10"/>
      <c r="S29" s="10" t="s">
        <v>1335</v>
      </c>
      <c r="T29" s="35" t="str">
        <f t="shared" si="2"/>
        <v>edge:-12180067#5</v>
      </c>
      <c r="U29" s="12" t="str">
        <f t="shared" si="10"/>
        <v>-12180067#5</v>
      </c>
      <c r="X29" s="12" t="s">
        <v>1336</v>
      </c>
      <c r="Y29" s="7" t="str">
        <f t="shared" si="1"/>
        <v xml:space="preserve">'-12180067#5', </v>
      </c>
      <c r="AW29" s="7" t="s">
        <v>1325</v>
      </c>
      <c r="AX29" s="7" t="s">
        <v>1338</v>
      </c>
      <c r="AY29" s="7" t="s">
        <v>1337</v>
      </c>
      <c r="AZ29" s="7">
        <v>8</v>
      </c>
      <c r="BA29" s="7" t="s">
        <v>1339</v>
      </c>
    </row>
    <row r="30" spans="3:53" x14ac:dyDescent="0.25">
      <c r="C30" s="7" t="s">
        <v>1325</v>
      </c>
      <c r="D30" s="7" t="str">
        <f t="shared" ca="1" si="11"/>
        <v>&lt;trip id="Belmont-Ford-to-US1-NB-96-Finish-Routed" depart="8" from="196358956#0" to="43357850#14.0"/&gt;</v>
      </c>
      <c r="E30" s="7" t="str">
        <f t="shared" si="13"/>
        <v>Belmont-Ford-to-US1-NB-96-Finish-Routed</v>
      </c>
      <c r="F30" s="7">
        <v>8</v>
      </c>
      <c r="G30" s="7" t="str">
        <f t="shared" si="14"/>
        <v>196358956#0</v>
      </c>
      <c r="H30" s="7" t="str">
        <f t="shared" ca="1" si="12"/>
        <v>43357850#14.0</v>
      </c>
      <c r="M30" s="7" t="s">
        <v>1319</v>
      </c>
      <c r="N30" s="7" t="s">
        <v>1334</v>
      </c>
      <c r="R30" s="10"/>
      <c r="S30" s="10" t="s">
        <v>1340</v>
      </c>
      <c r="T30" s="35" t="str">
        <f t="shared" si="2"/>
        <v>edge:43117623</v>
      </c>
      <c r="U30" s="12" t="str">
        <f t="shared" si="10"/>
        <v>43117623</v>
      </c>
      <c r="X30" s="12" t="s">
        <v>1341</v>
      </c>
      <c r="Y30" s="7" t="str">
        <f t="shared" si="1"/>
        <v xml:space="preserve">'43117623', </v>
      </c>
      <c r="AW30" s="7" t="s">
        <v>1319</v>
      </c>
      <c r="AX30" s="7" t="s">
        <v>1343</v>
      </c>
      <c r="AY30" s="7" t="s">
        <v>1344</v>
      </c>
      <c r="AZ30" s="7">
        <v>9</v>
      </c>
      <c r="BA30" s="7" t="s">
        <v>1345</v>
      </c>
    </row>
    <row r="31" spans="3:53" x14ac:dyDescent="0.25">
      <c r="C31" s="7" t="s">
        <v>1319</v>
      </c>
      <c r="D31" s="7" t="str">
        <f t="shared" ca="1" si="11"/>
        <v>&lt;trip id="Belmont-Ford-to-US1-SB-96-Finish-Routed" depart="9" from="-196358956#2" to="32121248#14"/&gt;</v>
      </c>
      <c r="E31" s="7" t="str">
        <f t="shared" si="13"/>
        <v>Belmont-Ford-to-US1-SB-96-Finish-Routed</v>
      </c>
      <c r="F31" s="7">
        <v>9</v>
      </c>
      <c r="G31" s="7" t="str">
        <f t="shared" si="14"/>
        <v>-196358956#2</v>
      </c>
      <c r="H31" s="7" t="str">
        <f t="shared" ca="1" si="12"/>
        <v>32121248#14</v>
      </c>
      <c r="M31" s="7" t="s">
        <v>1325</v>
      </c>
      <c r="R31" s="10"/>
      <c r="S31" s="10" t="s">
        <v>1346</v>
      </c>
      <c r="T31" s="35" t="str">
        <f t="shared" si="2"/>
        <v>edge:-43117624#1</v>
      </c>
      <c r="U31" s="12" t="str">
        <f t="shared" si="10"/>
        <v>-43117624#1</v>
      </c>
      <c r="X31" s="12" t="s">
        <v>1347</v>
      </c>
      <c r="Y31" s="7" t="str">
        <f t="shared" si="1"/>
        <v xml:space="preserve">'-43117624#1', </v>
      </c>
      <c r="AW31" s="7" t="s">
        <v>1333</v>
      </c>
      <c r="AX31" s="7" t="s">
        <v>1349</v>
      </c>
      <c r="AY31" s="7" t="s">
        <v>1350</v>
      </c>
      <c r="AZ31" s="7">
        <v>10</v>
      </c>
      <c r="BA31" s="7" t="s">
        <v>1351</v>
      </c>
    </row>
    <row r="32" spans="3:53" x14ac:dyDescent="0.25">
      <c r="C32" s="7" t="s">
        <v>1333</v>
      </c>
      <c r="D32" s="7" t="str">
        <f t="shared" ca="1" si="11"/>
        <v>&lt;trip id="ConcrseDR-Belmont-MemHll-EB-02-Finish-Routed" depart="10" from="-106455704#9" to="-43357850#4"/&gt;</v>
      </c>
      <c r="E32" s="7" t="str">
        <f t="shared" si="13"/>
        <v>ConcrseDR-Belmont-MemHll-EB-02-Finish-Routed</v>
      </c>
      <c r="F32" s="7">
        <v>10</v>
      </c>
      <c r="G32" s="7" t="str">
        <f t="shared" si="14"/>
        <v>-106455704#9</v>
      </c>
      <c r="H32" s="7" t="str">
        <f t="shared" ca="1" si="12"/>
        <v>-43357850#4</v>
      </c>
      <c r="R32" s="10"/>
      <c r="S32" s="10" t="s">
        <v>1352</v>
      </c>
      <c r="T32" s="35" t="str">
        <f t="shared" si="2"/>
        <v>edge:-423967359#0</v>
      </c>
      <c r="U32" s="12" t="str">
        <f t="shared" si="10"/>
        <v>-423967359#0</v>
      </c>
      <c r="X32" s="12" t="s">
        <v>1353</v>
      </c>
      <c r="Y32" s="7" t="str">
        <f t="shared" si="1"/>
        <v xml:space="preserve">'-423967359#0', </v>
      </c>
      <c r="AW32" s="7" t="s">
        <v>1355</v>
      </c>
      <c r="AX32" s="7" t="s">
        <v>1356</v>
      </c>
      <c r="AY32" s="7" t="s">
        <v>1357</v>
      </c>
      <c r="AZ32" s="7">
        <v>11</v>
      </c>
      <c r="BA32" s="7" t="s">
        <v>1358</v>
      </c>
    </row>
    <row r="33" spans="3:53" x14ac:dyDescent="0.25">
      <c r="C33" s="7" t="s">
        <v>1355</v>
      </c>
      <c r="D33" s="7" t="str">
        <f t="shared" ca="1" si="11"/>
        <v>&lt;trip id="ConcrseDR-Belmont-MemHll-WB-02-Finish-Routed" depart="11" from="106455704#4" to="-43117599"/&gt;</v>
      </c>
      <c r="E33" s="7" t="str">
        <f t="shared" si="13"/>
        <v>ConcrseDR-Belmont-MemHll-WB-02-Finish-Routed</v>
      </c>
      <c r="F33" s="7">
        <v>11</v>
      </c>
      <c r="G33" s="7" t="str">
        <f>U8</f>
        <v>106455704#4</v>
      </c>
      <c r="H33" s="7">
        <f t="shared" ca="1" si="12"/>
        <v>-43117599</v>
      </c>
      <c r="R33" s="10"/>
      <c r="S33" s="10" t="s">
        <v>1359</v>
      </c>
      <c r="T33" s="35" t="str">
        <f t="shared" si="2"/>
        <v>edge:387423966</v>
      </c>
      <c r="U33" s="12" t="str">
        <f t="shared" si="10"/>
        <v>387423966</v>
      </c>
      <c r="X33" s="12" t="s">
        <v>1282</v>
      </c>
      <c r="Y33" s="7" t="str">
        <f t="shared" si="1"/>
        <v xml:space="preserve">'387423966', </v>
      </c>
      <c r="AW33" s="7" t="s">
        <v>1333</v>
      </c>
      <c r="AX33" s="7" t="s">
        <v>1361</v>
      </c>
      <c r="AY33" s="7" t="s">
        <v>1362</v>
      </c>
      <c r="AZ33" s="7">
        <v>12</v>
      </c>
      <c r="BA33" s="7" t="s">
        <v>1363</v>
      </c>
    </row>
    <row r="34" spans="3:53" x14ac:dyDescent="0.25">
      <c r="C34" s="7" t="s">
        <v>1333</v>
      </c>
      <c r="D34" s="7" t="str">
        <f t="shared" ca="1" si="11"/>
        <v>&lt;trip id="GrgeHill-Wynn_BTH-02-WB-Finish-Routed" depart="12" from="49940069" to="12327906#1"/&gt;</v>
      </c>
      <c r="E34" s="7" t="str">
        <f t="shared" si="13"/>
        <v>GrgeHill-Wynn_BTH-02-WB-Finish-Routed</v>
      </c>
      <c r="F34" s="7">
        <v>12</v>
      </c>
      <c r="G34" s="7" t="str">
        <f t="shared" si="14"/>
        <v>49940069</v>
      </c>
      <c r="H34" s="7" t="str">
        <f t="shared" ca="1" si="12"/>
        <v>12327906#1</v>
      </c>
      <c r="R34" s="10"/>
      <c r="S34" s="10" t="s">
        <v>1364</v>
      </c>
      <c r="T34" s="35" t="str">
        <f t="shared" si="2"/>
        <v>edge:-424978642.170</v>
      </c>
      <c r="U34" s="12" t="str">
        <f t="shared" si="10"/>
        <v>-424978642.170</v>
      </c>
      <c r="X34" s="16" t="s">
        <v>1365</v>
      </c>
      <c r="Y34" s="7" t="str">
        <f t="shared" si="1"/>
        <v xml:space="preserve">'-424978642.170', </v>
      </c>
      <c r="AW34" s="7" t="s">
        <v>1333</v>
      </c>
      <c r="AX34" s="7" t="s">
        <v>1367</v>
      </c>
      <c r="AY34" s="7" t="s">
        <v>1368</v>
      </c>
      <c r="AZ34" s="7">
        <v>13</v>
      </c>
      <c r="BA34" s="7" t="s">
        <v>1369</v>
      </c>
    </row>
    <row r="35" spans="3:53" x14ac:dyDescent="0.25">
      <c r="C35" s="7" t="s">
        <v>1333</v>
      </c>
      <c r="D35" s="7" t="str">
        <f t="shared" ca="1" si="11"/>
        <v>&lt;trip id="Wynn-GeogresLA-53rd-EB-05-Finish-Routed" depart="13" from="-196358983#7" to="196358983#8"/&gt;</v>
      </c>
      <c r="E35" s="7" t="str">
        <f t="shared" si="13"/>
        <v>Wynn-GeogresLA-53rd-EB-05-Finish-Routed</v>
      </c>
      <c r="F35" s="7">
        <v>13</v>
      </c>
      <c r="G35" s="7" t="str">
        <f t="shared" si="14"/>
        <v>-196358983#7</v>
      </c>
      <c r="H35" s="7" t="str">
        <f t="shared" ca="1" si="12"/>
        <v>196358983#8</v>
      </c>
      <c r="R35" s="10"/>
      <c r="S35" s="10" t="s">
        <v>1370</v>
      </c>
      <c r="T35" s="35" t="str">
        <f t="shared" si="2"/>
        <v>edge:-423956982</v>
      </c>
      <c r="U35" s="12" t="str">
        <f t="shared" si="10"/>
        <v>-423956982</v>
      </c>
      <c r="X35" s="12" t="s">
        <v>1371</v>
      </c>
      <c r="Y35" s="7" t="str">
        <f t="shared" si="1"/>
        <v xml:space="preserve">'-423956982', </v>
      </c>
      <c r="AW35" s="7" t="s">
        <v>1355</v>
      </c>
      <c r="AX35" s="7" t="s">
        <v>1374</v>
      </c>
      <c r="AY35" s="7" t="s">
        <v>1375</v>
      </c>
      <c r="AZ35" s="7">
        <v>14</v>
      </c>
      <c r="BA35" s="7" t="s">
        <v>1376</v>
      </c>
    </row>
    <row r="36" spans="3:53" x14ac:dyDescent="0.25">
      <c r="C36" s="7" t="s">
        <v>1355</v>
      </c>
      <c r="D36" s="7" t="str">
        <f t="shared" ca="1" si="11"/>
        <v>&lt;trip id="Wynn-GeogresLA-53rd-WB-05-Finish-Routed" depart="14" from="196358983#7" to="-43117599"/&gt;</v>
      </c>
      <c r="E36" s="7" t="str">
        <f t="shared" si="13"/>
        <v>Wynn-GeogresLA-53rd-WB-05-Finish-Routed</v>
      </c>
      <c r="F36" s="7">
        <v>14</v>
      </c>
      <c r="G36" s="7" t="str">
        <f t="shared" si="14"/>
        <v>196358983#7</v>
      </c>
      <c r="H36" s="7">
        <f t="shared" ca="1" si="12"/>
        <v>-43117599</v>
      </c>
      <c r="R36" s="10"/>
      <c r="S36" s="10" t="s">
        <v>1377</v>
      </c>
      <c r="T36" s="35" t="str">
        <f t="shared" si="2"/>
        <v>edge:423956980</v>
      </c>
      <c r="U36" s="12" t="str">
        <f t="shared" si="10"/>
        <v>423956980</v>
      </c>
      <c r="X36" s="12" t="s">
        <v>1250</v>
      </c>
      <c r="Y36" s="7" t="str">
        <f t="shared" si="1"/>
        <v xml:space="preserve">'423956980', </v>
      </c>
      <c r="AW36" s="7" t="s">
        <v>1325</v>
      </c>
      <c r="AX36" s="7" t="s">
        <v>1379</v>
      </c>
      <c r="AY36" s="7" t="s">
        <v>1342</v>
      </c>
      <c r="AZ36" s="7">
        <v>15</v>
      </c>
      <c r="BA36" s="7" t="s">
        <v>1380</v>
      </c>
    </row>
    <row r="37" spans="3:53" x14ac:dyDescent="0.25">
      <c r="C37" s="7" t="s">
        <v>1325</v>
      </c>
      <c r="D37" s="7" t="str">
        <f t="shared" ca="1" si="11"/>
        <v>&lt;trip id="Belmont-Wynn-PrkSD-NB-05-Finish-Routed" depart="15" from="387423966" to="43117623"/&gt;</v>
      </c>
      <c r="E37" s="7" t="str">
        <f t="shared" si="13"/>
        <v>Belmont-Wynn-PrkSD-NB-05-Finish-Routed</v>
      </c>
      <c r="F37" s="7">
        <v>15</v>
      </c>
      <c r="G37" s="7" t="str">
        <f t="shared" si="14"/>
        <v>387423966</v>
      </c>
      <c r="H37" s="7">
        <f t="shared" ca="1" si="12"/>
        <v>43117623</v>
      </c>
      <c r="R37" s="33"/>
      <c r="S37" s="34" t="s">
        <v>1381</v>
      </c>
      <c r="T37" s="35" t="str">
        <f t="shared" si="2"/>
        <v>edge:134558401</v>
      </c>
      <c r="U37" s="12" t="str">
        <f t="shared" si="10"/>
        <v>134558401</v>
      </c>
      <c r="X37" s="12" t="s">
        <v>1382</v>
      </c>
      <c r="Y37" s="7" t="str">
        <f t="shared" si="1"/>
        <v xml:space="preserve">'134558401', </v>
      </c>
      <c r="AW37" s="7" t="s">
        <v>1319</v>
      </c>
      <c r="AX37" s="7" t="s">
        <v>1384</v>
      </c>
      <c r="AY37" s="7" t="s">
        <v>1385</v>
      </c>
      <c r="AZ37" s="7">
        <v>16</v>
      </c>
      <c r="BA37" s="7" t="s">
        <v>1386</v>
      </c>
    </row>
    <row r="38" spans="3:53" x14ac:dyDescent="0.25">
      <c r="C38" s="7" t="s">
        <v>1319</v>
      </c>
      <c r="D38" s="7" t="str">
        <f t="shared" ca="1" si="11"/>
        <v>&lt;trip id="Belmont-Wynn-PrkSD-SB-05-Finish-Routed" depart="16" from="-387423966" to="49321305"/&gt;</v>
      </c>
      <c r="E38" s="7" t="str">
        <f t="shared" si="13"/>
        <v>Belmont-Wynn-PrkSD-SB-05-Finish-Routed</v>
      </c>
      <c r="F38" s="7">
        <v>16</v>
      </c>
      <c r="G38" s="7" t="str">
        <f t="shared" si="14"/>
        <v>-387423966</v>
      </c>
      <c r="H38" s="7" t="str">
        <f t="shared" ca="1" si="12"/>
        <v>49321305</v>
      </c>
      <c r="R38" s="10"/>
      <c r="S38" s="10" t="s">
        <v>1387</v>
      </c>
      <c r="T38" s="35" t="str">
        <f t="shared" si="2"/>
        <v>edge:134558408#1</v>
      </c>
      <c r="U38" s="12" t="str">
        <f t="shared" si="10"/>
        <v>134558408#1</v>
      </c>
      <c r="X38" s="12" t="s">
        <v>1388</v>
      </c>
      <c r="Y38" s="7" t="str">
        <f t="shared" si="1"/>
        <v xml:space="preserve">'134558408#1', </v>
      </c>
      <c r="AW38" s="7" t="s">
        <v>1325</v>
      </c>
      <c r="AX38" s="7" t="s">
        <v>1390</v>
      </c>
      <c r="AY38" s="7" t="s">
        <v>1348</v>
      </c>
      <c r="AZ38" s="7">
        <v>17</v>
      </c>
      <c r="BA38" s="7" t="s">
        <v>1339</v>
      </c>
    </row>
    <row r="39" spans="3:53" x14ac:dyDescent="0.25">
      <c r="C39" s="7" t="s">
        <v>1325</v>
      </c>
      <c r="D39" s="7" t="str">
        <f t="shared" ca="1" si="11"/>
        <v>&lt;trip id="Belmont-Conshi-US1-NB-08-Finish-Routed" depart="17" from="196358956#0" to="-12150712#3"/&gt;</v>
      </c>
      <c r="E39" s="7" t="str">
        <f t="shared" si="13"/>
        <v>Belmont-Conshi-US1-NB-08-Finish-Routed</v>
      </c>
      <c r="F39" s="7">
        <v>17</v>
      </c>
      <c r="G39" s="7" t="str">
        <f t="shared" si="14"/>
        <v>196358956#0</v>
      </c>
      <c r="H39" s="7" t="str">
        <f t="shared" ca="1" si="12"/>
        <v>-12150712#3</v>
      </c>
      <c r="S39" s="35" t="s">
        <v>1391</v>
      </c>
      <c r="T39" s="35" t="str">
        <f t="shared" si="2"/>
        <v>edge:-448887871#0</v>
      </c>
      <c r="U39" s="55" t="s">
        <v>1607</v>
      </c>
      <c r="X39" s="55" t="s">
        <v>1606</v>
      </c>
      <c r="Y39" s="7" t="str">
        <f t="shared" si="1"/>
        <v xml:space="preserve">'-448887871#0', </v>
      </c>
      <c r="AW39" s="7" t="s">
        <v>1319</v>
      </c>
      <c r="AX39" s="7" t="s">
        <v>1393</v>
      </c>
      <c r="AY39" s="7" t="s">
        <v>1394</v>
      </c>
      <c r="AZ39" s="7">
        <v>18</v>
      </c>
      <c r="BA39" s="7" t="s">
        <v>1345</v>
      </c>
    </row>
    <row r="40" spans="3:53" x14ac:dyDescent="0.25">
      <c r="C40" s="7" t="s">
        <v>1319</v>
      </c>
      <c r="D40" s="7" t="str">
        <f t="shared" ca="1" si="11"/>
        <v>&lt;trip id="Belmont-Conshi-US1-SB-08-Finish-Routed" depart="18" from="-196358956#2" to="104526256-AddedOnRampEdge"/&gt;</v>
      </c>
      <c r="E40" s="7" t="str">
        <f t="shared" si="13"/>
        <v>Belmont-Conshi-US1-SB-08-Finish-Routed</v>
      </c>
      <c r="F40" s="7">
        <v>18</v>
      </c>
      <c r="G40" s="7" t="str">
        <f t="shared" si="14"/>
        <v>-196358956#2</v>
      </c>
      <c r="H40" s="7" t="str">
        <f t="shared" ca="1" si="12"/>
        <v>104526256-AddedOnRampEdge</v>
      </c>
      <c r="S40" s="26" t="s">
        <v>1616</v>
      </c>
      <c r="T40" s="35" t="str">
        <f t="shared" si="2"/>
        <v>edge:12180460#7</v>
      </c>
      <c r="U40" s="26" t="s">
        <v>1617</v>
      </c>
      <c r="V40" s="53"/>
      <c r="W40" s="53"/>
      <c r="X40" s="55" t="s">
        <v>1618</v>
      </c>
      <c r="Y40" s="7" t="str">
        <f t="shared" si="1"/>
        <v xml:space="preserve">'12180460#7', </v>
      </c>
      <c r="Z40" s="53"/>
      <c r="AW40" s="7" t="s">
        <v>1319</v>
      </c>
      <c r="AX40" s="7" t="s">
        <v>1396</v>
      </c>
      <c r="AY40" s="7" t="s">
        <v>1397</v>
      </c>
      <c r="AZ40" s="7">
        <v>19</v>
      </c>
      <c r="BA40" s="7" t="s">
        <v>1398</v>
      </c>
    </row>
    <row r="41" spans="3:53" x14ac:dyDescent="0.25">
      <c r="C41" s="7" t="s">
        <v>1319</v>
      </c>
      <c r="D41" s="7" t="str">
        <f t="shared" ca="1" si="11"/>
        <v>&lt;trip id="Wynn-PrkSD-Belmont-BTH/2-WB-15-Finish-Routed" depart="19" from="-196358983#4" to="12327906#1"/&gt;</v>
      </c>
      <c r="E41" s="7" t="str">
        <f t="shared" si="13"/>
        <v>Wynn-PrkSD-Belmont-BTH/2-WB-15-Finish-Routed</v>
      </c>
      <c r="F41" s="7">
        <v>19</v>
      </c>
      <c r="G41" s="7" t="str">
        <f t="shared" si="14"/>
        <v>-196358983#4</v>
      </c>
      <c r="H41" s="7" t="str">
        <f t="shared" ca="1" si="12"/>
        <v>12327906#1</v>
      </c>
      <c r="S41" s="35" t="s">
        <v>1621</v>
      </c>
      <c r="T41" s="35" t="str">
        <f t="shared" si="2"/>
        <v>edge:62105282#0</v>
      </c>
      <c r="U41" s="35" t="s">
        <v>1622</v>
      </c>
      <c r="X41" s="55" t="s">
        <v>1623</v>
      </c>
      <c r="Y41" s="7" t="str">
        <f t="shared" si="1"/>
        <v xml:space="preserve">'62105282#0', </v>
      </c>
      <c r="AW41" s="7" t="s">
        <v>1319</v>
      </c>
      <c r="AX41" s="7" t="s">
        <v>1399</v>
      </c>
      <c r="AY41" s="7" t="s">
        <v>1324</v>
      </c>
      <c r="AZ41" s="7">
        <v>20</v>
      </c>
      <c r="BA41" s="7" t="s">
        <v>1400</v>
      </c>
    </row>
    <row r="42" spans="3:53" ht="15.75" thickBot="1" x14ac:dyDescent="0.3">
      <c r="C42" s="7" t="s">
        <v>1319</v>
      </c>
      <c r="D42" s="7" t="str">
        <f t="shared" ca="1" si="11"/>
        <v>&lt;trip id="Belmont_PennGRV-WYALUSING-SB-09-Finish-Routed" depart="20" from="-12150712#3" to="-43357850#4"/&gt;</v>
      </c>
      <c r="E42" s="7" t="str">
        <f t="shared" si="13"/>
        <v>Belmont_PennGRV-WYALUSING-SB-09-Finish-Routed</v>
      </c>
      <c r="F42" s="7">
        <v>20</v>
      </c>
      <c r="G42" s="7" t="str">
        <f t="shared" si="14"/>
        <v>-12150712#3</v>
      </c>
      <c r="H42" s="7" t="str">
        <f t="shared" ca="1" si="12"/>
        <v>-43357850#4</v>
      </c>
      <c r="S42" s="7" t="s">
        <v>1636</v>
      </c>
      <c r="T42" s="35" t="str">
        <f t="shared" si="2"/>
        <v>edge:12180460#0</v>
      </c>
      <c r="U42" s="55" t="s">
        <v>1608</v>
      </c>
      <c r="AW42" s="7" t="s">
        <v>1325</v>
      </c>
      <c r="AX42" s="7" t="s">
        <v>1402</v>
      </c>
      <c r="AY42" s="7" t="s">
        <v>1354</v>
      </c>
      <c r="AZ42" s="7">
        <v>21</v>
      </c>
      <c r="BA42" s="7" t="s">
        <v>1403</v>
      </c>
    </row>
    <row r="43" spans="3:53" x14ac:dyDescent="0.25">
      <c r="C43" s="7" t="s">
        <v>1325</v>
      </c>
      <c r="D43" s="7" t="str">
        <f t="shared" ca="1" si="11"/>
        <v>&lt;trip id="Belmont_PennGRV-WYALUSING-NB-09-Finish-Routed" depart="21" from="12150712#3" to="-42706763#2"/&gt;</v>
      </c>
      <c r="E43" s="7" t="str">
        <f t="shared" si="13"/>
        <v>Belmont_PennGRV-WYALUSING-NB-09-Finish-Routed</v>
      </c>
      <c r="F43" s="7">
        <v>21</v>
      </c>
      <c r="G43" s="7" t="str">
        <f t="shared" si="14"/>
        <v>12150712#3</v>
      </c>
      <c r="H43" s="7" t="str">
        <f t="shared" ca="1" si="12"/>
        <v>-42706763#2</v>
      </c>
      <c r="K43" s="39" t="s">
        <v>1404</v>
      </c>
      <c r="L43" s="40"/>
      <c r="M43" s="40"/>
      <c r="N43" s="40" t="s">
        <v>1319</v>
      </c>
      <c r="O43" s="40" t="s">
        <v>1333</v>
      </c>
      <c r="P43" s="40" t="s">
        <v>1325</v>
      </c>
      <c r="Q43" s="41" t="s">
        <v>1355</v>
      </c>
      <c r="S43" s="52" t="s">
        <v>1395</v>
      </c>
      <c r="T43" s="52"/>
      <c r="AW43" s="7" t="s">
        <v>1325</v>
      </c>
      <c r="AX43" s="7" t="s">
        <v>1406</v>
      </c>
      <c r="AY43" s="7" t="s">
        <v>1360</v>
      </c>
      <c r="AZ43" s="7">
        <v>22</v>
      </c>
      <c r="BA43" s="7" t="s">
        <v>1407</v>
      </c>
    </row>
    <row r="44" spans="3:53" ht="15.75" thickBot="1" x14ac:dyDescent="0.3">
      <c r="C44" s="7" t="s">
        <v>1325</v>
      </c>
      <c r="D44" s="7" t="str">
        <f t="shared" ca="1" si="11"/>
        <v>&lt;trip id="Belmont-PrkSD-Monument-NB-09-Finish-Routed" depart="22" from="196358954#0" to="49887339.0"/&gt;</v>
      </c>
      <c r="E44" s="7" t="str">
        <f t="shared" si="13"/>
        <v>Belmont-PrkSD-Monument-NB-09-Finish-Routed</v>
      </c>
      <c r="F44" s="7">
        <v>22</v>
      </c>
      <c r="G44" s="7" t="str">
        <f t="shared" si="14"/>
        <v>196358954#0</v>
      </c>
      <c r="H44" s="7" t="str">
        <f t="shared" ca="1" si="12"/>
        <v>49887339.0</v>
      </c>
      <c r="K44" s="42">
        <v>0</v>
      </c>
      <c r="L44" s="43" t="s">
        <v>1408</v>
      </c>
      <c r="M44" s="43" t="s">
        <v>1409</v>
      </c>
      <c r="N44" s="43">
        <v>0.125</v>
      </c>
      <c r="O44" s="43">
        <v>0.125</v>
      </c>
      <c r="P44" s="43">
        <v>0</v>
      </c>
      <c r="Q44" s="44">
        <v>0</v>
      </c>
      <c r="AC44" s="18" t="s">
        <v>1315</v>
      </c>
      <c r="AD44" s="74" t="s">
        <v>1666</v>
      </c>
      <c r="AE44" s="7" t="s">
        <v>1316</v>
      </c>
      <c r="AF44" s="7" t="s">
        <v>1232</v>
      </c>
      <c r="AG44" s="7" t="s">
        <v>1233</v>
      </c>
      <c r="AH44" s="7" t="s">
        <v>1235</v>
      </c>
      <c r="AI44" s="10"/>
      <c r="AL44" s="18" t="s">
        <v>1315</v>
      </c>
      <c r="AM44" s="7" t="s">
        <v>1316</v>
      </c>
      <c r="AN44" s="7" t="s">
        <v>1232</v>
      </c>
      <c r="AO44" s="7" t="s">
        <v>1233</v>
      </c>
      <c r="AP44" s="7" t="s">
        <v>1235</v>
      </c>
      <c r="AW44" s="7" t="s">
        <v>1325</v>
      </c>
      <c r="AX44" s="7" t="s">
        <v>1411</v>
      </c>
      <c r="AY44" s="7" t="s">
        <v>1366</v>
      </c>
      <c r="AZ44" s="7">
        <v>23</v>
      </c>
      <c r="BA44" s="7" t="s">
        <v>1412</v>
      </c>
    </row>
    <row r="45" spans="3:53" x14ac:dyDescent="0.25">
      <c r="C45" s="7" t="s">
        <v>1325</v>
      </c>
      <c r="D45" s="7" t="str">
        <f t="shared" ca="1" si="11"/>
        <v>&lt;trip id="Belmont-BmontMansn-PrkSD-NB-09-Finish-Routed" depart="23" from="424978644" to="-12150712#3"/&gt;</v>
      </c>
      <c r="E45" s="7" t="str">
        <f t="shared" si="13"/>
        <v>Belmont-BmontMansn-PrkSD-NB-09-Finish-Routed</v>
      </c>
      <c r="F45" s="7">
        <v>23</v>
      </c>
      <c r="G45" s="7" t="str">
        <f t="shared" si="14"/>
        <v>424978644</v>
      </c>
      <c r="H45" s="7" t="str">
        <f t="shared" ca="1" si="12"/>
        <v>-12150712#3</v>
      </c>
      <c r="K45" s="42">
        <v>0.125</v>
      </c>
      <c r="L45" s="43" t="s">
        <v>1413</v>
      </c>
      <c r="M45" s="43" t="s">
        <v>1400</v>
      </c>
      <c r="N45" s="43">
        <v>0.3125</v>
      </c>
      <c r="O45" s="43">
        <v>0.3125</v>
      </c>
      <c r="P45" s="43">
        <v>0</v>
      </c>
      <c r="Q45" s="44">
        <v>0</v>
      </c>
      <c r="AA45" s="19" t="s">
        <v>1319</v>
      </c>
      <c r="AB45" s="20" t="str">
        <f>_xlfn.CONCAT($E$26,AC45,AD45,$F$26,AE45,$G$26,AF45,$H$26,AG45,$I$26)</f>
        <v>&lt;trip id="Belmont_PennGRV-WYALUSING-SB-09-Finish-Routed1" depart="20" from="-12150712#3" to="-42706763#2"/&gt;</v>
      </c>
      <c r="AC45" s="20" t="s">
        <v>1324</v>
      </c>
      <c r="AD45" s="20">
        <v>1</v>
      </c>
      <c r="AE45" s="20">
        <v>20</v>
      </c>
      <c r="AF45" s="20" t="str">
        <f>VLOOKUP(AC45,$AY$26:$BA$62,3,FALSE)</f>
        <v>-12150712#3</v>
      </c>
      <c r="AG45" s="21" t="str">
        <f>$M$44</f>
        <v>-42706763#2</v>
      </c>
      <c r="AI45" s="10"/>
      <c r="AK45" s="1" t="s">
        <v>1325</v>
      </c>
      <c r="AL45" s="1" t="str">
        <f>_xlfn.CONCAT($E$26,AM45,AD45,$F$26,AN45,$G$26,AO45,$H$26,AP45,$I$26)</f>
        <v>&lt;trip id="Belmont_PennGRV-WYALUSING-NB-09-Finish-Routed1" depart="21" from="12150712#3" to="196358983#8"/&gt;</v>
      </c>
      <c r="AM45" s="7" t="s">
        <v>1354</v>
      </c>
      <c r="AN45" s="1">
        <v>21</v>
      </c>
      <c r="AO45" s="1" t="str">
        <f t="shared" ref="AO45:AO108" si="15">VLOOKUP(AM45,$AY$26:$BA$62,3,FALSE)</f>
        <v>12150712#3</v>
      </c>
      <c r="AP45" s="1" t="str">
        <f>$M$52</f>
        <v>196358983#8</v>
      </c>
      <c r="AW45" s="7" t="s">
        <v>1319</v>
      </c>
      <c r="AX45" s="7" t="s">
        <v>1414</v>
      </c>
      <c r="AY45" s="7" t="s">
        <v>1372</v>
      </c>
      <c r="AZ45" s="7">
        <v>24</v>
      </c>
      <c r="BA45" s="7" t="s">
        <v>1412</v>
      </c>
    </row>
    <row r="46" spans="3:53" x14ac:dyDescent="0.25">
      <c r="C46" s="7" t="s">
        <v>1319</v>
      </c>
      <c r="D46" s="7" t="str">
        <f t="shared" ca="1" si="11"/>
        <v>&lt;trip id="Belmont-BmontMansn-PrkSD-SB-09-Finish-Routed" depart="24" from="-49940170#0" to="49321305"/&gt;</v>
      </c>
      <c r="E46" s="7" t="str">
        <f t="shared" si="13"/>
        <v>Belmont-BmontMansn-PrkSD-SB-09-Finish-Routed</v>
      </c>
      <c r="F46" s="7">
        <v>24</v>
      </c>
      <c r="G46" s="7" t="str">
        <f t="shared" si="14"/>
        <v>-49940170#0</v>
      </c>
      <c r="H46" s="7" t="str">
        <f t="shared" ca="1" si="12"/>
        <v>49321305</v>
      </c>
      <c r="K46" s="42">
        <v>0.3125</v>
      </c>
      <c r="L46" s="43"/>
      <c r="M46" s="43" t="s">
        <v>1415</v>
      </c>
      <c r="N46" s="43">
        <v>0.375</v>
      </c>
      <c r="O46" s="43">
        <v>0.375</v>
      </c>
      <c r="P46" s="43">
        <v>0</v>
      </c>
      <c r="Q46" s="44">
        <v>0</v>
      </c>
      <c r="AA46" s="22" t="s">
        <v>1319</v>
      </c>
      <c r="AB46" s="23" t="str">
        <f t="shared" ref="AB46:AB109" si="16">_xlfn.CONCAT($E$26,AC46,AD46,$F$26,AE46,$G$26,AF46,$H$26,AG46,$I$26)</f>
        <v>&lt;trip id="Belmont_PennGRV-WYALUSING-SB-09-Finish-Routed2" depart="20" from="-12150712#3" to="-12150712#3"/&gt;</v>
      </c>
      <c r="AC46" s="23" t="s">
        <v>1324</v>
      </c>
      <c r="AD46" s="23">
        <f>1+AD45</f>
        <v>2</v>
      </c>
      <c r="AE46" s="23">
        <v>20</v>
      </c>
      <c r="AF46" s="23" t="str">
        <f t="shared" ref="AF46:AF53" si="17">VLOOKUP(AC46,$AY$26:$BA$62,3,FALSE)</f>
        <v>-12150712#3</v>
      </c>
      <c r="AG46" s="24" t="str">
        <f>$M$45</f>
        <v>-12150712#3</v>
      </c>
      <c r="AI46" s="10"/>
      <c r="AK46" s="2" t="s">
        <v>1325</v>
      </c>
      <c r="AL46" s="2" t="str">
        <f t="shared" ref="AL46:AL109" si="18">_xlfn.CONCAT($E$26,AM46,AD46,$F$26,AN46,$G$26,AO46,$H$26,AP46,$I$26)</f>
        <v>&lt;trip id="Belmont_PennGRV-WYALUSING-NB-09-Finish-Routed2" depart="21" from="12150712#3" to="32121248#14"/&gt;</v>
      </c>
      <c r="AM46" s="56" t="s">
        <v>1354</v>
      </c>
      <c r="AN46" s="2">
        <v>21</v>
      </c>
      <c r="AO46" s="2" t="str">
        <f t="shared" si="15"/>
        <v>12150712#3</v>
      </c>
      <c r="AP46" s="2" t="str">
        <f>$M$53</f>
        <v>32121248#14</v>
      </c>
      <c r="AW46" s="7" t="s">
        <v>1325</v>
      </c>
      <c r="AX46" s="7" t="s">
        <v>1416</v>
      </c>
      <c r="AY46" s="7" t="s">
        <v>1373</v>
      </c>
      <c r="AZ46" s="7">
        <v>25</v>
      </c>
      <c r="BA46" s="7" t="s">
        <v>1380</v>
      </c>
    </row>
    <row r="47" spans="3:53" x14ac:dyDescent="0.25">
      <c r="C47" s="7" t="s">
        <v>1325</v>
      </c>
      <c r="D47" s="7" t="str">
        <f t="shared" ca="1" si="11"/>
        <v>&lt;trip id="Belmont-Wynn-GrgHill-NB-10-Finish-Routed" depart="25" from="387423966" to="-12150712#3"/&gt;</v>
      </c>
      <c r="E47" s="7" t="str">
        <f t="shared" si="13"/>
        <v>Belmont-Wynn-GrgHill-NB-10-Finish-Routed</v>
      </c>
      <c r="F47" s="7">
        <v>25</v>
      </c>
      <c r="G47" s="7" t="str">
        <f t="shared" si="14"/>
        <v>387423966</v>
      </c>
      <c r="H47" s="7" t="str">
        <f t="shared" ca="1" si="12"/>
        <v>-12150712#3</v>
      </c>
      <c r="K47" s="42">
        <v>0.375</v>
      </c>
      <c r="L47" s="43" t="s">
        <v>1417</v>
      </c>
      <c r="M47" s="43">
        <v>-43117599</v>
      </c>
      <c r="N47" s="43">
        <v>0.5</v>
      </c>
      <c r="O47" s="43">
        <v>0.5</v>
      </c>
      <c r="P47" s="43">
        <v>0</v>
      </c>
      <c r="Q47" s="44">
        <v>0</v>
      </c>
      <c r="AA47" s="22" t="s">
        <v>1319</v>
      </c>
      <c r="AB47" s="23" t="str">
        <f t="shared" si="16"/>
        <v>&lt;trip id="Belmont_PennGRV-WYALUSING-SB-09-Finish-Routed3" depart="20" from="-12150712#3" to="-12202540#1"/&gt;</v>
      </c>
      <c r="AC47" s="23" t="s">
        <v>1324</v>
      </c>
      <c r="AD47" s="23">
        <f t="shared" ref="AD47:AD110" si="19">1+AD46</f>
        <v>3</v>
      </c>
      <c r="AE47" s="23">
        <v>20</v>
      </c>
      <c r="AF47" s="23" t="str">
        <f t="shared" si="17"/>
        <v>-12150712#3</v>
      </c>
      <c r="AG47" s="24" t="str">
        <f>$M$46</f>
        <v>-12202540#1</v>
      </c>
      <c r="AI47" s="10"/>
      <c r="AK47" s="1" t="s">
        <v>1325</v>
      </c>
      <c r="AL47" s="1" t="str">
        <f t="shared" si="18"/>
        <v>&lt;trip id="Belmont_PennGRV-WYALUSING-NB-09-Finish-Routed3" depart="21" from="12150712#3" to="104526256-AddedOnRampEdge"/&gt;</v>
      </c>
      <c r="AM47" s="7" t="s">
        <v>1354</v>
      </c>
      <c r="AN47" s="1">
        <v>21</v>
      </c>
      <c r="AO47" s="1" t="str">
        <f t="shared" si="15"/>
        <v>12150712#3</v>
      </c>
      <c r="AP47" s="1" t="str">
        <f>$M$54</f>
        <v>104526256-AddedOnRampEdge</v>
      </c>
      <c r="AW47" s="7" t="s">
        <v>1319</v>
      </c>
      <c r="AX47" s="7" t="s">
        <v>1418</v>
      </c>
      <c r="AY47" s="7" t="s">
        <v>1419</v>
      </c>
      <c r="AZ47" s="7">
        <v>26</v>
      </c>
      <c r="BA47" s="7" t="s">
        <v>1386</v>
      </c>
    </row>
    <row r="48" spans="3:53" x14ac:dyDescent="0.25">
      <c r="C48" s="7" t="s">
        <v>1319</v>
      </c>
      <c r="D48" s="7" t="str">
        <f t="shared" ca="1" si="11"/>
        <v>&lt;trip id="Belmont-Wynn-GrgHill-SB-10-Finish-Routed" depart="26" from="-387423966" to="49321305"/&gt;</v>
      </c>
      <c r="E48" s="7" t="str">
        <f t="shared" si="13"/>
        <v>Belmont-Wynn-GrgHill-SB-10-Finish-Routed</v>
      </c>
      <c r="F48" s="7">
        <v>26</v>
      </c>
      <c r="G48" s="7" t="str">
        <f t="shared" si="14"/>
        <v>-387423966</v>
      </c>
      <c r="H48" s="7" t="str">
        <f t="shared" ca="1" si="12"/>
        <v>49321305</v>
      </c>
      <c r="K48" s="42">
        <v>0.5</v>
      </c>
      <c r="L48" s="43">
        <v>76</v>
      </c>
      <c r="M48" s="45" t="s">
        <v>1420</v>
      </c>
      <c r="N48" s="43">
        <v>0.625</v>
      </c>
      <c r="O48" s="43">
        <v>0.625</v>
      </c>
      <c r="P48" s="43">
        <v>0</v>
      </c>
      <c r="Q48" s="44">
        <v>0</v>
      </c>
      <c r="AA48" s="22" t="s">
        <v>1319</v>
      </c>
      <c r="AB48" s="23" t="str">
        <f t="shared" si="16"/>
        <v>&lt;trip id="Belmont_PennGRV-WYALUSING-SB-09-Finish-Routed4" depart="20" from="-12150712#3" to="-43117599"/&gt;</v>
      </c>
      <c r="AC48" s="23" t="s">
        <v>1324</v>
      </c>
      <c r="AD48" s="23">
        <f t="shared" si="19"/>
        <v>4</v>
      </c>
      <c r="AE48" s="23">
        <v>20</v>
      </c>
      <c r="AF48" s="23" t="str">
        <f t="shared" si="17"/>
        <v>-12150712#3</v>
      </c>
      <c r="AG48" s="24">
        <f>$M$47</f>
        <v>-43117599</v>
      </c>
      <c r="AI48" s="10"/>
      <c r="AK48" s="2" t="s">
        <v>1325</v>
      </c>
      <c r="AL48" s="2" t="str">
        <f t="shared" si="18"/>
        <v>&lt;trip id="Belmont_PennGRV-WYALUSING-NB-09-Finish-Routed4" depart="21" from="12150712#3" to="12327906#1"/&gt;</v>
      </c>
      <c r="AM48" s="56" t="s">
        <v>1354</v>
      </c>
      <c r="AN48" s="2">
        <v>21</v>
      </c>
      <c r="AO48" s="2" t="str">
        <f t="shared" si="15"/>
        <v>12150712#3</v>
      </c>
      <c r="AP48" s="2" t="str">
        <f>$M$55</f>
        <v>12327906#1</v>
      </c>
      <c r="AW48" s="7" t="s">
        <v>1325</v>
      </c>
      <c r="AX48" s="7" t="s">
        <v>1421</v>
      </c>
      <c r="AY48" s="7" t="s">
        <v>1378</v>
      </c>
      <c r="AZ48" s="7">
        <v>27</v>
      </c>
      <c r="BA48" s="7" t="s">
        <v>1422</v>
      </c>
    </row>
    <row r="49" spans="3:53" x14ac:dyDescent="0.25">
      <c r="C49" s="7" t="s">
        <v>1325</v>
      </c>
      <c r="D49" s="7" t="str">
        <f t="shared" ca="1" si="11"/>
        <v>&lt;trip id="Belmont-Lansdwn-States-NB-11-Finish-Routed" depart="27" from="423967359#1" to="49887339.0"/&gt;</v>
      </c>
      <c r="E49" s="7" t="str">
        <f t="shared" si="13"/>
        <v>Belmont-Lansdwn-States-NB-11-Finish-Routed</v>
      </c>
      <c r="F49" s="7">
        <v>27</v>
      </c>
      <c r="G49" s="7" t="str">
        <f t="shared" si="14"/>
        <v>423967359#1</v>
      </c>
      <c r="H49" s="7" t="str">
        <f t="shared" ca="1" si="12"/>
        <v>49887339.0</v>
      </c>
      <c r="K49" s="42">
        <v>0.625</v>
      </c>
      <c r="L49" s="43" t="s">
        <v>1423</v>
      </c>
      <c r="M49" s="43" t="s">
        <v>1424</v>
      </c>
      <c r="N49" s="43">
        <v>0.75</v>
      </c>
      <c r="O49" s="43">
        <v>0.75</v>
      </c>
      <c r="P49" s="43">
        <v>0</v>
      </c>
      <c r="Q49" s="44">
        <v>0</v>
      </c>
      <c r="AA49" s="22" t="s">
        <v>1319</v>
      </c>
      <c r="AB49" s="23" t="str">
        <f t="shared" si="16"/>
        <v>&lt;trip id="Belmont_PennGRV-WYALUSING-SB-09-Finish-Routed5" depart="20" from="-12150712#3" to="49887339.0"/&gt;</v>
      </c>
      <c r="AC49" s="23" t="s">
        <v>1324</v>
      </c>
      <c r="AD49" s="23">
        <f t="shared" si="19"/>
        <v>5</v>
      </c>
      <c r="AE49" s="23">
        <v>20</v>
      </c>
      <c r="AF49" s="23" t="str">
        <f t="shared" si="17"/>
        <v>-12150712#3</v>
      </c>
      <c r="AG49" s="24" t="str">
        <f>$M$48</f>
        <v>49887339.0</v>
      </c>
      <c r="AI49" s="10"/>
      <c r="AK49" s="1" t="s">
        <v>1325</v>
      </c>
      <c r="AL49" s="1" t="str">
        <f t="shared" si="18"/>
        <v>&lt;trip id="Belmont_PennGRV-WYALUSING-NB-09-Finish-Routed5" depart="21" from="12150712#3" to="49321305"/&gt;</v>
      </c>
      <c r="AM49" s="7" t="s">
        <v>1354</v>
      </c>
      <c r="AN49" s="1">
        <v>21</v>
      </c>
      <c r="AO49" s="1" t="str">
        <f t="shared" si="15"/>
        <v>12150712#3</v>
      </c>
      <c r="AP49" s="1" t="str">
        <f>$M$56</f>
        <v>49321305</v>
      </c>
      <c r="AW49" s="7" t="s">
        <v>1319</v>
      </c>
      <c r="AX49" s="7" t="s">
        <v>1425</v>
      </c>
      <c r="AY49" s="7" t="s">
        <v>1426</v>
      </c>
      <c r="AZ49" s="7">
        <v>28</v>
      </c>
      <c r="BA49" s="7" t="s">
        <v>1427</v>
      </c>
    </row>
    <row r="50" spans="3:53" x14ac:dyDescent="0.25">
      <c r="C50" s="7" t="s">
        <v>1319</v>
      </c>
      <c r="D50" s="7" t="str">
        <f t="shared" ca="1" si="11"/>
        <v>&lt;trip id="Belmont-Lansdwn-States-SB-11-Finish-Routed" depart="28" from="-423967359#1" to="12327906#1"/&gt;</v>
      </c>
      <c r="E50" s="7" t="str">
        <f t="shared" si="13"/>
        <v>Belmont-Lansdwn-States-SB-11-Finish-Routed</v>
      </c>
      <c r="F50" s="7">
        <v>28</v>
      </c>
      <c r="G50" s="7" t="str">
        <f t="shared" si="14"/>
        <v>-423967359#1</v>
      </c>
      <c r="H50" s="7" t="str">
        <f t="shared" ca="1" si="12"/>
        <v>12327906#1</v>
      </c>
      <c r="K50" s="42">
        <v>0.75</v>
      </c>
      <c r="L50" s="43" t="s">
        <v>1428</v>
      </c>
      <c r="M50" s="43" t="s">
        <v>1334</v>
      </c>
      <c r="N50" s="43">
        <v>0.875</v>
      </c>
      <c r="O50" s="43">
        <v>0.875</v>
      </c>
      <c r="P50" s="43">
        <v>0</v>
      </c>
      <c r="Q50" s="44">
        <v>0</v>
      </c>
      <c r="AA50" s="22" t="s">
        <v>1319</v>
      </c>
      <c r="AB50" s="23" t="str">
        <f t="shared" si="16"/>
        <v>&lt;trip id="Belmont_PennGRV-WYALUSING-SB-09-Finish-Routed6" depart="20" from="-12150712#3" to="43357850#14.0"/&gt;</v>
      </c>
      <c r="AC50" s="23" t="s">
        <v>1324</v>
      </c>
      <c r="AD50" s="23">
        <f t="shared" si="19"/>
        <v>6</v>
      </c>
      <c r="AE50" s="23">
        <v>20</v>
      </c>
      <c r="AF50" s="23" t="str">
        <f t="shared" si="17"/>
        <v>-12150712#3</v>
      </c>
      <c r="AG50" s="24" t="str">
        <f>$M$49</f>
        <v>43357850#14.0</v>
      </c>
      <c r="AI50" s="10"/>
      <c r="AK50" s="2" t="s">
        <v>1325</v>
      </c>
      <c r="AL50" s="2" t="str">
        <f t="shared" si="18"/>
        <v>&lt;trip id="Belmont_PennGRV-WYALUSING-NB-09-Finish-Routed6" depart="21" from="12150712#3" to="-43357850#4"/&gt;</v>
      </c>
      <c r="AM50" s="56" t="s">
        <v>1354</v>
      </c>
      <c r="AN50" s="2">
        <v>21</v>
      </c>
      <c r="AO50" s="2" t="str">
        <f t="shared" si="15"/>
        <v>12150712#3</v>
      </c>
      <c r="AP50" s="2" t="str">
        <f>$M$57</f>
        <v>-43357850#4</v>
      </c>
      <c r="AW50" s="7" t="s">
        <v>1325</v>
      </c>
      <c r="AX50" s="7" t="s">
        <v>1429</v>
      </c>
      <c r="AY50" s="7" t="s">
        <v>1383</v>
      </c>
      <c r="AZ50" s="7">
        <v>29</v>
      </c>
      <c r="BA50" s="7" t="s">
        <v>1430</v>
      </c>
    </row>
    <row r="51" spans="3:53" x14ac:dyDescent="0.25">
      <c r="C51" s="7" t="s">
        <v>1325</v>
      </c>
      <c r="D51" s="7" t="str">
        <f t="shared" ca="1" si="11"/>
        <v>&lt;trip id="Belmont-Monmnt-Conshi-NB-12-Finish-Routed" depart="29" from="196358954#1" to="485212847#0"/&gt;</v>
      </c>
      <c r="E51" s="7" t="str">
        <f t="shared" si="13"/>
        <v>Belmont-Monmnt-Conshi-NB-12-Finish-Routed</v>
      </c>
      <c r="F51" s="7">
        <v>29</v>
      </c>
      <c r="G51" s="7" t="str">
        <f t="shared" si="14"/>
        <v>196358954#1</v>
      </c>
      <c r="H51" s="7" t="str">
        <f t="shared" ca="1" si="12"/>
        <v>485212847#0</v>
      </c>
      <c r="K51" s="42">
        <v>0.875</v>
      </c>
      <c r="L51" s="43" t="s">
        <v>1431</v>
      </c>
      <c r="M51" s="43">
        <v>43117623</v>
      </c>
      <c r="N51" s="43">
        <v>1</v>
      </c>
      <c r="O51" s="43">
        <v>1</v>
      </c>
      <c r="P51" s="43">
        <v>0</v>
      </c>
      <c r="Q51" s="44">
        <v>0</v>
      </c>
      <c r="AA51" s="22" t="s">
        <v>1319</v>
      </c>
      <c r="AB51" s="23" t="str">
        <f t="shared" si="16"/>
        <v>&lt;trip id="Belmont_PennGRV-WYALUSING-SB-09-Finish-Routed7" depart="20" from="-12150712#3" to="485212847#0"/&gt;</v>
      </c>
      <c r="AC51" s="23" t="s">
        <v>1324</v>
      </c>
      <c r="AD51" s="23">
        <f t="shared" si="19"/>
        <v>7</v>
      </c>
      <c r="AE51" s="23">
        <v>20</v>
      </c>
      <c r="AF51" s="23" t="str">
        <f t="shared" si="17"/>
        <v>-12150712#3</v>
      </c>
      <c r="AG51" s="24" t="str">
        <f>$M$50</f>
        <v>485212847#0</v>
      </c>
      <c r="AI51" s="10"/>
      <c r="AK51" s="1" t="s">
        <v>1325</v>
      </c>
      <c r="AL51" s="1" t="str">
        <f t="shared" si="18"/>
        <v>&lt;trip id="Belmont-BmontMansn-PrkSD-NB-09-Finish-Routed7" depart="23" from="424978644" to="196358983#8"/&gt;</v>
      </c>
      <c r="AM51" s="7" t="s">
        <v>1366</v>
      </c>
      <c r="AN51" s="1">
        <v>23</v>
      </c>
      <c r="AO51" s="1" t="str">
        <f t="shared" si="15"/>
        <v>424978644</v>
      </c>
      <c r="AP51" s="1" t="str">
        <f>$M$52</f>
        <v>196358983#8</v>
      </c>
      <c r="AW51" s="7" t="s">
        <v>1319</v>
      </c>
      <c r="AX51" s="7" t="s">
        <v>1432</v>
      </c>
      <c r="AY51" s="7" t="s">
        <v>1433</v>
      </c>
      <c r="AZ51" s="7">
        <v>30</v>
      </c>
      <c r="BA51" s="7" t="s">
        <v>1434</v>
      </c>
    </row>
    <row r="52" spans="3:53" ht="15.75" thickBot="1" x14ac:dyDescent="0.3">
      <c r="C52" s="7" t="s">
        <v>1319</v>
      </c>
      <c r="D52" s="7" t="str">
        <f t="shared" ca="1" si="11"/>
        <v>&lt;trip id="Belmont-Monmnt-Conshi-SB-12-Finish-Routed" depart="30" from="-196358954#3" to="104526256-AddedOnRampEdge"/&gt;</v>
      </c>
      <c r="E52" s="7" t="str">
        <f t="shared" si="13"/>
        <v>Belmont-Monmnt-Conshi-SB-12-Finish-Routed</v>
      </c>
      <c r="F52" s="7">
        <v>30</v>
      </c>
      <c r="G52" s="7" t="str">
        <f t="shared" si="14"/>
        <v>-196358954#3</v>
      </c>
      <c r="H52" s="7" t="str">
        <f t="shared" ca="1" si="12"/>
        <v>104526256-AddedOnRampEdge</v>
      </c>
      <c r="K52" s="42">
        <v>0</v>
      </c>
      <c r="L52" s="43" t="s">
        <v>1435</v>
      </c>
      <c r="M52" s="45" t="s">
        <v>1436</v>
      </c>
      <c r="N52" s="43">
        <v>0</v>
      </c>
      <c r="O52" s="43">
        <v>0</v>
      </c>
      <c r="P52" s="43">
        <f>1/6</f>
        <v>0.16666666666666666</v>
      </c>
      <c r="Q52" s="44">
        <f>1/6</f>
        <v>0.16666666666666666</v>
      </c>
      <c r="AA52" s="25" t="s">
        <v>1319</v>
      </c>
      <c r="AB52" s="26" t="str">
        <f t="shared" si="16"/>
        <v>&lt;trip id="Belmont_PennGRV-WYALUSING-SB-09-Finish-Routed8" depart="20" from="-12150712#3" to="43117623"/&gt;</v>
      </c>
      <c r="AC52" s="26" t="s">
        <v>1324</v>
      </c>
      <c r="AD52" s="26">
        <f t="shared" si="19"/>
        <v>8</v>
      </c>
      <c r="AE52" s="26">
        <v>20</v>
      </c>
      <c r="AF52" s="26" t="str">
        <f t="shared" si="17"/>
        <v>-12150712#3</v>
      </c>
      <c r="AG52" s="27">
        <f>$M$51</f>
        <v>43117623</v>
      </c>
      <c r="AI52" s="10"/>
      <c r="AK52" s="2" t="s">
        <v>1325</v>
      </c>
      <c r="AL52" s="2" t="str">
        <f t="shared" si="18"/>
        <v>&lt;trip id="Belmont-BmontMansn-PrkSD-NB-09-Finish-Routed8" depart="23" from="424978644" to="32121248#14"/&gt;</v>
      </c>
      <c r="AM52" s="56" t="s">
        <v>1366</v>
      </c>
      <c r="AN52" s="2">
        <v>23</v>
      </c>
      <c r="AO52" s="2" t="str">
        <f t="shared" si="15"/>
        <v>424978644</v>
      </c>
      <c r="AP52" s="2" t="str">
        <f>$M$53</f>
        <v>32121248#14</v>
      </c>
      <c r="AW52" s="7" t="s">
        <v>1333</v>
      </c>
      <c r="AX52" s="7" t="s">
        <v>1437</v>
      </c>
      <c r="AY52" s="7" t="s">
        <v>1438</v>
      </c>
      <c r="AZ52" s="7">
        <v>31</v>
      </c>
      <c r="BA52" s="7" t="s">
        <v>1439</v>
      </c>
    </row>
    <row r="53" spans="3:53" x14ac:dyDescent="0.25">
      <c r="C53" s="7" t="s">
        <v>1333</v>
      </c>
      <c r="D53" s="7" t="str">
        <f t="shared" ca="1" si="11"/>
        <v>&lt;trip id="Montgm-BelMan-76-ramps-EB-14-Finish-Routed" depart="31" from="12180067#4" to="196358983#8"/&gt;</v>
      </c>
      <c r="E53" s="7" t="str">
        <f t="shared" si="13"/>
        <v>Montgm-BelMan-76-ramps-EB-14-Finish-Routed</v>
      </c>
      <c r="F53" s="7">
        <v>31</v>
      </c>
      <c r="G53" s="7" t="str">
        <f t="shared" si="14"/>
        <v>12180067#4</v>
      </c>
      <c r="H53" s="7" t="str">
        <f t="shared" ca="1" si="12"/>
        <v>196358983#8</v>
      </c>
      <c r="K53" s="46">
        <v>0.16666666666666666</v>
      </c>
      <c r="L53" s="43" t="s">
        <v>1440</v>
      </c>
      <c r="M53" s="43" t="s">
        <v>1441</v>
      </c>
      <c r="N53" s="43">
        <v>0</v>
      </c>
      <c r="O53" s="43">
        <v>0</v>
      </c>
      <c r="P53" s="43">
        <f t="shared" ref="P53:Q57" si="20">P52+1/6</f>
        <v>0.33333333333333331</v>
      </c>
      <c r="Q53" s="44">
        <f t="shared" si="20"/>
        <v>0.33333333333333331</v>
      </c>
      <c r="AA53" s="28" t="s">
        <v>1319</v>
      </c>
      <c r="AB53" s="29" t="str">
        <f t="shared" si="16"/>
        <v>&lt;trip id="Belmont-BmontMansn-PrkSD-SB-09-Finish-Routed9" depart="24" from="-49940170#0" to="-42706763#2"/&gt;</v>
      </c>
      <c r="AC53" s="29" t="s">
        <v>1372</v>
      </c>
      <c r="AD53" s="29">
        <f t="shared" si="19"/>
        <v>9</v>
      </c>
      <c r="AE53" s="29">
        <v>24</v>
      </c>
      <c r="AF53" s="29" t="s">
        <v>1307</v>
      </c>
      <c r="AG53" s="30" t="str">
        <f>$M$44</f>
        <v>-42706763#2</v>
      </c>
      <c r="AI53" s="10"/>
      <c r="AK53" s="1" t="s">
        <v>1325</v>
      </c>
      <c r="AL53" s="1" t="str">
        <f t="shared" si="18"/>
        <v>&lt;trip id="Belmont-BmontMansn-PrkSD-NB-09-Finish-Routed9" depart="23" from="424978644" to="104526256-AddedOnRampEdge"/&gt;</v>
      </c>
      <c r="AM53" s="7" t="s">
        <v>1366</v>
      </c>
      <c r="AN53" s="1">
        <v>23</v>
      </c>
      <c r="AO53" s="1" t="str">
        <f t="shared" si="15"/>
        <v>424978644</v>
      </c>
      <c r="AP53" s="1" t="str">
        <f>$M$54</f>
        <v>104526256-AddedOnRampEdge</v>
      </c>
      <c r="AW53" s="7" t="s">
        <v>1355</v>
      </c>
      <c r="AX53" s="7" t="s">
        <v>1442</v>
      </c>
      <c r="AY53" s="7" t="s">
        <v>1401</v>
      </c>
      <c r="AZ53" s="7">
        <v>32</v>
      </c>
      <c r="BA53" s="7" t="s">
        <v>1443</v>
      </c>
    </row>
    <row r="54" spans="3:53" x14ac:dyDescent="0.25">
      <c r="C54" s="7" t="s">
        <v>1355</v>
      </c>
      <c r="D54" s="7" t="str">
        <f t="shared" ca="1" si="11"/>
        <v>&lt;trip id="Montgm-BelMan-76-ramps-WB-14-Finish-Routed" depart="32" from="-12180067#5" to="-12150712#3"/&gt;</v>
      </c>
      <c r="E54" s="7" t="str">
        <f t="shared" si="13"/>
        <v>Montgm-BelMan-76-ramps-WB-14-Finish-Routed</v>
      </c>
      <c r="F54" s="7">
        <v>32</v>
      </c>
      <c r="G54" s="7" t="str">
        <f t="shared" si="14"/>
        <v>-12180067#5</v>
      </c>
      <c r="H54" s="7" t="str">
        <f t="shared" ca="1" si="12"/>
        <v>-12150712#3</v>
      </c>
      <c r="K54" s="46">
        <v>0.33333333333333331</v>
      </c>
      <c r="L54" s="43" t="s">
        <v>1444</v>
      </c>
      <c r="M54" s="43" t="s">
        <v>1445</v>
      </c>
      <c r="N54" s="43">
        <v>0</v>
      </c>
      <c r="O54" s="43">
        <v>0</v>
      </c>
      <c r="P54" s="43">
        <f t="shared" si="20"/>
        <v>0.5</v>
      </c>
      <c r="Q54" s="44">
        <f t="shared" si="20"/>
        <v>0.5</v>
      </c>
      <c r="AA54" s="31" t="s">
        <v>1319</v>
      </c>
      <c r="AB54" s="2" t="str">
        <f t="shared" si="16"/>
        <v>&lt;trip id="Belmont-BmontMansn-PrkSD-SB-09-Finish-Routed10" depart="24" from="-49940170#0" to="-12150712#3"/&gt;</v>
      </c>
      <c r="AC54" s="2" t="s">
        <v>1372</v>
      </c>
      <c r="AD54" s="2">
        <f t="shared" si="19"/>
        <v>10</v>
      </c>
      <c r="AE54" s="2">
        <v>24</v>
      </c>
      <c r="AF54" s="2" t="s">
        <v>1307</v>
      </c>
      <c r="AG54" s="32" t="str">
        <f>$M$45</f>
        <v>-12150712#3</v>
      </c>
      <c r="AI54" s="10"/>
      <c r="AK54" s="2" t="s">
        <v>1325</v>
      </c>
      <c r="AL54" s="2" t="str">
        <f t="shared" si="18"/>
        <v>&lt;trip id="Belmont-BmontMansn-PrkSD-NB-09-Finish-Routed10" depart="23" from="424978644" to="12327906#1"/&gt;</v>
      </c>
      <c r="AM54" s="56" t="s">
        <v>1366</v>
      </c>
      <c r="AN54" s="2">
        <v>23</v>
      </c>
      <c r="AO54" s="2" t="str">
        <f t="shared" si="15"/>
        <v>424978644</v>
      </c>
      <c r="AP54" s="2" t="str">
        <f>$M$55</f>
        <v>12327906#1</v>
      </c>
      <c r="AW54" s="7" t="s">
        <v>1333</v>
      </c>
      <c r="AX54" s="7" t="s">
        <v>1446</v>
      </c>
      <c r="AY54" s="7" t="s">
        <v>1447</v>
      </c>
      <c r="AZ54" s="7">
        <v>33</v>
      </c>
      <c r="BA54" s="7" t="s">
        <v>1448</v>
      </c>
    </row>
    <row r="55" spans="3:53" x14ac:dyDescent="0.25">
      <c r="C55" s="7" t="s">
        <v>1333</v>
      </c>
      <c r="D55" s="7" t="str">
        <f t="shared" ca="1" si="11"/>
        <v>&lt;trip id="Montgm-76-ramp-MLK-EB-14-Finish-Routed" depart="33" from="43117623" to="32121248#14"/&gt;</v>
      </c>
      <c r="E55" s="7" t="str">
        <f t="shared" si="13"/>
        <v>Montgm-76-ramp-MLK-EB-14-Finish-Routed</v>
      </c>
      <c r="F55" s="7">
        <v>33</v>
      </c>
      <c r="G55" s="7" t="str">
        <f t="shared" si="14"/>
        <v>43117623</v>
      </c>
      <c r="H55" s="7" t="str">
        <f t="shared" ca="1" si="12"/>
        <v>32121248#14</v>
      </c>
      <c r="K55" s="46">
        <v>0.5</v>
      </c>
      <c r="L55" s="43" t="s">
        <v>1449</v>
      </c>
      <c r="M55" s="43" t="s">
        <v>1450</v>
      </c>
      <c r="N55" s="43">
        <v>0</v>
      </c>
      <c r="O55" s="43">
        <v>0</v>
      </c>
      <c r="P55" s="43">
        <f t="shared" si="20"/>
        <v>0.66666666666666663</v>
      </c>
      <c r="Q55" s="44">
        <f t="shared" si="20"/>
        <v>0.66666666666666663</v>
      </c>
      <c r="AA55" s="31" t="s">
        <v>1319</v>
      </c>
      <c r="AB55" s="2" t="str">
        <f t="shared" si="16"/>
        <v>&lt;trip id="Belmont-BmontMansn-PrkSD-SB-09-Finish-Routed11" depart="24" from="-49940170#0" to="-12202540#1"/&gt;</v>
      </c>
      <c r="AC55" s="2" t="s">
        <v>1372</v>
      </c>
      <c r="AD55" s="2">
        <f t="shared" si="19"/>
        <v>11</v>
      </c>
      <c r="AE55" s="2">
        <v>24</v>
      </c>
      <c r="AF55" s="2" t="s">
        <v>1307</v>
      </c>
      <c r="AG55" s="32" t="str">
        <f>$M$46</f>
        <v>-12202540#1</v>
      </c>
      <c r="AI55" s="10"/>
      <c r="AK55" s="1" t="s">
        <v>1325</v>
      </c>
      <c r="AL55" s="1" t="str">
        <f t="shared" si="18"/>
        <v>&lt;trip id="Belmont-BmontMansn-PrkSD-NB-09-Finish-Routed11" depart="23" from="424978644" to="49321305"/&gt;</v>
      </c>
      <c r="AM55" s="7" t="s">
        <v>1366</v>
      </c>
      <c r="AN55" s="1">
        <v>23</v>
      </c>
      <c r="AO55" s="1" t="str">
        <f t="shared" si="15"/>
        <v>424978644</v>
      </c>
      <c r="AP55" s="1" t="str">
        <f>$M$56</f>
        <v>49321305</v>
      </c>
      <c r="AW55" s="7" t="s">
        <v>1355</v>
      </c>
      <c r="AX55" s="7" t="s">
        <v>1451</v>
      </c>
      <c r="AY55" s="7" t="s">
        <v>1405</v>
      </c>
      <c r="AZ55" s="7">
        <v>34</v>
      </c>
      <c r="BA55" s="7" t="s">
        <v>1452</v>
      </c>
    </row>
    <row r="56" spans="3:53" x14ac:dyDescent="0.25">
      <c r="C56" s="7" t="s">
        <v>1355</v>
      </c>
      <c r="D56" s="7" t="str">
        <f t="shared" ca="1" si="11"/>
        <v>&lt;trip id="Montgm-76-ramp-MLK-WB-14-Finish-Routed" depart="34" from="-43117624#1" to="-42706763#2"/&gt;</v>
      </c>
      <c r="E56" s="7" t="str">
        <f t="shared" si="13"/>
        <v>Montgm-76-ramp-MLK-WB-14-Finish-Routed</v>
      </c>
      <c r="F56" s="7">
        <v>34</v>
      </c>
      <c r="G56" s="7" t="str">
        <f t="shared" si="14"/>
        <v>-43117624#1</v>
      </c>
      <c r="H56" s="7" t="str">
        <f t="shared" ca="1" si="12"/>
        <v>-42706763#2</v>
      </c>
      <c r="K56" s="46">
        <v>0.66666666666666663</v>
      </c>
      <c r="L56" s="43" t="s">
        <v>1453</v>
      </c>
      <c r="M56" s="45" t="s">
        <v>1454</v>
      </c>
      <c r="N56" s="43">
        <v>0</v>
      </c>
      <c r="O56" s="43">
        <v>0</v>
      </c>
      <c r="P56" s="43">
        <f t="shared" si="20"/>
        <v>0.83333333333333326</v>
      </c>
      <c r="Q56" s="44">
        <f t="shared" si="20"/>
        <v>0.83333333333333326</v>
      </c>
      <c r="AA56" s="31" t="s">
        <v>1319</v>
      </c>
      <c r="AB56" s="2" t="str">
        <f t="shared" si="16"/>
        <v>&lt;trip id="Belmont-BmontMansn-PrkSD-SB-09-Finish-Routed12" depart="24" from="-49940170#0" to="-43117599"/&gt;</v>
      </c>
      <c r="AC56" s="2" t="s">
        <v>1372</v>
      </c>
      <c r="AD56" s="2">
        <f t="shared" si="19"/>
        <v>12</v>
      </c>
      <c r="AE56" s="2">
        <v>24</v>
      </c>
      <c r="AF56" s="2" t="s">
        <v>1307</v>
      </c>
      <c r="AG56" s="32">
        <f>$M$47</f>
        <v>-43117599</v>
      </c>
      <c r="AI56" s="10"/>
      <c r="AK56" s="2" t="s">
        <v>1325</v>
      </c>
      <c r="AL56" s="2" t="str">
        <f t="shared" si="18"/>
        <v>&lt;trip id="Belmont-BmontMansn-PrkSD-NB-09-Finish-Routed12" depart="23" from="424978644" to="-43357850#4"/&gt;</v>
      </c>
      <c r="AM56" s="56" t="s">
        <v>1366</v>
      </c>
      <c r="AN56" s="2">
        <v>23</v>
      </c>
      <c r="AO56" s="2" t="str">
        <f t="shared" si="15"/>
        <v>424978644</v>
      </c>
      <c r="AP56" s="2" t="str">
        <f>$M$57</f>
        <v>-43357850#4</v>
      </c>
      <c r="AW56" s="7" t="s">
        <v>1319</v>
      </c>
      <c r="AX56" s="7" t="s">
        <v>1455</v>
      </c>
      <c r="AY56" s="7" t="s">
        <v>1456</v>
      </c>
      <c r="AZ56" s="7">
        <v>35</v>
      </c>
      <c r="BA56" s="7" t="s">
        <v>1457</v>
      </c>
    </row>
    <row r="57" spans="3:53" x14ac:dyDescent="0.25">
      <c r="C57" s="7" t="s">
        <v>1319</v>
      </c>
      <c r="D57" s="7" t="str">
        <f t="shared" ca="1" si="11"/>
        <v>&lt;trip id="Belmont-PrkSD-GrgHill-SB-16-Finish-Routed" depart="35" from="-423967359#0" to="49321305"/&gt;</v>
      </c>
      <c r="E57" s="7" t="str">
        <f t="shared" si="13"/>
        <v>Belmont-PrkSD-GrgHill-SB-16-Finish-Routed</v>
      </c>
      <c r="F57" s="7">
        <v>35</v>
      </c>
      <c r="G57" s="7" t="str">
        <f t="shared" si="14"/>
        <v>-423967359#0</v>
      </c>
      <c r="H57" s="7" t="str">
        <f t="shared" ca="1" si="12"/>
        <v>49321305</v>
      </c>
      <c r="K57" s="46">
        <v>0.83333333333333326</v>
      </c>
      <c r="L57" s="43" t="s">
        <v>1458</v>
      </c>
      <c r="M57" s="43" t="s">
        <v>1459</v>
      </c>
      <c r="N57" s="43">
        <v>0</v>
      </c>
      <c r="O57" s="43">
        <v>0</v>
      </c>
      <c r="P57" s="43">
        <f t="shared" si="20"/>
        <v>0.99999999999999989</v>
      </c>
      <c r="Q57" s="44">
        <f t="shared" si="20"/>
        <v>0.99999999999999989</v>
      </c>
      <c r="AA57" s="31" t="s">
        <v>1319</v>
      </c>
      <c r="AB57" s="2" t="str">
        <f t="shared" si="16"/>
        <v>&lt;trip id="Belmont-BmontMansn-PrkSD-SB-09-Finish-Routed13" depart="24" from="-49940170#0" to="49887339.0"/&gt;</v>
      </c>
      <c r="AC57" s="2" t="s">
        <v>1372</v>
      </c>
      <c r="AD57" s="2">
        <f t="shared" si="19"/>
        <v>13</v>
      </c>
      <c r="AE57" s="2">
        <v>24</v>
      </c>
      <c r="AF57" s="2" t="s">
        <v>1307</v>
      </c>
      <c r="AG57" s="32" t="str">
        <f>$M$48</f>
        <v>49887339.0</v>
      </c>
      <c r="AI57" s="10"/>
      <c r="AK57" s="1" t="s">
        <v>1325</v>
      </c>
      <c r="AL57" s="1" t="str">
        <f t="shared" si="18"/>
        <v>&lt;trip id="Belmont-Conshi-US1-NB-08-Finish-Routed13" depart="17" from="196358956#0" to="196358983#8"/&gt;</v>
      </c>
      <c r="AM57" s="7" t="s">
        <v>1348</v>
      </c>
      <c r="AN57" s="1">
        <v>17</v>
      </c>
      <c r="AO57" s="1" t="str">
        <f t="shared" si="15"/>
        <v>196358956#0</v>
      </c>
      <c r="AP57" s="1" t="str">
        <f>$M$52</f>
        <v>196358983#8</v>
      </c>
      <c r="AW57" s="7" t="s">
        <v>1325</v>
      </c>
      <c r="AX57" s="7" t="s">
        <v>1460</v>
      </c>
      <c r="AY57" s="7" t="s">
        <v>1389</v>
      </c>
      <c r="AZ57" s="7">
        <v>36</v>
      </c>
      <c r="BA57" s="7" t="s">
        <v>1380</v>
      </c>
    </row>
    <row r="58" spans="3:53" ht="15.75" thickBot="1" x14ac:dyDescent="0.3">
      <c r="C58" s="7" t="s">
        <v>1325</v>
      </c>
      <c r="D58" s="7" t="str">
        <f t="shared" ca="1" si="11"/>
        <v>&lt;trip id="Belmont-GrgHill-Monmnt-NB-16-Finish-Routed" depart="36" from="387423966" to="43357850#14.0"/&gt;</v>
      </c>
      <c r="E58" s="7" t="str">
        <f t="shared" si="13"/>
        <v>Belmont-GrgHill-Monmnt-NB-16-Finish-Routed</v>
      </c>
      <c r="F58" s="7">
        <v>36</v>
      </c>
      <c r="G58" s="7" t="str">
        <f t="shared" si="14"/>
        <v>387423966</v>
      </c>
      <c r="H58" s="7" t="str">
        <f t="shared" ca="1" si="12"/>
        <v>43357850#14.0</v>
      </c>
      <c r="K58" s="47"/>
      <c r="L58" s="48"/>
      <c r="M58" s="48"/>
      <c r="N58" s="48"/>
      <c r="O58" s="48">
        <f>SUM(O44:O57)</f>
        <v>4.5625</v>
      </c>
      <c r="P58" s="48"/>
      <c r="Q58" s="49"/>
      <c r="AA58" s="31" t="s">
        <v>1319</v>
      </c>
      <c r="AB58" s="2" t="str">
        <f t="shared" si="16"/>
        <v>&lt;trip id="Belmont-BmontMansn-PrkSD-SB-09-Finish-Routed14" depart="24" from="-49940170#0" to="43357850#14.0"/&gt;</v>
      </c>
      <c r="AC58" s="2" t="s">
        <v>1372</v>
      </c>
      <c r="AD58" s="2">
        <f t="shared" si="19"/>
        <v>14</v>
      </c>
      <c r="AE58" s="2">
        <v>24</v>
      </c>
      <c r="AF58" s="2" t="s">
        <v>1307</v>
      </c>
      <c r="AG58" s="32" t="str">
        <f>$M$49</f>
        <v>43357850#14.0</v>
      </c>
      <c r="AI58" s="10"/>
      <c r="AK58" s="2" t="s">
        <v>1325</v>
      </c>
      <c r="AL58" s="2" t="str">
        <f t="shared" si="18"/>
        <v>&lt;trip id="Belmont-Conshi-US1-NB-08-Finish-Routed14" depart="17" from="196358956#0" to="32121248#14"/&gt;</v>
      </c>
      <c r="AM58" s="56" t="s">
        <v>1348</v>
      </c>
      <c r="AN58" s="2">
        <v>17</v>
      </c>
      <c r="AO58" s="2" t="str">
        <f t="shared" si="15"/>
        <v>196358956#0</v>
      </c>
      <c r="AP58" s="2" t="str">
        <f>$M$53</f>
        <v>32121248#14</v>
      </c>
      <c r="AW58" s="7" t="s">
        <v>1319</v>
      </c>
      <c r="AX58" s="7" t="s">
        <v>1461</v>
      </c>
      <c r="AY58" s="7" t="s">
        <v>1462</v>
      </c>
      <c r="AZ58" s="7">
        <v>37</v>
      </c>
      <c r="BA58" s="7" t="s">
        <v>1463</v>
      </c>
    </row>
    <row r="59" spans="3:53" x14ac:dyDescent="0.25">
      <c r="C59" s="7" t="s">
        <v>1319</v>
      </c>
      <c r="D59" s="7" t="str">
        <f t="shared" ca="1" si="11"/>
        <v>&lt;trip id="Belmont-GrgHill-Monmnt-SB-16-Finish-Routed" depart="37" from="-424978642.170" to="32121248#14"/&gt;</v>
      </c>
      <c r="E59" s="7" t="str">
        <f t="shared" si="13"/>
        <v>Belmont-GrgHill-Monmnt-SB-16-Finish-Routed</v>
      </c>
      <c r="F59" s="7">
        <v>37</v>
      </c>
      <c r="G59" s="7" t="str">
        <f t="shared" si="14"/>
        <v>-424978642.170</v>
      </c>
      <c r="H59" s="7" t="str">
        <f t="shared" ca="1" si="12"/>
        <v>32121248#14</v>
      </c>
      <c r="AA59" s="31" t="s">
        <v>1319</v>
      </c>
      <c r="AB59" s="2" t="str">
        <f t="shared" si="16"/>
        <v>&lt;trip id="Belmont-BmontMansn-PrkSD-SB-09-Finish-Routed15" depart="24" from="-49940170#0" to="485212847#0"/&gt;</v>
      </c>
      <c r="AC59" s="2" t="s">
        <v>1372</v>
      </c>
      <c r="AD59" s="2">
        <f t="shared" si="19"/>
        <v>15</v>
      </c>
      <c r="AE59" s="2">
        <v>24</v>
      </c>
      <c r="AF59" s="2" t="s">
        <v>1307</v>
      </c>
      <c r="AG59" s="32" t="str">
        <f>$M$50</f>
        <v>485212847#0</v>
      </c>
      <c r="AI59" s="10"/>
      <c r="AK59" s="1" t="s">
        <v>1325</v>
      </c>
      <c r="AL59" s="1" t="str">
        <f t="shared" si="18"/>
        <v>&lt;trip id="Belmont-Conshi-US1-NB-08-Finish-Routed15" depart="17" from="196358956#0" to="104526256-AddedOnRampEdge"/&gt;</v>
      </c>
      <c r="AM59" s="7" t="s">
        <v>1348</v>
      </c>
      <c r="AN59" s="1">
        <v>17</v>
      </c>
      <c r="AO59" s="1" t="str">
        <f t="shared" si="15"/>
        <v>196358956#0</v>
      </c>
      <c r="AP59" s="1" t="str">
        <f>$M$54</f>
        <v>104526256-AddedOnRampEdge</v>
      </c>
      <c r="AW59" s="7" t="s">
        <v>1319</v>
      </c>
      <c r="AX59" s="7" t="s">
        <v>1464</v>
      </c>
      <c r="AY59" s="7" t="s">
        <v>1465</v>
      </c>
      <c r="AZ59" s="7">
        <v>38</v>
      </c>
      <c r="BA59" s="7" t="s">
        <v>1466</v>
      </c>
    </row>
    <row r="60" spans="3:53" ht="15.75" thickBot="1" x14ac:dyDescent="0.3">
      <c r="C60" s="7" t="s">
        <v>1319</v>
      </c>
      <c r="D60" s="7" t="str">
        <f t="shared" ca="1" si="11"/>
        <v>&lt;trip id="Belmont-Stiles-Viola-SB-17-Finish-Routed" depart="38" from="-423956982" to="196358983#8"/&gt;</v>
      </c>
      <c r="E60" s="7" t="str">
        <f t="shared" si="13"/>
        <v>Belmont-Stiles-Viola-SB-17-Finish-Routed</v>
      </c>
      <c r="F60" s="7">
        <v>38</v>
      </c>
      <c r="G60" s="7" t="str">
        <f t="shared" si="14"/>
        <v>-423956982</v>
      </c>
      <c r="H60" s="7" t="str">
        <f t="shared" ca="1" si="12"/>
        <v>196358983#8</v>
      </c>
      <c r="AA60" s="36" t="s">
        <v>1319</v>
      </c>
      <c r="AB60" s="37" t="str">
        <f t="shared" si="16"/>
        <v>&lt;trip id="Belmont-BmontMansn-PrkSD-SB-09-Finish-Routed16" depart="24" from="-49940170#0" to="43117623"/&gt;</v>
      </c>
      <c r="AC60" s="37" t="s">
        <v>1372</v>
      </c>
      <c r="AD60" s="37">
        <f t="shared" si="19"/>
        <v>16</v>
      </c>
      <c r="AE60" s="37">
        <v>24</v>
      </c>
      <c r="AF60" s="37" t="s">
        <v>1307</v>
      </c>
      <c r="AG60" s="38">
        <f>$M$51</f>
        <v>43117623</v>
      </c>
      <c r="AI60" s="10"/>
      <c r="AK60" s="2" t="s">
        <v>1325</v>
      </c>
      <c r="AL60" s="2" t="str">
        <f t="shared" si="18"/>
        <v>&lt;trip id="Belmont-Conshi-US1-NB-08-Finish-Routed16" depart="17" from="196358956#0" to="12327906#1"/&gt;</v>
      </c>
      <c r="AM60" s="56" t="s">
        <v>1348</v>
      </c>
      <c r="AN60" s="2">
        <v>17</v>
      </c>
      <c r="AO60" s="2" t="str">
        <f t="shared" si="15"/>
        <v>196358956#0</v>
      </c>
      <c r="AP60" s="2" t="str">
        <f>$M$55</f>
        <v>12327906#1</v>
      </c>
      <c r="AW60" s="7" t="s">
        <v>1325</v>
      </c>
      <c r="AX60" s="7" t="s">
        <v>1467</v>
      </c>
      <c r="AY60" s="7" t="s">
        <v>1392</v>
      </c>
      <c r="AZ60" s="7">
        <v>39</v>
      </c>
      <c r="BA60" s="7" t="s">
        <v>1251</v>
      </c>
    </row>
    <row r="61" spans="3:53" x14ac:dyDescent="0.25">
      <c r="C61" s="7" t="s">
        <v>1325</v>
      </c>
      <c r="D61" s="7" t="str">
        <f t="shared" ca="1" si="11"/>
        <v>&lt;trip id="Belmont-Stiles-Viola-NB-17-Finish-Routed" depart="39" from="423956980" to="43117623"/&gt;</v>
      </c>
      <c r="E61" s="7" t="str">
        <f t="shared" si="13"/>
        <v>Belmont-Stiles-Viola-NB-17-Finish-Routed</v>
      </c>
      <c r="F61" s="7">
        <v>39</v>
      </c>
      <c r="G61" s="7" t="str">
        <f t="shared" si="14"/>
        <v>423956980</v>
      </c>
      <c r="H61" s="7">
        <f t="shared" ca="1" si="12"/>
        <v>43117623</v>
      </c>
      <c r="AA61" s="19" t="s">
        <v>1319</v>
      </c>
      <c r="AB61" s="20" t="str">
        <f t="shared" si="16"/>
        <v>&lt;trip id="Belmont-Conshi-US1-SB-08-Finish-Routed17" depart="18" from="-196358956#2" to="-42706763#2"/&gt;</v>
      </c>
      <c r="AC61" s="20" t="s">
        <v>1394</v>
      </c>
      <c r="AD61" s="20">
        <f t="shared" si="19"/>
        <v>17</v>
      </c>
      <c r="AE61" s="20">
        <v>18</v>
      </c>
      <c r="AF61" s="20" t="str">
        <f t="shared" ref="AF61:AF124" si="21">VLOOKUP(AC61,$AY$26:$BA$62,3,FALSE)</f>
        <v>-196358956#2</v>
      </c>
      <c r="AG61" s="21" t="str">
        <f>$M$44</f>
        <v>-42706763#2</v>
      </c>
      <c r="AI61" s="10"/>
      <c r="AK61" s="1" t="s">
        <v>1325</v>
      </c>
      <c r="AL61" s="1" t="str">
        <f t="shared" si="18"/>
        <v>&lt;trip id="Belmont-Conshi-US1-NB-08-Finish-Routed17" depart="17" from="196358956#0" to="49321305"/&gt;</v>
      </c>
      <c r="AM61" s="7" t="s">
        <v>1348</v>
      </c>
      <c r="AN61" s="1">
        <v>17</v>
      </c>
      <c r="AO61" s="1" t="str">
        <f t="shared" si="15"/>
        <v>196358956#0</v>
      </c>
      <c r="AP61" s="1" t="str">
        <f>$M$56</f>
        <v>49321305</v>
      </c>
      <c r="AW61" s="7" t="s">
        <v>1333</v>
      </c>
      <c r="AX61" s="7" t="s">
        <v>1468</v>
      </c>
      <c r="AY61" s="7" t="s">
        <v>1469</v>
      </c>
      <c r="AZ61" s="7">
        <v>40</v>
      </c>
      <c r="BA61" s="7" t="s">
        <v>1470</v>
      </c>
    </row>
    <row r="62" spans="3:53" x14ac:dyDescent="0.25">
      <c r="C62" s="7" t="s">
        <v>1333</v>
      </c>
      <c r="D62" s="7" t="str">
        <f t="shared" ca="1" si="11"/>
        <v>&lt;trip id="Girard-38th-34th-EB-2017-Finish-Routed" depart="40" from="134558401" to="12327906#1"/&gt;</v>
      </c>
      <c r="E62" s="7" t="str">
        <f t="shared" si="13"/>
        <v>Girard-38th-34th-EB-2017-Finish-Routed</v>
      </c>
      <c r="F62" s="7">
        <v>40</v>
      </c>
      <c r="G62" s="7" t="str">
        <f t="shared" si="14"/>
        <v>134558401</v>
      </c>
      <c r="H62" s="7" t="str">
        <f t="shared" ca="1" si="12"/>
        <v>12327906#1</v>
      </c>
      <c r="AA62" s="22" t="s">
        <v>1319</v>
      </c>
      <c r="AB62" s="23" t="str">
        <f t="shared" si="16"/>
        <v>&lt;trip id="Belmont-Conshi-US1-SB-08-Finish-Routed18" depart="18" from="-196358956#2" to="-12150712#3"/&gt;</v>
      </c>
      <c r="AC62" s="23" t="s">
        <v>1394</v>
      </c>
      <c r="AD62" s="23">
        <f t="shared" si="19"/>
        <v>18</v>
      </c>
      <c r="AE62" s="23">
        <v>18</v>
      </c>
      <c r="AF62" s="23" t="str">
        <f t="shared" si="21"/>
        <v>-196358956#2</v>
      </c>
      <c r="AG62" s="24" t="str">
        <f>$M$45</f>
        <v>-12150712#3</v>
      </c>
      <c r="AI62" s="10"/>
      <c r="AK62" s="2" t="s">
        <v>1325</v>
      </c>
      <c r="AL62" s="2" t="str">
        <f t="shared" si="18"/>
        <v>&lt;trip id="Belmont-Conshi-US1-NB-08-Finish-Routed18" depart="17" from="196358956#0" to="-43357850#4"/&gt;</v>
      </c>
      <c r="AM62" s="56" t="s">
        <v>1348</v>
      </c>
      <c r="AN62" s="2">
        <v>17</v>
      </c>
      <c r="AO62" s="2" t="str">
        <f t="shared" si="15"/>
        <v>196358956#0</v>
      </c>
      <c r="AP62" s="2" t="str">
        <f>$M$57</f>
        <v>-43357850#4</v>
      </c>
      <c r="AW62" s="7" t="s">
        <v>1355</v>
      </c>
      <c r="AX62" s="7" t="s">
        <v>1471</v>
      </c>
      <c r="AY62" s="7" t="s">
        <v>1410</v>
      </c>
      <c r="AZ62" s="7">
        <v>41</v>
      </c>
      <c r="BA62" s="7" t="s">
        <v>1472</v>
      </c>
    </row>
    <row r="63" spans="3:53" x14ac:dyDescent="0.25">
      <c r="C63" s="7" t="s">
        <v>1355</v>
      </c>
      <c r="D63" s="7" t="str">
        <f t="shared" ca="1" si="11"/>
        <v>&lt;trip id="Girard-38th-34th-WB-2017-Finish-Routed" depart="41" from="134558408#1" to="-42706763#2"/&gt;</v>
      </c>
      <c r="E63" s="7" t="str">
        <f t="shared" si="13"/>
        <v>Girard-38th-34th-WB-2017-Finish-Routed</v>
      </c>
      <c r="F63" s="7">
        <v>41</v>
      </c>
      <c r="G63" s="7" t="str">
        <f t="shared" si="14"/>
        <v>134558408#1</v>
      </c>
      <c r="H63" s="7" t="str">
        <f t="shared" ca="1" si="12"/>
        <v>-42706763#2</v>
      </c>
      <c r="AA63" s="22" t="s">
        <v>1319</v>
      </c>
      <c r="AB63" s="23" t="str">
        <f t="shared" si="16"/>
        <v>&lt;trip id="Belmont-Conshi-US1-SB-08-Finish-Routed19" depart="18" from="-196358956#2" to="-12202540#1"/&gt;</v>
      </c>
      <c r="AC63" s="23" t="s">
        <v>1394</v>
      </c>
      <c r="AD63" s="23">
        <f t="shared" si="19"/>
        <v>19</v>
      </c>
      <c r="AE63" s="23">
        <v>18</v>
      </c>
      <c r="AF63" s="23" t="str">
        <f t="shared" si="21"/>
        <v>-196358956#2</v>
      </c>
      <c r="AG63" s="24" t="str">
        <f>$M$46</f>
        <v>-12202540#1</v>
      </c>
      <c r="AI63" s="10"/>
      <c r="AK63" s="1" t="s">
        <v>1325</v>
      </c>
      <c r="AL63" s="1" t="str">
        <f t="shared" si="18"/>
        <v>&lt;trip id="Belmont-Ford-to-US1-NB-96-Finish-Routed19" depart="8" from="196358956#0" to="196358983#8"/&gt;</v>
      </c>
      <c r="AM63" s="1" t="s">
        <v>1337</v>
      </c>
      <c r="AN63" s="1">
        <v>8</v>
      </c>
      <c r="AO63" s="1" t="str">
        <f t="shared" si="15"/>
        <v>196358956#0</v>
      </c>
      <c r="AP63" s="1" t="str">
        <f>$M$52</f>
        <v>196358983#8</v>
      </c>
    </row>
    <row r="64" spans="3:53" x14ac:dyDescent="0.25">
      <c r="AA64" s="22" t="s">
        <v>1319</v>
      </c>
      <c r="AB64" s="23" t="str">
        <f t="shared" si="16"/>
        <v>&lt;trip id="Belmont-Conshi-US1-SB-08-Finish-Routed20" depart="18" from="-196358956#2" to="-43117599"/&gt;</v>
      </c>
      <c r="AC64" s="23" t="s">
        <v>1394</v>
      </c>
      <c r="AD64" s="23">
        <f t="shared" si="19"/>
        <v>20</v>
      </c>
      <c r="AE64" s="23">
        <v>18</v>
      </c>
      <c r="AF64" s="23" t="str">
        <f t="shared" si="21"/>
        <v>-196358956#2</v>
      </c>
      <c r="AG64" s="24">
        <f>$M$47</f>
        <v>-43117599</v>
      </c>
      <c r="AH64" s="10"/>
      <c r="AI64" s="10"/>
      <c r="AK64" s="2" t="s">
        <v>1325</v>
      </c>
      <c r="AL64" s="2" t="str">
        <f t="shared" si="18"/>
        <v>&lt;trip id="Belmont-Ford-to-US1-NB-96-Finish-Routed20" depart="8" from="196358956#0" to="32121248#14"/&gt;</v>
      </c>
      <c r="AM64" s="2" t="s">
        <v>1337</v>
      </c>
      <c r="AN64" s="2">
        <v>8</v>
      </c>
      <c r="AO64" s="2" t="str">
        <f t="shared" si="15"/>
        <v>196358956#0</v>
      </c>
      <c r="AP64" s="2" t="str">
        <f>$M$53</f>
        <v>32121248#14</v>
      </c>
    </row>
    <row r="65" spans="5:42" x14ac:dyDescent="0.25">
      <c r="AA65" s="22" t="s">
        <v>1319</v>
      </c>
      <c r="AB65" s="23" t="str">
        <f t="shared" si="16"/>
        <v>&lt;trip id="Belmont-Conshi-US1-SB-08-Finish-Routed21" depart="18" from="-196358956#2" to="49887339.0"/&gt;</v>
      </c>
      <c r="AC65" s="23" t="s">
        <v>1394</v>
      </c>
      <c r="AD65" s="23">
        <f t="shared" si="19"/>
        <v>21</v>
      </c>
      <c r="AE65" s="23">
        <v>18</v>
      </c>
      <c r="AF65" s="23" t="str">
        <f t="shared" si="21"/>
        <v>-196358956#2</v>
      </c>
      <c r="AG65" s="24" t="str">
        <f>$M$48</f>
        <v>49887339.0</v>
      </c>
      <c r="AH65" s="10"/>
      <c r="AI65" s="10"/>
      <c r="AK65" s="1" t="s">
        <v>1325</v>
      </c>
      <c r="AL65" s="1" t="str">
        <f t="shared" si="18"/>
        <v>&lt;trip id="Belmont-Ford-to-US1-NB-96-Finish-Routed21" depart="8" from="196358956#0" to="104526256-AddedOnRampEdge"/&gt;</v>
      </c>
      <c r="AM65" s="1" t="s">
        <v>1337</v>
      </c>
      <c r="AN65" s="1">
        <v>8</v>
      </c>
      <c r="AO65" s="1" t="str">
        <f t="shared" si="15"/>
        <v>196358956#0</v>
      </c>
      <c r="AP65" s="1" t="str">
        <f>$M$54</f>
        <v>104526256-AddedOnRampEdge</v>
      </c>
    </row>
    <row r="66" spans="5:42" x14ac:dyDescent="0.25">
      <c r="AA66" s="22" t="s">
        <v>1319</v>
      </c>
      <c r="AB66" s="23" t="str">
        <f t="shared" si="16"/>
        <v>&lt;trip id="Belmont-Conshi-US1-SB-08-Finish-Routed22" depart="18" from="-196358956#2" to="43357850#14.0"/&gt;</v>
      </c>
      <c r="AC66" s="23" t="s">
        <v>1394</v>
      </c>
      <c r="AD66" s="23">
        <f t="shared" si="19"/>
        <v>22</v>
      </c>
      <c r="AE66" s="23">
        <v>18</v>
      </c>
      <c r="AF66" s="23" t="str">
        <f t="shared" si="21"/>
        <v>-196358956#2</v>
      </c>
      <c r="AG66" s="24" t="str">
        <f>$M$49</f>
        <v>43357850#14.0</v>
      </c>
      <c r="AH66" s="10"/>
      <c r="AI66" s="10"/>
      <c r="AK66" s="2" t="s">
        <v>1325</v>
      </c>
      <c r="AL66" s="2" t="str">
        <f t="shared" si="18"/>
        <v>&lt;trip id="Belmont-Ford-to-US1-NB-96-Finish-Routed22" depart="8" from="196358956#0" to="12327906#1"/&gt;</v>
      </c>
      <c r="AM66" s="2" t="s">
        <v>1337</v>
      </c>
      <c r="AN66" s="2">
        <v>8</v>
      </c>
      <c r="AO66" s="2" t="str">
        <f t="shared" si="15"/>
        <v>196358956#0</v>
      </c>
      <c r="AP66" s="2" t="str">
        <f>$M$55</f>
        <v>12327906#1</v>
      </c>
    </row>
    <row r="67" spans="5:42" x14ac:dyDescent="0.25">
      <c r="AA67" s="22" t="s">
        <v>1319</v>
      </c>
      <c r="AB67" s="23" t="str">
        <f t="shared" si="16"/>
        <v>&lt;trip id="Belmont-Conshi-US1-SB-08-Finish-Routed23" depart="18" from="-196358956#2" to="485212847#0"/&gt;</v>
      </c>
      <c r="AC67" s="23" t="s">
        <v>1394</v>
      </c>
      <c r="AD67" s="23">
        <f t="shared" si="19"/>
        <v>23</v>
      </c>
      <c r="AE67" s="23">
        <v>18</v>
      </c>
      <c r="AF67" s="23" t="str">
        <f t="shared" si="21"/>
        <v>-196358956#2</v>
      </c>
      <c r="AG67" s="24" t="str">
        <f>$M$50</f>
        <v>485212847#0</v>
      </c>
      <c r="AH67" s="10"/>
      <c r="AI67" s="10"/>
      <c r="AK67" s="1" t="s">
        <v>1325</v>
      </c>
      <c r="AL67" s="1" t="str">
        <f t="shared" si="18"/>
        <v>&lt;trip id="Belmont-Ford-to-US1-NB-96-Finish-Routed23" depart="8" from="196358956#0" to="49321305"/&gt;</v>
      </c>
      <c r="AM67" s="1" t="s">
        <v>1337</v>
      </c>
      <c r="AN67" s="1">
        <v>8</v>
      </c>
      <c r="AO67" s="1" t="str">
        <f t="shared" si="15"/>
        <v>196358956#0</v>
      </c>
      <c r="AP67" s="1" t="str">
        <f>$M$56</f>
        <v>49321305</v>
      </c>
    </row>
    <row r="68" spans="5:42" ht="15.75" thickBot="1" x14ac:dyDescent="0.3">
      <c r="E68" s="7">
        <f>60*60</f>
        <v>3600</v>
      </c>
      <c r="AA68" s="25" t="s">
        <v>1319</v>
      </c>
      <c r="AB68" s="26" t="str">
        <f t="shared" si="16"/>
        <v>&lt;trip id="Belmont-Conshi-US1-SB-08-Finish-Routed24" depart="18" from="-196358956#2" to="43117623"/&gt;</v>
      </c>
      <c r="AC68" s="26" t="s">
        <v>1394</v>
      </c>
      <c r="AD68" s="26">
        <f t="shared" si="19"/>
        <v>24</v>
      </c>
      <c r="AE68" s="26">
        <v>18</v>
      </c>
      <c r="AF68" s="26" t="str">
        <f t="shared" si="21"/>
        <v>-196358956#2</v>
      </c>
      <c r="AG68" s="27">
        <f>$M$51</f>
        <v>43117623</v>
      </c>
      <c r="AH68" s="10"/>
      <c r="AI68" s="10"/>
      <c r="AK68" s="2" t="s">
        <v>1325</v>
      </c>
      <c r="AL68" s="2" t="str">
        <f t="shared" si="18"/>
        <v>&lt;trip id="Belmont-Ford-to-US1-NB-96-Finish-Routed24" depart="8" from="196358956#0" to="-43357850#4"/&gt;</v>
      </c>
      <c r="AM68" s="2" t="s">
        <v>1337</v>
      </c>
      <c r="AN68" s="2">
        <v>8</v>
      </c>
      <c r="AO68" s="2" t="str">
        <f t="shared" si="15"/>
        <v>196358956#0</v>
      </c>
      <c r="AP68" s="2" t="str">
        <f>$M$57</f>
        <v>-43357850#4</v>
      </c>
    </row>
    <row r="69" spans="5:42" x14ac:dyDescent="0.25">
      <c r="E69" s="7">
        <f>CONVERT(1,"hr","sec")</f>
        <v>3600</v>
      </c>
      <c r="AA69" s="28" t="s">
        <v>1319</v>
      </c>
      <c r="AB69" s="29" t="str">
        <f t="shared" si="16"/>
        <v>&lt;trip id="Belmont-Ford-to-US1-SB-96-Finish-Routed25" depart="9" from="-196358956#2" to="-42706763#2"/&gt;</v>
      </c>
      <c r="AC69" s="29" t="s">
        <v>1344</v>
      </c>
      <c r="AD69" s="29">
        <f t="shared" si="19"/>
        <v>25</v>
      </c>
      <c r="AE69" s="29">
        <v>9</v>
      </c>
      <c r="AF69" s="29" t="str">
        <f t="shared" si="21"/>
        <v>-196358956#2</v>
      </c>
      <c r="AG69" s="30" t="str">
        <f>$M$44</f>
        <v>-42706763#2</v>
      </c>
      <c r="AH69" s="10"/>
      <c r="AI69" s="10"/>
      <c r="AK69" s="1" t="s">
        <v>1325</v>
      </c>
      <c r="AL69" s="1" t="str">
        <f t="shared" si="18"/>
        <v>&lt;trip id="Belmont-GRD-to-Parkside-NB-96-Finish-Routed25" depart="7" from="423956980" to="196358983#8"/&gt;</v>
      </c>
      <c r="AM69" s="1" t="s">
        <v>1331</v>
      </c>
      <c r="AN69" s="1">
        <v>7</v>
      </c>
      <c r="AO69" s="1" t="str">
        <f t="shared" si="15"/>
        <v>423956980</v>
      </c>
      <c r="AP69" s="1" t="str">
        <f>$M$52</f>
        <v>196358983#8</v>
      </c>
    </row>
    <row r="70" spans="5:42" x14ac:dyDescent="0.25">
      <c r="AA70" s="31" t="s">
        <v>1319</v>
      </c>
      <c r="AB70" s="2" t="str">
        <f t="shared" si="16"/>
        <v>&lt;trip id="Belmont-Ford-to-US1-SB-96-Finish-Routed26" depart="9" from="-196358956#2" to="-12150712#3"/&gt;</v>
      </c>
      <c r="AC70" s="2" t="s">
        <v>1344</v>
      </c>
      <c r="AD70" s="2">
        <f t="shared" si="19"/>
        <v>26</v>
      </c>
      <c r="AE70" s="2">
        <v>9</v>
      </c>
      <c r="AF70" s="2" t="str">
        <f t="shared" si="21"/>
        <v>-196358956#2</v>
      </c>
      <c r="AG70" s="32" t="str">
        <f>$M$45</f>
        <v>-12150712#3</v>
      </c>
      <c r="AH70" s="10"/>
      <c r="AI70" s="10"/>
      <c r="AK70" s="2" t="s">
        <v>1325</v>
      </c>
      <c r="AL70" s="2" t="str">
        <f t="shared" si="18"/>
        <v>&lt;trip id="Belmont-GRD-to-Parkside-NB-96-Finish-Routed26" depart="7" from="423956980" to="32121248#14"/&gt;</v>
      </c>
      <c r="AM70" s="2" t="s">
        <v>1331</v>
      </c>
      <c r="AN70" s="2">
        <v>7</v>
      </c>
      <c r="AO70" s="2" t="str">
        <f t="shared" si="15"/>
        <v>423956980</v>
      </c>
      <c r="AP70" s="2" t="str">
        <f>$M$53</f>
        <v>32121248#14</v>
      </c>
    </row>
    <row r="71" spans="5:42" x14ac:dyDescent="0.25">
      <c r="AA71" s="31" t="s">
        <v>1319</v>
      </c>
      <c r="AB71" s="2" t="str">
        <f t="shared" si="16"/>
        <v>&lt;trip id="Belmont-Ford-to-US1-SB-96-Finish-Routed27" depart="9" from="-196358956#2" to="-12202540#1"/&gt;</v>
      </c>
      <c r="AC71" s="2" t="s">
        <v>1344</v>
      </c>
      <c r="AD71" s="2">
        <f t="shared" si="19"/>
        <v>27</v>
      </c>
      <c r="AE71" s="2">
        <v>9</v>
      </c>
      <c r="AF71" s="2" t="str">
        <f t="shared" si="21"/>
        <v>-196358956#2</v>
      </c>
      <c r="AG71" s="32" t="str">
        <f>$M$46</f>
        <v>-12202540#1</v>
      </c>
      <c r="AH71" s="10"/>
      <c r="AI71" s="10"/>
      <c r="AK71" s="1" t="s">
        <v>1325</v>
      </c>
      <c r="AL71" s="1" t="str">
        <f t="shared" si="18"/>
        <v>&lt;trip id="Belmont-GRD-to-Parkside-NB-96-Finish-Routed27" depart="7" from="423956980" to="104526256-AddedOnRampEdge"/&gt;</v>
      </c>
      <c r="AM71" s="1" t="s">
        <v>1331</v>
      </c>
      <c r="AN71" s="1">
        <v>7</v>
      </c>
      <c r="AO71" s="1" t="str">
        <f t="shared" si="15"/>
        <v>423956980</v>
      </c>
      <c r="AP71" s="1" t="str">
        <f>$M$54</f>
        <v>104526256-AddedOnRampEdge</v>
      </c>
    </row>
    <row r="72" spans="5:42" x14ac:dyDescent="0.25">
      <c r="AA72" s="31" t="s">
        <v>1319</v>
      </c>
      <c r="AB72" s="2" t="str">
        <f t="shared" si="16"/>
        <v>&lt;trip id="Belmont-Ford-to-US1-SB-96-Finish-Routed28" depart="9" from="-196358956#2" to="-43117599"/&gt;</v>
      </c>
      <c r="AC72" s="2" t="s">
        <v>1344</v>
      </c>
      <c r="AD72" s="2">
        <f t="shared" si="19"/>
        <v>28</v>
      </c>
      <c r="AE72" s="2">
        <v>9</v>
      </c>
      <c r="AF72" s="2" t="str">
        <f t="shared" si="21"/>
        <v>-196358956#2</v>
      </c>
      <c r="AG72" s="32">
        <f>$M$47</f>
        <v>-43117599</v>
      </c>
      <c r="AH72" s="10"/>
      <c r="AI72" s="10"/>
      <c r="AK72" s="2" t="s">
        <v>1325</v>
      </c>
      <c r="AL72" s="2" t="str">
        <f t="shared" si="18"/>
        <v>&lt;trip id="Belmont-GRD-to-Parkside-NB-96-Finish-Routed28" depart="7" from="423956980" to="12327906#1"/&gt;</v>
      </c>
      <c r="AM72" s="2" t="s">
        <v>1331</v>
      </c>
      <c r="AN72" s="2">
        <v>7</v>
      </c>
      <c r="AO72" s="2" t="str">
        <f t="shared" si="15"/>
        <v>423956980</v>
      </c>
      <c r="AP72" s="2" t="str">
        <f>$M$55</f>
        <v>12327906#1</v>
      </c>
    </row>
    <row r="73" spans="5:42" x14ac:dyDescent="0.25">
      <c r="AA73" s="31" t="s">
        <v>1319</v>
      </c>
      <c r="AB73" s="2" t="str">
        <f t="shared" si="16"/>
        <v>&lt;trip id="Belmont-Ford-to-US1-SB-96-Finish-Routed29" depart="9" from="-196358956#2" to="49887339.0"/&gt;</v>
      </c>
      <c r="AC73" s="2" t="s">
        <v>1344</v>
      </c>
      <c r="AD73" s="2">
        <f t="shared" si="19"/>
        <v>29</v>
      </c>
      <c r="AE73" s="2">
        <v>9</v>
      </c>
      <c r="AF73" s="2" t="str">
        <f t="shared" si="21"/>
        <v>-196358956#2</v>
      </c>
      <c r="AG73" s="32" t="str">
        <f>$M$48</f>
        <v>49887339.0</v>
      </c>
      <c r="AH73" s="10"/>
      <c r="AI73" s="10"/>
      <c r="AK73" s="1" t="s">
        <v>1325</v>
      </c>
      <c r="AL73" s="1" t="str">
        <f t="shared" si="18"/>
        <v>&lt;trip id="Belmont-GRD-to-Parkside-NB-96-Finish-Routed29" depart="7" from="423956980" to="49321305"/&gt;</v>
      </c>
      <c r="AM73" s="1" t="s">
        <v>1331</v>
      </c>
      <c r="AN73" s="1">
        <v>7</v>
      </c>
      <c r="AO73" s="1" t="str">
        <f t="shared" si="15"/>
        <v>423956980</v>
      </c>
      <c r="AP73" s="1" t="str">
        <f>$M$56</f>
        <v>49321305</v>
      </c>
    </row>
    <row r="74" spans="5:42" x14ac:dyDescent="0.25">
      <c r="AA74" s="31" t="s">
        <v>1319</v>
      </c>
      <c r="AB74" s="2" t="str">
        <f t="shared" si="16"/>
        <v>&lt;trip id="Belmont-Ford-to-US1-SB-96-Finish-Routed30" depart="9" from="-196358956#2" to="43357850#14.0"/&gt;</v>
      </c>
      <c r="AC74" s="2" t="s">
        <v>1344</v>
      </c>
      <c r="AD74" s="2">
        <f t="shared" si="19"/>
        <v>30</v>
      </c>
      <c r="AE74" s="2">
        <v>9</v>
      </c>
      <c r="AF74" s="2" t="str">
        <f t="shared" si="21"/>
        <v>-196358956#2</v>
      </c>
      <c r="AG74" s="32" t="str">
        <f>$M$49</f>
        <v>43357850#14.0</v>
      </c>
      <c r="AH74" s="10"/>
      <c r="AI74" s="10"/>
      <c r="AK74" s="2" t="s">
        <v>1325</v>
      </c>
      <c r="AL74" s="2" t="str">
        <f t="shared" si="18"/>
        <v>&lt;trip id="Belmont-GRD-to-Parkside-NB-96-Finish-Routed30" depart="7" from="423956980" to="-43357850#4"/&gt;</v>
      </c>
      <c r="AM74" s="2" t="s">
        <v>1331</v>
      </c>
      <c r="AN74" s="2">
        <v>7</v>
      </c>
      <c r="AO74" s="2" t="str">
        <f t="shared" si="15"/>
        <v>423956980</v>
      </c>
      <c r="AP74" s="2" t="str">
        <f>$M$57</f>
        <v>-43357850#4</v>
      </c>
    </row>
    <row r="75" spans="5:42" x14ac:dyDescent="0.25">
      <c r="AA75" s="31" t="s">
        <v>1319</v>
      </c>
      <c r="AB75" s="2" t="str">
        <f t="shared" si="16"/>
        <v>&lt;trip id="Belmont-Ford-to-US1-SB-96-Finish-Routed31" depart="9" from="-196358956#2" to="485212847#0"/&gt;</v>
      </c>
      <c r="AC75" s="2" t="s">
        <v>1344</v>
      </c>
      <c r="AD75" s="2">
        <f t="shared" si="19"/>
        <v>31</v>
      </c>
      <c r="AE75" s="2">
        <v>9</v>
      </c>
      <c r="AF75" s="2" t="str">
        <f t="shared" si="21"/>
        <v>-196358956#2</v>
      </c>
      <c r="AG75" s="32" t="str">
        <f>$M$50</f>
        <v>485212847#0</v>
      </c>
      <c r="AH75" s="10"/>
      <c r="AI75" s="10"/>
      <c r="AK75" s="1" t="s">
        <v>1325</v>
      </c>
      <c r="AL75" s="1" t="str">
        <f t="shared" si="18"/>
        <v>&lt;trip id="Belmont-GrgHill-Monmnt-NB-16-Finish-Routed31" depart="36" from="387423966" to="196358983#8"/&gt;</v>
      </c>
      <c r="AM75" s="1" t="s">
        <v>1389</v>
      </c>
      <c r="AN75" s="1">
        <v>36</v>
      </c>
      <c r="AO75" s="1" t="str">
        <f t="shared" si="15"/>
        <v>387423966</v>
      </c>
      <c r="AP75" s="1" t="str">
        <f>$M$52</f>
        <v>196358983#8</v>
      </c>
    </row>
    <row r="76" spans="5:42" ht="15.75" thickBot="1" x14ac:dyDescent="0.3">
      <c r="AA76" s="36" t="s">
        <v>1319</v>
      </c>
      <c r="AB76" s="37" t="str">
        <f t="shared" si="16"/>
        <v>&lt;trip id="Belmont-Ford-to-US1-SB-96-Finish-Routed32" depart="9" from="-196358956#2" to="43117623"/&gt;</v>
      </c>
      <c r="AC76" s="37" t="s">
        <v>1344</v>
      </c>
      <c r="AD76" s="37">
        <f t="shared" si="19"/>
        <v>32</v>
      </c>
      <c r="AE76" s="37">
        <v>9</v>
      </c>
      <c r="AF76" s="37" t="str">
        <f t="shared" si="21"/>
        <v>-196358956#2</v>
      </c>
      <c r="AG76" s="38">
        <f>$M$51</f>
        <v>43117623</v>
      </c>
      <c r="AH76" s="10"/>
      <c r="AI76" s="10"/>
      <c r="AK76" s="2" t="s">
        <v>1325</v>
      </c>
      <c r="AL76" s="2" t="str">
        <f t="shared" si="18"/>
        <v>&lt;trip id="Belmont-GrgHill-Monmnt-NB-16-Finish-Routed32" depart="36" from="387423966" to="32121248#14"/&gt;</v>
      </c>
      <c r="AM76" s="2" t="s">
        <v>1389</v>
      </c>
      <c r="AN76" s="2">
        <v>36</v>
      </c>
      <c r="AO76" s="2" t="str">
        <f t="shared" si="15"/>
        <v>387423966</v>
      </c>
      <c r="AP76" s="2" t="str">
        <f>$M$53</f>
        <v>32121248#14</v>
      </c>
    </row>
    <row r="77" spans="5:42" x14ac:dyDescent="0.25">
      <c r="AA77" s="19" t="s">
        <v>1319</v>
      </c>
      <c r="AB77" s="20" t="str">
        <f t="shared" si="16"/>
        <v>&lt;trip id="Belmont-GRD-to-Parkside-SB-96-Finish-Routed33" depart="5" from="423956982" to="-42706763#2"/&gt;</v>
      </c>
      <c r="AC77" s="20" t="s">
        <v>1321</v>
      </c>
      <c r="AD77" s="20">
        <f t="shared" si="19"/>
        <v>33</v>
      </c>
      <c r="AE77" s="20">
        <v>5</v>
      </c>
      <c r="AF77" s="20" t="str">
        <f t="shared" si="21"/>
        <v>423956982</v>
      </c>
      <c r="AG77" s="21" t="str">
        <f>$M$44</f>
        <v>-42706763#2</v>
      </c>
      <c r="AH77" s="10"/>
      <c r="AI77" s="10"/>
      <c r="AK77" s="1" t="s">
        <v>1325</v>
      </c>
      <c r="AL77" s="1" t="str">
        <f t="shared" si="18"/>
        <v>&lt;trip id="Belmont-GrgHill-Monmnt-NB-16-Finish-Routed33" depart="36" from="387423966" to="104526256-AddedOnRampEdge"/&gt;</v>
      </c>
      <c r="AM77" s="1" t="s">
        <v>1389</v>
      </c>
      <c r="AN77" s="1">
        <v>36</v>
      </c>
      <c r="AO77" s="1" t="str">
        <f t="shared" si="15"/>
        <v>387423966</v>
      </c>
      <c r="AP77" s="1" t="str">
        <f>$M$54</f>
        <v>104526256-AddedOnRampEdge</v>
      </c>
    </row>
    <row r="78" spans="5:42" x14ac:dyDescent="0.25">
      <c r="AA78" s="22" t="s">
        <v>1319</v>
      </c>
      <c r="AB78" s="23" t="str">
        <f t="shared" si="16"/>
        <v>&lt;trip id="Belmont-GRD-to-Parkside-SB-96-Finish-Routed34" depart="5" from="423956982" to="-12150712#3"/&gt;</v>
      </c>
      <c r="AC78" s="23" t="s">
        <v>1321</v>
      </c>
      <c r="AD78" s="23">
        <f t="shared" si="19"/>
        <v>34</v>
      </c>
      <c r="AE78" s="23">
        <v>5</v>
      </c>
      <c r="AF78" s="23" t="str">
        <f t="shared" si="21"/>
        <v>423956982</v>
      </c>
      <c r="AG78" s="24" t="str">
        <f>$M$45</f>
        <v>-12150712#3</v>
      </c>
      <c r="AH78" s="10"/>
      <c r="AI78" s="10"/>
      <c r="AK78" s="2" t="s">
        <v>1325</v>
      </c>
      <c r="AL78" s="2" t="str">
        <f t="shared" si="18"/>
        <v>&lt;trip id="Belmont-GrgHill-Monmnt-NB-16-Finish-Routed34" depart="36" from="387423966" to="12327906#1"/&gt;</v>
      </c>
      <c r="AM78" s="2" t="s">
        <v>1389</v>
      </c>
      <c r="AN78" s="2">
        <v>36</v>
      </c>
      <c r="AO78" s="2" t="str">
        <f t="shared" si="15"/>
        <v>387423966</v>
      </c>
      <c r="AP78" s="2" t="str">
        <f>$M$55</f>
        <v>12327906#1</v>
      </c>
    </row>
    <row r="79" spans="5:42" x14ac:dyDescent="0.25">
      <c r="AA79" s="22" t="s">
        <v>1319</v>
      </c>
      <c r="AB79" s="23" t="str">
        <f t="shared" si="16"/>
        <v>&lt;trip id="Belmont-GRD-to-Parkside-SB-96-Finish-Routed35" depart="5" from="423956982" to="-12202540#1"/&gt;</v>
      </c>
      <c r="AC79" s="23" t="s">
        <v>1321</v>
      </c>
      <c r="AD79" s="23">
        <f t="shared" si="19"/>
        <v>35</v>
      </c>
      <c r="AE79" s="23">
        <v>5</v>
      </c>
      <c r="AF79" s="23" t="str">
        <f t="shared" si="21"/>
        <v>423956982</v>
      </c>
      <c r="AG79" s="24" t="str">
        <f>$M$46</f>
        <v>-12202540#1</v>
      </c>
      <c r="AH79" s="10"/>
      <c r="AI79" s="10"/>
      <c r="AK79" s="1" t="s">
        <v>1325</v>
      </c>
      <c r="AL79" s="1" t="str">
        <f t="shared" si="18"/>
        <v>&lt;trip id="Belmont-GrgHill-Monmnt-NB-16-Finish-Routed35" depart="36" from="387423966" to="49321305"/&gt;</v>
      </c>
      <c r="AM79" s="1" t="s">
        <v>1389</v>
      </c>
      <c r="AN79" s="1">
        <v>36</v>
      </c>
      <c r="AO79" s="1" t="str">
        <f t="shared" si="15"/>
        <v>387423966</v>
      </c>
      <c r="AP79" s="1" t="str">
        <f>$M$56</f>
        <v>49321305</v>
      </c>
    </row>
    <row r="80" spans="5:42" x14ac:dyDescent="0.25">
      <c r="AA80" s="22" t="s">
        <v>1319</v>
      </c>
      <c r="AB80" s="23" t="str">
        <f t="shared" si="16"/>
        <v>&lt;trip id="Belmont-GRD-to-Parkside-SB-96-Finish-Routed36" depart="5" from="423956982" to="-43117599"/&gt;</v>
      </c>
      <c r="AC80" s="23" t="s">
        <v>1321</v>
      </c>
      <c r="AD80" s="23">
        <f t="shared" si="19"/>
        <v>36</v>
      </c>
      <c r="AE80" s="23">
        <v>5</v>
      </c>
      <c r="AF80" s="23" t="str">
        <f t="shared" si="21"/>
        <v>423956982</v>
      </c>
      <c r="AG80" s="24">
        <f>$M$47</f>
        <v>-43117599</v>
      </c>
      <c r="AH80" s="10"/>
      <c r="AI80" s="10"/>
      <c r="AK80" s="2" t="s">
        <v>1325</v>
      </c>
      <c r="AL80" s="2" t="str">
        <f t="shared" si="18"/>
        <v>&lt;trip id="Belmont-GrgHill-Monmnt-NB-16-Finish-Routed36" depart="36" from="387423966" to="-43357850#4"/&gt;</v>
      </c>
      <c r="AM80" s="2" t="s">
        <v>1389</v>
      </c>
      <c r="AN80" s="2">
        <v>36</v>
      </c>
      <c r="AO80" s="2" t="str">
        <f t="shared" si="15"/>
        <v>387423966</v>
      </c>
      <c r="AP80" s="2" t="str">
        <f>$M$57</f>
        <v>-43357850#4</v>
      </c>
    </row>
    <row r="81" spans="4:42" x14ac:dyDescent="0.25">
      <c r="AA81" s="22" t="s">
        <v>1319</v>
      </c>
      <c r="AB81" s="23" t="str">
        <f t="shared" si="16"/>
        <v>&lt;trip id="Belmont-GRD-to-Parkside-SB-96-Finish-Routed37" depart="5" from="423956982" to="49887339.0"/&gt;</v>
      </c>
      <c r="AC81" s="23" t="s">
        <v>1321</v>
      </c>
      <c r="AD81" s="23">
        <f t="shared" si="19"/>
        <v>37</v>
      </c>
      <c r="AE81" s="23">
        <v>5</v>
      </c>
      <c r="AF81" s="23" t="str">
        <f t="shared" si="21"/>
        <v>423956982</v>
      </c>
      <c r="AG81" s="24" t="str">
        <f>$M$48</f>
        <v>49887339.0</v>
      </c>
      <c r="AH81" s="10"/>
      <c r="AI81" s="10"/>
      <c r="AK81" s="1" t="s">
        <v>1325</v>
      </c>
      <c r="AL81" s="1" t="str">
        <f t="shared" si="18"/>
        <v>&lt;trip id="Belmont-Lansdwn-States-NB-11-Finish-Routed37" depart="27" from="423967359#1" to="196358983#8"/&gt;</v>
      </c>
      <c r="AM81" s="7" t="s">
        <v>1378</v>
      </c>
      <c r="AN81" s="1">
        <v>27</v>
      </c>
      <c r="AO81" s="1" t="str">
        <f t="shared" si="15"/>
        <v>423967359#1</v>
      </c>
      <c r="AP81" s="1" t="str">
        <f>$M$52</f>
        <v>196358983#8</v>
      </c>
    </row>
    <row r="82" spans="4:42" x14ac:dyDescent="0.25">
      <c r="AA82" s="22" t="s">
        <v>1319</v>
      </c>
      <c r="AB82" s="23" t="str">
        <f t="shared" si="16"/>
        <v>&lt;trip id="Belmont-GRD-to-Parkside-SB-96-Finish-Routed38" depart="5" from="423956982" to="43357850#14.0"/&gt;</v>
      </c>
      <c r="AC82" s="23" t="s">
        <v>1321</v>
      </c>
      <c r="AD82" s="23">
        <f t="shared" si="19"/>
        <v>38</v>
      </c>
      <c r="AE82" s="23">
        <v>5</v>
      </c>
      <c r="AF82" s="23" t="str">
        <f t="shared" si="21"/>
        <v>423956982</v>
      </c>
      <c r="AG82" s="24" t="str">
        <f>$M$49</f>
        <v>43357850#14.0</v>
      </c>
      <c r="AK82" s="2" t="s">
        <v>1325</v>
      </c>
      <c r="AL82" s="2" t="str">
        <f t="shared" si="18"/>
        <v>&lt;trip id="Belmont-Lansdwn-States-NB-11-Finish-Routed38" depart="27" from="423967359#1" to="32121248#14"/&gt;</v>
      </c>
      <c r="AM82" s="56" t="s">
        <v>1378</v>
      </c>
      <c r="AN82" s="2">
        <v>27</v>
      </c>
      <c r="AO82" s="2" t="str">
        <f t="shared" si="15"/>
        <v>423967359#1</v>
      </c>
      <c r="AP82" s="2" t="str">
        <f>$M$53</f>
        <v>32121248#14</v>
      </c>
    </row>
    <row r="83" spans="4:42" x14ac:dyDescent="0.25">
      <c r="AA83" s="22" t="s">
        <v>1319</v>
      </c>
      <c r="AB83" s="23" t="str">
        <f t="shared" si="16"/>
        <v>&lt;trip id="Belmont-GRD-to-Parkside-SB-96-Finish-Routed39" depart="5" from="423956982" to="485212847#0"/&gt;</v>
      </c>
      <c r="AC83" s="23" t="s">
        <v>1321</v>
      </c>
      <c r="AD83" s="23">
        <f t="shared" si="19"/>
        <v>39</v>
      </c>
      <c r="AE83" s="23">
        <v>5</v>
      </c>
      <c r="AF83" s="23" t="str">
        <f t="shared" si="21"/>
        <v>423956982</v>
      </c>
      <c r="AG83" s="24" t="str">
        <f>$M$50</f>
        <v>485212847#0</v>
      </c>
      <c r="AK83" s="1" t="s">
        <v>1325</v>
      </c>
      <c r="AL83" s="1" t="str">
        <f t="shared" si="18"/>
        <v>&lt;trip id="Belmont-Lansdwn-States-NB-11-Finish-Routed39" depart="27" from="423967359#1" to="104526256-AddedOnRampEdge"/&gt;</v>
      </c>
      <c r="AM83" s="7" t="s">
        <v>1378</v>
      </c>
      <c r="AN83" s="1">
        <v>27</v>
      </c>
      <c r="AO83" s="1" t="str">
        <f t="shared" si="15"/>
        <v>423967359#1</v>
      </c>
      <c r="AP83" s="1" t="str">
        <f>$M$54</f>
        <v>104526256-AddedOnRampEdge</v>
      </c>
    </row>
    <row r="84" spans="4:42" ht="15.75" thickBot="1" x14ac:dyDescent="0.3">
      <c r="AA84" s="25" t="s">
        <v>1319</v>
      </c>
      <c r="AB84" s="26" t="str">
        <f t="shared" si="16"/>
        <v>&lt;trip id="Belmont-GRD-to-Parkside-SB-96-Finish-Routed40" depart="5" from="423956982" to="43117623"/&gt;</v>
      </c>
      <c r="AC84" s="26" t="s">
        <v>1321</v>
      </c>
      <c r="AD84" s="26">
        <f t="shared" si="19"/>
        <v>40</v>
      </c>
      <c r="AE84" s="26">
        <v>5</v>
      </c>
      <c r="AF84" s="26" t="str">
        <f t="shared" si="21"/>
        <v>423956982</v>
      </c>
      <c r="AG84" s="27">
        <f>$M$51</f>
        <v>43117623</v>
      </c>
      <c r="AK84" s="2" t="s">
        <v>1325</v>
      </c>
      <c r="AL84" s="2" t="str">
        <f t="shared" si="18"/>
        <v>&lt;trip id="Belmont-Lansdwn-States-NB-11-Finish-Routed40" depart="27" from="423967359#1" to="12327906#1"/&gt;</v>
      </c>
      <c r="AM84" s="56" t="s">
        <v>1378</v>
      </c>
      <c r="AN84" s="2">
        <v>27</v>
      </c>
      <c r="AO84" s="2" t="str">
        <f t="shared" si="15"/>
        <v>423967359#1</v>
      </c>
      <c r="AP84" s="2" t="str">
        <f>$M$55</f>
        <v>12327906#1</v>
      </c>
    </row>
    <row r="85" spans="4:42" x14ac:dyDescent="0.25">
      <c r="D85" s="7" t="s">
        <v>1473</v>
      </c>
      <c r="E85" s="7" t="s">
        <v>1474</v>
      </c>
      <c r="F85" s="7" t="s">
        <v>1475</v>
      </c>
      <c r="G85" s="7" t="s">
        <v>1476</v>
      </c>
      <c r="H85" s="7" t="s">
        <v>1477</v>
      </c>
      <c r="I85" s="7" t="str">
        <f>_xlfn.CONCAT("'",E85,"', ")</f>
        <v xml:space="preserve">'0_0-0_1 -Finish-Routed', </v>
      </c>
      <c r="J85" s="7" t="str">
        <f>_xlfn.CONCAT(I85:I114)</f>
        <v>'0_0-0_1 -Finish-Routed', '0_0-1_0 -Finish-Routed', '0_1-0_0 -Finish-Routed', '0_1-0_2 -Finish-Routed', '0_1-1_1 -Finish-Routed', '0_2-0_1 -Finish-Routed', '0_2-1_2 -Finish-Routed', '1_0-0_0 -Finish-Routed', '1_0-1_1 -Finish-Routed', '1_0-2_0 -Finish-Routed', '1_1-0_1 -Finish-Routed', '1_1-1_0 -Finish-Routed', '1_1-2_1 -Finish-Routed', '1_2-0_2 -Finish-Routed', '1_2-2_2 -Finish-Routed', '2_0-1_0 -Finish-Routed', '2_0-3_0 -Finish-Routed', '2_1-1_1 -Finish-Routed', '2_1-2_2 -Finish-Routed', '2_1-3_1 -Finish-Routed', '2_2-1_2 -Finish-Routed', '2_2-2_1 -Finish-Routed', '2_2-3_2 -Finish-Routed', '3_0-2_0 -Finish-Routed', '3_0-3_1 -Finish-Routed', '3_1-2_1 -Finish-Routed', '3_1-3_0 -Finish-Routed', '3_1-3_2 -Finish-Routed', '3_2-2_2 -Finish-Routed', '3_2-3_1 -Finish-Routed')</v>
      </c>
      <c r="AA85" s="28" t="s">
        <v>1319</v>
      </c>
      <c r="AB85" s="29" t="str">
        <f t="shared" si="16"/>
        <v>&lt;trip id="Belmont-GrgHill-Monmnt-SB-16-Finish-Routed41" depart="37" from="-424978642.170" to="-42706763#2"/&gt;</v>
      </c>
      <c r="AC85" s="29" t="s">
        <v>1462</v>
      </c>
      <c r="AD85" s="29">
        <f t="shared" si="19"/>
        <v>41</v>
      </c>
      <c r="AE85" s="29">
        <v>37</v>
      </c>
      <c r="AF85" s="29" t="str">
        <f t="shared" si="21"/>
        <v>-424978642.170</v>
      </c>
      <c r="AG85" s="30" t="str">
        <f>$M$44</f>
        <v>-42706763#2</v>
      </c>
      <c r="AK85" s="1" t="s">
        <v>1325</v>
      </c>
      <c r="AL85" s="1" t="str">
        <f t="shared" si="18"/>
        <v>&lt;trip id="Belmont-Lansdwn-States-NB-11-Finish-Routed41" depart="27" from="423967359#1" to="49321305"/&gt;</v>
      </c>
      <c r="AM85" s="7" t="s">
        <v>1378</v>
      </c>
      <c r="AN85" s="1">
        <v>27</v>
      </c>
      <c r="AO85" s="1" t="str">
        <f t="shared" si="15"/>
        <v>423967359#1</v>
      </c>
      <c r="AP85" s="1" t="str">
        <f>$M$56</f>
        <v>49321305</v>
      </c>
    </row>
    <row r="86" spans="4:42" x14ac:dyDescent="0.25">
      <c r="D86" s="7" t="s">
        <v>1473</v>
      </c>
      <c r="E86" s="7" t="s">
        <v>1478</v>
      </c>
      <c r="F86" s="7" t="s">
        <v>1475</v>
      </c>
      <c r="G86" s="7" t="s">
        <v>1479</v>
      </c>
      <c r="H86" s="7" t="s">
        <v>1477</v>
      </c>
      <c r="I86" s="7" t="str">
        <f t="shared" ref="I86:I113" si="22">_xlfn.CONCAT("'",E86,"', ")</f>
        <v xml:space="preserve">'0_0-1_0 -Finish-Routed', </v>
      </c>
      <c r="AA86" s="31" t="s">
        <v>1319</v>
      </c>
      <c r="AB86" s="2" t="str">
        <f t="shared" si="16"/>
        <v>&lt;trip id="Belmont-GrgHill-Monmnt-SB-16-Finish-Routed42" depart="37" from="-424978642.170" to="-12150712#3"/&gt;</v>
      </c>
      <c r="AC86" s="2" t="s">
        <v>1462</v>
      </c>
      <c r="AD86" s="2">
        <f t="shared" si="19"/>
        <v>42</v>
      </c>
      <c r="AE86" s="2">
        <v>37</v>
      </c>
      <c r="AF86" s="2" t="str">
        <f t="shared" si="21"/>
        <v>-424978642.170</v>
      </c>
      <c r="AG86" s="32" t="str">
        <f>$M$45</f>
        <v>-12150712#3</v>
      </c>
      <c r="AK86" s="2" t="s">
        <v>1325</v>
      </c>
      <c r="AL86" s="2" t="str">
        <f t="shared" si="18"/>
        <v>&lt;trip id="Belmont-Lansdwn-States-NB-11-Finish-Routed42" depart="27" from="423967359#1" to="-43357850#4"/&gt;</v>
      </c>
      <c r="AM86" s="56" t="s">
        <v>1378</v>
      </c>
      <c r="AN86" s="2">
        <v>27</v>
      </c>
      <c r="AO86" s="2" t="str">
        <f t="shared" si="15"/>
        <v>423967359#1</v>
      </c>
      <c r="AP86" s="2" t="str">
        <f>$M$57</f>
        <v>-43357850#4</v>
      </c>
    </row>
    <row r="87" spans="4:42" x14ac:dyDescent="0.25">
      <c r="D87" s="7" t="s">
        <v>1473</v>
      </c>
      <c r="E87" s="7" t="s">
        <v>1480</v>
      </c>
      <c r="F87" s="7" t="s">
        <v>1475</v>
      </c>
      <c r="G87" s="7" t="s">
        <v>1481</v>
      </c>
      <c r="H87" s="7" t="s">
        <v>1477</v>
      </c>
      <c r="I87" s="7" t="str">
        <f t="shared" si="22"/>
        <v xml:space="preserve">'0_1-0_0 -Finish-Routed', </v>
      </c>
      <c r="AA87" s="31" t="s">
        <v>1319</v>
      </c>
      <c r="AB87" s="2" t="str">
        <f t="shared" si="16"/>
        <v>&lt;trip id="Belmont-GrgHill-Monmnt-SB-16-Finish-Routed43" depart="37" from="-424978642.170" to="-12202540#1"/&gt;</v>
      </c>
      <c r="AC87" s="2" t="s">
        <v>1462</v>
      </c>
      <c r="AD87" s="2">
        <f t="shared" si="19"/>
        <v>43</v>
      </c>
      <c r="AE87" s="2">
        <v>37</v>
      </c>
      <c r="AF87" s="2" t="str">
        <f t="shared" si="21"/>
        <v>-424978642.170</v>
      </c>
      <c r="AG87" s="32" t="str">
        <f>$M$46</f>
        <v>-12202540#1</v>
      </c>
      <c r="AK87" s="1" t="s">
        <v>1325</v>
      </c>
      <c r="AL87" s="1" t="str">
        <f t="shared" si="18"/>
        <v>&lt;trip id="Belmont-Monmnt-Conshi-NB-12-Finish-Routed43" depart="29" from="196358954#1" to="196358983#8"/&gt;</v>
      </c>
      <c r="AM87" s="7" t="s">
        <v>1383</v>
      </c>
      <c r="AN87" s="1">
        <v>29</v>
      </c>
      <c r="AO87" s="1" t="str">
        <f t="shared" si="15"/>
        <v>196358954#1</v>
      </c>
      <c r="AP87" s="1" t="str">
        <f>$M$52</f>
        <v>196358983#8</v>
      </c>
    </row>
    <row r="88" spans="4:42" x14ac:dyDescent="0.25">
      <c r="D88" s="7" t="s">
        <v>1473</v>
      </c>
      <c r="E88" s="7" t="s">
        <v>1482</v>
      </c>
      <c r="F88" s="7" t="s">
        <v>1475</v>
      </c>
      <c r="G88" s="7" t="s">
        <v>1483</v>
      </c>
      <c r="H88" s="7" t="s">
        <v>1477</v>
      </c>
      <c r="I88" s="7" t="str">
        <f t="shared" si="22"/>
        <v xml:space="preserve">'0_1-0_2 -Finish-Routed', </v>
      </c>
      <c r="AA88" s="31" t="s">
        <v>1319</v>
      </c>
      <c r="AB88" s="2" t="str">
        <f t="shared" si="16"/>
        <v>&lt;trip id="Belmont-GrgHill-Monmnt-SB-16-Finish-Routed44" depart="37" from="-424978642.170" to="-43117599"/&gt;</v>
      </c>
      <c r="AC88" s="2" t="s">
        <v>1462</v>
      </c>
      <c r="AD88" s="2">
        <f t="shared" si="19"/>
        <v>44</v>
      </c>
      <c r="AE88" s="2">
        <v>37</v>
      </c>
      <c r="AF88" s="2" t="str">
        <f t="shared" si="21"/>
        <v>-424978642.170</v>
      </c>
      <c r="AG88" s="32">
        <f>$M$47</f>
        <v>-43117599</v>
      </c>
      <c r="AK88" s="2" t="s">
        <v>1325</v>
      </c>
      <c r="AL88" s="2" t="str">
        <f t="shared" si="18"/>
        <v>&lt;trip id="Belmont-Monmnt-Conshi-NB-12-Finish-Routed44" depart="29" from="196358954#1" to="32121248#14"/&gt;</v>
      </c>
      <c r="AM88" s="56" t="s">
        <v>1383</v>
      </c>
      <c r="AN88" s="2">
        <v>29</v>
      </c>
      <c r="AO88" s="2" t="str">
        <f t="shared" si="15"/>
        <v>196358954#1</v>
      </c>
      <c r="AP88" s="2" t="str">
        <f>$M$53</f>
        <v>32121248#14</v>
      </c>
    </row>
    <row r="89" spans="4:42" x14ac:dyDescent="0.25">
      <c r="D89" s="7" t="s">
        <v>1473</v>
      </c>
      <c r="E89" s="7" t="s">
        <v>1484</v>
      </c>
      <c r="F89" s="7" t="s">
        <v>1475</v>
      </c>
      <c r="G89" s="7" t="s">
        <v>1485</v>
      </c>
      <c r="H89" s="7" t="s">
        <v>1477</v>
      </c>
      <c r="I89" s="7" t="str">
        <f t="shared" si="22"/>
        <v xml:space="preserve">'0_1-1_1 -Finish-Routed', </v>
      </c>
      <c r="AA89" s="31" t="s">
        <v>1319</v>
      </c>
      <c r="AB89" s="2" t="str">
        <f t="shared" si="16"/>
        <v>&lt;trip id="Belmont-GrgHill-Monmnt-SB-16-Finish-Routed45" depart="37" from="-424978642.170" to="49887339.0"/&gt;</v>
      </c>
      <c r="AC89" s="2" t="s">
        <v>1462</v>
      </c>
      <c r="AD89" s="2">
        <f t="shared" si="19"/>
        <v>45</v>
      </c>
      <c r="AE89" s="2">
        <v>37</v>
      </c>
      <c r="AF89" s="2" t="str">
        <f t="shared" si="21"/>
        <v>-424978642.170</v>
      </c>
      <c r="AG89" s="32" t="str">
        <f>$M$48</f>
        <v>49887339.0</v>
      </c>
      <c r="AK89" s="1" t="s">
        <v>1325</v>
      </c>
      <c r="AL89" s="1" t="str">
        <f t="shared" si="18"/>
        <v>&lt;trip id="Belmont-Monmnt-Conshi-NB-12-Finish-Routed45" depart="29" from="196358954#1" to="104526256-AddedOnRampEdge"/&gt;</v>
      </c>
      <c r="AM89" s="7" t="s">
        <v>1383</v>
      </c>
      <c r="AN89" s="1">
        <v>29</v>
      </c>
      <c r="AO89" s="1" t="str">
        <f t="shared" si="15"/>
        <v>196358954#1</v>
      </c>
      <c r="AP89" s="1" t="str">
        <f>$M$54</f>
        <v>104526256-AddedOnRampEdge</v>
      </c>
    </row>
    <row r="90" spans="4:42" x14ac:dyDescent="0.25">
      <c r="D90" s="7" t="s">
        <v>1473</v>
      </c>
      <c r="E90" s="7" t="s">
        <v>1486</v>
      </c>
      <c r="F90" s="7" t="s">
        <v>1475</v>
      </c>
      <c r="G90" s="7" t="s">
        <v>1487</v>
      </c>
      <c r="H90" s="7" t="s">
        <v>1477</v>
      </c>
      <c r="I90" s="7" t="str">
        <f t="shared" si="22"/>
        <v xml:space="preserve">'0_2-0_1 -Finish-Routed', </v>
      </c>
      <c r="AA90" s="31" t="s">
        <v>1319</v>
      </c>
      <c r="AB90" s="2" t="str">
        <f t="shared" si="16"/>
        <v>&lt;trip id="Belmont-GrgHill-Monmnt-SB-16-Finish-Routed46" depart="37" from="-424978642.170" to="43357850#14.0"/&gt;</v>
      </c>
      <c r="AC90" s="2" t="s">
        <v>1462</v>
      </c>
      <c r="AD90" s="2">
        <f t="shared" si="19"/>
        <v>46</v>
      </c>
      <c r="AE90" s="2">
        <v>37</v>
      </c>
      <c r="AF90" s="2" t="str">
        <f t="shared" si="21"/>
        <v>-424978642.170</v>
      </c>
      <c r="AG90" s="32" t="str">
        <f>$M$49</f>
        <v>43357850#14.0</v>
      </c>
      <c r="AK90" s="2" t="s">
        <v>1325</v>
      </c>
      <c r="AL90" s="2" t="str">
        <f t="shared" si="18"/>
        <v>&lt;trip id="Belmont-Monmnt-Conshi-NB-12-Finish-Routed46" depart="29" from="196358954#1" to="12327906#1"/&gt;</v>
      </c>
      <c r="AM90" s="56" t="s">
        <v>1383</v>
      </c>
      <c r="AN90" s="2">
        <v>29</v>
      </c>
      <c r="AO90" s="2" t="str">
        <f t="shared" si="15"/>
        <v>196358954#1</v>
      </c>
      <c r="AP90" s="2" t="str">
        <f>$M$55</f>
        <v>12327906#1</v>
      </c>
    </row>
    <row r="91" spans="4:42" x14ac:dyDescent="0.25">
      <c r="D91" s="7" t="s">
        <v>1473</v>
      </c>
      <c r="E91" s="7" t="s">
        <v>1488</v>
      </c>
      <c r="F91" s="7" t="s">
        <v>1475</v>
      </c>
      <c r="G91" s="7" t="s">
        <v>1489</v>
      </c>
      <c r="H91" s="7" t="s">
        <v>1477</v>
      </c>
      <c r="I91" s="7" t="str">
        <f t="shared" si="22"/>
        <v xml:space="preserve">'0_2-1_2 -Finish-Routed', </v>
      </c>
      <c r="AA91" s="31" t="s">
        <v>1319</v>
      </c>
      <c r="AB91" s="2" t="str">
        <f t="shared" si="16"/>
        <v>&lt;trip id="Belmont-GrgHill-Monmnt-SB-16-Finish-Routed47" depart="37" from="-424978642.170" to="485212847#0"/&gt;</v>
      </c>
      <c r="AC91" s="2" t="s">
        <v>1462</v>
      </c>
      <c r="AD91" s="2">
        <f t="shared" si="19"/>
        <v>47</v>
      </c>
      <c r="AE91" s="2">
        <v>37</v>
      </c>
      <c r="AF91" s="2" t="str">
        <f t="shared" si="21"/>
        <v>-424978642.170</v>
      </c>
      <c r="AG91" s="32" t="str">
        <f>$M$50</f>
        <v>485212847#0</v>
      </c>
      <c r="AK91" s="1" t="s">
        <v>1325</v>
      </c>
      <c r="AL91" s="1" t="str">
        <f t="shared" si="18"/>
        <v>&lt;trip id="Belmont-Monmnt-Conshi-NB-12-Finish-Routed47" depart="29" from="196358954#1" to="49321305"/&gt;</v>
      </c>
      <c r="AM91" s="7" t="s">
        <v>1383</v>
      </c>
      <c r="AN91" s="1">
        <v>29</v>
      </c>
      <c r="AO91" s="1" t="str">
        <f t="shared" si="15"/>
        <v>196358954#1</v>
      </c>
      <c r="AP91" s="1" t="str">
        <f>$M$56</f>
        <v>49321305</v>
      </c>
    </row>
    <row r="92" spans="4:42" ht="15.75" thickBot="1" x14ac:dyDescent="0.3">
      <c r="D92" s="7" t="s">
        <v>1473</v>
      </c>
      <c r="E92" s="7" t="s">
        <v>1490</v>
      </c>
      <c r="F92" s="7" t="s">
        <v>1475</v>
      </c>
      <c r="G92" s="7" t="s">
        <v>1491</v>
      </c>
      <c r="H92" s="7" t="s">
        <v>1477</v>
      </c>
      <c r="I92" s="7" t="str">
        <f t="shared" si="22"/>
        <v xml:space="preserve">'1_0-0_0 -Finish-Routed', </v>
      </c>
      <c r="AA92" s="36" t="s">
        <v>1319</v>
      </c>
      <c r="AB92" s="37" t="str">
        <f t="shared" si="16"/>
        <v>&lt;trip id="Belmont-GrgHill-Monmnt-SB-16-Finish-Routed48" depart="37" from="-424978642.170" to="43117623"/&gt;</v>
      </c>
      <c r="AC92" s="37" t="s">
        <v>1462</v>
      </c>
      <c r="AD92" s="37">
        <f t="shared" si="19"/>
        <v>48</v>
      </c>
      <c r="AE92" s="37">
        <v>37</v>
      </c>
      <c r="AF92" s="37" t="str">
        <f t="shared" si="21"/>
        <v>-424978642.170</v>
      </c>
      <c r="AG92" s="38">
        <f>$M$51</f>
        <v>43117623</v>
      </c>
      <c r="AK92" s="2" t="s">
        <v>1325</v>
      </c>
      <c r="AL92" s="2" t="str">
        <f t="shared" si="18"/>
        <v>&lt;trip id="Belmont-Monmnt-Conshi-NB-12-Finish-Routed48" depart="29" from="196358954#1" to="-43357850#4"/&gt;</v>
      </c>
      <c r="AM92" s="56" t="s">
        <v>1383</v>
      </c>
      <c r="AN92" s="2">
        <v>29</v>
      </c>
      <c r="AO92" s="2" t="str">
        <f t="shared" si="15"/>
        <v>196358954#1</v>
      </c>
      <c r="AP92" s="2" t="str">
        <f>$M$57</f>
        <v>-43357850#4</v>
      </c>
    </row>
    <row r="93" spans="4:42" x14ac:dyDescent="0.25">
      <c r="D93" s="7" t="s">
        <v>1473</v>
      </c>
      <c r="E93" s="7" t="s">
        <v>1492</v>
      </c>
      <c r="F93" s="7" t="s">
        <v>1475</v>
      </c>
      <c r="G93" s="7" t="s">
        <v>1493</v>
      </c>
      <c r="H93" s="7" t="s">
        <v>1477</v>
      </c>
      <c r="I93" s="7" t="str">
        <f t="shared" si="22"/>
        <v xml:space="preserve">'1_0-1_1 -Finish-Routed', </v>
      </c>
      <c r="AA93" s="19" t="s">
        <v>1319</v>
      </c>
      <c r="AB93" s="20" t="str">
        <f t="shared" si="16"/>
        <v>&lt;trip id="Belmont-Lansdwn-States-SB-11-Finish-Routed49" depart="28" from="-423967359#1" to="-42706763#2"/&gt;</v>
      </c>
      <c r="AC93" s="20" t="s">
        <v>1426</v>
      </c>
      <c r="AD93" s="20">
        <f t="shared" si="19"/>
        <v>49</v>
      </c>
      <c r="AE93" s="20">
        <v>28</v>
      </c>
      <c r="AF93" s="20" t="str">
        <f t="shared" si="21"/>
        <v>-423967359#1</v>
      </c>
      <c r="AG93" s="21" t="str">
        <f>$M$44</f>
        <v>-42706763#2</v>
      </c>
      <c r="AK93" s="1" t="s">
        <v>1325</v>
      </c>
      <c r="AL93" s="1" t="str">
        <f t="shared" si="18"/>
        <v>&lt;trip id="Belmont-PrkSD-GrgHill-NB-16-Finish-Routed49" depart="6" from="423967359#0" to="196358983#8"/&gt;</v>
      </c>
      <c r="AM93" s="7" t="s">
        <v>1326</v>
      </c>
      <c r="AN93" s="1">
        <v>6</v>
      </c>
      <c r="AO93" s="1" t="str">
        <f t="shared" si="15"/>
        <v>423967359#0</v>
      </c>
      <c r="AP93" s="1" t="str">
        <f>$M$52</f>
        <v>196358983#8</v>
      </c>
    </row>
    <row r="94" spans="4:42" x14ac:dyDescent="0.25">
      <c r="D94" s="7" t="s">
        <v>1473</v>
      </c>
      <c r="E94" s="7" t="s">
        <v>1494</v>
      </c>
      <c r="F94" s="7" t="s">
        <v>1475</v>
      </c>
      <c r="G94" s="7" t="s">
        <v>1495</v>
      </c>
      <c r="H94" s="7" t="s">
        <v>1477</v>
      </c>
      <c r="I94" s="7" t="str">
        <f t="shared" si="22"/>
        <v xml:space="preserve">'1_0-2_0 -Finish-Routed', </v>
      </c>
      <c r="AA94" s="22" t="s">
        <v>1319</v>
      </c>
      <c r="AB94" s="23" t="str">
        <f t="shared" si="16"/>
        <v>&lt;trip id="Belmont-Lansdwn-States-SB-11-Finish-Routed50" depart="28" from="-423967359#1" to="-12150712#3"/&gt;</v>
      </c>
      <c r="AC94" s="23" t="s">
        <v>1426</v>
      </c>
      <c r="AD94" s="23">
        <f t="shared" si="19"/>
        <v>50</v>
      </c>
      <c r="AE94" s="23">
        <v>28</v>
      </c>
      <c r="AF94" s="23" t="str">
        <f t="shared" si="21"/>
        <v>-423967359#1</v>
      </c>
      <c r="AG94" s="24" t="str">
        <f>$M$45</f>
        <v>-12150712#3</v>
      </c>
      <c r="AK94" s="2" t="s">
        <v>1325</v>
      </c>
      <c r="AL94" s="2" t="str">
        <f t="shared" si="18"/>
        <v>&lt;trip id="Belmont-PrkSD-GrgHill-NB-16-Finish-Routed50" depart="6" from="423967359#0" to="32121248#14"/&gt;</v>
      </c>
      <c r="AM94" s="56" t="s">
        <v>1326</v>
      </c>
      <c r="AN94" s="2">
        <v>6</v>
      </c>
      <c r="AO94" s="2" t="str">
        <f t="shared" si="15"/>
        <v>423967359#0</v>
      </c>
      <c r="AP94" s="2" t="str">
        <f>$M$53</f>
        <v>32121248#14</v>
      </c>
    </row>
    <row r="95" spans="4:42" x14ac:dyDescent="0.25">
      <c r="D95" s="7" t="s">
        <v>1473</v>
      </c>
      <c r="E95" s="7" t="s">
        <v>1496</v>
      </c>
      <c r="F95" s="7" t="s">
        <v>1475</v>
      </c>
      <c r="G95" s="7" t="s">
        <v>1497</v>
      </c>
      <c r="H95" s="7" t="s">
        <v>1477</v>
      </c>
      <c r="I95" s="7" t="str">
        <f t="shared" si="22"/>
        <v xml:space="preserve">'1_1-0_1 -Finish-Routed', </v>
      </c>
      <c r="AA95" s="22" t="s">
        <v>1319</v>
      </c>
      <c r="AB95" s="23" t="str">
        <f t="shared" si="16"/>
        <v>&lt;trip id="Belmont-Lansdwn-States-SB-11-Finish-Routed51" depart="28" from="-423967359#1" to="-12202540#1"/&gt;</v>
      </c>
      <c r="AC95" s="23" t="s">
        <v>1426</v>
      </c>
      <c r="AD95" s="23">
        <f t="shared" si="19"/>
        <v>51</v>
      </c>
      <c r="AE95" s="23">
        <v>28</v>
      </c>
      <c r="AF95" s="23" t="str">
        <f t="shared" si="21"/>
        <v>-423967359#1</v>
      </c>
      <c r="AG95" s="24" t="str">
        <f>$M$46</f>
        <v>-12202540#1</v>
      </c>
      <c r="AK95" s="1" t="s">
        <v>1325</v>
      </c>
      <c r="AL95" s="1" t="str">
        <f t="shared" si="18"/>
        <v>&lt;trip id="Belmont-PrkSD-GrgHill-NB-16-Finish-Routed51" depart="6" from="423967359#0" to="104526256-AddedOnRampEdge"/&gt;</v>
      </c>
      <c r="AM95" s="7" t="s">
        <v>1326</v>
      </c>
      <c r="AN95" s="1">
        <v>6</v>
      </c>
      <c r="AO95" s="1" t="str">
        <f t="shared" si="15"/>
        <v>423967359#0</v>
      </c>
      <c r="AP95" s="1" t="str">
        <f>$M$54</f>
        <v>104526256-AddedOnRampEdge</v>
      </c>
    </row>
    <row r="96" spans="4:42" x14ac:dyDescent="0.25">
      <c r="D96" s="7" t="s">
        <v>1473</v>
      </c>
      <c r="E96" s="7" t="s">
        <v>1498</v>
      </c>
      <c r="F96" s="7" t="s">
        <v>1475</v>
      </c>
      <c r="G96" s="7" t="s">
        <v>1499</v>
      </c>
      <c r="H96" s="7" t="s">
        <v>1477</v>
      </c>
      <c r="I96" s="7" t="str">
        <f t="shared" si="22"/>
        <v xml:space="preserve">'1_1-1_0 -Finish-Routed', </v>
      </c>
      <c r="AA96" s="22" t="s">
        <v>1319</v>
      </c>
      <c r="AB96" s="23" t="str">
        <f t="shared" si="16"/>
        <v>&lt;trip id="Belmont-Lansdwn-States-SB-11-Finish-Routed52" depart="28" from="-423967359#1" to="-43117599"/&gt;</v>
      </c>
      <c r="AC96" s="23" t="s">
        <v>1426</v>
      </c>
      <c r="AD96" s="23">
        <f t="shared" si="19"/>
        <v>52</v>
      </c>
      <c r="AE96" s="23">
        <v>28</v>
      </c>
      <c r="AF96" s="23" t="str">
        <f t="shared" si="21"/>
        <v>-423967359#1</v>
      </c>
      <c r="AG96" s="24">
        <f>$M$47</f>
        <v>-43117599</v>
      </c>
      <c r="AK96" s="2" t="s">
        <v>1325</v>
      </c>
      <c r="AL96" s="2" t="str">
        <f t="shared" si="18"/>
        <v>&lt;trip id="Belmont-PrkSD-GrgHill-NB-16-Finish-Routed52" depart="6" from="423967359#0" to="12327906#1"/&gt;</v>
      </c>
      <c r="AM96" s="56" t="s">
        <v>1326</v>
      </c>
      <c r="AN96" s="2">
        <v>6</v>
      </c>
      <c r="AO96" s="2" t="str">
        <f t="shared" si="15"/>
        <v>423967359#0</v>
      </c>
      <c r="AP96" s="2" t="str">
        <f>$M$55</f>
        <v>12327906#1</v>
      </c>
    </row>
    <row r="97" spans="4:42" x14ac:dyDescent="0.25">
      <c r="D97" s="7" t="s">
        <v>1473</v>
      </c>
      <c r="E97" s="7" t="s">
        <v>1500</v>
      </c>
      <c r="F97" s="7" t="s">
        <v>1475</v>
      </c>
      <c r="G97" s="7" t="s">
        <v>1501</v>
      </c>
      <c r="H97" s="7" t="s">
        <v>1477</v>
      </c>
      <c r="I97" s="7" t="str">
        <f t="shared" si="22"/>
        <v xml:space="preserve">'1_1-2_1 -Finish-Routed', </v>
      </c>
      <c r="AA97" s="22" t="s">
        <v>1319</v>
      </c>
      <c r="AB97" s="23" t="str">
        <f t="shared" si="16"/>
        <v>&lt;trip id="Belmont-Lansdwn-States-SB-11-Finish-Routed53" depart="28" from="-423967359#1" to="49887339.0"/&gt;</v>
      </c>
      <c r="AC97" s="23" t="s">
        <v>1426</v>
      </c>
      <c r="AD97" s="23">
        <f t="shared" si="19"/>
        <v>53</v>
      </c>
      <c r="AE97" s="23">
        <v>28</v>
      </c>
      <c r="AF97" s="23" t="str">
        <f t="shared" si="21"/>
        <v>-423967359#1</v>
      </c>
      <c r="AG97" s="24" t="str">
        <f>$M$48</f>
        <v>49887339.0</v>
      </c>
      <c r="AK97" s="1" t="s">
        <v>1325</v>
      </c>
      <c r="AL97" s="1" t="str">
        <f t="shared" si="18"/>
        <v>&lt;trip id="Belmont-PrkSD-GrgHill-NB-16-Finish-Routed53" depart="6" from="423967359#0" to="49321305"/&gt;</v>
      </c>
      <c r="AM97" s="7" t="s">
        <v>1326</v>
      </c>
      <c r="AN97" s="1">
        <v>6</v>
      </c>
      <c r="AO97" s="1" t="str">
        <f t="shared" si="15"/>
        <v>423967359#0</v>
      </c>
      <c r="AP97" s="1" t="str">
        <f>$M$56</f>
        <v>49321305</v>
      </c>
    </row>
    <row r="98" spans="4:42" x14ac:dyDescent="0.25">
      <c r="D98" s="7" t="s">
        <v>1473</v>
      </c>
      <c r="E98" s="7" t="s">
        <v>1502</v>
      </c>
      <c r="F98" s="7" t="s">
        <v>1475</v>
      </c>
      <c r="G98" s="7" t="s">
        <v>1503</v>
      </c>
      <c r="H98" s="7" t="s">
        <v>1477</v>
      </c>
      <c r="I98" s="7" t="str">
        <f t="shared" si="22"/>
        <v xml:space="preserve">'1_2-0_2 -Finish-Routed', </v>
      </c>
      <c r="AA98" s="22" t="s">
        <v>1319</v>
      </c>
      <c r="AB98" s="23" t="str">
        <f t="shared" si="16"/>
        <v>&lt;trip id="Belmont-Lansdwn-States-SB-11-Finish-Routed54" depart="28" from="-423967359#1" to="43357850#14.0"/&gt;</v>
      </c>
      <c r="AC98" s="23" t="s">
        <v>1426</v>
      </c>
      <c r="AD98" s="23">
        <f t="shared" si="19"/>
        <v>54</v>
      </c>
      <c r="AE98" s="23">
        <v>28</v>
      </c>
      <c r="AF98" s="23" t="str">
        <f t="shared" si="21"/>
        <v>-423967359#1</v>
      </c>
      <c r="AG98" s="24" t="str">
        <f>$M$49</f>
        <v>43357850#14.0</v>
      </c>
      <c r="AK98" s="2" t="s">
        <v>1325</v>
      </c>
      <c r="AL98" s="2" t="str">
        <f t="shared" si="18"/>
        <v>&lt;trip id="Belmont-PrkSD-GrgHill-NB-16-Finish-Routed54" depart="6" from="423967359#0" to="-43357850#4"/&gt;</v>
      </c>
      <c r="AM98" s="56" t="s">
        <v>1326</v>
      </c>
      <c r="AN98" s="2">
        <v>6</v>
      </c>
      <c r="AO98" s="2" t="str">
        <f t="shared" si="15"/>
        <v>423967359#0</v>
      </c>
      <c r="AP98" s="2" t="str">
        <f>$M$57</f>
        <v>-43357850#4</v>
      </c>
    </row>
    <row r="99" spans="4:42" x14ac:dyDescent="0.25">
      <c r="D99" s="7" t="s">
        <v>1473</v>
      </c>
      <c r="E99" s="7" t="s">
        <v>1504</v>
      </c>
      <c r="F99" s="7" t="s">
        <v>1475</v>
      </c>
      <c r="G99" s="7" t="s">
        <v>1505</v>
      </c>
      <c r="H99" s="7" t="s">
        <v>1477</v>
      </c>
      <c r="I99" s="7" t="str">
        <f t="shared" si="22"/>
        <v xml:space="preserve">'1_2-2_2 -Finish-Routed', </v>
      </c>
      <c r="AA99" s="22" t="s">
        <v>1319</v>
      </c>
      <c r="AB99" s="23" t="str">
        <f t="shared" si="16"/>
        <v>&lt;trip id="Belmont-Lansdwn-States-SB-11-Finish-Routed55" depart="28" from="-423967359#1" to="485212847#0"/&gt;</v>
      </c>
      <c r="AC99" s="23" t="s">
        <v>1426</v>
      </c>
      <c r="AD99" s="23">
        <f t="shared" si="19"/>
        <v>55</v>
      </c>
      <c r="AE99" s="23">
        <v>28</v>
      </c>
      <c r="AF99" s="23" t="str">
        <f t="shared" si="21"/>
        <v>-423967359#1</v>
      </c>
      <c r="AG99" s="24" t="str">
        <f>$M$50</f>
        <v>485212847#0</v>
      </c>
      <c r="AK99" s="1" t="s">
        <v>1325</v>
      </c>
      <c r="AL99" s="1" t="str">
        <f t="shared" si="18"/>
        <v>&lt;trip id="Belmont-PrkSD-Monument-NB-09-Finish-Routed55" depart="22" from="196358954#0" to="196358983#8"/&gt;</v>
      </c>
      <c r="AM99" s="1" t="s">
        <v>1360</v>
      </c>
      <c r="AN99" s="1">
        <v>22</v>
      </c>
      <c r="AO99" s="1" t="str">
        <f t="shared" si="15"/>
        <v>196358954#0</v>
      </c>
      <c r="AP99" s="1" t="str">
        <f>$M$52</f>
        <v>196358983#8</v>
      </c>
    </row>
    <row r="100" spans="4:42" ht="15.75" thickBot="1" x14ac:dyDescent="0.3">
      <c r="D100" s="7" t="s">
        <v>1473</v>
      </c>
      <c r="E100" s="7" t="s">
        <v>1506</v>
      </c>
      <c r="F100" s="7" t="s">
        <v>1475</v>
      </c>
      <c r="G100" s="7" t="s">
        <v>1507</v>
      </c>
      <c r="H100" s="7" t="s">
        <v>1477</v>
      </c>
      <c r="I100" s="7" t="str">
        <f t="shared" si="22"/>
        <v xml:space="preserve">'2_0-1_0 -Finish-Routed', </v>
      </c>
      <c r="AA100" s="25" t="s">
        <v>1319</v>
      </c>
      <c r="AB100" s="26" t="str">
        <f t="shared" si="16"/>
        <v>&lt;trip id="Belmont-Lansdwn-States-SB-11-Finish-Routed56" depart="28" from="-423967359#1" to="43117623"/&gt;</v>
      </c>
      <c r="AC100" s="26" t="s">
        <v>1426</v>
      </c>
      <c r="AD100" s="26">
        <f t="shared" si="19"/>
        <v>56</v>
      </c>
      <c r="AE100" s="26">
        <v>28</v>
      </c>
      <c r="AF100" s="26" t="str">
        <f t="shared" si="21"/>
        <v>-423967359#1</v>
      </c>
      <c r="AG100" s="27">
        <f>$M$51</f>
        <v>43117623</v>
      </c>
      <c r="AK100" s="2" t="s">
        <v>1325</v>
      </c>
      <c r="AL100" s="2" t="str">
        <f t="shared" si="18"/>
        <v>&lt;trip id="Belmont-PrkSD-Monument-NB-09-Finish-Routed56" depart="22" from="196358954#0" to="32121248#14"/&gt;</v>
      </c>
      <c r="AM100" s="2" t="s">
        <v>1360</v>
      </c>
      <c r="AN100" s="2">
        <v>22</v>
      </c>
      <c r="AO100" s="2" t="str">
        <f t="shared" si="15"/>
        <v>196358954#0</v>
      </c>
      <c r="AP100" s="2" t="str">
        <f>$M$53</f>
        <v>32121248#14</v>
      </c>
    </row>
    <row r="101" spans="4:42" x14ac:dyDescent="0.25">
      <c r="D101" s="7" t="s">
        <v>1473</v>
      </c>
      <c r="E101" s="7" t="s">
        <v>1508</v>
      </c>
      <c r="F101" s="7" t="s">
        <v>1475</v>
      </c>
      <c r="G101" s="7" t="s">
        <v>1509</v>
      </c>
      <c r="H101" s="7" t="s">
        <v>1477</v>
      </c>
      <c r="I101" s="7" t="str">
        <f t="shared" si="22"/>
        <v xml:space="preserve">'2_0-3_0 -Finish-Routed', </v>
      </c>
      <c r="AA101" s="28" t="s">
        <v>1319</v>
      </c>
      <c r="AB101" s="29" t="str">
        <f t="shared" si="16"/>
        <v>&lt;trip id="Belmont-Monmnt-Conshi-SB-12-Finish-Routed57" depart="30" from="-196358954#3" to="-42706763#2"/&gt;</v>
      </c>
      <c r="AC101" s="29" t="s">
        <v>1433</v>
      </c>
      <c r="AD101" s="29">
        <f t="shared" si="19"/>
        <v>57</v>
      </c>
      <c r="AE101" s="29">
        <v>30</v>
      </c>
      <c r="AF101" s="29" t="str">
        <f t="shared" si="21"/>
        <v>-196358954#3</v>
      </c>
      <c r="AG101" s="30" t="str">
        <f>$M$44</f>
        <v>-42706763#2</v>
      </c>
      <c r="AK101" s="1" t="s">
        <v>1325</v>
      </c>
      <c r="AL101" s="1" t="str">
        <f t="shared" si="18"/>
        <v>&lt;trip id="Belmont-PrkSD-Monument-NB-09-Finish-Routed57" depart="22" from="196358954#0" to="104526256-AddedOnRampEdge"/&gt;</v>
      </c>
      <c r="AM101" s="1" t="s">
        <v>1360</v>
      </c>
      <c r="AN101" s="1">
        <v>22</v>
      </c>
      <c r="AO101" s="1" t="str">
        <f t="shared" si="15"/>
        <v>196358954#0</v>
      </c>
      <c r="AP101" s="1" t="str">
        <f>$M$54</f>
        <v>104526256-AddedOnRampEdge</v>
      </c>
    </row>
    <row r="102" spans="4:42" x14ac:dyDescent="0.25">
      <c r="D102" s="7" t="s">
        <v>1473</v>
      </c>
      <c r="E102" s="7" t="s">
        <v>1510</v>
      </c>
      <c r="F102" s="7" t="s">
        <v>1475</v>
      </c>
      <c r="G102" s="7" t="s">
        <v>1511</v>
      </c>
      <c r="H102" s="7" t="s">
        <v>1477</v>
      </c>
      <c r="I102" s="7" t="str">
        <f t="shared" si="22"/>
        <v xml:space="preserve">'2_1-1_1 -Finish-Routed', </v>
      </c>
      <c r="AA102" s="31" t="s">
        <v>1319</v>
      </c>
      <c r="AB102" s="2" t="str">
        <f t="shared" si="16"/>
        <v>&lt;trip id="Belmont-Monmnt-Conshi-SB-12-Finish-Routed58" depart="30" from="-196358954#3" to="-12150712#3"/&gt;</v>
      </c>
      <c r="AC102" s="2" t="s">
        <v>1433</v>
      </c>
      <c r="AD102" s="2">
        <f t="shared" si="19"/>
        <v>58</v>
      </c>
      <c r="AE102" s="2">
        <v>30</v>
      </c>
      <c r="AF102" s="2" t="str">
        <f t="shared" si="21"/>
        <v>-196358954#3</v>
      </c>
      <c r="AG102" s="32" t="str">
        <f>$M$45</f>
        <v>-12150712#3</v>
      </c>
      <c r="AK102" s="2" t="s">
        <v>1325</v>
      </c>
      <c r="AL102" s="2" t="str">
        <f t="shared" si="18"/>
        <v>&lt;trip id="Belmont-PrkSD-Monument-NB-09-Finish-Routed58" depart="22" from="196358954#0" to="12327906#1"/&gt;</v>
      </c>
      <c r="AM102" s="2" t="s">
        <v>1360</v>
      </c>
      <c r="AN102" s="2">
        <v>22</v>
      </c>
      <c r="AO102" s="2" t="str">
        <f t="shared" si="15"/>
        <v>196358954#0</v>
      </c>
      <c r="AP102" s="2" t="str">
        <f>$M$55</f>
        <v>12327906#1</v>
      </c>
    </row>
    <row r="103" spans="4:42" x14ac:dyDescent="0.25">
      <c r="D103" s="7" t="s">
        <v>1473</v>
      </c>
      <c r="E103" s="7" t="s">
        <v>1512</v>
      </c>
      <c r="F103" s="7" t="s">
        <v>1475</v>
      </c>
      <c r="G103" s="7" t="s">
        <v>1513</v>
      </c>
      <c r="H103" s="7" t="s">
        <v>1477</v>
      </c>
      <c r="I103" s="7" t="str">
        <f t="shared" si="22"/>
        <v xml:space="preserve">'2_1-2_2 -Finish-Routed', </v>
      </c>
      <c r="AA103" s="31" t="s">
        <v>1319</v>
      </c>
      <c r="AB103" s="2" t="str">
        <f t="shared" si="16"/>
        <v>&lt;trip id="Belmont-Monmnt-Conshi-SB-12-Finish-Routed59" depart="30" from="-196358954#3" to="-12202540#1"/&gt;</v>
      </c>
      <c r="AC103" s="2" t="s">
        <v>1433</v>
      </c>
      <c r="AD103" s="2">
        <f t="shared" si="19"/>
        <v>59</v>
      </c>
      <c r="AE103" s="2">
        <v>30</v>
      </c>
      <c r="AF103" s="2" t="str">
        <f t="shared" si="21"/>
        <v>-196358954#3</v>
      </c>
      <c r="AG103" s="32" t="str">
        <f>$M$46</f>
        <v>-12202540#1</v>
      </c>
      <c r="AK103" s="1" t="s">
        <v>1325</v>
      </c>
      <c r="AL103" s="1" t="str">
        <f t="shared" si="18"/>
        <v>&lt;trip id="Belmont-PrkSD-Monument-NB-09-Finish-Routed59" depart="22" from="196358954#0" to="49321305"/&gt;</v>
      </c>
      <c r="AM103" s="1" t="s">
        <v>1360</v>
      </c>
      <c r="AN103" s="1">
        <v>22</v>
      </c>
      <c r="AO103" s="1" t="str">
        <f t="shared" si="15"/>
        <v>196358954#0</v>
      </c>
      <c r="AP103" s="1" t="str">
        <f>$M$56</f>
        <v>49321305</v>
      </c>
    </row>
    <row r="104" spans="4:42" x14ac:dyDescent="0.25">
      <c r="D104" s="7" t="s">
        <v>1473</v>
      </c>
      <c r="E104" s="7" t="s">
        <v>1514</v>
      </c>
      <c r="F104" s="7" t="s">
        <v>1475</v>
      </c>
      <c r="G104" s="7" t="s">
        <v>1515</v>
      </c>
      <c r="H104" s="7" t="s">
        <v>1477</v>
      </c>
      <c r="I104" s="7" t="str">
        <f t="shared" si="22"/>
        <v xml:space="preserve">'2_1-3_1 -Finish-Routed', </v>
      </c>
      <c r="AA104" s="31" t="s">
        <v>1319</v>
      </c>
      <c r="AB104" s="2" t="str">
        <f t="shared" si="16"/>
        <v>&lt;trip id="Belmont-Monmnt-Conshi-SB-12-Finish-Routed60" depart="30" from="-196358954#3" to="-43117599"/&gt;</v>
      </c>
      <c r="AC104" s="2" t="s">
        <v>1433</v>
      </c>
      <c r="AD104" s="2">
        <f t="shared" si="19"/>
        <v>60</v>
      </c>
      <c r="AE104" s="2">
        <v>30</v>
      </c>
      <c r="AF104" s="2" t="str">
        <f t="shared" si="21"/>
        <v>-196358954#3</v>
      </c>
      <c r="AG104" s="32">
        <f>$M$47</f>
        <v>-43117599</v>
      </c>
      <c r="AK104" s="2" t="s">
        <v>1325</v>
      </c>
      <c r="AL104" s="2" t="str">
        <f t="shared" si="18"/>
        <v>&lt;trip id="Belmont-PrkSD-Monument-NB-09-Finish-Routed60" depart="22" from="196358954#0" to="-43357850#4"/&gt;</v>
      </c>
      <c r="AM104" s="2" t="s">
        <v>1360</v>
      </c>
      <c r="AN104" s="2">
        <v>22</v>
      </c>
      <c r="AO104" s="2" t="str">
        <f t="shared" si="15"/>
        <v>196358954#0</v>
      </c>
      <c r="AP104" s="2" t="str">
        <f>$M$57</f>
        <v>-43357850#4</v>
      </c>
    </row>
    <row r="105" spans="4:42" x14ac:dyDescent="0.25">
      <c r="D105" s="7" t="s">
        <v>1473</v>
      </c>
      <c r="E105" s="7" t="s">
        <v>1516</v>
      </c>
      <c r="F105" s="7" t="s">
        <v>1475</v>
      </c>
      <c r="G105" s="7" t="s">
        <v>1517</v>
      </c>
      <c r="H105" s="7" t="s">
        <v>1477</v>
      </c>
      <c r="I105" s="7" t="str">
        <f t="shared" si="22"/>
        <v xml:space="preserve">'2_2-1_2 -Finish-Routed', </v>
      </c>
      <c r="AA105" s="31" t="s">
        <v>1319</v>
      </c>
      <c r="AB105" s="2" t="str">
        <f t="shared" si="16"/>
        <v>&lt;trip id="Belmont-Monmnt-Conshi-SB-12-Finish-Routed61" depart="30" from="-196358954#3" to="49887339.0"/&gt;</v>
      </c>
      <c r="AC105" s="2" t="s">
        <v>1433</v>
      </c>
      <c r="AD105" s="2">
        <f t="shared" si="19"/>
        <v>61</v>
      </c>
      <c r="AE105" s="2">
        <v>30</v>
      </c>
      <c r="AF105" s="2" t="str">
        <f t="shared" si="21"/>
        <v>-196358954#3</v>
      </c>
      <c r="AG105" s="32" t="str">
        <f>$M$48</f>
        <v>49887339.0</v>
      </c>
      <c r="AK105" s="1" t="s">
        <v>1325</v>
      </c>
      <c r="AL105" s="1" t="str">
        <f t="shared" si="18"/>
        <v>&lt;trip id="Belmont-Stiles-Viola-NB-17-Finish-Routed61" depart="39" from="423956980" to="196358983#8"/&gt;</v>
      </c>
      <c r="AM105" s="1" t="s">
        <v>1392</v>
      </c>
      <c r="AN105" s="1">
        <v>39</v>
      </c>
      <c r="AO105" s="1" t="str">
        <f t="shared" si="15"/>
        <v>423956980</v>
      </c>
      <c r="AP105" s="1" t="str">
        <f>$M$52</f>
        <v>196358983#8</v>
      </c>
    </row>
    <row r="106" spans="4:42" x14ac:dyDescent="0.25">
      <c r="D106" s="7" t="s">
        <v>1473</v>
      </c>
      <c r="E106" s="7" t="s">
        <v>1518</v>
      </c>
      <c r="F106" s="7" t="s">
        <v>1475</v>
      </c>
      <c r="G106" s="7" t="s">
        <v>1519</v>
      </c>
      <c r="H106" s="7" t="s">
        <v>1477</v>
      </c>
      <c r="I106" s="7" t="str">
        <f t="shared" si="22"/>
        <v xml:space="preserve">'2_2-2_1 -Finish-Routed', </v>
      </c>
      <c r="AA106" s="31" t="s">
        <v>1319</v>
      </c>
      <c r="AB106" s="2" t="str">
        <f t="shared" si="16"/>
        <v>&lt;trip id="Belmont-Monmnt-Conshi-SB-12-Finish-Routed62" depart="30" from="-196358954#3" to="43357850#14.0"/&gt;</v>
      </c>
      <c r="AC106" s="2" t="s">
        <v>1433</v>
      </c>
      <c r="AD106" s="2">
        <f t="shared" si="19"/>
        <v>62</v>
      </c>
      <c r="AE106" s="2">
        <v>30</v>
      </c>
      <c r="AF106" s="2" t="str">
        <f t="shared" si="21"/>
        <v>-196358954#3</v>
      </c>
      <c r="AG106" s="32" t="str">
        <f>$M$49</f>
        <v>43357850#14.0</v>
      </c>
      <c r="AK106" s="2" t="s">
        <v>1325</v>
      </c>
      <c r="AL106" s="2" t="str">
        <f t="shared" si="18"/>
        <v>&lt;trip id="Belmont-Stiles-Viola-NB-17-Finish-Routed62" depart="39" from="423956980" to="32121248#14"/&gt;</v>
      </c>
      <c r="AM106" s="2" t="s">
        <v>1392</v>
      </c>
      <c r="AN106" s="2">
        <v>39</v>
      </c>
      <c r="AO106" s="2" t="str">
        <f t="shared" si="15"/>
        <v>423956980</v>
      </c>
      <c r="AP106" s="2" t="str">
        <f>$M$53</f>
        <v>32121248#14</v>
      </c>
    </row>
    <row r="107" spans="4:42" x14ac:dyDescent="0.25">
      <c r="D107" s="7" t="s">
        <v>1473</v>
      </c>
      <c r="E107" s="7" t="s">
        <v>1520</v>
      </c>
      <c r="F107" s="7" t="s">
        <v>1475</v>
      </c>
      <c r="G107" s="7" t="s">
        <v>1521</v>
      </c>
      <c r="H107" s="7" t="s">
        <v>1477</v>
      </c>
      <c r="I107" s="7" t="str">
        <f t="shared" si="22"/>
        <v xml:space="preserve">'2_2-3_2 -Finish-Routed', </v>
      </c>
      <c r="AA107" s="31" t="s">
        <v>1319</v>
      </c>
      <c r="AB107" s="2" t="str">
        <f t="shared" si="16"/>
        <v>&lt;trip id="Belmont-Monmnt-Conshi-SB-12-Finish-Routed63" depart="30" from="-196358954#3" to="485212847#0"/&gt;</v>
      </c>
      <c r="AC107" s="2" t="s">
        <v>1433</v>
      </c>
      <c r="AD107" s="2">
        <f t="shared" si="19"/>
        <v>63</v>
      </c>
      <c r="AE107" s="2">
        <v>30</v>
      </c>
      <c r="AF107" s="2" t="str">
        <f t="shared" si="21"/>
        <v>-196358954#3</v>
      </c>
      <c r="AG107" s="32" t="str">
        <f>$M$50</f>
        <v>485212847#0</v>
      </c>
      <c r="AK107" s="1" t="s">
        <v>1325</v>
      </c>
      <c r="AL107" s="1" t="str">
        <f t="shared" si="18"/>
        <v>&lt;trip id="Belmont-Stiles-Viola-NB-17-Finish-Routed63" depart="39" from="423956980" to="104526256-AddedOnRampEdge"/&gt;</v>
      </c>
      <c r="AM107" s="1" t="s">
        <v>1392</v>
      </c>
      <c r="AN107" s="1">
        <v>39</v>
      </c>
      <c r="AO107" s="1" t="str">
        <f t="shared" si="15"/>
        <v>423956980</v>
      </c>
      <c r="AP107" s="1" t="str">
        <f>$M$54</f>
        <v>104526256-AddedOnRampEdge</v>
      </c>
    </row>
    <row r="108" spans="4:42" ht="15.75" thickBot="1" x14ac:dyDescent="0.3">
      <c r="D108" s="7" t="s">
        <v>1473</v>
      </c>
      <c r="E108" s="7" t="s">
        <v>1522</v>
      </c>
      <c r="F108" s="7" t="s">
        <v>1475</v>
      </c>
      <c r="G108" s="7" t="s">
        <v>1523</v>
      </c>
      <c r="H108" s="7" t="s">
        <v>1477</v>
      </c>
      <c r="I108" s="7" t="str">
        <f t="shared" si="22"/>
        <v xml:space="preserve">'3_0-2_0 -Finish-Routed', </v>
      </c>
      <c r="AA108" s="36" t="s">
        <v>1319</v>
      </c>
      <c r="AB108" s="37" t="str">
        <f t="shared" si="16"/>
        <v>&lt;trip id="Belmont-Monmnt-Conshi-SB-12-Finish-Routed64" depart="30" from="-196358954#3" to="43117623"/&gt;</v>
      </c>
      <c r="AC108" s="37" t="s">
        <v>1433</v>
      </c>
      <c r="AD108" s="37">
        <f t="shared" si="19"/>
        <v>64</v>
      </c>
      <c r="AE108" s="37">
        <v>30</v>
      </c>
      <c r="AF108" s="37" t="str">
        <f t="shared" si="21"/>
        <v>-196358954#3</v>
      </c>
      <c r="AG108" s="38">
        <f>$M$51</f>
        <v>43117623</v>
      </c>
      <c r="AK108" s="2" t="s">
        <v>1325</v>
      </c>
      <c r="AL108" s="2" t="str">
        <f t="shared" si="18"/>
        <v>&lt;trip id="Belmont-Stiles-Viola-NB-17-Finish-Routed64" depart="39" from="423956980" to="12327906#1"/&gt;</v>
      </c>
      <c r="AM108" s="2" t="s">
        <v>1392</v>
      </c>
      <c r="AN108" s="2">
        <v>39</v>
      </c>
      <c r="AO108" s="2" t="str">
        <f t="shared" si="15"/>
        <v>423956980</v>
      </c>
      <c r="AP108" s="2" t="str">
        <f>$M$55</f>
        <v>12327906#1</v>
      </c>
    </row>
    <row r="109" spans="4:42" x14ac:dyDescent="0.25">
      <c r="D109" s="7" t="s">
        <v>1473</v>
      </c>
      <c r="E109" s="7" t="s">
        <v>1524</v>
      </c>
      <c r="F109" s="7" t="s">
        <v>1475</v>
      </c>
      <c r="G109" s="7" t="s">
        <v>1525</v>
      </c>
      <c r="H109" s="7" t="s">
        <v>1477</v>
      </c>
      <c r="I109" s="7" t="str">
        <f t="shared" si="22"/>
        <v xml:space="preserve">'3_0-3_1 -Finish-Routed', </v>
      </c>
      <c r="AA109" s="19" t="s">
        <v>1319</v>
      </c>
      <c r="AB109" s="20" t="str">
        <f t="shared" si="16"/>
        <v>&lt;trip id="Belmont-PrkSD-GrgHill-SB-16-Finish-Routed65" depart="35" from="-423967359#0" to="-42706763#2"/&gt;</v>
      </c>
      <c r="AC109" s="20" t="s">
        <v>1456</v>
      </c>
      <c r="AD109" s="20">
        <f t="shared" si="19"/>
        <v>65</v>
      </c>
      <c r="AE109" s="20">
        <v>35</v>
      </c>
      <c r="AF109" s="20" t="str">
        <f t="shared" si="21"/>
        <v>-423967359#0</v>
      </c>
      <c r="AG109" s="21" t="str">
        <f>$M$44</f>
        <v>-42706763#2</v>
      </c>
      <c r="AK109" s="1" t="s">
        <v>1325</v>
      </c>
      <c r="AL109" s="1" t="str">
        <f t="shared" si="18"/>
        <v>&lt;trip id="Belmont-Stiles-Viola-NB-17-Finish-Routed65" depart="39" from="423956980" to="49321305"/&gt;</v>
      </c>
      <c r="AM109" s="1" t="s">
        <v>1392</v>
      </c>
      <c r="AN109" s="1">
        <v>39</v>
      </c>
      <c r="AO109" s="1" t="str">
        <f t="shared" ref="AO109:AO152" si="23">VLOOKUP(AM109,$AY$26:$BA$62,3,FALSE)</f>
        <v>423956980</v>
      </c>
      <c r="AP109" s="1" t="str">
        <f>$M$56</f>
        <v>49321305</v>
      </c>
    </row>
    <row r="110" spans="4:42" x14ac:dyDescent="0.25">
      <c r="D110" s="7" t="s">
        <v>1473</v>
      </c>
      <c r="E110" s="7" t="s">
        <v>1526</v>
      </c>
      <c r="F110" s="7" t="s">
        <v>1527</v>
      </c>
      <c r="G110" s="7" t="s">
        <v>1528</v>
      </c>
      <c r="H110" s="7" t="s">
        <v>1477</v>
      </c>
      <c r="I110" s="7" t="str">
        <f t="shared" si="22"/>
        <v xml:space="preserve">'3_1-2_1 -Finish-Routed', </v>
      </c>
      <c r="AA110" s="22" t="s">
        <v>1319</v>
      </c>
      <c r="AB110" s="23" t="str">
        <f t="shared" ref="AB110:AB173" si="24">_xlfn.CONCAT($E$26,AC110,AD110,$F$26,AE110,$G$26,AF110,$H$26,AG110,$I$26)</f>
        <v>&lt;trip id="Belmont-PrkSD-GrgHill-SB-16-Finish-Routed66" depart="35" from="-423967359#0" to="-12150712#3"/&gt;</v>
      </c>
      <c r="AC110" s="23" t="s">
        <v>1456</v>
      </c>
      <c r="AD110" s="23">
        <f t="shared" si="19"/>
        <v>66</v>
      </c>
      <c r="AE110" s="23">
        <v>35</v>
      </c>
      <c r="AF110" s="23" t="str">
        <f t="shared" si="21"/>
        <v>-423967359#0</v>
      </c>
      <c r="AG110" s="24" t="str">
        <f>$M$45</f>
        <v>-12150712#3</v>
      </c>
      <c r="AK110" s="2" t="s">
        <v>1325</v>
      </c>
      <c r="AL110" s="2" t="str">
        <f t="shared" ref="AL110:AL158" si="25">_xlfn.CONCAT($E$26,AM110,AD110,$F$26,AN110,$G$26,AO110,$H$26,AP110,$I$26)</f>
        <v>&lt;trip id="Belmont-Stiles-Viola-NB-17-Finish-Routed66" depart="39" from="423956980" to="-43357850#4"/&gt;</v>
      </c>
      <c r="AM110" s="2" t="s">
        <v>1392</v>
      </c>
      <c r="AN110" s="2">
        <v>39</v>
      </c>
      <c r="AO110" s="2" t="str">
        <f t="shared" si="23"/>
        <v>423956980</v>
      </c>
      <c r="AP110" s="2" t="str">
        <f>$M$57</f>
        <v>-43357850#4</v>
      </c>
    </row>
    <row r="111" spans="4:42" x14ac:dyDescent="0.25">
      <c r="D111" s="7" t="s">
        <v>1473</v>
      </c>
      <c r="E111" s="7" t="s">
        <v>1529</v>
      </c>
      <c r="F111" s="7" t="s">
        <v>1475</v>
      </c>
      <c r="G111" s="7" t="s">
        <v>1515</v>
      </c>
      <c r="H111" s="7" t="s">
        <v>1477</v>
      </c>
      <c r="I111" s="7" t="str">
        <f t="shared" si="22"/>
        <v xml:space="preserve">'3_1-3_0 -Finish-Routed', </v>
      </c>
      <c r="AA111" s="22" t="s">
        <v>1319</v>
      </c>
      <c r="AB111" s="23" t="str">
        <f t="shared" si="24"/>
        <v>&lt;trip id="Belmont-PrkSD-GrgHill-SB-16-Finish-Routed67" depart="35" from="-423967359#0" to="-12202540#1"/&gt;</v>
      </c>
      <c r="AC111" s="23" t="s">
        <v>1456</v>
      </c>
      <c r="AD111" s="23">
        <f t="shared" ref="AD111:AD174" si="26">1+AD110</f>
        <v>67</v>
      </c>
      <c r="AE111" s="23">
        <v>35</v>
      </c>
      <c r="AF111" s="23" t="str">
        <f t="shared" si="21"/>
        <v>-423967359#0</v>
      </c>
      <c r="AG111" s="24" t="str">
        <f>$M$46</f>
        <v>-12202540#1</v>
      </c>
      <c r="AK111" s="1" t="s">
        <v>1325</v>
      </c>
      <c r="AL111" s="1" t="str">
        <f t="shared" si="25"/>
        <v>&lt;trip id="Belmont-Wynn-GrgHill-NB-10-Finish-Routed67" depart="25" from="387423966" to="196358983#8"/&gt;</v>
      </c>
      <c r="AM111" s="1" t="s">
        <v>1373</v>
      </c>
      <c r="AN111" s="1">
        <v>25</v>
      </c>
      <c r="AO111" s="1" t="str">
        <f t="shared" si="23"/>
        <v>387423966</v>
      </c>
      <c r="AP111" s="1" t="str">
        <f>$M$52</f>
        <v>196358983#8</v>
      </c>
    </row>
    <row r="112" spans="4:42" x14ac:dyDescent="0.25">
      <c r="D112" s="7" t="s">
        <v>1473</v>
      </c>
      <c r="E112" s="7" t="s">
        <v>1530</v>
      </c>
      <c r="F112" s="7" t="s">
        <v>1475</v>
      </c>
      <c r="G112" s="7" t="s">
        <v>1531</v>
      </c>
      <c r="H112" s="7" t="s">
        <v>1477</v>
      </c>
      <c r="I112" s="7" t="str">
        <f t="shared" si="22"/>
        <v xml:space="preserve">'3_1-3_2 -Finish-Routed', </v>
      </c>
      <c r="AA112" s="22" t="s">
        <v>1319</v>
      </c>
      <c r="AB112" s="23" t="str">
        <f t="shared" si="24"/>
        <v>&lt;trip id="Belmont-PrkSD-GrgHill-SB-16-Finish-Routed68" depart="35" from="-423967359#0" to="-43117599"/&gt;</v>
      </c>
      <c r="AC112" s="23" t="s">
        <v>1456</v>
      </c>
      <c r="AD112" s="23">
        <f t="shared" si="26"/>
        <v>68</v>
      </c>
      <c r="AE112" s="23">
        <v>35</v>
      </c>
      <c r="AF112" s="23" t="str">
        <f t="shared" si="21"/>
        <v>-423967359#0</v>
      </c>
      <c r="AG112" s="24">
        <f>$M$47</f>
        <v>-43117599</v>
      </c>
      <c r="AK112" s="2" t="s">
        <v>1325</v>
      </c>
      <c r="AL112" s="2" t="str">
        <f t="shared" si="25"/>
        <v>&lt;trip id="Belmont-Wynn-GrgHill-NB-10-Finish-Routed68" depart="25" from="387423966" to="32121248#14"/&gt;</v>
      </c>
      <c r="AM112" s="2" t="s">
        <v>1373</v>
      </c>
      <c r="AN112" s="2">
        <v>25</v>
      </c>
      <c r="AO112" s="2" t="str">
        <f t="shared" si="23"/>
        <v>387423966</v>
      </c>
      <c r="AP112" s="2" t="str">
        <f>$M$53</f>
        <v>32121248#14</v>
      </c>
    </row>
    <row r="113" spans="4:45" x14ac:dyDescent="0.25">
      <c r="D113" s="7" t="s">
        <v>1473</v>
      </c>
      <c r="E113" s="7" t="s">
        <v>1532</v>
      </c>
      <c r="F113" s="7" t="s">
        <v>1475</v>
      </c>
      <c r="G113" s="7" t="s">
        <v>1531</v>
      </c>
      <c r="H113" s="7" t="s">
        <v>1477</v>
      </c>
      <c r="I113" s="7" t="str">
        <f t="shared" si="22"/>
        <v xml:space="preserve">'3_2-2_2 -Finish-Routed', </v>
      </c>
      <c r="AA113" s="22" t="s">
        <v>1319</v>
      </c>
      <c r="AB113" s="23" t="str">
        <f t="shared" si="24"/>
        <v>&lt;trip id="Belmont-PrkSD-GrgHill-SB-16-Finish-Routed69" depart="35" from="-423967359#0" to="49887339.0"/&gt;</v>
      </c>
      <c r="AC113" s="23" t="s">
        <v>1456</v>
      </c>
      <c r="AD113" s="23">
        <f t="shared" si="26"/>
        <v>69</v>
      </c>
      <c r="AE113" s="23">
        <v>35</v>
      </c>
      <c r="AF113" s="23" t="str">
        <f t="shared" si="21"/>
        <v>-423967359#0</v>
      </c>
      <c r="AG113" s="24" t="str">
        <f>$M$48</f>
        <v>49887339.0</v>
      </c>
      <c r="AK113" s="1" t="s">
        <v>1325</v>
      </c>
      <c r="AL113" s="1" t="str">
        <f t="shared" si="25"/>
        <v>&lt;trip id="Belmont-Wynn-GrgHill-NB-10-Finish-Routed69" depart="25" from="387423966" to="104526256-AddedOnRampEdge"/&gt;</v>
      </c>
      <c r="AM113" s="1" t="s">
        <v>1373</v>
      </c>
      <c r="AN113" s="1">
        <v>25</v>
      </c>
      <c r="AO113" s="1" t="str">
        <f t="shared" si="23"/>
        <v>387423966</v>
      </c>
      <c r="AP113" s="1" t="str">
        <f>$M$54</f>
        <v>104526256-AddedOnRampEdge</v>
      </c>
    </row>
    <row r="114" spans="4:45" x14ac:dyDescent="0.25">
      <c r="D114" s="7" t="s">
        <v>1473</v>
      </c>
      <c r="E114" s="7" t="s">
        <v>1533</v>
      </c>
      <c r="F114" s="7" t="s">
        <v>1475</v>
      </c>
      <c r="G114" s="7" t="s">
        <v>1521</v>
      </c>
      <c r="H114" s="7" t="s">
        <v>1477</v>
      </c>
      <c r="I114" s="7" t="str">
        <f>_xlfn.CONCAT("'",E114,"')")</f>
        <v>'3_2-3_1 -Finish-Routed')</v>
      </c>
      <c r="AA114" s="22" t="s">
        <v>1319</v>
      </c>
      <c r="AB114" s="23" t="str">
        <f t="shared" si="24"/>
        <v>&lt;trip id="Belmont-PrkSD-GrgHill-SB-16-Finish-Routed70" depart="35" from="-423967359#0" to="43357850#14.0"/&gt;</v>
      </c>
      <c r="AC114" s="23" t="s">
        <v>1456</v>
      </c>
      <c r="AD114" s="23">
        <f t="shared" si="26"/>
        <v>70</v>
      </c>
      <c r="AE114" s="23">
        <v>35</v>
      </c>
      <c r="AF114" s="23" t="str">
        <f t="shared" si="21"/>
        <v>-423967359#0</v>
      </c>
      <c r="AG114" s="24" t="str">
        <f>$M$49</f>
        <v>43357850#14.0</v>
      </c>
      <c r="AK114" s="2" t="s">
        <v>1325</v>
      </c>
      <c r="AL114" s="2" t="str">
        <f t="shared" si="25"/>
        <v>&lt;trip id="Belmont-Wynn-GrgHill-NB-10-Finish-Routed70" depart="25" from="387423966" to="12327906#1"/&gt;</v>
      </c>
      <c r="AM114" s="2" t="s">
        <v>1373</v>
      </c>
      <c r="AN114" s="2">
        <v>25</v>
      </c>
      <c r="AO114" s="2" t="str">
        <f t="shared" si="23"/>
        <v>387423966</v>
      </c>
      <c r="AP114" s="2" t="str">
        <f>$M$55</f>
        <v>12327906#1</v>
      </c>
    </row>
    <row r="115" spans="4:45" x14ac:dyDescent="0.25">
      <c r="AA115" s="22" t="s">
        <v>1319</v>
      </c>
      <c r="AB115" s="23" t="str">
        <f t="shared" si="24"/>
        <v>&lt;trip id="Belmont-PrkSD-GrgHill-SB-16-Finish-Routed71" depart="35" from="-423967359#0" to="485212847#0"/&gt;</v>
      </c>
      <c r="AC115" s="23" t="s">
        <v>1456</v>
      </c>
      <c r="AD115" s="23">
        <f t="shared" si="26"/>
        <v>71</v>
      </c>
      <c r="AE115" s="23">
        <v>35</v>
      </c>
      <c r="AF115" s="23" t="str">
        <f t="shared" si="21"/>
        <v>-423967359#0</v>
      </c>
      <c r="AG115" s="24" t="str">
        <f>$M$50</f>
        <v>485212847#0</v>
      </c>
      <c r="AK115" s="1" t="s">
        <v>1325</v>
      </c>
      <c r="AL115" s="1" t="str">
        <f t="shared" si="25"/>
        <v>&lt;trip id="Belmont-Wynn-GrgHill-NB-10-Finish-Routed71" depart="25" from="387423966" to="49321305"/&gt;</v>
      </c>
      <c r="AM115" s="1" t="s">
        <v>1373</v>
      </c>
      <c r="AN115" s="1">
        <v>25</v>
      </c>
      <c r="AO115" s="1" t="str">
        <f t="shared" si="23"/>
        <v>387423966</v>
      </c>
      <c r="AP115" s="1" t="str">
        <f>$M$56</f>
        <v>49321305</v>
      </c>
    </row>
    <row r="116" spans="4:45" ht="15.75" thickBot="1" x14ac:dyDescent="0.3">
      <c r="AA116" s="25" t="s">
        <v>1319</v>
      </c>
      <c r="AB116" s="26" t="str">
        <f t="shared" si="24"/>
        <v>&lt;trip id="Belmont-PrkSD-GrgHill-SB-16-Finish-Routed72" depart="35" from="-423967359#0" to="43117623"/&gt;</v>
      </c>
      <c r="AC116" s="26" t="s">
        <v>1456</v>
      </c>
      <c r="AD116" s="26">
        <f t="shared" si="26"/>
        <v>72</v>
      </c>
      <c r="AE116" s="26">
        <v>35</v>
      </c>
      <c r="AF116" s="26" t="str">
        <f t="shared" si="21"/>
        <v>-423967359#0</v>
      </c>
      <c r="AG116" s="27">
        <f>$M$51</f>
        <v>43117623</v>
      </c>
      <c r="AK116" s="2" t="s">
        <v>1325</v>
      </c>
      <c r="AL116" s="2" t="str">
        <f t="shared" si="25"/>
        <v>&lt;trip id="Belmont-Wynn-GrgHill-NB-10-Finish-Routed72" depart="25" from="387423966" to="-43357850#4"/&gt;</v>
      </c>
      <c r="AM116" s="2" t="s">
        <v>1373</v>
      </c>
      <c r="AN116" s="2">
        <v>25</v>
      </c>
      <c r="AO116" s="2" t="str">
        <f t="shared" si="23"/>
        <v>387423966</v>
      </c>
      <c r="AP116" s="2" t="str">
        <f>$M$57</f>
        <v>-43357850#4</v>
      </c>
    </row>
    <row r="117" spans="4:45" x14ac:dyDescent="0.25">
      <c r="AA117" s="28" t="s">
        <v>1319</v>
      </c>
      <c r="AB117" s="29" t="str">
        <f t="shared" si="24"/>
        <v>&lt;trip id="Belmont-Stiles-Viola-SB-17-Finish-Routed73" depart="38" from="-423956982" to="-42706763#2"/&gt;</v>
      </c>
      <c r="AC117" s="29" t="s">
        <v>1465</v>
      </c>
      <c r="AD117" s="29">
        <f t="shared" si="26"/>
        <v>73</v>
      </c>
      <c r="AE117" s="29">
        <v>38</v>
      </c>
      <c r="AF117" s="29" t="str">
        <f t="shared" si="21"/>
        <v>-423956982</v>
      </c>
      <c r="AG117" s="30" t="str">
        <f>$M$44</f>
        <v>-42706763#2</v>
      </c>
      <c r="AK117" s="1" t="s">
        <v>1325</v>
      </c>
      <c r="AL117" s="1" t="str">
        <f t="shared" si="25"/>
        <v>&lt;trip id="Belmont-Wynn-PrkSD-NB-05-Finish-Routed73" depart="15" from="387423966" to="196358983#8"/&gt;</v>
      </c>
      <c r="AM117" s="7" t="s">
        <v>1342</v>
      </c>
      <c r="AN117" s="1">
        <v>15</v>
      </c>
      <c r="AO117" s="1" t="str">
        <f t="shared" si="23"/>
        <v>387423966</v>
      </c>
      <c r="AP117" s="1" t="str">
        <f>$M$52</f>
        <v>196358983#8</v>
      </c>
    </row>
    <row r="118" spans="4:45" x14ac:dyDescent="0.25">
      <c r="AA118" s="31" t="s">
        <v>1319</v>
      </c>
      <c r="AB118" s="2" t="str">
        <f t="shared" si="24"/>
        <v>&lt;trip id="Belmont-Stiles-Viola-SB-17-Finish-Routed74" depart="38" from="-423956982" to="-12150712#3"/&gt;</v>
      </c>
      <c r="AC118" s="2" t="s">
        <v>1465</v>
      </c>
      <c r="AD118" s="2">
        <f t="shared" si="26"/>
        <v>74</v>
      </c>
      <c r="AE118" s="2">
        <v>38</v>
      </c>
      <c r="AF118" s="2" t="str">
        <f t="shared" si="21"/>
        <v>-423956982</v>
      </c>
      <c r="AG118" s="32" t="str">
        <f>$M$45</f>
        <v>-12150712#3</v>
      </c>
      <c r="AH118" s="7">
        <v>1</v>
      </c>
      <c r="AK118" s="2" t="s">
        <v>1325</v>
      </c>
      <c r="AL118" s="2" t="str">
        <f t="shared" si="25"/>
        <v>&lt;trip id="Belmont-Wynn-PrkSD-NB-05-Finish-Routed74" depart="15" from="387423966" to="32121248#14"/&gt;</v>
      </c>
      <c r="AM118" s="56" t="s">
        <v>1342</v>
      </c>
      <c r="AN118" s="2">
        <v>15</v>
      </c>
      <c r="AO118" s="2" t="str">
        <f t="shared" si="23"/>
        <v>387423966</v>
      </c>
      <c r="AP118" s="2" t="str">
        <f>$M$53</f>
        <v>32121248#14</v>
      </c>
    </row>
    <row r="119" spans="4:45" x14ac:dyDescent="0.25">
      <c r="AA119" s="31" t="s">
        <v>1319</v>
      </c>
      <c r="AB119" s="2" t="str">
        <f t="shared" si="24"/>
        <v>&lt;trip id="Belmont-Stiles-Viola-SB-17-Finish-Routed75" depart="38" from="-423956982" to="-12202540#1"/&gt;</v>
      </c>
      <c r="AC119" s="2" t="s">
        <v>1465</v>
      </c>
      <c r="AD119" s="2">
        <f t="shared" si="26"/>
        <v>75</v>
      </c>
      <c r="AE119" s="2">
        <v>38</v>
      </c>
      <c r="AF119" s="2" t="str">
        <f t="shared" si="21"/>
        <v>-423956982</v>
      </c>
      <c r="AG119" s="32" t="str">
        <f>$M$46</f>
        <v>-12202540#1</v>
      </c>
      <c r="AK119" s="1" t="s">
        <v>1325</v>
      </c>
      <c r="AL119" s="1" t="str">
        <f t="shared" si="25"/>
        <v>&lt;trip id="Belmont-Wynn-PrkSD-NB-05-Finish-Routed75" depart="15" from="387423966" to="104526256-AddedOnRampEdge"/&gt;</v>
      </c>
      <c r="AM119" s="7" t="s">
        <v>1342</v>
      </c>
      <c r="AN119" s="1">
        <v>15</v>
      </c>
      <c r="AO119" s="1" t="str">
        <f t="shared" si="23"/>
        <v>387423966</v>
      </c>
      <c r="AP119" s="1" t="str">
        <f>$M$54</f>
        <v>104526256-AddedOnRampEdge</v>
      </c>
    </row>
    <row r="120" spans="4:45" x14ac:dyDescent="0.25">
      <c r="AA120" s="31" t="s">
        <v>1319</v>
      </c>
      <c r="AB120" s="2" t="str">
        <f t="shared" si="24"/>
        <v>&lt;trip id="Belmont-Stiles-Viola-SB-17-Finish-Routed76" depart="38" from="-423956982" to="-43117599"/&gt;</v>
      </c>
      <c r="AC120" s="2" t="s">
        <v>1465</v>
      </c>
      <c r="AD120" s="2">
        <f t="shared" si="26"/>
        <v>76</v>
      </c>
      <c r="AE120" s="2">
        <v>38</v>
      </c>
      <c r="AF120" s="2" t="str">
        <f t="shared" si="21"/>
        <v>-423956982</v>
      </c>
      <c r="AG120" s="32">
        <f>$M$47</f>
        <v>-43117599</v>
      </c>
      <c r="AK120" s="2" t="s">
        <v>1325</v>
      </c>
      <c r="AL120" s="2" t="str">
        <f t="shared" si="25"/>
        <v>&lt;trip id="Belmont-Wynn-PrkSD-NB-05-Finish-Routed76" depart="15" from="387423966" to="12327906#1"/&gt;</v>
      </c>
      <c r="AM120" s="56" t="s">
        <v>1342</v>
      </c>
      <c r="AN120" s="2">
        <v>15</v>
      </c>
      <c r="AO120" s="2" t="str">
        <f t="shared" si="23"/>
        <v>387423966</v>
      </c>
      <c r="AP120" s="2" t="str">
        <f>$M$55</f>
        <v>12327906#1</v>
      </c>
    </row>
    <row r="121" spans="4:45" x14ac:dyDescent="0.25">
      <c r="AA121" s="31" t="s">
        <v>1319</v>
      </c>
      <c r="AB121" s="2" t="str">
        <f t="shared" si="24"/>
        <v>&lt;trip id="Belmont-Stiles-Viola-SB-17-Finish-Routed77" depart="38" from="-423956982" to="49887339.0"/&gt;</v>
      </c>
      <c r="AC121" s="2" t="s">
        <v>1465</v>
      </c>
      <c r="AD121" s="2">
        <f t="shared" si="26"/>
        <v>77</v>
      </c>
      <c r="AE121" s="2">
        <v>38</v>
      </c>
      <c r="AF121" s="2" t="str">
        <f t="shared" si="21"/>
        <v>-423956982</v>
      </c>
      <c r="AG121" s="32" t="str">
        <f>$M$48</f>
        <v>49887339.0</v>
      </c>
      <c r="AK121" s="1" t="s">
        <v>1325</v>
      </c>
      <c r="AL121" s="1" t="str">
        <f t="shared" si="25"/>
        <v>&lt;trip id="Belmont-Wynn-PrkSD-NB-05-Finish-Routed77" depart="15" from="387423966" to="49321305"/&gt;</v>
      </c>
      <c r="AM121" s="7" t="s">
        <v>1342</v>
      </c>
      <c r="AN121" s="1">
        <v>15</v>
      </c>
      <c r="AO121" s="1" t="str">
        <f t="shared" si="23"/>
        <v>387423966</v>
      </c>
      <c r="AP121" s="1" t="str">
        <f>$M$56</f>
        <v>49321305</v>
      </c>
    </row>
    <row r="122" spans="4:45" x14ac:dyDescent="0.25">
      <c r="AA122" s="31" t="s">
        <v>1319</v>
      </c>
      <c r="AB122" s="2" t="str">
        <f t="shared" si="24"/>
        <v>&lt;trip id="Belmont-Stiles-Viola-SB-17-Finish-Routed78" depart="38" from="-423956982" to="43357850#14.0"/&gt;</v>
      </c>
      <c r="AC122" s="2" t="s">
        <v>1465</v>
      </c>
      <c r="AD122" s="2">
        <f t="shared" si="26"/>
        <v>78</v>
      </c>
      <c r="AE122" s="2">
        <v>38</v>
      </c>
      <c r="AF122" s="2" t="str">
        <f t="shared" si="21"/>
        <v>-423956982</v>
      </c>
      <c r="AG122" s="32" t="str">
        <f>$M$49</f>
        <v>43357850#14.0</v>
      </c>
      <c r="AK122" s="2" t="s">
        <v>1325</v>
      </c>
      <c r="AL122" s="2" t="str">
        <f t="shared" si="25"/>
        <v>&lt;trip id="Belmont-Wynn-PrkSD-NB-05-Finish-Routed78" depart="15" from="387423966" to="-43357850#4"/&gt;</v>
      </c>
      <c r="AM122" s="56" t="s">
        <v>1342</v>
      </c>
      <c r="AN122" s="2">
        <v>15</v>
      </c>
      <c r="AO122" s="2" t="str">
        <f t="shared" si="23"/>
        <v>387423966</v>
      </c>
      <c r="AP122" s="2" t="str">
        <f>$M$57</f>
        <v>-43357850#4</v>
      </c>
    </row>
    <row r="123" spans="4:45" x14ac:dyDescent="0.25">
      <c r="AA123" s="31" t="s">
        <v>1319</v>
      </c>
      <c r="AB123" s="2" t="str">
        <f t="shared" si="24"/>
        <v>&lt;trip id="Belmont-Stiles-Viola-SB-17-Finish-Routed79" depart="38" from="-423956982" to="485212847#0"/&gt;</v>
      </c>
      <c r="AC123" s="2" t="s">
        <v>1465</v>
      </c>
      <c r="AD123" s="2">
        <f t="shared" si="26"/>
        <v>79</v>
      </c>
      <c r="AE123" s="2">
        <v>38</v>
      </c>
      <c r="AF123" s="2" t="str">
        <f t="shared" si="21"/>
        <v>-423956982</v>
      </c>
      <c r="AG123" s="32" t="str">
        <f>$M$50</f>
        <v>485212847#0</v>
      </c>
      <c r="AK123" s="1" t="s">
        <v>1355</v>
      </c>
      <c r="AL123" s="1" t="str">
        <f t="shared" si="25"/>
        <v>&lt;trip id="ConcrseDR-Belmont-MemHll-WB-02-Finish-Routed79" depart="11" from="106455704#4" to="196358983#8"/&gt;</v>
      </c>
      <c r="AM123" s="7" t="s">
        <v>1357</v>
      </c>
      <c r="AN123" s="1">
        <v>11</v>
      </c>
      <c r="AO123" s="1" t="str">
        <f t="shared" si="23"/>
        <v>106455704#4</v>
      </c>
      <c r="AP123" s="1" t="str">
        <f>$M$52</f>
        <v>196358983#8</v>
      </c>
    </row>
    <row r="124" spans="4:45" ht="15.75" thickBot="1" x14ac:dyDescent="0.3">
      <c r="AA124" s="36" t="s">
        <v>1319</v>
      </c>
      <c r="AB124" s="37" t="str">
        <f t="shared" si="24"/>
        <v>&lt;trip id="Belmont-Stiles-Viola-SB-17-Finish-Routed80" depart="38" from="-423956982" to="43117623"/&gt;</v>
      </c>
      <c r="AC124" s="37" t="s">
        <v>1465</v>
      </c>
      <c r="AD124" s="37">
        <f t="shared" si="26"/>
        <v>80</v>
      </c>
      <c r="AE124" s="37">
        <v>38</v>
      </c>
      <c r="AF124" s="37" t="str">
        <f t="shared" si="21"/>
        <v>-423956982</v>
      </c>
      <c r="AG124" s="38">
        <f>$M$51</f>
        <v>43117623</v>
      </c>
      <c r="AK124" s="2" t="s">
        <v>1355</v>
      </c>
      <c r="AL124" s="2" t="str">
        <f t="shared" si="25"/>
        <v>&lt;trip id="ConcrseDR-Belmont-MemHll-WB-02-Finish-Routed80" depart="11" from="106455704#4" to="32121248#14"/&gt;</v>
      </c>
      <c r="AM124" s="56" t="s">
        <v>1357</v>
      </c>
      <c r="AN124" s="2">
        <v>11</v>
      </c>
      <c r="AO124" s="2" t="str">
        <f t="shared" si="23"/>
        <v>106455704#4</v>
      </c>
      <c r="AP124" s="2" t="str">
        <f>$M$53</f>
        <v>32121248#14</v>
      </c>
    </row>
    <row r="125" spans="4:45" x14ac:dyDescent="0.25">
      <c r="AA125" s="19" t="s">
        <v>1319</v>
      </c>
      <c r="AB125" s="20" t="str">
        <f t="shared" si="24"/>
        <v>&lt;trip id="Belmont-Wynn-GrgHill-SB-10-Finish-Routed81" depart="26" from="-387423966" to="-42706763#2"/&gt;</v>
      </c>
      <c r="AC125" s="20" t="s">
        <v>1419</v>
      </c>
      <c r="AD125" s="20">
        <f t="shared" si="26"/>
        <v>81</v>
      </c>
      <c r="AE125" s="20">
        <v>26</v>
      </c>
      <c r="AF125" s="20" t="str">
        <f t="shared" ref="AF125:AF188" si="27">VLOOKUP(AC125,$AY$26:$BA$62,3,FALSE)</f>
        <v>-387423966</v>
      </c>
      <c r="AG125" s="21" t="str">
        <f>$M$44</f>
        <v>-42706763#2</v>
      </c>
      <c r="AK125" s="1" t="s">
        <v>1355</v>
      </c>
      <c r="AL125" s="1" t="str">
        <f t="shared" si="25"/>
        <v>&lt;trip id="ConcrseDR-Belmont-MemHll-WB-02-Finish-Routed81" depart="11" from="106455704#4" to="104526256-AddedOnRampEdge"/&gt;</v>
      </c>
      <c r="AM125" s="7" t="s">
        <v>1357</v>
      </c>
      <c r="AN125" s="1">
        <v>11</v>
      </c>
      <c r="AO125" s="1" t="str">
        <f t="shared" si="23"/>
        <v>106455704#4</v>
      </c>
      <c r="AP125" s="1" t="str">
        <f>$M$54</f>
        <v>104526256-AddedOnRampEdge</v>
      </c>
    </row>
    <row r="126" spans="4:45" x14ac:dyDescent="0.25">
      <c r="AA126" s="22" t="s">
        <v>1319</v>
      </c>
      <c r="AB126" s="23" t="str">
        <f t="shared" si="24"/>
        <v>&lt;trip id="Belmont-Wynn-GrgHill-SB-10-Finish-Routed82" depart="26" from="-387423966" to="-12150712#3"/&gt;</v>
      </c>
      <c r="AC126" s="23" t="s">
        <v>1419</v>
      </c>
      <c r="AD126" s="23">
        <f t="shared" si="26"/>
        <v>82</v>
      </c>
      <c r="AE126" s="23">
        <v>26</v>
      </c>
      <c r="AF126" s="23" t="str">
        <f t="shared" si="27"/>
        <v>-387423966</v>
      </c>
      <c r="AG126" s="24" t="str">
        <f>$M$45</f>
        <v>-12150712#3</v>
      </c>
      <c r="AK126" s="2" t="s">
        <v>1355</v>
      </c>
      <c r="AL126" s="2" t="str">
        <f t="shared" si="25"/>
        <v>&lt;trip id="ConcrseDR-Belmont-MemHll-WB-02-Finish-Routed82" depart="11" from="106455704#4" to="12327906#1"/&gt;</v>
      </c>
      <c r="AM126" s="56" t="s">
        <v>1357</v>
      </c>
      <c r="AN126" s="2">
        <v>11</v>
      </c>
      <c r="AO126" s="2" t="str">
        <f t="shared" si="23"/>
        <v>106455704#4</v>
      </c>
      <c r="AP126" s="2" t="str">
        <f>$M$55</f>
        <v>12327906#1</v>
      </c>
      <c r="AS126" s="7" t="s">
        <v>1665</v>
      </c>
    </row>
    <row r="127" spans="4:45" x14ac:dyDescent="0.25">
      <c r="AA127" s="22" t="s">
        <v>1319</v>
      </c>
      <c r="AB127" s="23" t="str">
        <f t="shared" si="24"/>
        <v>&lt;trip id="Belmont-Wynn-GrgHill-SB-10-Finish-Routed83" depart="26" from="-387423966" to="-12202540#1"/&gt;</v>
      </c>
      <c r="AC127" s="23" t="s">
        <v>1419</v>
      </c>
      <c r="AD127" s="23">
        <f t="shared" si="26"/>
        <v>83</v>
      </c>
      <c r="AE127" s="23">
        <v>26</v>
      </c>
      <c r="AF127" s="23" t="str">
        <f t="shared" si="27"/>
        <v>-387423966</v>
      </c>
      <c r="AG127" s="24" t="str">
        <f>$M$46</f>
        <v>-12202540#1</v>
      </c>
      <c r="AK127" s="1" t="s">
        <v>1355</v>
      </c>
      <c r="AL127" s="1" t="str">
        <f t="shared" si="25"/>
        <v>&lt;trip id="ConcrseDR-Belmont-MemHll-WB-02-Finish-Routed83" depart="11" from="106455704#4" to="49321305"/&gt;</v>
      </c>
      <c r="AM127" s="7" t="s">
        <v>1357</v>
      </c>
      <c r="AN127" s="1">
        <v>11</v>
      </c>
      <c r="AO127" s="1" t="str">
        <f t="shared" si="23"/>
        <v>106455704#4</v>
      </c>
      <c r="AP127" s="1" t="str">
        <f>$M$56</f>
        <v>49321305</v>
      </c>
    </row>
    <row r="128" spans="4:45" x14ac:dyDescent="0.25">
      <c r="AA128" s="22" t="s">
        <v>1319</v>
      </c>
      <c r="AB128" s="23" t="str">
        <f t="shared" si="24"/>
        <v>&lt;trip id="Belmont-Wynn-GrgHill-SB-10-Finish-Routed84" depart="26" from="-387423966" to="-43117599"/&gt;</v>
      </c>
      <c r="AC128" s="23" t="s">
        <v>1419</v>
      </c>
      <c r="AD128" s="23">
        <f t="shared" si="26"/>
        <v>84</v>
      </c>
      <c r="AE128" s="23">
        <v>26</v>
      </c>
      <c r="AF128" s="23" t="str">
        <f t="shared" si="27"/>
        <v>-387423966</v>
      </c>
      <c r="AG128" s="24">
        <f>$M$47</f>
        <v>-43117599</v>
      </c>
      <c r="AK128" s="2" t="s">
        <v>1355</v>
      </c>
      <c r="AL128" s="2" t="str">
        <f t="shared" si="25"/>
        <v>&lt;trip id="ConcrseDR-Belmont-MemHll-WB-02-Finish-Routed84" depart="11" from="106455704#4" to="-43357850#4"/&gt;</v>
      </c>
      <c r="AM128" s="56" t="s">
        <v>1357</v>
      </c>
      <c r="AN128" s="2">
        <v>11</v>
      </c>
      <c r="AO128" s="2" t="str">
        <f t="shared" si="23"/>
        <v>106455704#4</v>
      </c>
      <c r="AP128" s="2" t="str">
        <f>$M$57</f>
        <v>-43357850#4</v>
      </c>
    </row>
    <row r="129" spans="27:44" x14ac:dyDescent="0.25">
      <c r="AA129" s="22" t="s">
        <v>1319</v>
      </c>
      <c r="AB129" s="23" t="str">
        <f t="shared" si="24"/>
        <v>&lt;trip id="Belmont-Wynn-GrgHill-SB-10-Finish-Routed85" depart="26" from="-387423966" to="49887339.0"/&gt;</v>
      </c>
      <c r="AC129" s="23" t="s">
        <v>1419</v>
      </c>
      <c r="AD129" s="23">
        <f t="shared" si="26"/>
        <v>85</v>
      </c>
      <c r="AE129" s="23">
        <v>26</v>
      </c>
      <c r="AF129" s="23" t="str">
        <f t="shared" si="27"/>
        <v>-387423966</v>
      </c>
      <c r="AG129" s="24" t="str">
        <f>$M$48</f>
        <v>49887339.0</v>
      </c>
      <c r="AK129" s="1" t="s">
        <v>1355</v>
      </c>
      <c r="AL129" s="1" t="str">
        <f t="shared" si="25"/>
        <v>&lt;trip id="Girard-38th-34th-WB-2017-Finish-Routed85" depart="41" from="485212835#0" to="196358983#8"/&gt;</v>
      </c>
      <c r="AM129" s="7" t="s">
        <v>1410</v>
      </c>
      <c r="AN129" s="1">
        <v>41</v>
      </c>
      <c r="AO129" s="7" t="s">
        <v>1664</v>
      </c>
      <c r="AP129" s="1" t="str">
        <f>$M$52</f>
        <v>196358983#8</v>
      </c>
      <c r="AR129" s="1" t="str">
        <f>VLOOKUP(AM129,$AY$26:$BA$62,3,FALSE)</f>
        <v>134558408#1</v>
      </c>
    </row>
    <row r="130" spans="27:44" x14ac:dyDescent="0.25">
      <c r="AA130" s="22" t="s">
        <v>1319</v>
      </c>
      <c r="AB130" s="23" t="str">
        <f t="shared" si="24"/>
        <v>&lt;trip id="Belmont-Wynn-GrgHill-SB-10-Finish-Routed86" depart="26" from="-387423966" to="43357850#14.0"/&gt;</v>
      </c>
      <c r="AC130" s="23" t="s">
        <v>1419</v>
      </c>
      <c r="AD130" s="23">
        <f t="shared" si="26"/>
        <v>86</v>
      </c>
      <c r="AE130" s="23">
        <v>26</v>
      </c>
      <c r="AF130" s="23" t="str">
        <f t="shared" si="27"/>
        <v>-387423966</v>
      </c>
      <c r="AG130" s="24" t="str">
        <f>$M$49</f>
        <v>43357850#14.0</v>
      </c>
      <c r="AK130" s="2" t="s">
        <v>1355</v>
      </c>
      <c r="AL130" s="2" t="str">
        <f t="shared" si="25"/>
        <v>&lt;trip id="Girard-38th-34th-WB-2017-Finish-Routed86" depart="41" from="485212835#0" to="32121248#14"/&gt;</v>
      </c>
      <c r="AM130" s="56" t="s">
        <v>1410</v>
      </c>
      <c r="AN130" s="2">
        <v>41</v>
      </c>
      <c r="AO130" s="2" t="s">
        <v>1664</v>
      </c>
      <c r="AP130" s="2" t="str">
        <f>$M$53</f>
        <v>32121248#14</v>
      </c>
      <c r="AR130" s="7" t="s">
        <v>1664</v>
      </c>
    </row>
    <row r="131" spans="27:44" x14ac:dyDescent="0.25">
      <c r="AA131" s="22" t="s">
        <v>1319</v>
      </c>
      <c r="AB131" s="23" t="str">
        <f t="shared" si="24"/>
        <v>&lt;trip id="Belmont-Wynn-GrgHill-SB-10-Finish-Routed87" depart="26" from="-387423966" to="485212847#0"/&gt;</v>
      </c>
      <c r="AC131" s="23" t="s">
        <v>1419</v>
      </c>
      <c r="AD131" s="23">
        <f t="shared" si="26"/>
        <v>87</v>
      </c>
      <c r="AE131" s="23">
        <v>26</v>
      </c>
      <c r="AF131" s="23" t="str">
        <f t="shared" si="27"/>
        <v>-387423966</v>
      </c>
      <c r="AG131" s="24" t="str">
        <f>$M$50</f>
        <v>485212847#0</v>
      </c>
      <c r="AK131" s="1" t="s">
        <v>1355</v>
      </c>
      <c r="AL131" s="1" t="str">
        <f t="shared" si="25"/>
        <v>&lt;trip id="Girard-38th-34th-WB-2017-Finish-Routed87" depart="41" from="485212835#0" to="104526256-AddedOnRampEdge"/&gt;</v>
      </c>
      <c r="AM131" s="7" t="s">
        <v>1410</v>
      </c>
      <c r="AN131" s="1">
        <v>41</v>
      </c>
      <c r="AO131" s="1" t="s">
        <v>1664</v>
      </c>
      <c r="AP131" s="1" t="str">
        <f>$M$54</f>
        <v>104526256-AddedOnRampEdge</v>
      </c>
    </row>
    <row r="132" spans="27:44" ht="15.75" thickBot="1" x14ac:dyDescent="0.3">
      <c r="AA132" s="25" t="s">
        <v>1319</v>
      </c>
      <c r="AB132" s="26" t="str">
        <f t="shared" si="24"/>
        <v>&lt;trip id="Belmont-Wynn-GrgHill-SB-10-Finish-Routed88" depart="26" from="-387423966" to="43117623"/&gt;</v>
      </c>
      <c r="AC132" s="26" t="s">
        <v>1419</v>
      </c>
      <c r="AD132" s="26">
        <f t="shared" si="26"/>
        <v>88</v>
      </c>
      <c r="AE132" s="26">
        <v>26</v>
      </c>
      <c r="AF132" s="26" t="str">
        <f t="shared" si="27"/>
        <v>-387423966</v>
      </c>
      <c r="AG132" s="27">
        <f>$M$51</f>
        <v>43117623</v>
      </c>
      <c r="AK132" s="2" t="s">
        <v>1355</v>
      </c>
      <c r="AL132" s="2" t="str">
        <f t="shared" si="25"/>
        <v>&lt;trip id="Girard-38th-34th-WB-2017-Finish-Routed88" depart="41" from="485212835#0" to="12327906#1"/&gt;</v>
      </c>
      <c r="AM132" s="56" t="s">
        <v>1410</v>
      </c>
      <c r="AN132" s="2">
        <v>41</v>
      </c>
      <c r="AO132" s="2" t="s">
        <v>1664</v>
      </c>
      <c r="AP132" s="2" t="str">
        <f>$M$55</f>
        <v>12327906#1</v>
      </c>
    </row>
    <row r="133" spans="27:44" x14ac:dyDescent="0.25">
      <c r="AA133" s="28" t="s">
        <v>1319</v>
      </c>
      <c r="AB133" s="29" t="str">
        <f t="shared" si="24"/>
        <v>&lt;trip id="Belmont-Wynn-PrkSD-SB-05-Finish-Routed89" depart="16" from="-387423966" to="-42706763#2"/&gt;</v>
      </c>
      <c r="AC133" s="29" t="s">
        <v>1385</v>
      </c>
      <c r="AD133" s="29">
        <f t="shared" si="26"/>
        <v>89</v>
      </c>
      <c r="AE133" s="29">
        <v>16</v>
      </c>
      <c r="AF133" s="29" t="str">
        <f t="shared" si="27"/>
        <v>-387423966</v>
      </c>
      <c r="AG133" s="30" t="str">
        <f>$M$44</f>
        <v>-42706763#2</v>
      </c>
      <c r="AK133" s="1" t="s">
        <v>1355</v>
      </c>
      <c r="AL133" s="1" t="str">
        <f t="shared" si="25"/>
        <v>&lt;trip id="Girard-38th-34th-WB-2017-Finish-Routed89" depart="41" from="485212835#0" to="49321305"/&gt;</v>
      </c>
      <c r="AM133" s="7" t="s">
        <v>1410</v>
      </c>
      <c r="AN133" s="1">
        <v>41</v>
      </c>
      <c r="AO133" s="1" t="s">
        <v>1664</v>
      </c>
      <c r="AP133" s="1" t="str">
        <f>$M$56</f>
        <v>49321305</v>
      </c>
    </row>
    <row r="134" spans="27:44" x14ac:dyDescent="0.25">
      <c r="AA134" s="31" t="s">
        <v>1319</v>
      </c>
      <c r="AB134" s="2" t="str">
        <f t="shared" si="24"/>
        <v>&lt;trip id="Belmont-Wynn-PrkSD-SB-05-Finish-Routed90" depart="16" from="-387423966" to="-12150712#3"/&gt;</v>
      </c>
      <c r="AC134" s="2" t="s">
        <v>1385</v>
      </c>
      <c r="AD134" s="2">
        <f t="shared" si="26"/>
        <v>90</v>
      </c>
      <c r="AE134" s="2">
        <v>16</v>
      </c>
      <c r="AF134" s="2" t="str">
        <f t="shared" si="27"/>
        <v>-387423966</v>
      </c>
      <c r="AG134" s="32" t="str">
        <f>$M$45</f>
        <v>-12150712#3</v>
      </c>
      <c r="AK134" s="2" t="s">
        <v>1355</v>
      </c>
      <c r="AL134" s="2" t="str">
        <f t="shared" si="25"/>
        <v>&lt;trip id="Girard-38th-34th-WB-2017-Finish-Routed90" depart="41" from="485212835#0" to="-43357850#4"/&gt;</v>
      </c>
      <c r="AM134" s="56" t="s">
        <v>1410</v>
      </c>
      <c r="AN134" s="2">
        <v>41</v>
      </c>
      <c r="AO134" s="2" t="s">
        <v>1664</v>
      </c>
      <c r="AP134" s="2" t="str">
        <f>$M$57</f>
        <v>-43357850#4</v>
      </c>
    </row>
    <row r="135" spans="27:44" x14ac:dyDescent="0.25">
      <c r="AA135" s="31" t="s">
        <v>1319</v>
      </c>
      <c r="AB135" s="2" t="str">
        <f t="shared" si="24"/>
        <v>&lt;trip id="Belmont-Wynn-PrkSD-SB-05-Finish-Routed91" depart="16" from="-387423966" to="-12202540#1"/&gt;</v>
      </c>
      <c r="AC135" s="2" t="s">
        <v>1385</v>
      </c>
      <c r="AD135" s="2">
        <f t="shared" si="26"/>
        <v>91</v>
      </c>
      <c r="AE135" s="2">
        <v>16</v>
      </c>
      <c r="AF135" s="2" t="str">
        <f t="shared" si="27"/>
        <v>-387423966</v>
      </c>
      <c r="AG135" s="32" t="str">
        <f>$M$46</f>
        <v>-12202540#1</v>
      </c>
      <c r="AK135" s="1" t="s">
        <v>1355</v>
      </c>
      <c r="AL135" s="1" t="str">
        <f t="shared" si="25"/>
        <v>&lt;trip id="Montgm-76-ramp-MLK-WB-14-Finish-Routed91" depart="34" from="-43117624#1" to="196358983#8"/&gt;</v>
      </c>
      <c r="AM135" s="1" t="s">
        <v>1405</v>
      </c>
      <c r="AN135" s="1">
        <v>34</v>
      </c>
      <c r="AO135" s="1" t="str">
        <f t="shared" si="23"/>
        <v>-43117624#1</v>
      </c>
      <c r="AP135" s="1" t="str">
        <f>$M$52</f>
        <v>196358983#8</v>
      </c>
    </row>
    <row r="136" spans="27:44" x14ac:dyDescent="0.25">
      <c r="AA136" s="31" t="s">
        <v>1319</v>
      </c>
      <c r="AB136" s="2" t="str">
        <f t="shared" si="24"/>
        <v>&lt;trip id="Belmont-Wynn-PrkSD-SB-05-Finish-Routed92" depart="16" from="-387423966" to="-43117599"/&gt;</v>
      </c>
      <c r="AC136" s="2" t="s">
        <v>1385</v>
      </c>
      <c r="AD136" s="2">
        <f t="shared" si="26"/>
        <v>92</v>
      </c>
      <c r="AE136" s="2">
        <v>16</v>
      </c>
      <c r="AF136" s="2" t="str">
        <f t="shared" si="27"/>
        <v>-387423966</v>
      </c>
      <c r="AG136" s="32">
        <f>$M$47</f>
        <v>-43117599</v>
      </c>
      <c r="AK136" s="2" t="s">
        <v>1355</v>
      </c>
      <c r="AL136" s="2" t="str">
        <f t="shared" si="25"/>
        <v>&lt;trip id="Montgm-76-ramp-MLK-WB-14-Finish-Routed92" depart="34" from="-43117624#1" to="32121248#14"/&gt;</v>
      </c>
      <c r="AM136" s="2" t="s">
        <v>1405</v>
      </c>
      <c r="AN136" s="2">
        <v>34</v>
      </c>
      <c r="AO136" s="2" t="str">
        <f t="shared" si="23"/>
        <v>-43117624#1</v>
      </c>
      <c r="AP136" s="2" t="str">
        <f>$M$53</f>
        <v>32121248#14</v>
      </c>
    </row>
    <row r="137" spans="27:44" x14ac:dyDescent="0.25">
      <c r="AA137" s="31" t="s">
        <v>1319</v>
      </c>
      <c r="AB137" s="2" t="str">
        <f t="shared" si="24"/>
        <v>&lt;trip id="Belmont-Wynn-PrkSD-SB-05-Finish-Routed93" depart="16" from="-387423966" to="49887339.0"/&gt;</v>
      </c>
      <c r="AC137" s="2" t="s">
        <v>1385</v>
      </c>
      <c r="AD137" s="2">
        <f t="shared" si="26"/>
        <v>93</v>
      </c>
      <c r="AE137" s="2">
        <v>16</v>
      </c>
      <c r="AF137" s="2" t="str">
        <f t="shared" si="27"/>
        <v>-387423966</v>
      </c>
      <c r="AG137" s="32" t="str">
        <f>$M$48</f>
        <v>49887339.0</v>
      </c>
      <c r="AK137" s="1" t="s">
        <v>1355</v>
      </c>
      <c r="AL137" s="1" t="str">
        <f t="shared" si="25"/>
        <v>&lt;trip id="Montgm-76-ramp-MLK-WB-14-Finish-Routed93" depart="34" from="-43117624#1" to="104526256-AddedOnRampEdge"/&gt;</v>
      </c>
      <c r="AM137" s="1" t="s">
        <v>1405</v>
      </c>
      <c r="AN137" s="1">
        <v>34</v>
      </c>
      <c r="AO137" s="1" t="str">
        <f t="shared" si="23"/>
        <v>-43117624#1</v>
      </c>
      <c r="AP137" s="1" t="str">
        <f>$M$54</f>
        <v>104526256-AddedOnRampEdge</v>
      </c>
    </row>
    <row r="138" spans="27:44" x14ac:dyDescent="0.25">
      <c r="AA138" s="31" t="s">
        <v>1319</v>
      </c>
      <c r="AB138" s="2" t="str">
        <f t="shared" si="24"/>
        <v>&lt;trip id="Belmont-Wynn-PrkSD-SB-05-Finish-Routed94" depart="16" from="-387423966" to="43357850#14.0"/&gt;</v>
      </c>
      <c r="AC138" s="2" t="s">
        <v>1385</v>
      </c>
      <c r="AD138" s="2">
        <f t="shared" si="26"/>
        <v>94</v>
      </c>
      <c r="AE138" s="2">
        <v>16</v>
      </c>
      <c r="AF138" s="2" t="str">
        <f t="shared" si="27"/>
        <v>-387423966</v>
      </c>
      <c r="AG138" s="32" t="str">
        <f>$M$49</f>
        <v>43357850#14.0</v>
      </c>
      <c r="AK138" s="2" t="s">
        <v>1355</v>
      </c>
      <c r="AL138" s="2" t="str">
        <f t="shared" si="25"/>
        <v>&lt;trip id="Montgm-76-ramp-MLK-WB-14-Finish-Routed94" depart="34" from="-43117624#1" to="12327906#1"/&gt;</v>
      </c>
      <c r="AM138" s="2" t="s">
        <v>1405</v>
      </c>
      <c r="AN138" s="2">
        <v>34</v>
      </c>
      <c r="AO138" s="2" t="str">
        <f t="shared" si="23"/>
        <v>-43117624#1</v>
      </c>
      <c r="AP138" s="2" t="str">
        <f>$M$55</f>
        <v>12327906#1</v>
      </c>
    </row>
    <row r="139" spans="27:44" x14ac:dyDescent="0.25">
      <c r="AA139" s="31" t="s">
        <v>1319</v>
      </c>
      <c r="AB139" s="2" t="str">
        <f t="shared" si="24"/>
        <v>&lt;trip id="Belmont-Wynn-PrkSD-SB-05-Finish-Routed95" depart="16" from="-387423966" to="485212847#0"/&gt;</v>
      </c>
      <c r="AC139" s="2" t="s">
        <v>1385</v>
      </c>
      <c r="AD139" s="2">
        <f t="shared" si="26"/>
        <v>95</v>
      </c>
      <c r="AE139" s="2">
        <v>16</v>
      </c>
      <c r="AF139" s="2" t="str">
        <f t="shared" si="27"/>
        <v>-387423966</v>
      </c>
      <c r="AG139" s="32" t="str">
        <f>$M$50</f>
        <v>485212847#0</v>
      </c>
      <c r="AK139" s="1" t="s">
        <v>1355</v>
      </c>
      <c r="AL139" s="1" t="str">
        <f t="shared" si="25"/>
        <v>&lt;trip id="Montgm-76-ramp-MLK-WB-14-Finish-Routed95" depart="34" from="-43117624#1" to="49321305"/&gt;</v>
      </c>
      <c r="AM139" s="1" t="s">
        <v>1405</v>
      </c>
      <c r="AN139" s="1">
        <v>34</v>
      </c>
      <c r="AO139" s="1" t="str">
        <f t="shared" si="23"/>
        <v>-43117624#1</v>
      </c>
      <c r="AP139" s="1" t="str">
        <f>$M$56</f>
        <v>49321305</v>
      </c>
    </row>
    <row r="140" spans="27:44" ht="15.75" thickBot="1" x14ac:dyDescent="0.3">
      <c r="AA140" s="36" t="s">
        <v>1319</v>
      </c>
      <c r="AB140" s="37" t="str">
        <f t="shared" si="24"/>
        <v>&lt;trip id="Belmont-Wynn-PrkSD-SB-05-Finish-Routed96" depart="16" from="-387423966" to="43117623"/&gt;</v>
      </c>
      <c r="AC140" s="37" t="s">
        <v>1385</v>
      </c>
      <c r="AD140" s="37">
        <f t="shared" si="26"/>
        <v>96</v>
      </c>
      <c r="AE140" s="37">
        <v>16</v>
      </c>
      <c r="AF140" s="37" t="str">
        <f t="shared" si="27"/>
        <v>-387423966</v>
      </c>
      <c r="AG140" s="38">
        <f>$M$51</f>
        <v>43117623</v>
      </c>
      <c r="AK140" s="61" t="s">
        <v>1355</v>
      </c>
      <c r="AL140" s="61" t="str">
        <f t="shared" si="25"/>
        <v>&lt;trip id="Montgm-76-ramp-MLK-WB-14-Finish-Routed96" depart="34" from="-43117624#1" to="-43357850#4"/&gt;</v>
      </c>
      <c r="AM140" s="61" t="s">
        <v>1405</v>
      </c>
      <c r="AN140" s="61">
        <v>34</v>
      </c>
      <c r="AO140" s="61" t="str">
        <f t="shared" si="23"/>
        <v>-43117624#1</v>
      </c>
      <c r="AP140" s="61" t="str">
        <f>$M$57</f>
        <v>-43357850#4</v>
      </c>
    </row>
    <row r="141" spans="27:44" x14ac:dyDescent="0.25">
      <c r="AA141" s="19" t="s">
        <v>1333</v>
      </c>
      <c r="AB141" s="20" t="str">
        <f t="shared" si="24"/>
        <v>&lt;trip id="ConcrseDR-Belmont-MemHll-EB-02-Finish-Routed97" depart="10" from="-106455704#9" to="-42706763#2"/&gt;</v>
      </c>
      <c r="AC141" s="20" t="s">
        <v>1350</v>
      </c>
      <c r="AD141" s="20">
        <f t="shared" si="26"/>
        <v>97</v>
      </c>
      <c r="AE141" s="20">
        <v>10</v>
      </c>
      <c r="AF141" s="20" t="str">
        <f t="shared" si="27"/>
        <v>-106455704#9</v>
      </c>
      <c r="AG141" s="21" t="str">
        <f>$M$44</f>
        <v>-42706763#2</v>
      </c>
      <c r="AK141" s="63" t="s">
        <v>1355</v>
      </c>
      <c r="AL141" s="64" t="str">
        <f t="shared" si="25"/>
        <v>&lt;trip id="Montgm-BelMan-76-ramps-WB-14-Finish-Routed97" depart="32" from="-12180067#5" to="196358983#8"/&gt;</v>
      </c>
      <c r="AM141" s="64" t="s">
        <v>1401</v>
      </c>
      <c r="AN141" s="64">
        <v>32</v>
      </c>
      <c r="AO141" s="64" t="str">
        <f t="shared" si="23"/>
        <v>-12180067#5</v>
      </c>
      <c r="AP141" s="65" t="str">
        <f>$M$52</f>
        <v>196358983#8</v>
      </c>
    </row>
    <row r="142" spans="27:44" x14ac:dyDescent="0.25">
      <c r="AA142" s="22" t="s">
        <v>1333</v>
      </c>
      <c r="AB142" s="23" t="str">
        <f t="shared" si="24"/>
        <v>&lt;trip id="ConcrseDR-Belmont-MemHll-EB-02-Finish-Routed98" depart="10" from="-106455704#9" to="-12150712#3"/&gt;</v>
      </c>
      <c r="AC142" s="23" t="s">
        <v>1350</v>
      </c>
      <c r="AD142" s="23">
        <f t="shared" si="26"/>
        <v>98</v>
      </c>
      <c r="AE142" s="23">
        <v>10</v>
      </c>
      <c r="AF142" s="23" t="str">
        <f t="shared" si="27"/>
        <v>-106455704#9</v>
      </c>
      <c r="AG142" s="24" t="str">
        <f>$M$45</f>
        <v>-12150712#3</v>
      </c>
      <c r="AK142" s="31" t="s">
        <v>1355</v>
      </c>
      <c r="AL142" s="2" t="str">
        <f t="shared" si="25"/>
        <v>&lt;trip id="Montgm-BelMan-76-ramps-WB-14-Finish-Routed98" depart="32" from="-12180067#5" to="32121248#14"/&gt;</v>
      </c>
      <c r="AM142" s="2" t="s">
        <v>1401</v>
      </c>
      <c r="AN142" s="2">
        <v>32</v>
      </c>
      <c r="AO142" s="2" t="str">
        <f t="shared" si="23"/>
        <v>-12180067#5</v>
      </c>
      <c r="AP142" s="32" t="str">
        <f>$M$53</f>
        <v>32121248#14</v>
      </c>
    </row>
    <row r="143" spans="27:44" x14ac:dyDescent="0.25">
      <c r="AA143" s="22" t="s">
        <v>1333</v>
      </c>
      <c r="AB143" s="23" t="str">
        <f t="shared" si="24"/>
        <v>&lt;trip id="ConcrseDR-Belmont-MemHll-EB-02-Finish-Routed99" depart="10" from="-106455704#9" to="-12202540#1"/&gt;</v>
      </c>
      <c r="AC143" s="23" t="s">
        <v>1350</v>
      </c>
      <c r="AD143" s="23">
        <f t="shared" si="26"/>
        <v>99</v>
      </c>
      <c r="AE143" s="23">
        <v>10</v>
      </c>
      <c r="AF143" s="23" t="str">
        <f t="shared" si="27"/>
        <v>-106455704#9</v>
      </c>
      <c r="AG143" s="24" t="str">
        <f>$M$46</f>
        <v>-12202540#1</v>
      </c>
      <c r="AK143" s="66" t="s">
        <v>1355</v>
      </c>
      <c r="AL143" s="1" t="str">
        <f t="shared" si="25"/>
        <v>&lt;trip id="Montgm-BelMan-76-ramps-WB-14-Finish-Routed99" depart="32" from="-12180067#5" to="104526256-AddedOnRampEdge"/&gt;</v>
      </c>
      <c r="AM143" s="1" t="s">
        <v>1401</v>
      </c>
      <c r="AN143" s="1">
        <v>32</v>
      </c>
      <c r="AO143" s="1" t="str">
        <f t="shared" si="23"/>
        <v>-12180067#5</v>
      </c>
      <c r="AP143" s="67" t="str">
        <f>$M$54</f>
        <v>104526256-AddedOnRampEdge</v>
      </c>
    </row>
    <row r="144" spans="27:44" x14ac:dyDescent="0.25">
      <c r="AA144" s="22" t="s">
        <v>1333</v>
      </c>
      <c r="AB144" s="23" t="str">
        <f t="shared" si="24"/>
        <v>&lt;trip id="ConcrseDR-Belmont-MemHll-EB-02-Finish-Routed100" depart="10" from="-106455704#9" to="-43117599"/&gt;</v>
      </c>
      <c r="AC144" s="23" t="s">
        <v>1350</v>
      </c>
      <c r="AD144" s="23">
        <f t="shared" si="26"/>
        <v>100</v>
      </c>
      <c r="AE144" s="23">
        <v>10</v>
      </c>
      <c r="AF144" s="23" t="str">
        <f t="shared" si="27"/>
        <v>-106455704#9</v>
      </c>
      <c r="AG144" s="24">
        <f>$M$47</f>
        <v>-43117599</v>
      </c>
      <c r="AK144" s="31" t="s">
        <v>1355</v>
      </c>
      <c r="AL144" s="2" t="str">
        <f t="shared" si="25"/>
        <v>&lt;trip id="Montgm-BelMan-76-ramps-WB-14-Finish-Routed100" depart="32" from="-12180067#5" to="12327906#1"/&gt;</v>
      </c>
      <c r="AM144" s="2" t="s">
        <v>1401</v>
      </c>
      <c r="AN144" s="2">
        <v>32</v>
      </c>
      <c r="AO144" s="2" t="str">
        <f t="shared" si="23"/>
        <v>-12180067#5</v>
      </c>
      <c r="AP144" s="32" t="str">
        <f>$M$55</f>
        <v>12327906#1</v>
      </c>
    </row>
    <row r="145" spans="27:42" x14ac:dyDescent="0.25">
      <c r="AA145" s="22" t="s">
        <v>1333</v>
      </c>
      <c r="AB145" s="23" t="str">
        <f t="shared" si="24"/>
        <v>&lt;trip id="ConcrseDR-Belmont-MemHll-EB-02-Finish-Routed101" depart="10" from="-106455704#9" to="49887339.0"/&gt;</v>
      </c>
      <c r="AC145" s="23" t="s">
        <v>1350</v>
      </c>
      <c r="AD145" s="23">
        <f t="shared" si="26"/>
        <v>101</v>
      </c>
      <c r="AE145" s="23">
        <v>10</v>
      </c>
      <c r="AF145" s="23" t="str">
        <f t="shared" si="27"/>
        <v>-106455704#9</v>
      </c>
      <c r="AG145" s="24" t="str">
        <f>$M$48</f>
        <v>49887339.0</v>
      </c>
      <c r="AK145" s="66" t="s">
        <v>1355</v>
      </c>
      <c r="AL145" s="1" t="str">
        <f t="shared" si="25"/>
        <v>&lt;trip id="Montgm-BelMan-76-ramps-WB-14-Finish-Routed101" depart="32" from="-12180067#5" to="49321305"/&gt;</v>
      </c>
      <c r="AM145" s="1" t="s">
        <v>1401</v>
      </c>
      <c r="AN145" s="1">
        <v>32</v>
      </c>
      <c r="AO145" s="1" t="str">
        <f t="shared" si="23"/>
        <v>-12180067#5</v>
      </c>
      <c r="AP145" s="67" t="str">
        <f>$M$56</f>
        <v>49321305</v>
      </c>
    </row>
    <row r="146" spans="27:42" ht="15.75" thickBot="1" x14ac:dyDescent="0.3">
      <c r="AA146" s="22" t="s">
        <v>1333</v>
      </c>
      <c r="AB146" s="23" t="str">
        <f t="shared" si="24"/>
        <v>&lt;trip id="ConcrseDR-Belmont-MemHll-EB-02-Finish-Routed102" depart="10" from="-106455704#9" to="43357850#14.0"/&gt;</v>
      </c>
      <c r="AC146" s="23" t="s">
        <v>1350</v>
      </c>
      <c r="AD146" s="23">
        <f t="shared" si="26"/>
        <v>102</v>
      </c>
      <c r="AE146" s="23">
        <v>10</v>
      </c>
      <c r="AF146" s="23" t="str">
        <f t="shared" si="27"/>
        <v>-106455704#9</v>
      </c>
      <c r="AG146" s="24" t="str">
        <f>$M$49</f>
        <v>43357850#14.0</v>
      </c>
      <c r="AK146" s="36" t="s">
        <v>1355</v>
      </c>
      <c r="AL146" s="37" t="str">
        <f t="shared" si="25"/>
        <v>&lt;trip id="Montgm-BelMan-76-ramps-WB-14-Finish-Routed102" depart="32" from="-12180067#5" to="-43357850#4"/&gt;</v>
      </c>
      <c r="AM146" s="37" t="s">
        <v>1401</v>
      </c>
      <c r="AN146" s="37">
        <v>32</v>
      </c>
      <c r="AO146" s="37" t="str">
        <f t="shared" si="23"/>
        <v>-12180067#5</v>
      </c>
      <c r="AP146" s="38" t="str">
        <f>$M$57</f>
        <v>-43357850#4</v>
      </c>
    </row>
    <row r="147" spans="27:42" x14ac:dyDescent="0.25">
      <c r="AA147" s="22" t="s">
        <v>1333</v>
      </c>
      <c r="AB147" s="23" t="str">
        <f t="shared" si="24"/>
        <v>&lt;trip id="ConcrseDR-Belmont-MemHll-EB-02-Finish-Routed103" depart="10" from="-106455704#9" to="485212847#0"/&gt;</v>
      </c>
      <c r="AC147" s="23" t="s">
        <v>1350</v>
      </c>
      <c r="AD147" s="23">
        <f t="shared" si="26"/>
        <v>103</v>
      </c>
      <c r="AE147" s="23">
        <v>10</v>
      </c>
      <c r="AF147" s="23" t="str">
        <f t="shared" si="27"/>
        <v>-106455704#9</v>
      </c>
      <c r="AG147" s="24" t="str">
        <f>$M$50</f>
        <v>485212847#0</v>
      </c>
      <c r="AK147" s="62" t="s">
        <v>1355</v>
      </c>
      <c r="AL147" s="62" t="str">
        <f t="shared" si="25"/>
        <v>&lt;trip id="Wynn-GeogresLA-53rd-WB-05-Finish-Routed103" depart="14" from="196358983#7" to="196358983#8"/&gt;</v>
      </c>
      <c r="AM147" s="62" t="s">
        <v>1375</v>
      </c>
      <c r="AN147" s="62">
        <v>14</v>
      </c>
      <c r="AO147" s="62" t="str">
        <f t="shared" si="23"/>
        <v>196358983#7</v>
      </c>
      <c r="AP147" s="62" t="str">
        <f>$M$52</f>
        <v>196358983#8</v>
      </c>
    </row>
    <row r="148" spans="27:42" ht="15.75" thickBot="1" x14ac:dyDescent="0.3">
      <c r="AA148" s="25" t="s">
        <v>1333</v>
      </c>
      <c r="AB148" s="26" t="str">
        <f t="shared" si="24"/>
        <v>&lt;trip id="ConcrseDR-Belmont-MemHll-EB-02-Finish-Routed104" depart="10" from="-106455704#9" to="43117623"/&gt;</v>
      </c>
      <c r="AC148" s="26" t="s">
        <v>1350</v>
      </c>
      <c r="AD148" s="26">
        <f t="shared" si="26"/>
        <v>104</v>
      </c>
      <c r="AE148" s="26">
        <v>10</v>
      </c>
      <c r="AF148" s="26" t="str">
        <f t="shared" si="27"/>
        <v>-106455704#9</v>
      </c>
      <c r="AG148" s="27">
        <f>$M$51</f>
        <v>43117623</v>
      </c>
      <c r="AK148" s="2" t="s">
        <v>1355</v>
      </c>
      <c r="AL148" s="2" t="str">
        <f t="shared" si="25"/>
        <v>&lt;trip id="Wynn-GeogresLA-53rd-WB-05-Finish-Routed104" depart="14" from="196358983#7" to="32121248#14"/&gt;</v>
      </c>
      <c r="AM148" s="2" t="s">
        <v>1375</v>
      </c>
      <c r="AN148" s="2">
        <v>14</v>
      </c>
      <c r="AO148" s="2" t="str">
        <f t="shared" si="23"/>
        <v>196358983#7</v>
      </c>
      <c r="AP148" s="2" t="str">
        <f>$M$53</f>
        <v>32121248#14</v>
      </c>
    </row>
    <row r="149" spans="27:42" x14ac:dyDescent="0.25">
      <c r="AA149" s="28" t="s">
        <v>1333</v>
      </c>
      <c r="AB149" s="29" t="str">
        <f t="shared" si="24"/>
        <v>&lt;trip id="Girard-38th-34th-EB-2017-Finish-Routed105" depart="40" from="134558401" to="-42706763#2"/&gt;</v>
      </c>
      <c r="AC149" s="29" t="s">
        <v>1469</v>
      </c>
      <c r="AD149" s="29">
        <f t="shared" si="26"/>
        <v>105</v>
      </c>
      <c r="AE149" s="29">
        <v>40</v>
      </c>
      <c r="AF149" s="29" t="str">
        <f t="shared" si="27"/>
        <v>134558401</v>
      </c>
      <c r="AG149" s="30" t="str">
        <f>$M$44</f>
        <v>-42706763#2</v>
      </c>
      <c r="AK149" s="1" t="s">
        <v>1355</v>
      </c>
      <c r="AL149" s="1" t="str">
        <f t="shared" si="25"/>
        <v>&lt;trip id="Wynn-GeogresLA-53rd-WB-05-Finish-Routed105" depart="14" from="196358983#7" to="104526256-AddedOnRampEdge"/&gt;</v>
      </c>
      <c r="AM149" s="1" t="s">
        <v>1375</v>
      </c>
      <c r="AN149" s="1">
        <v>14</v>
      </c>
      <c r="AO149" s="1" t="str">
        <f t="shared" si="23"/>
        <v>196358983#7</v>
      </c>
      <c r="AP149" s="1" t="str">
        <f>$M$54</f>
        <v>104526256-AddedOnRampEdge</v>
      </c>
    </row>
    <row r="150" spans="27:42" x14ac:dyDescent="0.25">
      <c r="AA150" s="31" t="s">
        <v>1333</v>
      </c>
      <c r="AB150" s="2" t="str">
        <f t="shared" si="24"/>
        <v>&lt;trip id="Girard-38th-34th-EB-2017-Finish-Routed106" depart="40" from="134558401" to="-12150712#3"/&gt;</v>
      </c>
      <c r="AC150" s="2" t="s">
        <v>1469</v>
      </c>
      <c r="AD150" s="2">
        <f t="shared" si="26"/>
        <v>106</v>
      </c>
      <c r="AE150" s="2">
        <v>40</v>
      </c>
      <c r="AF150" s="2" t="str">
        <f t="shared" si="27"/>
        <v>134558401</v>
      </c>
      <c r="AG150" s="32" t="str">
        <f>$M$45</f>
        <v>-12150712#3</v>
      </c>
      <c r="AK150" s="2" t="s">
        <v>1355</v>
      </c>
      <c r="AL150" s="2" t="str">
        <f t="shared" si="25"/>
        <v>&lt;trip id="Wynn-GeogresLA-53rd-WB-05-Finish-Routed106" depart="14" from="196358983#7" to="12327906#1"/&gt;</v>
      </c>
      <c r="AM150" s="2" t="s">
        <v>1375</v>
      </c>
      <c r="AN150" s="2">
        <v>14</v>
      </c>
      <c r="AO150" s="2" t="str">
        <f t="shared" si="23"/>
        <v>196358983#7</v>
      </c>
      <c r="AP150" s="2" t="str">
        <f>$M$55</f>
        <v>12327906#1</v>
      </c>
    </row>
    <row r="151" spans="27:42" x14ac:dyDescent="0.25">
      <c r="AA151" s="31" t="s">
        <v>1333</v>
      </c>
      <c r="AB151" s="2" t="str">
        <f t="shared" si="24"/>
        <v>&lt;trip id="Girard-38th-34th-EB-2017-Finish-Routed107" depart="40" from="134558401" to="-12202540#1"/&gt;</v>
      </c>
      <c r="AC151" s="2" t="s">
        <v>1469</v>
      </c>
      <c r="AD151" s="2">
        <f t="shared" si="26"/>
        <v>107</v>
      </c>
      <c r="AE151" s="2">
        <v>40</v>
      </c>
      <c r="AF151" s="2" t="str">
        <f t="shared" si="27"/>
        <v>134558401</v>
      </c>
      <c r="AG151" s="32" t="str">
        <f>$M$46</f>
        <v>-12202540#1</v>
      </c>
      <c r="AK151" s="1" t="s">
        <v>1355</v>
      </c>
      <c r="AL151" s="1" t="str">
        <f t="shared" si="25"/>
        <v>&lt;trip id="Wynn-GeogresLA-53rd-WB-05-Finish-Routed107" depart="14" from="196358983#7" to="49321305"/&gt;</v>
      </c>
      <c r="AM151" s="1" t="s">
        <v>1375</v>
      </c>
      <c r="AN151" s="1">
        <v>14</v>
      </c>
      <c r="AO151" s="1" t="str">
        <f t="shared" si="23"/>
        <v>196358983#7</v>
      </c>
      <c r="AP151" s="1" t="str">
        <f>$M$56</f>
        <v>49321305</v>
      </c>
    </row>
    <row r="152" spans="27:42" x14ac:dyDescent="0.25">
      <c r="AA152" s="31" t="s">
        <v>1333</v>
      </c>
      <c r="AB152" s="2" t="str">
        <f t="shared" si="24"/>
        <v>&lt;trip id="Girard-38th-34th-EB-2017-Finish-Routed108" depart="40" from="134558401" to="-43117599"/&gt;</v>
      </c>
      <c r="AC152" s="2" t="s">
        <v>1469</v>
      </c>
      <c r="AD152" s="2">
        <f t="shared" si="26"/>
        <v>108</v>
      </c>
      <c r="AE152" s="2">
        <v>40</v>
      </c>
      <c r="AF152" s="2" t="str">
        <f t="shared" si="27"/>
        <v>134558401</v>
      </c>
      <c r="AG152" s="32">
        <f>$M$47</f>
        <v>-43117599</v>
      </c>
      <c r="AK152" s="2" t="s">
        <v>1355</v>
      </c>
      <c r="AL152" s="2" t="str">
        <f t="shared" si="25"/>
        <v>&lt;trip id="Wynn-GeogresLA-53rd-WB-05-Finish-Routed108" depart="14" from="196358983#7" to="-43357850#4"/&gt;</v>
      </c>
      <c r="AM152" s="2" t="s">
        <v>1375</v>
      </c>
      <c r="AN152" s="2">
        <v>14</v>
      </c>
      <c r="AO152" s="2" t="str">
        <f t="shared" si="23"/>
        <v>196358983#7</v>
      </c>
      <c r="AP152" s="2" t="str">
        <f>$M$57</f>
        <v>-43357850#4</v>
      </c>
    </row>
    <row r="153" spans="27:42" x14ac:dyDescent="0.25">
      <c r="AA153" s="31" t="s">
        <v>1333</v>
      </c>
      <c r="AB153" s="2" t="str">
        <f t="shared" si="24"/>
        <v>&lt;trip id="Girard-38th-34th-EB-2017-Finish-Routed109" depart="40" from="134558401" to="49887339.0"/&gt;</v>
      </c>
      <c r="AC153" s="2" t="s">
        <v>1469</v>
      </c>
      <c r="AD153" s="2">
        <f t="shared" si="26"/>
        <v>109</v>
      </c>
      <c r="AE153" s="2">
        <v>40</v>
      </c>
      <c r="AF153" s="2" t="str">
        <f t="shared" si="27"/>
        <v>134558401</v>
      </c>
      <c r="AG153" s="32" t="str">
        <f>$M$48</f>
        <v>49887339.0</v>
      </c>
      <c r="AK153" s="1" t="s">
        <v>1355</v>
      </c>
      <c r="AL153" s="1" t="str">
        <f t="shared" si="25"/>
        <v>&lt;trip id="ParkSide-52nd-Belmont-WB-2017-1109" depart="25" from="62105282#0" to="196358983#8"/&gt;</v>
      </c>
      <c r="AM153" s="51" t="s">
        <v>1624</v>
      </c>
      <c r="AN153" s="7">
        <v>25</v>
      </c>
      <c r="AO153" s="35" t="s">
        <v>1622</v>
      </c>
      <c r="AP153" s="1" t="str">
        <f>$M$52</f>
        <v>196358983#8</v>
      </c>
    </row>
    <row r="154" spans="27:42" x14ac:dyDescent="0.25">
      <c r="AA154" s="31" t="s">
        <v>1333</v>
      </c>
      <c r="AB154" s="2" t="str">
        <f t="shared" si="24"/>
        <v>&lt;trip id="Girard-38th-34th-EB-2017-Finish-Routed110" depart="40" from="134558401" to="43357850#14.0"/&gt;</v>
      </c>
      <c r="AC154" s="2" t="s">
        <v>1469</v>
      </c>
      <c r="AD154" s="2">
        <f t="shared" si="26"/>
        <v>110</v>
      </c>
      <c r="AE154" s="2">
        <v>40</v>
      </c>
      <c r="AF154" s="2" t="str">
        <f t="shared" si="27"/>
        <v>134558401</v>
      </c>
      <c r="AG154" s="32" t="str">
        <f>$M$49</f>
        <v>43357850#14.0</v>
      </c>
      <c r="AK154" s="1" t="s">
        <v>1355</v>
      </c>
      <c r="AL154" s="1" t="str">
        <f t="shared" si="25"/>
        <v>&lt;trip id="ParkSide-52nd-Belmont-WB-2017-2110" depart="25" from="62105282#0" to="32121248#14"/&gt;</v>
      </c>
      <c r="AM154" s="51" t="s">
        <v>1625</v>
      </c>
      <c r="AN154" s="7">
        <v>25</v>
      </c>
      <c r="AO154" s="7" t="s">
        <v>1622</v>
      </c>
      <c r="AP154" s="2" t="str">
        <f>$M$53</f>
        <v>32121248#14</v>
      </c>
    </row>
    <row r="155" spans="27:42" x14ac:dyDescent="0.25">
      <c r="AA155" s="31" t="s">
        <v>1333</v>
      </c>
      <c r="AB155" s="2" t="str">
        <f t="shared" si="24"/>
        <v>&lt;trip id="Girard-38th-34th-EB-2017-Finish-Routed111" depart="40" from="134558401" to="485212847#0"/&gt;</v>
      </c>
      <c r="AC155" s="2" t="s">
        <v>1469</v>
      </c>
      <c r="AD155" s="2">
        <f t="shared" si="26"/>
        <v>111</v>
      </c>
      <c r="AE155" s="2">
        <v>40</v>
      </c>
      <c r="AF155" s="2" t="str">
        <f t="shared" si="27"/>
        <v>134558401</v>
      </c>
      <c r="AG155" s="32" t="str">
        <f>$M$50</f>
        <v>485212847#0</v>
      </c>
      <c r="AK155" s="1" t="s">
        <v>1355</v>
      </c>
      <c r="AL155" s="1" t="str">
        <f t="shared" si="25"/>
        <v>&lt;trip id="ParkSide-52nd-Belmont-WB-2017-3111" depart="25" from="62105282#0" to="104526256-AddedOnRampEdge"/&gt;</v>
      </c>
      <c r="AM155" s="51" t="s">
        <v>1626</v>
      </c>
      <c r="AN155" s="7">
        <v>25</v>
      </c>
      <c r="AO155" s="7" t="s">
        <v>1622</v>
      </c>
      <c r="AP155" s="1" t="str">
        <f>$M$54</f>
        <v>104526256-AddedOnRampEdge</v>
      </c>
    </row>
    <row r="156" spans="27:42" ht="15.75" thickBot="1" x14ac:dyDescent="0.3">
      <c r="AA156" s="36" t="s">
        <v>1333</v>
      </c>
      <c r="AB156" s="37" t="str">
        <f t="shared" si="24"/>
        <v>&lt;trip id="Girard-38th-34th-EB-2017-Finish-Routed112" depart="40" from="134558401" to="43117623"/&gt;</v>
      </c>
      <c r="AC156" s="37" t="s">
        <v>1469</v>
      </c>
      <c r="AD156" s="37">
        <f t="shared" si="26"/>
        <v>112</v>
      </c>
      <c r="AE156" s="37">
        <v>40</v>
      </c>
      <c r="AF156" s="37" t="str">
        <f t="shared" si="27"/>
        <v>134558401</v>
      </c>
      <c r="AG156" s="38">
        <f>$M$51</f>
        <v>43117623</v>
      </c>
      <c r="AK156" s="1" t="s">
        <v>1355</v>
      </c>
      <c r="AL156" s="1" t="str">
        <f t="shared" si="25"/>
        <v>&lt;trip id="ParkSide-52nd-Belmont-WB-2017-4112" depart="25" from="62105282#0" to="12327906#1"/&gt;</v>
      </c>
      <c r="AM156" s="51" t="s">
        <v>1627</v>
      </c>
      <c r="AN156" s="7">
        <v>25</v>
      </c>
      <c r="AO156" s="7" t="s">
        <v>1622</v>
      </c>
      <c r="AP156" s="2" t="str">
        <f>$M$55</f>
        <v>12327906#1</v>
      </c>
    </row>
    <row r="157" spans="27:42" x14ac:dyDescent="0.25">
      <c r="AA157" s="19" t="s">
        <v>1333</v>
      </c>
      <c r="AB157" s="20" t="str">
        <f t="shared" si="24"/>
        <v>&lt;trip id="GrgeHill-Wynn_BTH-02-Finish-Routed113" depart="12" from="49940069" to="-42706763#2"/&gt;</v>
      </c>
      <c r="AC157" s="20" t="s">
        <v>1362</v>
      </c>
      <c r="AD157" s="20">
        <f t="shared" si="26"/>
        <v>113</v>
      </c>
      <c r="AE157" s="20">
        <v>12</v>
      </c>
      <c r="AF157" s="20" t="str">
        <f t="shared" si="27"/>
        <v>49940069</v>
      </c>
      <c r="AG157" s="21" t="str">
        <f>$M$44</f>
        <v>-42706763#2</v>
      </c>
      <c r="AK157" s="1" t="s">
        <v>1355</v>
      </c>
      <c r="AL157" s="1" t="str">
        <f t="shared" si="25"/>
        <v>&lt;trip id="ParkSide-52nd-Belmont-WB-2017-5113" depart="25" from="62105282#0" to="49321305"/&gt;</v>
      </c>
      <c r="AM157" s="51" t="s">
        <v>1628</v>
      </c>
      <c r="AN157" s="7">
        <v>25</v>
      </c>
      <c r="AO157" s="7" t="s">
        <v>1622</v>
      </c>
      <c r="AP157" s="1" t="str">
        <f>$M$56</f>
        <v>49321305</v>
      </c>
    </row>
    <row r="158" spans="27:42" x14ac:dyDescent="0.25">
      <c r="AA158" s="22" t="s">
        <v>1333</v>
      </c>
      <c r="AB158" s="23" t="str">
        <f t="shared" si="24"/>
        <v>&lt;trip id="GrgeHill-Wynn_BTH-02-Finish-Routed114" depart="12" from="49940069" to="-12150712#3"/&gt;</v>
      </c>
      <c r="AC158" s="23" t="s">
        <v>1362</v>
      </c>
      <c r="AD158" s="23">
        <f t="shared" si="26"/>
        <v>114</v>
      </c>
      <c r="AE158" s="23">
        <v>12</v>
      </c>
      <c r="AF158" s="23" t="str">
        <f t="shared" si="27"/>
        <v>49940069</v>
      </c>
      <c r="AG158" s="24" t="str">
        <f>$M$45</f>
        <v>-12150712#3</v>
      </c>
      <c r="AK158" s="1" t="s">
        <v>1355</v>
      </c>
      <c r="AL158" s="1" t="str">
        <f t="shared" si="25"/>
        <v>&lt;trip id="ParkSide-52nd-Belmont-WB-2017-6114" depart="25" from="62105282#0" to="-43357850#4"/&gt;</v>
      </c>
      <c r="AM158" s="51" t="s">
        <v>1629</v>
      </c>
      <c r="AN158" s="7">
        <v>25</v>
      </c>
      <c r="AO158" s="7" t="s">
        <v>1622</v>
      </c>
      <c r="AP158" s="2" t="str">
        <f>$M$57</f>
        <v>-43357850#4</v>
      </c>
    </row>
    <row r="159" spans="27:42" x14ac:dyDescent="0.25">
      <c r="AA159" s="22" t="s">
        <v>1333</v>
      </c>
      <c r="AB159" s="23" t="str">
        <f t="shared" si="24"/>
        <v>&lt;trip id="GrgeHill-Wynn_BTH-02-Finish-Routed115" depart="12" from="49940069" to="-12202540#1"/&gt;</v>
      </c>
      <c r="AC159" s="23" t="s">
        <v>1362</v>
      </c>
      <c r="AD159" s="23">
        <f t="shared" si="26"/>
        <v>115</v>
      </c>
      <c r="AE159" s="23">
        <v>12</v>
      </c>
      <c r="AF159" s="23" t="str">
        <f t="shared" si="27"/>
        <v>49940069</v>
      </c>
      <c r="AG159" s="24" t="str">
        <f>$M$46</f>
        <v>-12202540#1</v>
      </c>
    </row>
    <row r="160" spans="27:42" x14ac:dyDescent="0.25">
      <c r="AA160" s="22" t="s">
        <v>1333</v>
      </c>
      <c r="AB160" s="23" t="str">
        <f t="shared" si="24"/>
        <v>&lt;trip id="GrgeHill-Wynn_BTH-02-Finish-Routed116" depart="12" from="49940069" to="-43117599"/&gt;</v>
      </c>
      <c r="AC160" s="23" t="s">
        <v>1362</v>
      </c>
      <c r="AD160" s="23">
        <f t="shared" si="26"/>
        <v>116</v>
      </c>
      <c r="AE160" s="23">
        <v>12</v>
      </c>
      <c r="AF160" s="23" t="str">
        <f t="shared" si="27"/>
        <v>49940069</v>
      </c>
      <c r="AG160" s="24">
        <f>$M$47</f>
        <v>-43117599</v>
      </c>
    </row>
    <row r="161" spans="27:33" x14ac:dyDescent="0.25">
      <c r="AA161" s="22" t="s">
        <v>1333</v>
      </c>
      <c r="AB161" s="23" t="str">
        <f t="shared" si="24"/>
        <v>&lt;trip id="GrgeHill-Wynn_BTH-02-Finish-Routed117" depart="12" from="49940069" to="49887339.0"/&gt;</v>
      </c>
      <c r="AC161" s="23" t="s">
        <v>1362</v>
      </c>
      <c r="AD161" s="23">
        <f t="shared" si="26"/>
        <v>117</v>
      </c>
      <c r="AE161" s="23">
        <v>12</v>
      </c>
      <c r="AF161" s="23" t="str">
        <f t="shared" si="27"/>
        <v>49940069</v>
      </c>
      <c r="AG161" s="24" t="str">
        <f>$M$48</f>
        <v>49887339.0</v>
      </c>
    </row>
    <row r="162" spans="27:33" x14ac:dyDescent="0.25">
      <c r="AA162" s="22" t="s">
        <v>1333</v>
      </c>
      <c r="AB162" s="23" t="str">
        <f t="shared" si="24"/>
        <v>&lt;trip id="GrgeHill-Wynn_BTH-02-Finish-Routed118" depart="12" from="49940069" to="43357850#14.0"/&gt;</v>
      </c>
      <c r="AC162" s="23" t="s">
        <v>1362</v>
      </c>
      <c r="AD162" s="23">
        <f t="shared" si="26"/>
        <v>118</v>
      </c>
      <c r="AE162" s="23">
        <v>12</v>
      </c>
      <c r="AF162" s="23" t="str">
        <f t="shared" si="27"/>
        <v>49940069</v>
      </c>
      <c r="AG162" s="24" t="str">
        <f>$M$49</f>
        <v>43357850#14.0</v>
      </c>
    </row>
    <row r="163" spans="27:33" x14ac:dyDescent="0.25">
      <c r="AA163" s="22" t="s">
        <v>1333</v>
      </c>
      <c r="AB163" s="23" t="str">
        <f t="shared" si="24"/>
        <v>&lt;trip id="GrgeHill-Wynn_BTH-02-Finish-Routed119" depart="12" from="49940069" to="485212847#0"/&gt;</v>
      </c>
      <c r="AC163" s="23" t="s">
        <v>1362</v>
      </c>
      <c r="AD163" s="23">
        <f t="shared" si="26"/>
        <v>119</v>
      </c>
      <c r="AE163" s="23">
        <v>12</v>
      </c>
      <c r="AF163" s="23" t="str">
        <f t="shared" si="27"/>
        <v>49940069</v>
      </c>
      <c r="AG163" s="24" t="str">
        <f>$M$50</f>
        <v>485212847#0</v>
      </c>
    </row>
    <row r="164" spans="27:33" ht="15.75" thickBot="1" x14ac:dyDescent="0.3">
      <c r="AA164" s="25" t="s">
        <v>1333</v>
      </c>
      <c r="AB164" s="26" t="str">
        <f t="shared" si="24"/>
        <v>&lt;trip id="GrgeHill-Wynn_BTH-02-Finish-Routed120" depart="12" from="49940069" to="43117623"/&gt;</v>
      </c>
      <c r="AC164" s="26" t="s">
        <v>1362</v>
      </c>
      <c r="AD164" s="26">
        <f t="shared" si="26"/>
        <v>120</v>
      </c>
      <c r="AE164" s="26">
        <v>12</v>
      </c>
      <c r="AF164" s="26" t="str">
        <f t="shared" si="27"/>
        <v>49940069</v>
      </c>
      <c r="AG164" s="27">
        <f>$M$51</f>
        <v>43117623</v>
      </c>
    </row>
    <row r="165" spans="27:33" x14ac:dyDescent="0.25">
      <c r="AA165" s="28" t="s">
        <v>1333</v>
      </c>
      <c r="AB165" s="29" t="str">
        <f t="shared" si="24"/>
        <v>&lt;trip id="Montgm-76-ramp-MLK-EB-14-Finish-Routed121" depart="33" from="43117623" to="-42706763#2"/&gt;</v>
      </c>
      <c r="AC165" s="29" t="s">
        <v>1447</v>
      </c>
      <c r="AD165" s="29">
        <f t="shared" si="26"/>
        <v>121</v>
      </c>
      <c r="AE165" s="29">
        <v>33</v>
      </c>
      <c r="AF165" s="29" t="str">
        <f t="shared" si="27"/>
        <v>43117623</v>
      </c>
      <c r="AG165" s="30" t="str">
        <f>$M$44</f>
        <v>-42706763#2</v>
      </c>
    </row>
    <row r="166" spans="27:33" x14ac:dyDescent="0.25">
      <c r="AA166" s="31" t="s">
        <v>1333</v>
      </c>
      <c r="AB166" s="2" t="str">
        <f t="shared" si="24"/>
        <v>&lt;trip id="Montgm-76-ramp-MLK-EB-14-Finish-Routed122" depart="33" from="43117623" to="-12150712#3"/&gt;</v>
      </c>
      <c r="AC166" s="2" t="s">
        <v>1447</v>
      </c>
      <c r="AD166" s="2">
        <f t="shared" si="26"/>
        <v>122</v>
      </c>
      <c r="AE166" s="2">
        <v>33</v>
      </c>
      <c r="AF166" s="2" t="str">
        <f t="shared" si="27"/>
        <v>43117623</v>
      </c>
      <c r="AG166" s="32" t="str">
        <f>$M$45</f>
        <v>-12150712#3</v>
      </c>
    </row>
    <row r="167" spans="27:33" x14ac:dyDescent="0.25">
      <c r="AA167" s="31" t="s">
        <v>1333</v>
      </c>
      <c r="AB167" s="2" t="str">
        <f t="shared" si="24"/>
        <v>&lt;trip id="Montgm-76-ramp-MLK-EB-14-Finish-Routed123" depart="33" from="43117623" to="-12202540#1"/&gt;</v>
      </c>
      <c r="AC167" s="2" t="s">
        <v>1447</v>
      </c>
      <c r="AD167" s="2">
        <f t="shared" si="26"/>
        <v>123</v>
      </c>
      <c r="AE167" s="2">
        <v>33</v>
      </c>
      <c r="AF167" s="2" t="str">
        <f t="shared" si="27"/>
        <v>43117623</v>
      </c>
      <c r="AG167" s="32" t="str">
        <f>$M$46</f>
        <v>-12202540#1</v>
      </c>
    </row>
    <row r="168" spans="27:33" x14ac:dyDescent="0.25">
      <c r="AA168" s="31" t="s">
        <v>1333</v>
      </c>
      <c r="AB168" s="2" t="str">
        <f t="shared" si="24"/>
        <v>&lt;trip id="Montgm-76-ramp-MLK-EB-14-Finish-Routed124" depart="33" from="43117623" to="-43117599"/&gt;</v>
      </c>
      <c r="AC168" s="2" t="s">
        <v>1447</v>
      </c>
      <c r="AD168" s="2">
        <f t="shared" si="26"/>
        <v>124</v>
      </c>
      <c r="AE168" s="2">
        <v>33</v>
      </c>
      <c r="AF168" s="2" t="str">
        <f t="shared" si="27"/>
        <v>43117623</v>
      </c>
      <c r="AG168" s="32">
        <f>$M$47</f>
        <v>-43117599</v>
      </c>
    </row>
    <row r="169" spans="27:33" x14ac:dyDescent="0.25">
      <c r="AA169" s="31" t="s">
        <v>1333</v>
      </c>
      <c r="AB169" s="2" t="str">
        <f t="shared" si="24"/>
        <v>&lt;trip id="Montgm-76-ramp-MLK-EB-14-Finish-Routed125" depart="33" from="43117623" to="49887339.0"/&gt;</v>
      </c>
      <c r="AC169" s="2" t="s">
        <v>1447</v>
      </c>
      <c r="AD169" s="2">
        <f t="shared" si="26"/>
        <v>125</v>
      </c>
      <c r="AE169" s="2">
        <v>33</v>
      </c>
      <c r="AF169" s="2" t="str">
        <f t="shared" si="27"/>
        <v>43117623</v>
      </c>
      <c r="AG169" s="32" t="str">
        <f>$M$48</f>
        <v>49887339.0</v>
      </c>
    </row>
    <row r="170" spans="27:33" x14ac:dyDescent="0.25">
      <c r="AA170" s="31" t="s">
        <v>1333</v>
      </c>
      <c r="AB170" s="2" t="str">
        <f t="shared" si="24"/>
        <v>&lt;trip id="Montgm-76-ramp-MLK-EB-14-Finish-Routed126" depart="33" from="43117623" to="43357850#14.0"/&gt;</v>
      </c>
      <c r="AC170" s="2" t="s">
        <v>1447</v>
      </c>
      <c r="AD170" s="2">
        <f t="shared" si="26"/>
        <v>126</v>
      </c>
      <c r="AE170" s="2">
        <v>33</v>
      </c>
      <c r="AF170" s="2" t="str">
        <f t="shared" si="27"/>
        <v>43117623</v>
      </c>
      <c r="AG170" s="32" t="str">
        <f>$M$49</f>
        <v>43357850#14.0</v>
      </c>
    </row>
    <row r="171" spans="27:33" x14ac:dyDescent="0.25">
      <c r="AA171" s="31" t="s">
        <v>1333</v>
      </c>
      <c r="AB171" s="2" t="str">
        <f t="shared" si="24"/>
        <v>&lt;trip id="Montgm-76-ramp-MLK-EB-14-Finish-Routed127" depart="33" from="43117623" to="485212847#0"/&gt;</v>
      </c>
      <c r="AC171" s="2" t="s">
        <v>1447</v>
      </c>
      <c r="AD171" s="2">
        <f t="shared" si="26"/>
        <v>127</v>
      </c>
      <c r="AE171" s="2">
        <v>33</v>
      </c>
      <c r="AF171" s="2" t="str">
        <f t="shared" si="27"/>
        <v>43117623</v>
      </c>
      <c r="AG171" s="32" t="str">
        <f>$M$50</f>
        <v>485212847#0</v>
      </c>
    </row>
    <row r="172" spans="27:33" ht="15.75" thickBot="1" x14ac:dyDescent="0.3">
      <c r="AA172" s="36" t="s">
        <v>1333</v>
      </c>
      <c r="AB172" s="37" t="str">
        <f t="shared" si="24"/>
        <v>&lt;trip id="Montgm-76-ramp-MLK-EB-14-Finish-Routed128" depart="33" from="43117623" to="43117623"/&gt;</v>
      </c>
      <c r="AC172" s="37" t="s">
        <v>1447</v>
      </c>
      <c r="AD172" s="37">
        <f t="shared" si="26"/>
        <v>128</v>
      </c>
      <c r="AE172" s="37">
        <v>33</v>
      </c>
      <c r="AF172" s="37" t="str">
        <f t="shared" si="27"/>
        <v>43117623</v>
      </c>
      <c r="AG172" s="38">
        <f>$M$51</f>
        <v>43117623</v>
      </c>
    </row>
    <row r="173" spans="27:33" x14ac:dyDescent="0.25">
      <c r="AA173" s="19" t="s">
        <v>1333</v>
      </c>
      <c r="AB173" s="20" t="str">
        <f t="shared" si="24"/>
        <v>&lt;trip id="Montgm-BelMan-76-ramps-EB-14-Finish-Routed129" depart="31" from="12180067#4" to="-42706763#2"/&gt;</v>
      </c>
      <c r="AC173" s="20" t="s">
        <v>1438</v>
      </c>
      <c r="AD173" s="20">
        <f t="shared" si="26"/>
        <v>129</v>
      </c>
      <c r="AE173" s="20">
        <v>31</v>
      </c>
      <c r="AF173" s="20" t="str">
        <f t="shared" si="27"/>
        <v>12180067#4</v>
      </c>
      <c r="AG173" s="21" t="str">
        <f>$M$44</f>
        <v>-42706763#2</v>
      </c>
    </row>
    <row r="174" spans="27:33" x14ac:dyDescent="0.25">
      <c r="AA174" s="22" t="s">
        <v>1333</v>
      </c>
      <c r="AB174" s="23" t="str">
        <f t="shared" ref="AB174:AB236" si="28">_xlfn.CONCAT($E$26,AC174,AD174,$F$26,AE174,$G$26,AF174,$H$26,AG174,$I$26)</f>
        <v>&lt;trip id="Montgm-BelMan-76-ramps-EB-14-Finish-Routed130" depart="31" from="12180067#4" to="-12150712#3"/&gt;</v>
      </c>
      <c r="AC174" s="23" t="s">
        <v>1438</v>
      </c>
      <c r="AD174" s="23">
        <f t="shared" si="26"/>
        <v>130</v>
      </c>
      <c r="AE174" s="23">
        <v>31</v>
      </c>
      <c r="AF174" s="23" t="str">
        <f t="shared" si="27"/>
        <v>12180067#4</v>
      </c>
      <c r="AG174" s="24" t="str">
        <f>$M$45</f>
        <v>-12150712#3</v>
      </c>
    </row>
    <row r="175" spans="27:33" x14ac:dyDescent="0.25">
      <c r="AA175" s="22" t="s">
        <v>1333</v>
      </c>
      <c r="AB175" s="23" t="str">
        <f t="shared" si="28"/>
        <v>&lt;trip id="Montgm-BelMan-76-ramps-EB-14-Finish-Routed131" depart="31" from="12180067#4" to="-12202540#1"/&gt;</v>
      </c>
      <c r="AC175" s="23" t="s">
        <v>1438</v>
      </c>
      <c r="AD175" s="23">
        <f t="shared" ref="AD175:AD236" si="29">1+AD174</f>
        <v>131</v>
      </c>
      <c r="AE175" s="23">
        <v>31</v>
      </c>
      <c r="AF175" s="23" t="str">
        <f t="shared" si="27"/>
        <v>12180067#4</v>
      </c>
      <c r="AG175" s="24" t="str">
        <f>$M$46</f>
        <v>-12202540#1</v>
      </c>
    </row>
    <row r="176" spans="27:33" x14ac:dyDescent="0.25">
      <c r="AA176" s="22" t="s">
        <v>1333</v>
      </c>
      <c r="AB176" s="23" t="str">
        <f t="shared" si="28"/>
        <v>&lt;trip id="Montgm-BelMan-76-ramps-EB-14-Finish-Routed132" depart="31" from="12180067#4" to="-43117599"/&gt;</v>
      </c>
      <c r="AC176" s="23" t="s">
        <v>1438</v>
      </c>
      <c r="AD176" s="23">
        <f t="shared" si="29"/>
        <v>132</v>
      </c>
      <c r="AE176" s="23">
        <v>31</v>
      </c>
      <c r="AF176" s="23" t="str">
        <f t="shared" si="27"/>
        <v>12180067#4</v>
      </c>
      <c r="AG176" s="24">
        <f>$M$47</f>
        <v>-43117599</v>
      </c>
    </row>
    <row r="177" spans="27:33" x14ac:dyDescent="0.25">
      <c r="AA177" s="22" t="s">
        <v>1333</v>
      </c>
      <c r="AB177" s="23" t="str">
        <f t="shared" si="28"/>
        <v>&lt;trip id="Montgm-BelMan-76-ramps-EB-14-Finish-Routed133" depart="31" from="12180067#4" to="49887339.0"/&gt;</v>
      </c>
      <c r="AC177" s="23" t="s">
        <v>1438</v>
      </c>
      <c r="AD177" s="23">
        <f t="shared" si="29"/>
        <v>133</v>
      </c>
      <c r="AE177" s="23">
        <v>31</v>
      </c>
      <c r="AF177" s="23" t="str">
        <f t="shared" si="27"/>
        <v>12180067#4</v>
      </c>
      <c r="AG177" s="24" t="str">
        <f>$M$48</f>
        <v>49887339.0</v>
      </c>
    </row>
    <row r="178" spans="27:33" x14ac:dyDescent="0.25">
      <c r="AA178" s="22" t="s">
        <v>1333</v>
      </c>
      <c r="AB178" s="23" t="str">
        <f t="shared" si="28"/>
        <v>&lt;trip id="Montgm-BelMan-76-ramps-EB-14-Finish-Routed134" depart="31" from="12180067#4" to="43357850#14.0"/&gt;</v>
      </c>
      <c r="AC178" s="23" t="s">
        <v>1438</v>
      </c>
      <c r="AD178" s="23">
        <f t="shared" si="29"/>
        <v>134</v>
      </c>
      <c r="AE178" s="23">
        <v>31</v>
      </c>
      <c r="AF178" s="23" t="str">
        <f t="shared" si="27"/>
        <v>12180067#4</v>
      </c>
      <c r="AG178" s="24" t="str">
        <f>$M$49</f>
        <v>43357850#14.0</v>
      </c>
    </row>
    <row r="179" spans="27:33" x14ac:dyDescent="0.25">
      <c r="AA179" s="22" t="s">
        <v>1333</v>
      </c>
      <c r="AB179" s="23" t="str">
        <f t="shared" si="28"/>
        <v>&lt;trip id="Montgm-BelMan-76-ramps-EB-14-Finish-Routed135" depart="31" from="12180067#4" to="485212847#0"/&gt;</v>
      </c>
      <c r="AC179" s="23" t="s">
        <v>1438</v>
      </c>
      <c r="AD179" s="23">
        <f t="shared" si="29"/>
        <v>135</v>
      </c>
      <c r="AE179" s="23">
        <v>31</v>
      </c>
      <c r="AF179" s="23" t="str">
        <f t="shared" si="27"/>
        <v>12180067#4</v>
      </c>
      <c r="AG179" s="24" t="str">
        <f>$M$50</f>
        <v>485212847#0</v>
      </c>
    </row>
    <row r="180" spans="27:33" ht="15.75" thickBot="1" x14ac:dyDescent="0.3">
      <c r="AA180" s="25" t="s">
        <v>1333</v>
      </c>
      <c r="AB180" s="26" t="str">
        <f t="shared" si="28"/>
        <v>&lt;trip id="Montgm-BelMan-76-ramps-EB-14-Finish-Routed136" depart="31" from="12180067#4" to="43117623"/&gt;</v>
      </c>
      <c r="AC180" s="26" t="s">
        <v>1438</v>
      </c>
      <c r="AD180" s="26">
        <f t="shared" si="29"/>
        <v>136</v>
      </c>
      <c r="AE180" s="26">
        <v>31</v>
      </c>
      <c r="AF180" s="26" t="str">
        <f t="shared" si="27"/>
        <v>12180067#4</v>
      </c>
      <c r="AG180" s="27">
        <f>$M$51</f>
        <v>43117623</v>
      </c>
    </row>
    <row r="181" spans="27:33" x14ac:dyDescent="0.25">
      <c r="AA181" s="28" t="s">
        <v>1319</v>
      </c>
      <c r="AB181" s="29" t="str">
        <f t="shared" si="28"/>
        <v>&lt;trip id="Wynn-54th-PrkSD-BTH-02-Finish-Routed137" depart="19" from="-196358983#4" to="-42706763#2"/&gt;</v>
      </c>
      <c r="AC181" s="29" t="s">
        <v>1397</v>
      </c>
      <c r="AD181" s="29">
        <f t="shared" si="29"/>
        <v>137</v>
      </c>
      <c r="AE181" s="29">
        <v>19</v>
      </c>
      <c r="AF181" s="29" t="str">
        <f t="shared" si="27"/>
        <v>-196358983#4</v>
      </c>
      <c r="AG181" s="30" t="str">
        <f>$M$44</f>
        <v>-42706763#2</v>
      </c>
    </row>
    <row r="182" spans="27:33" x14ac:dyDescent="0.25">
      <c r="AA182" s="31" t="s">
        <v>1319</v>
      </c>
      <c r="AB182" s="2" t="str">
        <f t="shared" si="28"/>
        <v>&lt;trip id="Wynn-54th-PrkSD-BTH-02-Finish-Routed138" depart="19" from="-196358983#4" to="-12150712#3"/&gt;</v>
      </c>
      <c r="AC182" s="2" t="s">
        <v>1397</v>
      </c>
      <c r="AD182" s="2">
        <f t="shared" si="29"/>
        <v>138</v>
      </c>
      <c r="AE182" s="2">
        <v>19</v>
      </c>
      <c r="AF182" s="2" t="str">
        <f t="shared" si="27"/>
        <v>-196358983#4</v>
      </c>
      <c r="AG182" s="32" t="str">
        <f>$M$45</f>
        <v>-12150712#3</v>
      </c>
    </row>
    <row r="183" spans="27:33" x14ac:dyDescent="0.25">
      <c r="AA183" s="31" t="s">
        <v>1319</v>
      </c>
      <c r="AB183" s="2" t="str">
        <f t="shared" si="28"/>
        <v>&lt;trip id="Wynn-54th-PrkSD-BTH-02-Finish-Routed139" depart="19" from="-196358983#4" to="-12202540#1"/&gt;</v>
      </c>
      <c r="AC183" s="2" t="s">
        <v>1397</v>
      </c>
      <c r="AD183" s="2">
        <f t="shared" si="29"/>
        <v>139</v>
      </c>
      <c r="AE183" s="2">
        <v>19</v>
      </c>
      <c r="AF183" s="2" t="str">
        <f t="shared" si="27"/>
        <v>-196358983#4</v>
      </c>
      <c r="AG183" s="32" t="str">
        <f>$M$46</f>
        <v>-12202540#1</v>
      </c>
    </row>
    <row r="184" spans="27:33" x14ac:dyDescent="0.25">
      <c r="AA184" s="31" t="s">
        <v>1319</v>
      </c>
      <c r="AB184" s="2" t="str">
        <f t="shared" si="28"/>
        <v>&lt;trip id="Wynn-54th-PrkSD-BTH-02-Finish-Routed140" depart="19" from="-196358983#4" to="-43117599"/&gt;</v>
      </c>
      <c r="AC184" s="2" t="s">
        <v>1397</v>
      </c>
      <c r="AD184" s="2">
        <f t="shared" si="29"/>
        <v>140</v>
      </c>
      <c r="AE184" s="2">
        <v>19</v>
      </c>
      <c r="AF184" s="2" t="str">
        <f t="shared" si="27"/>
        <v>-196358983#4</v>
      </c>
      <c r="AG184" s="32">
        <f>$M$47</f>
        <v>-43117599</v>
      </c>
    </row>
    <row r="185" spans="27:33" x14ac:dyDescent="0.25">
      <c r="AA185" s="31" t="s">
        <v>1319</v>
      </c>
      <c r="AB185" s="2" t="str">
        <f t="shared" si="28"/>
        <v>&lt;trip id="Wynn-54th-PrkSD-BTH-02-Finish-Routed141" depart="19" from="-196358983#4" to="49887339.0"/&gt;</v>
      </c>
      <c r="AC185" s="2" t="s">
        <v>1397</v>
      </c>
      <c r="AD185" s="2">
        <f t="shared" si="29"/>
        <v>141</v>
      </c>
      <c r="AE185" s="2">
        <v>19</v>
      </c>
      <c r="AF185" s="2" t="str">
        <f t="shared" si="27"/>
        <v>-196358983#4</v>
      </c>
      <c r="AG185" s="32" t="str">
        <f>$M$48</f>
        <v>49887339.0</v>
      </c>
    </row>
    <row r="186" spans="27:33" x14ac:dyDescent="0.25">
      <c r="AA186" s="31" t="s">
        <v>1319</v>
      </c>
      <c r="AB186" s="2" t="str">
        <f t="shared" si="28"/>
        <v>&lt;trip id="Wynn-54th-PrkSD-BTH-02-Finish-Routed142" depart="19" from="-196358983#4" to="43357850#14.0"/&gt;</v>
      </c>
      <c r="AC186" s="2" t="s">
        <v>1397</v>
      </c>
      <c r="AD186" s="2">
        <f t="shared" si="29"/>
        <v>142</v>
      </c>
      <c r="AE186" s="2">
        <v>19</v>
      </c>
      <c r="AF186" s="2" t="str">
        <f t="shared" si="27"/>
        <v>-196358983#4</v>
      </c>
      <c r="AG186" s="32" t="str">
        <f>$M$49</f>
        <v>43357850#14.0</v>
      </c>
    </row>
    <row r="187" spans="27:33" x14ac:dyDescent="0.25">
      <c r="AA187" s="31" t="s">
        <v>1319</v>
      </c>
      <c r="AB187" s="2" t="str">
        <f t="shared" si="28"/>
        <v>&lt;trip id="Wynn-54th-PrkSD-BTH-02-Finish-Routed143" depart="19" from="-196358983#4" to="485212847#0"/&gt;</v>
      </c>
      <c r="AC187" s="2" t="s">
        <v>1397</v>
      </c>
      <c r="AD187" s="2">
        <f t="shared" si="29"/>
        <v>143</v>
      </c>
      <c r="AE187" s="2">
        <v>19</v>
      </c>
      <c r="AF187" s="2" t="str">
        <f t="shared" si="27"/>
        <v>-196358983#4</v>
      </c>
      <c r="AG187" s="32" t="str">
        <f>$M$50</f>
        <v>485212847#0</v>
      </c>
    </row>
    <row r="188" spans="27:33" ht="15.75" thickBot="1" x14ac:dyDescent="0.3">
      <c r="AA188" s="36" t="s">
        <v>1319</v>
      </c>
      <c r="AB188" s="37" t="str">
        <f t="shared" si="28"/>
        <v>&lt;trip id="Wynn-54th-PrkSD-BTH-02-Finish-Routed144" depart="19" from="-196358983#4" to="43117623"/&gt;</v>
      </c>
      <c r="AC188" s="37" t="s">
        <v>1397</v>
      </c>
      <c r="AD188" s="37">
        <f t="shared" si="29"/>
        <v>144</v>
      </c>
      <c r="AE188" s="37">
        <v>19</v>
      </c>
      <c r="AF188" s="37" t="str">
        <f t="shared" si="27"/>
        <v>-196358983#4</v>
      </c>
      <c r="AG188" s="38">
        <f>$M$51</f>
        <v>43117623</v>
      </c>
    </row>
    <row r="189" spans="27:33" x14ac:dyDescent="0.25">
      <c r="AA189" s="19" t="s">
        <v>1333</v>
      </c>
      <c r="AB189" s="20" t="str">
        <f t="shared" si="28"/>
        <v>&lt;trip id="Wynn-GeogresLA-53rd-EB-05-Finish-Routed145" depart="13" from="-196358983#7" to="-42706763#2"/&gt;</v>
      </c>
      <c r="AC189" s="20" t="s">
        <v>1368</v>
      </c>
      <c r="AD189" s="20">
        <f t="shared" si="29"/>
        <v>145</v>
      </c>
      <c r="AE189" s="20">
        <v>13</v>
      </c>
      <c r="AF189" s="20" t="str">
        <f t="shared" ref="AF189:AF196" si="30">VLOOKUP(AC189,$AY$26:$BA$62,3,FALSE)</f>
        <v>-196358983#7</v>
      </c>
      <c r="AG189" s="21" t="str">
        <f>$M$44</f>
        <v>-42706763#2</v>
      </c>
    </row>
    <row r="190" spans="27:33" x14ac:dyDescent="0.25">
      <c r="AA190" s="22" t="s">
        <v>1333</v>
      </c>
      <c r="AB190" s="23" t="str">
        <f t="shared" si="28"/>
        <v>&lt;trip id="Wynn-GeogresLA-53rd-EB-05-Finish-Routed146" depart="13" from="-196358983#7" to="-12150712#3"/&gt;</v>
      </c>
      <c r="AC190" s="23" t="s">
        <v>1368</v>
      </c>
      <c r="AD190" s="23">
        <f t="shared" si="29"/>
        <v>146</v>
      </c>
      <c r="AE190" s="23">
        <v>13</v>
      </c>
      <c r="AF190" s="23" t="str">
        <f t="shared" si="30"/>
        <v>-196358983#7</v>
      </c>
      <c r="AG190" s="24" t="str">
        <f>$M$45</f>
        <v>-12150712#3</v>
      </c>
    </row>
    <row r="191" spans="27:33" x14ac:dyDescent="0.25">
      <c r="AA191" s="22" t="s">
        <v>1333</v>
      </c>
      <c r="AB191" s="23" t="str">
        <f t="shared" si="28"/>
        <v>&lt;trip id="Wynn-GeogresLA-53rd-EB-05-Finish-Routed147" depart="13" from="-196358983#7" to="-12202540#1"/&gt;</v>
      </c>
      <c r="AC191" s="23" t="s">
        <v>1368</v>
      </c>
      <c r="AD191" s="23">
        <f t="shared" si="29"/>
        <v>147</v>
      </c>
      <c r="AE191" s="23">
        <v>13</v>
      </c>
      <c r="AF191" s="23" t="str">
        <f t="shared" si="30"/>
        <v>-196358983#7</v>
      </c>
      <c r="AG191" s="24" t="str">
        <f>$M$46</f>
        <v>-12202540#1</v>
      </c>
    </row>
    <row r="192" spans="27:33" x14ac:dyDescent="0.25">
      <c r="AA192" s="22" t="s">
        <v>1333</v>
      </c>
      <c r="AB192" s="23" t="str">
        <f t="shared" si="28"/>
        <v>&lt;trip id="Wynn-GeogresLA-53rd-EB-05-Finish-Routed148" depart="13" from="-196358983#7" to="-43117599"/&gt;</v>
      </c>
      <c r="AC192" s="23" t="s">
        <v>1368</v>
      </c>
      <c r="AD192" s="23">
        <f t="shared" si="29"/>
        <v>148</v>
      </c>
      <c r="AE192" s="23">
        <v>13</v>
      </c>
      <c r="AF192" s="23" t="str">
        <f t="shared" si="30"/>
        <v>-196358983#7</v>
      </c>
      <c r="AG192" s="24">
        <f>$M$47</f>
        <v>-43117599</v>
      </c>
    </row>
    <row r="193" spans="27:33" x14ac:dyDescent="0.25">
      <c r="AA193" s="22" t="s">
        <v>1333</v>
      </c>
      <c r="AB193" s="23" t="str">
        <f t="shared" si="28"/>
        <v>&lt;trip id="Wynn-GeogresLA-53rd-EB-05-Finish-Routed149" depart="13" from="-196358983#7" to="49887339.0"/&gt;</v>
      </c>
      <c r="AC193" s="23" t="s">
        <v>1368</v>
      </c>
      <c r="AD193" s="23">
        <f t="shared" si="29"/>
        <v>149</v>
      </c>
      <c r="AE193" s="23">
        <v>13</v>
      </c>
      <c r="AF193" s="23" t="str">
        <f t="shared" si="30"/>
        <v>-196358983#7</v>
      </c>
      <c r="AG193" s="24" t="str">
        <f>$M$48</f>
        <v>49887339.0</v>
      </c>
    </row>
    <row r="194" spans="27:33" x14ac:dyDescent="0.25">
      <c r="AA194" s="22" t="s">
        <v>1333</v>
      </c>
      <c r="AB194" s="23" t="str">
        <f t="shared" si="28"/>
        <v>&lt;trip id="Wynn-GeogresLA-53rd-EB-05-Finish-Routed150" depart="13" from="-196358983#7" to="43357850#14.0"/&gt;</v>
      </c>
      <c r="AC194" s="23" t="s">
        <v>1368</v>
      </c>
      <c r="AD194" s="23">
        <f t="shared" si="29"/>
        <v>150</v>
      </c>
      <c r="AE194" s="23">
        <v>13</v>
      </c>
      <c r="AF194" s="23" t="str">
        <f t="shared" si="30"/>
        <v>-196358983#7</v>
      </c>
      <c r="AG194" s="24" t="str">
        <f>$M$49</f>
        <v>43357850#14.0</v>
      </c>
    </row>
    <row r="195" spans="27:33" x14ac:dyDescent="0.25">
      <c r="AA195" s="22" t="s">
        <v>1333</v>
      </c>
      <c r="AB195" s="23" t="str">
        <f t="shared" si="28"/>
        <v>&lt;trip id="Wynn-GeogresLA-53rd-EB-05-Finish-Routed151" depart="13" from="-196358983#7" to="485212847#0"/&gt;</v>
      </c>
      <c r="AC195" s="23" t="s">
        <v>1368</v>
      </c>
      <c r="AD195" s="23">
        <f t="shared" si="29"/>
        <v>151</v>
      </c>
      <c r="AE195" s="23">
        <v>13</v>
      </c>
      <c r="AF195" s="23" t="str">
        <f t="shared" si="30"/>
        <v>-196358983#7</v>
      </c>
      <c r="AG195" s="24" t="str">
        <f>$M$50</f>
        <v>485212847#0</v>
      </c>
    </row>
    <row r="196" spans="27:33" ht="15.75" thickBot="1" x14ac:dyDescent="0.3">
      <c r="AA196" s="25" t="s">
        <v>1333</v>
      </c>
      <c r="AB196" s="26" t="str">
        <f t="shared" si="28"/>
        <v>&lt;trip id="Wynn-GeogresLA-53rd-EB-05-Finish-Routed152" depart="13" from="-196358983#7" to="43117623"/&gt;</v>
      </c>
      <c r="AC196" s="26" t="s">
        <v>1368</v>
      </c>
      <c r="AD196" s="26">
        <f t="shared" si="29"/>
        <v>152</v>
      </c>
      <c r="AE196" s="26">
        <v>13</v>
      </c>
      <c r="AF196" s="26" t="str">
        <f t="shared" si="30"/>
        <v>-196358983#7</v>
      </c>
      <c r="AG196" s="27">
        <f>$M$51</f>
        <v>43117623</v>
      </c>
    </row>
    <row r="197" spans="27:33" x14ac:dyDescent="0.25">
      <c r="AA197" s="28" t="s">
        <v>1319</v>
      </c>
      <c r="AB197" s="29" t="str">
        <f t="shared" si="28"/>
        <v>&lt;trip id="Belmont-PrkSD-Monument-SB-09153" depart="19" from="-448887871#0" to="-42706763#2"/&gt;</v>
      </c>
      <c r="AC197" s="29" t="s">
        <v>1391</v>
      </c>
      <c r="AD197" s="29">
        <f t="shared" si="29"/>
        <v>153</v>
      </c>
      <c r="AE197" s="29">
        <v>19</v>
      </c>
      <c r="AF197" s="29" t="s">
        <v>1607</v>
      </c>
      <c r="AG197" s="30" t="str">
        <f>$M$44</f>
        <v>-42706763#2</v>
      </c>
    </row>
    <row r="198" spans="27:33" x14ac:dyDescent="0.25">
      <c r="AA198" s="31" t="s">
        <v>1319</v>
      </c>
      <c r="AB198" s="2" t="str">
        <f t="shared" si="28"/>
        <v>&lt;trip id="Belmont-PrkSD-Monument-SB-09154" depart="19" from="-448887871#0" to="-12150712#3"/&gt;</v>
      </c>
      <c r="AC198" s="2" t="s">
        <v>1391</v>
      </c>
      <c r="AD198" s="2">
        <f t="shared" si="29"/>
        <v>154</v>
      </c>
      <c r="AE198" s="2">
        <v>19</v>
      </c>
      <c r="AF198" s="2" t="s">
        <v>1607</v>
      </c>
      <c r="AG198" s="32" t="str">
        <f>$M$45</f>
        <v>-12150712#3</v>
      </c>
    </row>
    <row r="199" spans="27:33" x14ac:dyDescent="0.25">
      <c r="AA199" s="31" t="s">
        <v>1319</v>
      </c>
      <c r="AB199" s="2" t="str">
        <f t="shared" si="28"/>
        <v>&lt;trip id="Belmont-PrkSD-Monument-SB-09155" depart="19" from="-448887871#0" to="-12202540#1"/&gt;</v>
      </c>
      <c r="AC199" s="2" t="s">
        <v>1391</v>
      </c>
      <c r="AD199" s="2">
        <f t="shared" si="29"/>
        <v>155</v>
      </c>
      <c r="AE199" s="2">
        <v>19</v>
      </c>
      <c r="AF199" s="2" t="s">
        <v>1607</v>
      </c>
      <c r="AG199" s="32" t="str">
        <f>$M$46</f>
        <v>-12202540#1</v>
      </c>
    </row>
    <row r="200" spans="27:33" x14ac:dyDescent="0.25">
      <c r="AA200" s="31" t="s">
        <v>1319</v>
      </c>
      <c r="AB200" s="2" t="str">
        <f t="shared" si="28"/>
        <v>&lt;trip id="Belmont-PrkSD-Monument-SB-09156" depart="19" from="-448887871#0" to="-43117599"/&gt;</v>
      </c>
      <c r="AC200" s="2" t="s">
        <v>1391</v>
      </c>
      <c r="AD200" s="2">
        <f t="shared" si="29"/>
        <v>156</v>
      </c>
      <c r="AE200" s="2">
        <v>19</v>
      </c>
      <c r="AF200" s="2" t="s">
        <v>1607</v>
      </c>
      <c r="AG200" s="32">
        <f>$M$47</f>
        <v>-43117599</v>
      </c>
    </row>
    <row r="201" spans="27:33" x14ac:dyDescent="0.25">
      <c r="AA201" s="31" t="s">
        <v>1319</v>
      </c>
      <c r="AB201" s="2" t="str">
        <f t="shared" si="28"/>
        <v>&lt;trip id="Belmont-PrkSD-Monument-SB-09157" depart="19" from="-448887871#0" to="49887339.0"/&gt;</v>
      </c>
      <c r="AC201" s="2" t="s">
        <v>1391</v>
      </c>
      <c r="AD201" s="2">
        <f t="shared" si="29"/>
        <v>157</v>
      </c>
      <c r="AE201" s="2">
        <v>19</v>
      </c>
      <c r="AF201" s="2" t="s">
        <v>1607</v>
      </c>
      <c r="AG201" s="32" t="str">
        <f>$M$48</f>
        <v>49887339.0</v>
      </c>
    </row>
    <row r="202" spans="27:33" x14ac:dyDescent="0.25">
      <c r="AA202" s="31" t="s">
        <v>1319</v>
      </c>
      <c r="AB202" s="2" t="str">
        <f t="shared" si="28"/>
        <v>&lt;trip id="Belmont-PrkSD-Monument-SB-09158" depart="19" from="-448887871#0" to="43357850#14.0"/&gt;</v>
      </c>
      <c r="AC202" s="2" t="s">
        <v>1391</v>
      </c>
      <c r="AD202" s="2">
        <f t="shared" si="29"/>
        <v>158</v>
      </c>
      <c r="AE202" s="2">
        <v>19</v>
      </c>
      <c r="AF202" s="2" t="s">
        <v>1607</v>
      </c>
      <c r="AG202" s="32" t="str">
        <f>$M$49</f>
        <v>43357850#14.0</v>
      </c>
    </row>
    <row r="203" spans="27:33" x14ac:dyDescent="0.25">
      <c r="AA203" s="31" t="s">
        <v>1319</v>
      </c>
      <c r="AB203" s="2" t="str">
        <f t="shared" si="28"/>
        <v>&lt;trip id="Belmont-PrkSD-Monument-SB-09159" depart="19" from="-448887871#0" to="485212847#0"/&gt;</v>
      </c>
      <c r="AC203" s="2" t="s">
        <v>1391</v>
      </c>
      <c r="AD203" s="2">
        <f t="shared" si="29"/>
        <v>159</v>
      </c>
      <c r="AE203" s="2">
        <v>19</v>
      </c>
      <c r="AF203" s="2" t="s">
        <v>1607</v>
      </c>
      <c r="AG203" s="32" t="str">
        <f>$M$50</f>
        <v>485212847#0</v>
      </c>
    </row>
    <row r="204" spans="27:33" ht="15.75" thickBot="1" x14ac:dyDescent="0.3">
      <c r="AA204" s="36" t="s">
        <v>1319</v>
      </c>
      <c r="AB204" s="37" t="str">
        <f t="shared" si="28"/>
        <v>&lt;trip id="Belmont-PrkSD-Monument-SB-09160" depart="19" from="-448887871#0" to="43117623"/&gt;</v>
      </c>
      <c r="AC204" s="37" t="s">
        <v>1391</v>
      </c>
      <c r="AD204" s="37">
        <f t="shared" si="29"/>
        <v>160</v>
      </c>
      <c r="AE204" s="37">
        <v>19</v>
      </c>
      <c r="AF204" s="37" t="s">
        <v>1607</v>
      </c>
      <c r="AG204" s="38">
        <f>$M$51</f>
        <v>43117623</v>
      </c>
    </row>
    <row r="205" spans="27:33" x14ac:dyDescent="0.25">
      <c r="AA205" s="19" t="s">
        <v>1333</v>
      </c>
      <c r="AB205" s="20" t="str">
        <f t="shared" si="28"/>
        <v>&lt;trip id="Wynn-PrkSD-Belmont-BTH-15-118680161" depart="25" from="12180460#0" to="-42706763#2"/&gt;</v>
      </c>
      <c r="AC205" s="20" t="s">
        <v>1609</v>
      </c>
      <c r="AD205" s="20">
        <f t="shared" si="29"/>
        <v>161</v>
      </c>
      <c r="AE205" s="20">
        <v>25</v>
      </c>
      <c r="AF205" s="20" t="s">
        <v>1608</v>
      </c>
      <c r="AG205" s="21" t="str">
        <f>$M$44</f>
        <v>-42706763#2</v>
      </c>
    </row>
    <row r="206" spans="27:33" x14ac:dyDescent="0.25">
      <c r="AA206" s="22" t="s">
        <v>1333</v>
      </c>
      <c r="AB206" s="23" t="str">
        <f t="shared" si="28"/>
        <v>&lt;trip id="Wynn-PrkSD-Belmont-BTH-15-118681162" depart="26" from="12180460#0" to="-12150712#3"/&gt;</v>
      </c>
      <c r="AC206" s="23" t="s">
        <v>1610</v>
      </c>
      <c r="AD206" s="23">
        <f t="shared" si="29"/>
        <v>162</v>
      </c>
      <c r="AE206" s="23">
        <v>26</v>
      </c>
      <c r="AF206" s="23" t="s">
        <v>1608</v>
      </c>
      <c r="AG206" s="24" t="str">
        <f>$M$45</f>
        <v>-12150712#3</v>
      </c>
    </row>
    <row r="207" spans="27:33" x14ac:dyDescent="0.25">
      <c r="AA207" s="22" t="s">
        <v>1333</v>
      </c>
      <c r="AB207" s="23" t="str">
        <f t="shared" si="28"/>
        <v>&lt;trip id="Wynn-PrkSD-Belmont-BTH-15-118682163" depart="27" from="12180460#0" to="-12202540#1"/&gt;</v>
      </c>
      <c r="AC207" s="23" t="s">
        <v>1611</v>
      </c>
      <c r="AD207" s="23">
        <f t="shared" si="29"/>
        <v>163</v>
      </c>
      <c r="AE207" s="23">
        <v>27</v>
      </c>
      <c r="AF207" s="23" t="s">
        <v>1608</v>
      </c>
      <c r="AG207" s="24" t="str">
        <f>$M$46</f>
        <v>-12202540#1</v>
      </c>
    </row>
    <row r="208" spans="27:33" x14ac:dyDescent="0.25">
      <c r="AA208" s="22" t="s">
        <v>1333</v>
      </c>
      <c r="AB208" s="23" t="str">
        <f t="shared" si="28"/>
        <v>&lt;trip id="Wynn-PrkSD-Belmont-BTH-15-118683164" depart="28" from="12180460#0" to="-43117599"/&gt;</v>
      </c>
      <c r="AC208" s="23" t="s">
        <v>1612</v>
      </c>
      <c r="AD208" s="23">
        <f t="shared" si="29"/>
        <v>164</v>
      </c>
      <c r="AE208" s="23">
        <v>28</v>
      </c>
      <c r="AF208" s="23" t="s">
        <v>1608</v>
      </c>
      <c r="AG208" s="24">
        <f>$M$47</f>
        <v>-43117599</v>
      </c>
    </row>
    <row r="209" spans="27:33" x14ac:dyDescent="0.25">
      <c r="AA209" s="22" t="s">
        <v>1333</v>
      </c>
      <c r="AB209" s="23" t="str">
        <f t="shared" si="28"/>
        <v>&lt;trip id="Wynn-PrkSD-Belmont-BTH-15-118684165" depart="29" from="12180460#0" to="49887339.0"/&gt;</v>
      </c>
      <c r="AC209" s="23" t="s">
        <v>1613</v>
      </c>
      <c r="AD209" s="23">
        <f t="shared" si="29"/>
        <v>165</v>
      </c>
      <c r="AE209" s="23">
        <v>29</v>
      </c>
      <c r="AF209" s="23" t="s">
        <v>1608</v>
      </c>
      <c r="AG209" s="24" t="str">
        <f>$M$48</f>
        <v>49887339.0</v>
      </c>
    </row>
    <row r="210" spans="27:33" x14ac:dyDescent="0.25">
      <c r="AA210" s="22" t="s">
        <v>1333</v>
      </c>
      <c r="AB210" s="23" t="str">
        <f t="shared" si="28"/>
        <v>&lt;trip id="Wynn-PrkSD-Belmont-BTH-15-118685166" depart="30" from="12180460#0" to="43357850#14.0"/&gt;</v>
      </c>
      <c r="AC210" s="23" t="s">
        <v>1614</v>
      </c>
      <c r="AD210" s="23">
        <f t="shared" si="29"/>
        <v>166</v>
      </c>
      <c r="AE210" s="23">
        <v>30</v>
      </c>
      <c r="AF210" s="23" t="s">
        <v>1608</v>
      </c>
      <c r="AG210" s="24" t="str">
        <f>$M$49</f>
        <v>43357850#14.0</v>
      </c>
    </row>
    <row r="211" spans="27:33" x14ac:dyDescent="0.25">
      <c r="AA211" s="22" t="s">
        <v>1333</v>
      </c>
      <c r="AB211" s="23" t="str">
        <f t="shared" si="28"/>
        <v>&lt;trip id="Wynn-PrkSD-Belmont-BTH-15-118686167" depart="31" from="12180460#0" to="485212847#0"/&gt;</v>
      </c>
      <c r="AC211" s="23" t="s">
        <v>1615</v>
      </c>
      <c r="AD211" s="23">
        <f t="shared" si="29"/>
        <v>167</v>
      </c>
      <c r="AE211" s="23">
        <v>31</v>
      </c>
      <c r="AF211" s="23" t="s">
        <v>1608</v>
      </c>
      <c r="AG211" s="24" t="str">
        <f>$M$50</f>
        <v>485212847#0</v>
      </c>
    </row>
    <row r="212" spans="27:33" ht="15.75" thickBot="1" x14ac:dyDescent="0.3">
      <c r="AA212" s="25" t="s">
        <v>1333</v>
      </c>
      <c r="AB212" s="26" t="str">
        <f t="shared" si="28"/>
        <v>&lt;trip id="Wynn-PrkSD-Belmont-BTH-15-118687168" depart="32" from="12180460#0" to="43117623"/&gt;</v>
      </c>
      <c r="AC212" s="26" t="s">
        <v>1616</v>
      </c>
      <c r="AD212" s="26">
        <f t="shared" si="29"/>
        <v>168</v>
      </c>
      <c r="AE212" s="26">
        <v>32</v>
      </c>
      <c r="AF212" s="26" t="s">
        <v>1608</v>
      </c>
      <c r="AG212" s="27">
        <f>$M$51</f>
        <v>43117623</v>
      </c>
    </row>
    <row r="213" spans="27:33" ht="15.75" thickBot="1" x14ac:dyDescent="0.3">
      <c r="AA213" s="28" t="s">
        <v>1333</v>
      </c>
      <c r="AB213" s="29" t="str">
        <f t="shared" si="28"/>
        <v>&lt;trip id="Wynn-PrkSD-Belmont-BTH/2-EB-15-1169" depart="25" from="-12180460#1" to="-42706763#2"/&gt;</v>
      </c>
      <c r="AC213" s="60" t="s">
        <v>1646</v>
      </c>
      <c r="AD213" s="60">
        <f t="shared" si="29"/>
        <v>169</v>
      </c>
      <c r="AE213" s="29">
        <v>25</v>
      </c>
      <c r="AF213" s="59" t="s">
        <v>1654</v>
      </c>
      <c r="AG213" s="30" t="str">
        <f>$M$44</f>
        <v>-42706763#2</v>
      </c>
    </row>
    <row r="214" spans="27:33" ht="15.75" thickBot="1" x14ac:dyDescent="0.3">
      <c r="AA214" s="31" t="s">
        <v>1333</v>
      </c>
      <c r="AB214" s="2" t="str">
        <f t="shared" si="28"/>
        <v>&lt;trip id="Wynn-PrkSD-Belmont-BTH/2-EB-15-2170" depart="25" from="-12180460#1" to="-12150712#3"/&gt;</v>
      </c>
      <c r="AC214" s="60" t="s">
        <v>1647</v>
      </c>
      <c r="AD214" s="68">
        <f t="shared" si="29"/>
        <v>170</v>
      </c>
      <c r="AE214" s="2">
        <v>25</v>
      </c>
      <c r="AF214" s="2" t="s">
        <v>1654</v>
      </c>
      <c r="AG214" s="32" t="str">
        <f>$M$45</f>
        <v>-12150712#3</v>
      </c>
    </row>
    <row r="215" spans="27:33" ht="15.75" thickBot="1" x14ac:dyDescent="0.3">
      <c r="AA215" s="31" t="s">
        <v>1333</v>
      </c>
      <c r="AB215" s="2" t="str">
        <f t="shared" si="28"/>
        <v>&lt;trip id="Wynn-PrkSD-Belmont-BTH/2-EB-15-3171" depart="25" from="-12180460#1" to="-12202540#1"/&gt;</v>
      </c>
      <c r="AC215" s="60" t="s">
        <v>1648</v>
      </c>
      <c r="AD215" s="68">
        <f t="shared" si="29"/>
        <v>171</v>
      </c>
      <c r="AE215" s="2">
        <v>25</v>
      </c>
      <c r="AF215" s="2" t="s">
        <v>1654</v>
      </c>
      <c r="AG215" s="32" t="str">
        <f>$M$46</f>
        <v>-12202540#1</v>
      </c>
    </row>
    <row r="216" spans="27:33" ht="15.75" thickBot="1" x14ac:dyDescent="0.3">
      <c r="AA216" s="31" t="s">
        <v>1333</v>
      </c>
      <c r="AB216" s="2" t="str">
        <f t="shared" si="28"/>
        <v>&lt;trip id="Wynn-PrkSD-Belmont-BTH/2-EB-15-4172" depart="25" from="-12180460#1" to="-43117599"/&gt;</v>
      </c>
      <c r="AC216" s="60" t="s">
        <v>1649</v>
      </c>
      <c r="AD216" s="68">
        <f t="shared" si="29"/>
        <v>172</v>
      </c>
      <c r="AE216" s="2">
        <v>25</v>
      </c>
      <c r="AF216" s="2" t="s">
        <v>1654</v>
      </c>
      <c r="AG216" s="32">
        <f>$M$47</f>
        <v>-43117599</v>
      </c>
    </row>
    <row r="217" spans="27:33" ht="15.75" thickBot="1" x14ac:dyDescent="0.3">
      <c r="AA217" s="31" t="s">
        <v>1333</v>
      </c>
      <c r="AB217" s="2" t="str">
        <f t="shared" si="28"/>
        <v>&lt;trip id="Wynn-PrkSD-Belmont-BTH/2-EB-15-5173" depart="25" from="-12180460#1" to="49887339.0"/&gt;</v>
      </c>
      <c r="AC217" s="60" t="s">
        <v>1650</v>
      </c>
      <c r="AD217" s="68">
        <f t="shared" si="29"/>
        <v>173</v>
      </c>
      <c r="AE217" s="2">
        <v>25</v>
      </c>
      <c r="AF217" s="2" t="s">
        <v>1654</v>
      </c>
      <c r="AG217" s="32" t="str">
        <f>$M$48</f>
        <v>49887339.0</v>
      </c>
    </row>
    <row r="218" spans="27:33" ht="15.75" thickBot="1" x14ac:dyDescent="0.3">
      <c r="AA218" s="31" t="s">
        <v>1333</v>
      </c>
      <c r="AB218" s="2" t="str">
        <f t="shared" si="28"/>
        <v>&lt;trip id="Wynn-PrkSD-Belmont-BTH/2-EB-15-6174" depart="25" from="-12180460#1" to="43357850#14.0"/&gt;</v>
      </c>
      <c r="AC218" s="60" t="s">
        <v>1651</v>
      </c>
      <c r="AD218" s="68">
        <f t="shared" si="29"/>
        <v>174</v>
      </c>
      <c r="AE218" s="2">
        <v>25</v>
      </c>
      <c r="AF218" s="2" t="s">
        <v>1654</v>
      </c>
      <c r="AG218" s="32" t="str">
        <f>$M$49</f>
        <v>43357850#14.0</v>
      </c>
    </row>
    <row r="219" spans="27:33" ht="15.75" thickBot="1" x14ac:dyDescent="0.3">
      <c r="AA219" s="31" t="s">
        <v>1333</v>
      </c>
      <c r="AB219" s="2" t="str">
        <f t="shared" si="28"/>
        <v>&lt;trip id="Wynn-PrkSD-Belmont-BTH/2-EB-15-7175" depart="25" from="-12180460#1" to="485212847#0"/&gt;</v>
      </c>
      <c r="AC219" s="60" t="s">
        <v>1652</v>
      </c>
      <c r="AD219" s="68">
        <f t="shared" si="29"/>
        <v>175</v>
      </c>
      <c r="AE219" s="2">
        <v>25</v>
      </c>
      <c r="AF219" s="2" t="s">
        <v>1654</v>
      </c>
      <c r="AG219" s="32" t="str">
        <f>$M$50</f>
        <v>485212847#0</v>
      </c>
    </row>
    <row r="220" spans="27:33" ht="15.75" thickBot="1" x14ac:dyDescent="0.3">
      <c r="AA220" s="36" t="s">
        <v>1333</v>
      </c>
      <c r="AB220" s="37" t="str">
        <f t="shared" si="28"/>
        <v>&lt;trip id="Wynn-PrkSD-Belmont-BTH/2-EB-15-8176" depart="25" from="-12180460#1" to="43117623"/&gt;</v>
      </c>
      <c r="AC220" s="60" t="s">
        <v>1653</v>
      </c>
      <c r="AD220" s="69">
        <f t="shared" si="29"/>
        <v>176</v>
      </c>
      <c r="AE220" s="37">
        <v>25</v>
      </c>
      <c r="AF220" s="37" t="s">
        <v>1654</v>
      </c>
      <c r="AG220" s="38">
        <f>$M$51</f>
        <v>43117623</v>
      </c>
    </row>
    <row r="221" spans="27:33" ht="15.75" thickBot="1" x14ac:dyDescent="0.3">
      <c r="AA221" s="57" t="s">
        <v>1333</v>
      </c>
      <c r="AB221" s="20" t="str">
        <f t="shared" si="28"/>
        <v>&lt;trip id="ParkSide-52nd-Belmont-EB-2017-1177" depart="13" from="-388756837#2" to="-42706763#2"/&gt;</v>
      </c>
      <c r="AC221" s="58" t="s">
        <v>1637</v>
      </c>
      <c r="AD221" s="58">
        <f t="shared" si="29"/>
        <v>177</v>
      </c>
      <c r="AE221" s="20">
        <v>13</v>
      </c>
      <c r="AF221" s="20" t="s">
        <v>1645</v>
      </c>
      <c r="AG221" s="21" t="str">
        <f>$M$44</f>
        <v>-42706763#2</v>
      </c>
    </row>
    <row r="222" spans="27:33" ht="15.75" thickBot="1" x14ac:dyDescent="0.3">
      <c r="AA222" s="22" t="s">
        <v>1333</v>
      </c>
      <c r="AB222" s="23" t="str">
        <f t="shared" si="28"/>
        <v>&lt;trip id="ParkSide-52nd-Belmont-EB-2017-2178" depart="13" from="-388756837#2" to="-12150712#3"/&gt;</v>
      </c>
      <c r="AC222" s="58" t="s">
        <v>1638</v>
      </c>
      <c r="AD222" s="70">
        <f t="shared" si="29"/>
        <v>178</v>
      </c>
      <c r="AE222" s="23">
        <v>13</v>
      </c>
      <c r="AF222" s="23" t="s">
        <v>1645</v>
      </c>
      <c r="AG222" s="24" t="str">
        <f>$M$45</f>
        <v>-12150712#3</v>
      </c>
    </row>
    <row r="223" spans="27:33" ht="15.75" thickBot="1" x14ac:dyDescent="0.3">
      <c r="AA223" s="22" t="s">
        <v>1333</v>
      </c>
      <c r="AB223" s="23" t="str">
        <f t="shared" si="28"/>
        <v>&lt;trip id="ParkSide-52nd-Belmont-EB-2017-3179" depart="13" from="-388756837#2" to="-12202540#1"/&gt;</v>
      </c>
      <c r="AC223" s="58" t="s">
        <v>1639</v>
      </c>
      <c r="AD223" s="70">
        <f t="shared" si="29"/>
        <v>179</v>
      </c>
      <c r="AE223" s="23">
        <v>13</v>
      </c>
      <c r="AF223" s="23" t="s">
        <v>1645</v>
      </c>
      <c r="AG223" s="24" t="str">
        <f>$M$46</f>
        <v>-12202540#1</v>
      </c>
    </row>
    <row r="224" spans="27:33" ht="15.75" thickBot="1" x14ac:dyDescent="0.3">
      <c r="AA224" s="22" t="s">
        <v>1333</v>
      </c>
      <c r="AB224" s="23" t="str">
        <f t="shared" si="28"/>
        <v>&lt;trip id="ParkSide-52nd-Belmont-EB-2017-4180" depart="13" from="-388756837#2" to="-43117599"/&gt;</v>
      </c>
      <c r="AC224" s="58" t="s">
        <v>1640</v>
      </c>
      <c r="AD224" s="70">
        <f t="shared" si="29"/>
        <v>180</v>
      </c>
      <c r="AE224" s="23">
        <v>13</v>
      </c>
      <c r="AF224" s="23" t="s">
        <v>1645</v>
      </c>
      <c r="AG224" s="24">
        <f>$M$47</f>
        <v>-43117599</v>
      </c>
    </row>
    <row r="225" spans="27:33" ht="15.75" thickBot="1" x14ac:dyDescent="0.3">
      <c r="AA225" s="22" t="s">
        <v>1333</v>
      </c>
      <c r="AB225" s="23" t="str">
        <f t="shared" si="28"/>
        <v>&lt;trip id="ParkSide-52nd-Belmont-EB-2017-5181" depart="13" from="-388756837#2" to="49887339.0"/&gt;</v>
      </c>
      <c r="AC225" s="58" t="s">
        <v>1641</v>
      </c>
      <c r="AD225" s="70">
        <f t="shared" si="29"/>
        <v>181</v>
      </c>
      <c r="AE225" s="23">
        <v>13</v>
      </c>
      <c r="AF225" s="23" t="s">
        <v>1645</v>
      </c>
      <c r="AG225" s="24" t="str">
        <f>$M$48</f>
        <v>49887339.0</v>
      </c>
    </row>
    <row r="226" spans="27:33" ht="15.75" thickBot="1" x14ac:dyDescent="0.3">
      <c r="AA226" s="22" t="s">
        <v>1333</v>
      </c>
      <c r="AB226" s="23" t="str">
        <f t="shared" si="28"/>
        <v>&lt;trip id="ParkSide-52nd-Belmont-EB-2017-6182" depart="13" from="-388756837#2" to="43357850#14.0"/&gt;</v>
      </c>
      <c r="AC226" s="58" t="s">
        <v>1642</v>
      </c>
      <c r="AD226" s="70">
        <f t="shared" si="29"/>
        <v>182</v>
      </c>
      <c r="AE226" s="23">
        <v>13</v>
      </c>
      <c r="AF226" s="23" t="s">
        <v>1645</v>
      </c>
      <c r="AG226" s="24" t="str">
        <f>$M$49</f>
        <v>43357850#14.0</v>
      </c>
    </row>
    <row r="227" spans="27:33" ht="15.75" thickBot="1" x14ac:dyDescent="0.3">
      <c r="AA227" s="22" t="s">
        <v>1333</v>
      </c>
      <c r="AB227" s="23" t="str">
        <f t="shared" si="28"/>
        <v>&lt;trip id="ParkSide-52nd-Belmont-EB-2017-7183" depart="13" from="-388756837#2" to="485212847#0"/&gt;</v>
      </c>
      <c r="AC227" s="58" t="s">
        <v>1643</v>
      </c>
      <c r="AD227" s="70">
        <f t="shared" si="29"/>
        <v>183</v>
      </c>
      <c r="AE227" s="23">
        <v>13</v>
      </c>
      <c r="AF227" s="23" t="s">
        <v>1645</v>
      </c>
      <c r="AG227" s="24" t="str">
        <f>$M$50</f>
        <v>485212847#0</v>
      </c>
    </row>
    <row r="228" spans="27:33" ht="15.75" thickBot="1" x14ac:dyDescent="0.3">
      <c r="AA228" s="25" t="s">
        <v>1333</v>
      </c>
      <c r="AB228" s="26" t="str">
        <f t="shared" si="28"/>
        <v>&lt;trip id="ParkSide-52nd-Belmont-EB-2017-8184" depart="13" from="-388756837#2" to="43117623"/&gt;</v>
      </c>
      <c r="AC228" s="58" t="s">
        <v>1644</v>
      </c>
      <c r="AD228" s="71">
        <f t="shared" si="29"/>
        <v>184</v>
      </c>
      <c r="AE228" s="26">
        <v>13</v>
      </c>
      <c r="AF228" s="26" t="s">
        <v>1645</v>
      </c>
      <c r="AG228" s="27">
        <f>$M$51</f>
        <v>43117623</v>
      </c>
    </row>
    <row r="229" spans="27:33" ht="15.75" thickBot="1" x14ac:dyDescent="0.3">
      <c r="AA229" s="28" t="s">
        <v>1333</v>
      </c>
      <c r="AB229" s="29" t="str">
        <f t="shared" si="28"/>
        <v>&lt;trip id="Parkside_limiter-1-SB-0185" depart="25" from="12184200#0" to="-42706763#2"/&gt;</v>
      </c>
      <c r="AC229" s="59" t="s">
        <v>1656</v>
      </c>
      <c r="AD229" s="59">
        <f t="shared" si="29"/>
        <v>185</v>
      </c>
      <c r="AE229" s="29">
        <v>25</v>
      </c>
      <c r="AF229" s="59" t="s">
        <v>1655</v>
      </c>
      <c r="AG229" s="30" t="str">
        <f>$M$44</f>
        <v>-42706763#2</v>
      </c>
    </row>
    <row r="230" spans="27:33" ht="15.75" thickBot="1" x14ac:dyDescent="0.3">
      <c r="AA230" s="31" t="s">
        <v>1333</v>
      </c>
      <c r="AB230" s="2" t="str">
        <f t="shared" si="28"/>
        <v>&lt;trip id="Parkside_limiter-1-SB-1186" depart="25" from="12184200#0" to="-12150712#3"/&gt;</v>
      </c>
      <c r="AC230" s="59" t="s">
        <v>1657</v>
      </c>
      <c r="AD230" s="72">
        <f t="shared" si="29"/>
        <v>186</v>
      </c>
      <c r="AE230" s="2">
        <v>25</v>
      </c>
      <c r="AF230" s="2" t="s">
        <v>1655</v>
      </c>
      <c r="AG230" s="32" t="str">
        <f>$M$45</f>
        <v>-12150712#3</v>
      </c>
    </row>
    <row r="231" spans="27:33" ht="15.75" thickBot="1" x14ac:dyDescent="0.3">
      <c r="AA231" s="31" t="s">
        <v>1333</v>
      </c>
      <c r="AB231" s="2" t="str">
        <f t="shared" si="28"/>
        <v>&lt;trip id="Parkside_limiter-1-SB-2187" depart="25" from="12184200#0" to="-12202540#1"/&gt;</v>
      </c>
      <c r="AC231" s="59" t="s">
        <v>1658</v>
      </c>
      <c r="AD231" s="72">
        <f t="shared" si="29"/>
        <v>187</v>
      </c>
      <c r="AE231" s="2">
        <v>25</v>
      </c>
      <c r="AF231" s="2" t="s">
        <v>1655</v>
      </c>
      <c r="AG231" s="32" t="str">
        <f>$M$46</f>
        <v>-12202540#1</v>
      </c>
    </row>
    <row r="232" spans="27:33" ht="15.75" thickBot="1" x14ac:dyDescent="0.3">
      <c r="AA232" s="31" t="s">
        <v>1333</v>
      </c>
      <c r="AB232" s="2" t="str">
        <f t="shared" si="28"/>
        <v>&lt;trip id="Parkside_limiter-1-SB-3188" depart="25" from="12184200#0" to="-43117599"/&gt;</v>
      </c>
      <c r="AC232" s="59" t="s">
        <v>1659</v>
      </c>
      <c r="AD232" s="72">
        <f t="shared" si="29"/>
        <v>188</v>
      </c>
      <c r="AE232" s="2">
        <v>25</v>
      </c>
      <c r="AF232" s="2" t="s">
        <v>1655</v>
      </c>
      <c r="AG232" s="32">
        <f>$M$47</f>
        <v>-43117599</v>
      </c>
    </row>
    <row r="233" spans="27:33" ht="15.75" thickBot="1" x14ac:dyDescent="0.3">
      <c r="AA233" s="31" t="s">
        <v>1333</v>
      </c>
      <c r="AB233" s="2" t="str">
        <f t="shared" si="28"/>
        <v>&lt;trip id="Parkside_limiter-1-SB-4189" depart="25" from="12184200#0" to="49887339.0"/&gt;</v>
      </c>
      <c r="AC233" s="59" t="s">
        <v>1660</v>
      </c>
      <c r="AD233" s="72">
        <f t="shared" si="29"/>
        <v>189</v>
      </c>
      <c r="AE233" s="2">
        <v>25</v>
      </c>
      <c r="AF233" s="2" t="s">
        <v>1655</v>
      </c>
      <c r="AG233" s="32" t="str">
        <f>$M$48</f>
        <v>49887339.0</v>
      </c>
    </row>
    <row r="234" spans="27:33" ht="15.75" thickBot="1" x14ac:dyDescent="0.3">
      <c r="AA234" s="31" t="s">
        <v>1333</v>
      </c>
      <c r="AB234" s="2" t="str">
        <f t="shared" si="28"/>
        <v>&lt;trip id="Parkside_limiter-1-SB-5190" depart="25" from="12184200#0" to="43357850#14.0"/&gt;</v>
      </c>
      <c r="AC234" s="59" t="s">
        <v>1661</v>
      </c>
      <c r="AD234" s="72">
        <f t="shared" si="29"/>
        <v>190</v>
      </c>
      <c r="AE234" s="2">
        <v>25</v>
      </c>
      <c r="AF234" s="2" t="s">
        <v>1655</v>
      </c>
      <c r="AG234" s="32" t="str">
        <f>$M$49</f>
        <v>43357850#14.0</v>
      </c>
    </row>
    <row r="235" spans="27:33" ht="15.75" thickBot="1" x14ac:dyDescent="0.3">
      <c r="AA235" s="31" t="s">
        <v>1333</v>
      </c>
      <c r="AB235" s="2" t="str">
        <f t="shared" si="28"/>
        <v>&lt;trip id="Parkside_limiter-1-SB-6191" depart="25" from="12184200#0" to="485212847#0"/&gt;</v>
      </c>
      <c r="AC235" s="59" t="s">
        <v>1662</v>
      </c>
      <c r="AD235" s="72">
        <f t="shared" si="29"/>
        <v>191</v>
      </c>
      <c r="AE235" s="2">
        <v>25</v>
      </c>
      <c r="AF235" s="2" t="s">
        <v>1655</v>
      </c>
      <c r="AG235" s="32" t="str">
        <f>$M$50</f>
        <v>485212847#0</v>
      </c>
    </row>
    <row r="236" spans="27:33" ht="15.75" thickBot="1" x14ac:dyDescent="0.3">
      <c r="AA236" s="36" t="s">
        <v>1333</v>
      </c>
      <c r="AB236" s="37" t="str">
        <f t="shared" si="28"/>
        <v>&lt;trip id="Parkside_limiter-1-SB-7192" depart="25" from="12184200#0" to="43117623"/&gt;</v>
      </c>
      <c r="AC236" s="59" t="s">
        <v>1663</v>
      </c>
      <c r="AD236" s="73">
        <f t="shared" si="29"/>
        <v>192</v>
      </c>
      <c r="AE236" s="37">
        <v>25</v>
      </c>
      <c r="AF236" s="37" t="s">
        <v>1655</v>
      </c>
      <c r="AG236" s="38">
        <f>$M$51</f>
        <v>43117623</v>
      </c>
    </row>
  </sheetData>
  <dataValidations count="1">
    <dataValidation type="list" allowBlank="1" showInputMessage="1" showErrorMessage="1" sqref="A4:A38 N29:N30" xr:uid="{5454DF74-EC59-4B8B-BA85-CEFFE0B2222F}">
      <formula1>$U$2:$U$38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B3E71-6459-4FDC-BDC4-C13DB8022D7A}">
  <sheetPr codeName="Sheet21">
    <tabColor rgb="FF00B050"/>
  </sheetPr>
  <dimension ref="A1:BA236"/>
  <sheetViews>
    <sheetView topLeftCell="R1" zoomScale="85" zoomScaleNormal="85" workbookViewId="0">
      <selection activeCell="AD8" sqref="AD8"/>
    </sheetView>
  </sheetViews>
  <sheetFormatPr defaultRowHeight="15" x14ac:dyDescent="0.25"/>
  <cols>
    <col min="1" max="3" width="9.140625" style="7"/>
    <col min="4" max="4" width="19.140625" style="7" customWidth="1"/>
    <col min="5" max="5" width="49.85546875" style="7" bestFit="1" customWidth="1"/>
    <col min="6" max="6" width="9.140625" style="7"/>
    <col min="7" max="7" width="58.85546875" style="7" bestFit="1" customWidth="1"/>
    <col min="8" max="8" width="15.85546875" style="7" bestFit="1" customWidth="1"/>
    <col min="9" max="9" width="9.140625" style="7"/>
    <col min="10" max="10" width="13.42578125" style="7" customWidth="1"/>
    <col min="11" max="12" width="9.140625" style="7"/>
    <col min="13" max="13" width="17.85546875" style="7" customWidth="1"/>
    <col min="14" max="18" width="9.140625" style="7"/>
    <col min="19" max="19" width="33.140625" style="35" bestFit="1" customWidth="1"/>
    <col min="20" max="20" width="14" style="35" customWidth="1"/>
    <col min="21" max="21" width="13.85546875" style="35" customWidth="1"/>
    <col min="22" max="27" width="9.140625" style="7"/>
    <col min="28" max="28" width="31.7109375" style="7" customWidth="1"/>
    <col min="29" max="29" width="17.5703125" style="7" customWidth="1"/>
    <col min="30" max="30" width="15" style="7" customWidth="1"/>
    <col min="31" max="31" width="9.140625" style="7"/>
    <col min="32" max="32" width="14.42578125" style="7" bestFit="1" customWidth="1"/>
    <col min="33" max="33" width="9.7109375" style="7" bestFit="1" customWidth="1"/>
    <col min="34" max="38" width="9.140625" style="7"/>
    <col min="39" max="39" width="37.42578125" style="7" customWidth="1"/>
    <col min="40" max="40" width="9.140625" style="7"/>
    <col min="41" max="41" width="13.85546875" style="7" customWidth="1"/>
    <col min="42" max="42" width="11.5703125" style="7" customWidth="1"/>
    <col min="43" max="16384" width="9.140625" style="7"/>
  </cols>
  <sheetData>
    <row r="1" spans="1:30" ht="15.75" thickBot="1" x14ac:dyDescent="0.3">
      <c r="A1" s="7" t="s">
        <v>1226</v>
      </c>
      <c r="D1" s="8" t="s">
        <v>1227</v>
      </c>
      <c r="E1" s="7" t="s">
        <v>1228</v>
      </c>
      <c r="F1" s="7" t="s">
        <v>1229</v>
      </c>
      <c r="G1" s="7" t="s">
        <v>1230</v>
      </c>
      <c r="H1" s="7" t="s">
        <v>1231</v>
      </c>
      <c r="I1" s="7" t="s">
        <v>1232</v>
      </c>
      <c r="J1" s="7" t="s">
        <v>1233</v>
      </c>
      <c r="K1" s="7" t="s">
        <v>1234</v>
      </c>
      <c r="L1" s="7" t="s">
        <v>1235</v>
      </c>
      <c r="N1" s="8" t="s">
        <v>1236</v>
      </c>
      <c r="S1" s="9" t="s">
        <v>1237</v>
      </c>
      <c r="T1" s="51" t="s">
        <v>1605</v>
      </c>
      <c r="U1" s="9" t="s">
        <v>1239</v>
      </c>
      <c r="V1" s="50" t="s">
        <v>1603</v>
      </c>
      <c r="W1" s="50" t="s">
        <v>1604</v>
      </c>
      <c r="X1" s="9" t="s">
        <v>1238</v>
      </c>
      <c r="Y1" s="7" t="str">
        <f>_xlfn.CONCAT(Y2:Y33)</f>
        <v xml:space="preserve">'423956982', '423967359#0', '423956980', '196358956#0', '-196358956#2', '-106455704#9', '106455704#4', '49940069', '-196358983#7', '196358983#7', '387423966', '-387423966', '196358956#0', '-196358956#2', '-196358983#4', '-12150712#3', '12150712#3', '196358954#0', '424978644', '-49940170#0', '387423966', '-387423966', '423967359#1', '-423967359#1', '196358954#1', '-196358954#3', '12180067#4', '-12180067#5', '43117623', '-43117624#1', '-423967359#0', '387423966', </v>
      </c>
    </row>
    <row r="2" spans="1:30" ht="15.75" thickBot="1" x14ac:dyDescent="0.3">
      <c r="A2" s="7" t="s">
        <v>1240</v>
      </c>
      <c r="F2" s="8" t="s">
        <v>1241</v>
      </c>
      <c r="R2" s="10"/>
      <c r="S2" s="11" t="s">
        <v>1242</v>
      </c>
      <c r="T2" s="35" t="str">
        <f>_xlfn.CONCAT($T$1,U2)</f>
        <v>edge:423956982</v>
      </c>
      <c r="U2" s="12" t="str">
        <f t="shared" ref="U2:U20" si="0">LEFT(X2,(LEN(X2)-2))</f>
        <v>423956982</v>
      </c>
      <c r="X2" s="12" t="s">
        <v>1243</v>
      </c>
      <c r="Y2" s="7" t="str">
        <f t="shared" ref="Y2:Y39" si="1">_xlfn.CONCAT("'",U2,"', ")</f>
        <v xml:space="preserve">'423956982', </v>
      </c>
    </row>
    <row r="3" spans="1:30" ht="15.75" thickBot="1" x14ac:dyDescent="0.3">
      <c r="F3" s="8" t="s">
        <v>1244</v>
      </c>
      <c r="R3" s="10"/>
      <c r="S3" s="10" t="s">
        <v>1245</v>
      </c>
      <c r="T3" s="35" t="str">
        <f t="shared" ref="T3:T42" si="2">_xlfn.CONCAT($T$1,U3)</f>
        <v>edge:423967359#0</v>
      </c>
      <c r="U3" s="12" t="str">
        <f t="shared" si="0"/>
        <v>423967359#0</v>
      </c>
      <c r="X3" s="12" t="s">
        <v>1246</v>
      </c>
      <c r="Y3" s="7" t="str">
        <f t="shared" si="1"/>
        <v xml:space="preserve">'423967359#0', </v>
      </c>
    </row>
    <row r="4" spans="1:30" ht="15.75" thickBot="1" x14ac:dyDescent="0.3">
      <c r="A4" s="7" t="s">
        <v>1247</v>
      </c>
      <c r="F4" s="8" t="s">
        <v>1248</v>
      </c>
      <c r="R4" s="13"/>
      <c r="S4" s="13" t="s">
        <v>1249</v>
      </c>
      <c r="T4" s="35" t="str">
        <f t="shared" si="2"/>
        <v>edge:423956980</v>
      </c>
      <c r="U4" s="12" t="str">
        <f t="shared" si="0"/>
        <v>423956980</v>
      </c>
      <c r="X4" s="12" t="s">
        <v>1250</v>
      </c>
      <c r="Y4" s="7" t="str">
        <f t="shared" si="1"/>
        <v xml:space="preserve">'423956980', </v>
      </c>
    </row>
    <row r="5" spans="1:30" x14ac:dyDescent="0.25">
      <c r="A5" s="7" t="s">
        <v>1251</v>
      </c>
      <c r="D5" s="7" t="s">
        <v>1252</v>
      </c>
      <c r="R5" s="10"/>
      <c r="S5" s="10" t="s">
        <v>1253</v>
      </c>
      <c r="T5" s="35" t="str">
        <f t="shared" si="2"/>
        <v>edge:196358956#0</v>
      </c>
      <c r="U5" s="12" t="str">
        <f t="shared" si="0"/>
        <v>196358956#0</v>
      </c>
      <c r="X5" s="12" t="s">
        <v>1254</v>
      </c>
      <c r="Y5" s="7" t="str">
        <f t="shared" si="1"/>
        <v xml:space="preserve">'196358956#0', </v>
      </c>
    </row>
    <row r="6" spans="1:30" x14ac:dyDescent="0.25">
      <c r="A6" s="7" t="s">
        <v>1255</v>
      </c>
      <c r="D6" s="7" t="s">
        <v>1256</v>
      </c>
      <c r="R6" s="10"/>
      <c r="S6" s="10" t="s">
        <v>1257</v>
      </c>
      <c r="T6" s="35" t="str">
        <f t="shared" si="2"/>
        <v>edge:-196358956#2</v>
      </c>
      <c r="U6" s="12" t="str">
        <f t="shared" si="0"/>
        <v>-196358956#2</v>
      </c>
      <c r="X6" s="12" t="s">
        <v>1258</v>
      </c>
      <c r="Y6" s="7" t="str">
        <f t="shared" si="1"/>
        <v xml:space="preserve">'-196358956#2', </v>
      </c>
    </row>
    <row r="7" spans="1:30" x14ac:dyDescent="0.25">
      <c r="A7" s="7" t="s">
        <v>1259</v>
      </c>
      <c r="R7" s="10"/>
      <c r="S7" s="10" t="s">
        <v>1260</v>
      </c>
      <c r="T7" s="35" t="str">
        <f t="shared" si="2"/>
        <v>edge:-106455704#9</v>
      </c>
      <c r="U7" s="12" t="str">
        <f t="shared" si="0"/>
        <v>-106455704#9</v>
      </c>
      <c r="X7" s="12" t="s">
        <v>1261</v>
      </c>
      <c r="Y7" s="7" t="str">
        <f t="shared" si="1"/>
        <v xml:space="preserve">'-106455704#9', </v>
      </c>
    </row>
    <row r="8" spans="1:30" x14ac:dyDescent="0.25">
      <c r="A8" s="7" t="s">
        <v>1262</v>
      </c>
      <c r="H8" s="7">
        <f>3600*5</f>
        <v>18000</v>
      </c>
      <c r="R8" s="10"/>
      <c r="S8" s="10" t="s">
        <v>1263</v>
      </c>
      <c r="T8" s="35" t="str">
        <f t="shared" si="2"/>
        <v>edge:106455704#4</v>
      </c>
      <c r="U8" s="12" t="str">
        <f t="shared" si="0"/>
        <v>106455704#4</v>
      </c>
      <c r="X8" s="12" t="s">
        <v>1264</v>
      </c>
      <c r="Y8" s="7" t="str">
        <f t="shared" si="1"/>
        <v xml:space="preserve">'106455704#4', </v>
      </c>
      <c r="AD8" s="7" t="s">
        <v>1667</v>
      </c>
    </row>
    <row r="9" spans="1:30" x14ac:dyDescent="0.25">
      <c r="A9" s="7" t="s">
        <v>1265</v>
      </c>
      <c r="R9" s="10"/>
      <c r="S9" s="11" t="s">
        <v>1620</v>
      </c>
      <c r="T9" s="35" t="str">
        <f t="shared" si="2"/>
        <v>edge:49940069</v>
      </c>
      <c r="U9" s="12" t="str">
        <f t="shared" si="0"/>
        <v>49940069</v>
      </c>
      <c r="X9" s="12" t="s">
        <v>1266</v>
      </c>
      <c r="Y9" s="7" t="str">
        <f t="shared" si="1"/>
        <v xml:space="preserve">'49940069', </v>
      </c>
    </row>
    <row r="10" spans="1:30" x14ac:dyDescent="0.25">
      <c r="A10" s="7" t="s">
        <v>1267</v>
      </c>
      <c r="C10" s="7" t="s">
        <v>1268</v>
      </c>
      <c r="E10" s="7" t="s">
        <v>1269</v>
      </c>
      <c r="F10" s="7" t="s">
        <v>1229</v>
      </c>
      <c r="G10" s="7" t="s">
        <v>1230</v>
      </c>
      <c r="H10" s="7" t="s">
        <v>1231</v>
      </c>
      <c r="I10" s="7" t="s">
        <v>1232</v>
      </c>
      <c r="J10" s="7" t="s">
        <v>1233</v>
      </c>
      <c r="K10" s="7" t="s">
        <v>1234</v>
      </c>
      <c r="L10" s="7" t="s">
        <v>1270</v>
      </c>
      <c r="N10" s="7" t="s">
        <v>1271</v>
      </c>
      <c r="O10" s="7">
        <v>298.90858843537472</v>
      </c>
      <c r="R10" s="10"/>
      <c r="S10" s="10" t="s">
        <v>1272</v>
      </c>
      <c r="T10" s="35" t="str">
        <f t="shared" si="2"/>
        <v>edge:-196358983#7</v>
      </c>
      <c r="U10" s="12" t="str">
        <f t="shared" si="0"/>
        <v>-196358983#7</v>
      </c>
      <c r="X10" s="12" t="s">
        <v>1273</v>
      </c>
      <c r="Y10" s="7" t="str">
        <f t="shared" si="1"/>
        <v xml:space="preserve">'-196358983#7', </v>
      </c>
    </row>
    <row r="11" spans="1:30" x14ac:dyDescent="0.25">
      <c r="A11" s="7" t="str">
        <f>_xlfn.CONCAT(A1,"Bottom-RIGHT",A2," ",A4," ",A5," ",A6," ",A7," ",A8," ",A9," ",A10," ",L1)</f>
        <v>&lt;route id="Bottom-RIGHT" edges=" 423956982 423956980 1_0-2_0  2_0-3_0 3_0-3_1 3_1-3_2 FINISH "/&gt;</v>
      </c>
      <c r="C11" s="7">
        <f>CONVERT(G11,"sec","hr")</f>
        <v>1</v>
      </c>
      <c r="D11" s="7" t="str">
        <f ca="1">_xlfn.CONCAT($E$10,E11,$F$10,F11,$G$10,G11,$H$10,H11,$I$10,I11,$J$10,J11,$L$1)</f>
        <v>&lt;flow id="DUA-1" begin="0" end="3600" vehsPerHour="577" from="START" to="FINISH"/&gt;</v>
      </c>
      <c r="E11" s="7" t="s">
        <v>1274</v>
      </c>
      <c r="F11" s="7">
        <v>0</v>
      </c>
      <c r="G11" s="7">
        <f t="shared" ref="G11" si="3">F11+3600</f>
        <v>3600</v>
      </c>
      <c r="H11" s="14">
        <f ca="1">ROUND(ABS(_xlfn.NORM.INV(L11,$O$11,$O$12)),0)</f>
        <v>577</v>
      </c>
      <c r="I11" s="7" t="s">
        <v>1275</v>
      </c>
      <c r="J11" s="7" t="s">
        <v>1267</v>
      </c>
      <c r="L11" s="15">
        <f ca="1">RAND()</f>
        <v>0.6453785477029661</v>
      </c>
      <c r="N11" s="7" t="s">
        <v>1276</v>
      </c>
      <c r="O11" s="7">
        <v>445.75396825396825</v>
      </c>
      <c r="R11" s="10"/>
      <c r="S11" s="10" t="s">
        <v>1277</v>
      </c>
      <c r="T11" s="35" t="str">
        <f t="shared" si="2"/>
        <v>edge:196358983#7</v>
      </c>
      <c r="U11" s="12" t="str">
        <f t="shared" si="0"/>
        <v>196358983#7</v>
      </c>
      <c r="X11" s="12" t="s">
        <v>1278</v>
      </c>
      <c r="Y11" s="7" t="str">
        <f t="shared" si="1"/>
        <v xml:space="preserve">'196358983#7', </v>
      </c>
    </row>
    <row r="12" spans="1:30" x14ac:dyDescent="0.25">
      <c r="C12" s="7">
        <f t="shared" ref="C12:C22" si="4">CONVERT(G12,"sec","hr")</f>
        <v>2</v>
      </c>
      <c r="D12" s="7" t="str">
        <f t="shared" ref="D12:D22" ca="1" si="5">_xlfn.CONCAT($E$10,E12,$F$10,F12,$G$10,G12,$H$10,H12,$I$10,I12,$J$10,J12,$L$1)</f>
        <v>&lt;flow id="DUA-2" begin="3601" end="7200" vehsPerHour="546" from="START" to="FINISH"/&gt;</v>
      </c>
      <c r="E12" s="7" t="s">
        <v>1279</v>
      </c>
      <c r="F12" s="7">
        <f>1+G11</f>
        <v>3601</v>
      </c>
      <c r="G12" s="7">
        <f>F12+3599</f>
        <v>7200</v>
      </c>
      <c r="H12" s="14">
        <f t="shared" ref="H12:H22" ca="1" si="6">ROUND(ABS(_xlfn.NORM.INV(L12,$O$11,$O$12)),0)</f>
        <v>546</v>
      </c>
      <c r="I12" s="7" t="s">
        <v>1275</v>
      </c>
      <c r="J12" s="7" t="s">
        <v>1267</v>
      </c>
      <c r="L12" s="15">
        <f t="shared" ref="L12:L22" ca="1" si="7">RAND()</f>
        <v>0.61252769724855005</v>
      </c>
      <c r="N12" s="7" t="s">
        <v>1280</v>
      </c>
      <c r="O12" s="7">
        <v>351.16957794887281</v>
      </c>
      <c r="R12" s="10"/>
      <c r="S12" s="10" t="s">
        <v>1281</v>
      </c>
      <c r="T12" s="35" t="str">
        <f t="shared" si="2"/>
        <v>edge:387423966</v>
      </c>
      <c r="U12" s="12" t="str">
        <f t="shared" si="0"/>
        <v>387423966</v>
      </c>
      <c r="X12" s="12" t="s">
        <v>1282</v>
      </c>
      <c r="Y12" s="7" t="str">
        <f t="shared" si="1"/>
        <v xml:space="preserve">'387423966', </v>
      </c>
    </row>
    <row r="13" spans="1:30" x14ac:dyDescent="0.25">
      <c r="C13" s="7">
        <f t="shared" si="4"/>
        <v>3</v>
      </c>
      <c r="D13" s="7" t="str">
        <f t="shared" ca="1" si="5"/>
        <v>&lt;flow id="DUA-3" begin="7201" end="10800" vehsPerHour="46" from="START" to="FINISH"/&gt;</v>
      </c>
      <c r="E13" s="7" t="s">
        <v>1283</v>
      </c>
      <c r="F13" s="7">
        <f t="shared" ref="F13:F22" si="8">1+G12</f>
        <v>7201</v>
      </c>
      <c r="G13" s="7">
        <f t="shared" ref="G13:G22" si="9">F13+3599</f>
        <v>10800</v>
      </c>
      <c r="H13" s="14">
        <f t="shared" ca="1" si="6"/>
        <v>46</v>
      </c>
      <c r="I13" s="7" t="s">
        <v>1275</v>
      </c>
      <c r="J13" s="7" t="s">
        <v>1267</v>
      </c>
      <c r="L13" s="15">
        <f t="shared" ca="1" si="7"/>
        <v>0.12740114068350916</v>
      </c>
      <c r="R13" s="10"/>
      <c r="S13" s="10" t="s">
        <v>1284</v>
      </c>
      <c r="T13" s="35" t="str">
        <f t="shared" si="2"/>
        <v>edge:-387423966</v>
      </c>
      <c r="U13" s="12" t="str">
        <f t="shared" si="0"/>
        <v>-387423966</v>
      </c>
      <c r="X13" s="12" t="s">
        <v>1285</v>
      </c>
      <c r="Y13" s="7" t="str">
        <f t="shared" si="1"/>
        <v xml:space="preserve">'-387423966', </v>
      </c>
    </row>
    <row r="14" spans="1:30" x14ac:dyDescent="0.25">
      <c r="C14" s="7">
        <f t="shared" si="4"/>
        <v>4</v>
      </c>
      <c r="D14" s="7" t="str">
        <f t="shared" ca="1" si="5"/>
        <v>&lt;flow id="DUA-4" begin="10801" end="14400" vehsPerHour="295" from="START" to="FINISH"/&gt;</v>
      </c>
      <c r="E14" s="7" t="s">
        <v>1286</v>
      </c>
      <c r="F14" s="7">
        <f t="shared" si="8"/>
        <v>10801</v>
      </c>
      <c r="G14" s="7">
        <f t="shared" si="9"/>
        <v>14400</v>
      </c>
      <c r="H14" s="14">
        <f t="shared" ca="1" si="6"/>
        <v>295</v>
      </c>
      <c r="I14" s="7" t="s">
        <v>1275</v>
      </c>
      <c r="J14" s="7" t="s">
        <v>1267</v>
      </c>
      <c r="L14" s="15">
        <f t="shared" ca="1" si="7"/>
        <v>0.33434469929888544</v>
      </c>
      <c r="R14" s="10"/>
      <c r="S14" s="10" t="s">
        <v>1287</v>
      </c>
      <c r="T14" s="35" t="str">
        <f t="shared" si="2"/>
        <v>edge:196358956#0</v>
      </c>
      <c r="U14" s="12" t="str">
        <f t="shared" si="0"/>
        <v>196358956#0</v>
      </c>
      <c r="X14" s="12" t="s">
        <v>1254</v>
      </c>
      <c r="Y14" s="7" t="str">
        <f t="shared" si="1"/>
        <v xml:space="preserve">'196358956#0', </v>
      </c>
    </row>
    <row r="15" spans="1:30" x14ac:dyDescent="0.25">
      <c r="C15" s="7">
        <f t="shared" si="4"/>
        <v>5</v>
      </c>
      <c r="D15" s="7" t="str">
        <f t="shared" ca="1" si="5"/>
        <v>&lt;flow id="DUA-5" begin="14401" end="18000" vehsPerHour="187" from="START" to="FINISH"/&gt;</v>
      </c>
      <c r="E15" s="7" t="s">
        <v>1288</v>
      </c>
      <c r="F15" s="7">
        <f t="shared" si="8"/>
        <v>14401</v>
      </c>
      <c r="G15" s="7">
        <f t="shared" si="9"/>
        <v>18000</v>
      </c>
      <c r="H15" s="14">
        <f t="shared" ca="1" si="6"/>
        <v>187</v>
      </c>
      <c r="I15" s="7" t="s">
        <v>1275</v>
      </c>
      <c r="J15" s="7" t="s">
        <v>1267</v>
      </c>
      <c r="L15" s="15">
        <f t="shared" ca="1" si="7"/>
        <v>0.23064319717463522</v>
      </c>
      <c r="R15" s="10"/>
      <c r="S15" s="10" t="s">
        <v>1289</v>
      </c>
      <c r="T15" s="35" t="str">
        <f t="shared" si="2"/>
        <v>edge:-196358956#2</v>
      </c>
      <c r="U15" s="12" t="str">
        <f t="shared" si="0"/>
        <v>-196358956#2</v>
      </c>
      <c r="X15" s="12" t="s">
        <v>1258</v>
      </c>
      <c r="Y15" s="7" t="str">
        <f t="shared" si="1"/>
        <v xml:space="preserve">'-196358956#2', </v>
      </c>
    </row>
    <row r="16" spans="1:30" x14ac:dyDescent="0.25">
      <c r="C16" s="7">
        <f t="shared" si="4"/>
        <v>6</v>
      </c>
      <c r="D16" s="7" t="str">
        <f t="shared" ca="1" si="5"/>
        <v>&lt;flow id="DUA-6" begin="18001" end="21600" vehsPerHour="581" from="START" to="FINISH"/&gt;</v>
      </c>
      <c r="E16" s="7" t="s">
        <v>1290</v>
      </c>
      <c r="F16" s="7">
        <f t="shared" si="8"/>
        <v>18001</v>
      </c>
      <c r="G16" s="7">
        <f t="shared" si="9"/>
        <v>21600</v>
      </c>
      <c r="H16" s="14">
        <f t="shared" ca="1" si="6"/>
        <v>581</v>
      </c>
      <c r="I16" s="7" t="s">
        <v>1275</v>
      </c>
      <c r="J16" s="7" t="s">
        <v>1267</v>
      </c>
      <c r="L16" s="15">
        <f t="shared" ca="1" si="7"/>
        <v>0.65011606521642407</v>
      </c>
      <c r="R16" s="10"/>
      <c r="S16" s="11" t="s">
        <v>1619</v>
      </c>
      <c r="T16" s="35" t="str">
        <f t="shared" si="2"/>
        <v>edge:-196358983#4</v>
      </c>
      <c r="U16" s="12" t="str">
        <f t="shared" si="0"/>
        <v>-196358983#4</v>
      </c>
      <c r="X16" s="12" t="s">
        <v>1291</v>
      </c>
      <c r="Y16" s="7" t="str">
        <f t="shared" si="1"/>
        <v xml:space="preserve">'-196358983#4', </v>
      </c>
    </row>
    <row r="17" spans="3:53" x14ac:dyDescent="0.25">
      <c r="C17" s="7">
        <f t="shared" si="4"/>
        <v>7</v>
      </c>
      <c r="D17" s="7" t="str">
        <f t="shared" ca="1" si="5"/>
        <v>&lt;flow id="DUA-7" begin="21601" end="25200" vehsPerHour="495" from="START" to="FINISH"/&gt;</v>
      </c>
      <c r="E17" s="7" t="s">
        <v>1292</v>
      </c>
      <c r="F17" s="7">
        <f t="shared" si="8"/>
        <v>21601</v>
      </c>
      <c r="G17" s="7">
        <f t="shared" si="9"/>
        <v>25200</v>
      </c>
      <c r="H17" s="14">
        <f t="shared" ca="1" si="6"/>
        <v>495</v>
      </c>
      <c r="I17" s="7" t="s">
        <v>1275</v>
      </c>
      <c r="J17" s="7" t="s">
        <v>1267</v>
      </c>
      <c r="L17" s="15">
        <f t="shared" ca="1" si="7"/>
        <v>0.55597035598987166</v>
      </c>
      <c r="R17" s="10"/>
      <c r="S17" s="10" t="s">
        <v>1293</v>
      </c>
      <c r="T17" s="35" t="str">
        <f t="shared" si="2"/>
        <v>edge:-12150712#3</v>
      </c>
      <c r="U17" s="12" t="str">
        <f t="shared" si="0"/>
        <v>-12150712#3</v>
      </c>
      <c r="X17" s="12" t="s">
        <v>1294</v>
      </c>
      <c r="Y17" s="7" t="str">
        <f t="shared" si="1"/>
        <v xml:space="preserve">'-12150712#3', </v>
      </c>
    </row>
    <row r="18" spans="3:53" x14ac:dyDescent="0.25">
      <c r="C18" s="7">
        <f t="shared" si="4"/>
        <v>8</v>
      </c>
      <c r="D18" s="7" t="str">
        <f t="shared" ca="1" si="5"/>
        <v>&lt;flow id="DUA-8" begin="25201" end="28800" vehsPerHour="271" from="START" to="FINISH"/&gt;</v>
      </c>
      <c r="E18" s="7" t="s">
        <v>1295</v>
      </c>
      <c r="F18" s="7">
        <f t="shared" si="8"/>
        <v>25201</v>
      </c>
      <c r="G18" s="7">
        <f t="shared" si="9"/>
        <v>28800</v>
      </c>
      <c r="H18" s="14">
        <f t="shared" ca="1" si="6"/>
        <v>271</v>
      </c>
      <c r="I18" s="7" t="s">
        <v>1275</v>
      </c>
      <c r="J18" s="7" t="s">
        <v>1267</v>
      </c>
      <c r="L18" s="15">
        <f t="shared" ca="1" si="7"/>
        <v>0.30973885851690786</v>
      </c>
      <c r="R18" s="10"/>
      <c r="S18" s="10" t="s">
        <v>1296</v>
      </c>
      <c r="T18" s="35" t="str">
        <f t="shared" si="2"/>
        <v>edge:12150712#3</v>
      </c>
      <c r="U18" s="12" t="str">
        <f t="shared" si="0"/>
        <v>12150712#3</v>
      </c>
      <c r="X18" s="12" t="s">
        <v>1297</v>
      </c>
      <c r="Y18" s="7" t="str">
        <f t="shared" si="1"/>
        <v xml:space="preserve">'12150712#3', </v>
      </c>
    </row>
    <row r="19" spans="3:53" x14ac:dyDescent="0.25">
      <c r="C19" s="7">
        <f t="shared" si="4"/>
        <v>9</v>
      </c>
      <c r="D19" s="7" t="str">
        <f t="shared" ca="1" si="5"/>
        <v>&lt;flow id="DUA-9" begin="28801" end="32400" vehsPerHour="647" from="START" to="FINISH"/&gt;</v>
      </c>
      <c r="E19" s="7" t="s">
        <v>1298</v>
      </c>
      <c r="F19" s="7">
        <f t="shared" si="8"/>
        <v>28801</v>
      </c>
      <c r="G19" s="7">
        <f t="shared" si="9"/>
        <v>32400</v>
      </c>
      <c r="H19" s="14">
        <f t="shared" ca="1" si="6"/>
        <v>647</v>
      </c>
      <c r="I19" s="7" t="s">
        <v>1275</v>
      </c>
      <c r="J19" s="7" t="s">
        <v>1267</v>
      </c>
      <c r="L19" s="15">
        <f t="shared" ca="1" si="7"/>
        <v>0.71702898933430381</v>
      </c>
      <c r="R19" s="10"/>
      <c r="S19" s="10" t="s">
        <v>1299</v>
      </c>
      <c r="T19" s="35" t="str">
        <f t="shared" si="2"/>
        <v>edge:196358954#0</v>
      </c>
      <c r="U19" s="12" t="str">
        <f t="shared" si="0"/>
        <v>196358954#0</v>
      </c>
      <c r="X19" s="12" t="s">
        <v>1300</v>
      </c>
      <c r="Y19" s="7" t="str">
        <f t="shared" si="1"/>
        <v xml:space="preserve">'196358954#0', </v>
      </c>
    </row>
    <row r="20" spans="3:53" x14ac:dyDescent="0.25">
      <c r="C20" s="7">
        <f t="shared" si="4"/>
        <v>10</v>
      </c>
      <c r="D20" s="7" t="str">
        <f t="shared" ca="1" si="5"/>
        <v>&lt;flow id="DUA-10" begin="32401" end="36000" vehsPerHour="594" from="START" to="FINISH"/&gt;</v>
      </c>
      <c r="E20" s="7" t="s">
        <v>1301</v>
      </c>
      <c r="F20" s="7">
        <f t="shared" si="8"/>
        <v>32401</v>
      </c>
      <c r="G20" s="7">
        <f t="shared" si="9"/>
        <v>36000</v>
      </c>
      <c r="H20" s="14">
        <f t="shared" ca="1" si="6"/>
        <v>594</v>
      </c>
      <c r="I20" s="7" t="s">
        <v>1275</v>
      </c>
      <c r="J20" s="7" t="s">
        <v>1267</v>
      </c>
      <c r="L20" s="15">
        <f t="shared" ca="1" si="7"/>
        <v>0.66381825319365961</v>
      </c>
      <c r="R20" s="10"/>
      <c r="S20" s="10" t="s">
        <v>1302</v>
      </c>
      <c r="T20" s="35" t="str">
        <f t="shared" si="2"/>
        <v>edge:424978644</v>
      </c>
      <c r="U20" s="12" t="str">
        <f t="shared" si="0"/>
        <v>424978644</v>
      </c>
      <c r="X20" s="12" t="s">
        <v>1303</v>
      </c>
      <c r="Y20" s="7" t="str">
        <f t="shared" si="1"/>
        <v xml:space="preserve">'424978644', </v>
      </c>
    </row>
    <row r="21" spans="3:53" x14ac:dyDescent="0.25">
      <c r="C21" s="7">
        <f t="shared" si="4"/>
        <v>11</v>
      </c>
      <c r="D21" s="7" t="str">
        <f t="shared" ca="1" si="5"/>
        <v>&lt;flow id="DUA-11" begin="36001" end="39600" vehsPerHour="622" from="START" to="FINISH"/&gt;</v>
      </c>
      <c r="E21" s="7" t="s">
        <v>1304</v>
      </c>
      <c r="F21" s="7">
        <f t="shared" si="8"/>
        <v>36001</v>
      </c>
      <c r="G21" s="7">
        <f t="shared" si="9"/>
        <v>39600</v>
      </c>
      <c r="H21" s="14">
        <f t="shared" ca="1" si="6"/>
        <v>622</v>
      </c>
      <c r="I21" s="7" t="s">
        <v>1275</v>
      </c>
      <c r="J21" s="7" t="s">
        <v>1267</v>
      </c>
      <c r="L21" s="15">
        <f t="shared" ca="1" si="7"/>
        <v>0.69218729843067239</v>
      </c>
      <c r="R21" s="10"/>
      <c r="S21" s="10" t="s">
        <v>1305</v>
      </c>
      <c r="T21" s="35" t="str">
        <f t="shared" si="2"/>
        <v>edge:-49940170#0</v>
      </c>
      <c r="U21" s="12" t="s">
        <v>1307</v>
      </c>
      <c r="X21" s="16" t="s">
        <v>1306</v>
      </c>
      <c r="Y21" s="7" t="str">
        <f t="shared" si="1"/>
        <v xml:space="preserve">'-49940170#0', </v>
      </c>
    </row>
    <row r="22" spans="3:53" x14ac:dyDescent="0.25">
      <c r="C22" s="7">
        <f t="shared" si="4"/>
        <v>12</v>
      </c>
      <c r="D22" s="7" t="str">
        <f t="shared" ca="1" si="5"/>
        <v>&lt;flow id="DUA-12" begin="39601" end="43200" vehsPerHour="271" from="START" to="FINISH"/&gt;</v>
      </c>
      <c r="E22" s="7" t="s">
        <v>1308</v>
      </c>
      <c r="F22" s="7">
        <f t="shared" si="8"/>
        <v>39601</v>
      </c>
      <c r="G22" s="7">
        <f t="shared" si="9"/>
        <v>43200</v>
      </c>
      <c r="H22" s="14">
        <f t="shared" ca="1" si="6"/>
        <v>271</v>
      </c>
      <c r="I22" s="7" t="s">
        <v>1275</v>
      </c>
      <c r="J22" s="7" t="s">
        <v>1267</v>
      </c>
      <c r="L22" s="15">
        <f t="shared" ca="1" si="7"/>
        <v>0.30910098475252756</v>
      </c>
      <c r="R22" s="10"/>
      <c r="S22" s="10" t="s">
        <v>1309</v>
      </c>
      <c r="T22" s="35" t="str">
        <f t="shared" si="2"/>
        <v>edge:387423966</v>
      </c>
      <c r="U22" s="12" t="str">
        <f t="shared" ref="U22:U38" si="10">LEFT(X22,(LEN(X22)-2))</f>
        <v>387423966</v>
      </c>
      <c r="X22" s="12" t="s">
        <v>1282</v>
      </c>
      <c r="Y22" s="7" t="str">
        <f t="shared" si="1"/>
        <v xml:space="preserve">'387423966', </v>
      </c>
    </row>
    <row r="23" spans="3:53" x14ac:dyDescent="0.25">
      <c r="R23" s="10"/>
      <c r="S23" s="10" t="s">
        <v>1310</v>
      </c>
      <c r="T23" s="35" t="str">
        <f t="shared" si="2"/>
        <v>edge:-387423966</v>
      </c>
      <c r="U23" s="12" t="str">
        <f t="shared" si="10"/>
        <v>-387423966</v>
      </c>
      <c r="X23" s="12" t="s">
        <v>1285</v>
      </c>
      <c r="Y23" s="7" t="str">
        <f t="shared" si="1"/>
        <v xml:space="preserve">'-387423966', </v>
      </c>
    </row>
    <row r="24" spans="3:53" x14ac:dyDescent="0.25">
      <c r="R24" s="10"/>
      <c r="S24" s="10" t="s">
        <v>1311</v>
      </c>
      <c r="T24" s="35" t="str">
        <f t="shared" si="2"/>
        <v>edge:423967359#1</v>
      </c>
      <c r="U24" s="12" t="str">
        <f t="shared" si="10"/>
        <v>423967359#1</v>
      </c>
      <c r="X24" s="12" t="s">
        <v>1312</v>
      </c>
      <c r="Y24" s="7" t="str">
        <f t="shared" si="1"/>
        <v xml:space="preserve">'423967359#1', </v>
      </c>
    </row>
    <row r="25" spans="3:53" ht="15.75" thickBot="1" x14ac:dyDescent="0.3">
      <c r="R25" s="10"/>
      <c r="S25" s="10" t="s">
        <v>1313</v>
      </c>
      <c r="T25" s="35" t="str">
        <f t="shared" si="2"/>
        <v>edge:-423967359#1</v>
      </c>
      <c r="U25" s="12" t="str">
        <f t="shared" si="10"/>
        <v>-423967359#1</v>
      </c>
      <c r="X25" s="12" t="s">
        <v>1314</v>
      </c>
      <c r="Y25" s="7" t="str">
        <f t="shared" si="1"/>
        <v xml:space="preserve">'-423967359#1', </v>
      </c>
    </row>
    <row r="26" spans="3:53" ht="16.5" thickBot="1" x14ac:dyDescent="0.3">
      <c r="D26" s="17"/>
      <c r="E26" s="18" t="s">
        <v>1315</v>
      </c>
      <c r="F26" s="7" t="s">
        <v>1316</v>
      </c>
      <c r="G26" s="7" t="s">
        <v>1232</v>
      </c>
      <c r="H26" s="7" t="s">
        <v>1233</v>
      </c>
      <c r="I26" s="7" t="s">
        <v>1235</v>
      </c>
      <c r="R26" s="10"/>
      <c r="S26" s="10" t="s">
        <v>1317</v>
      </c>
      <c r="T26" s="35" t="str">
        <f t="shared" si="2"/>
        <v>edge:196358954#1</v>
      </c>
      <c r="U26" s="12" t="str">
        <f t="shared" si="10"/>
        <v>196358954#1</v>
      </c>
      <c r="X26" s="12" t="s">
        <v>1318</v>
      </c>
      <c r="Y26" s="7" t="str">
        <f t="shared" si="1"/>
        <v xml:space="preserve">'196358954#1', </v>
      </c>
      <c r="AT26" s="17"/>
      <c r="AU26" s="18"/>
      <c r="AW26" s="7" t="s">
        <v>1319</v>
      </c>
      <c r="AX26" s="7" t="s">
        <v>1320</v>
      </c>
      <c r="AY26" s="7" t="s">
        <v>1321</v>
      </c>
      <c r="AZ26" s="7">
        <v>5</v>
      </c>
      <c r="BA26" s="7" t="s">
        <v>1247</v>
      </c>
    </row>
    <row r="27" spans="3:53" x14ac:dyDescent="0.25">
      <c r="C27" s="7" t="s">
        <v>1319</v>
      </c>
      <c r="D27" s="7" t="str">
        <f t="shared" ref="D27:D63" ca="1" si="11">_xlfn.CONCAT($E$26,E27,$F$26,F27,$G$26,G27,$H$26,H27,$I$26)</f>
        <v>&lt;trip id="Belmont-GRD-to-Parkside-SB-96-Finish-Routed" depart="5" from="423956982" to="12327906#1"/&gt;</v>
      </c>
      <c r="E27" s="7" t="str">
        <f t="shared" ref="E27:E63" si="12">_xlfn.CONCAT(S2,"-Finish-Routed")</f>
        <v>Belmont-GRD-to-Parkside-SB-96-Finish-Routed</v>
      </c>
      <c r="F27" s="7">
        <v>5</v>
      </c>
      <c r="G27" s="7" t="str">
        <f>U2</f>
        <v>423956982</v>
      </c>
      <c r="H27" s="7" t="str">
        <f t="shared" ref="H27:H63" ca="1" si="13">IF((OR(C27="SB",C27="EB")),VLOOKUP(RAND(),$K$52:$M$57,3,TRUE),VLOOKUP(RAND(),$K$44:$M$51,3,TRUE))</f>
        <v>12327906#1</v>
      </c>
      <c r="R27" s="10"/>
      <c r="S27" s="10" t="s">
        <v>1322</v>
      </c>
      <c r="T27" s="35" t="str">
        <f t="shared" si="2"/>
        <v>edge:-196358954#3</v>
      </c>
      <c r="U27" s="12" t="str">
        <f t="shared" si="10"/>
        <v>-196358954#3</v>
      </c>
      <c r="X27" s="12" t="s">
        <v>1323</v>
      </c>
      <c r="Y27" s="7" t="str">
        <f t="shared" si="1"/>
        <v xml:space="preserve">'-196358954#3', </v>
      </c>
      <c r="AW27" s="7" t="s">
        <v>1325</v>
      </c>
      <c r="AX27" s="7" t="s">
        <v>1327</v>
      </c>
      <c r="AY27" s="7" t="s">
        <v>1326</v>
      </c>
      <c r="AZ27" s="7">
        <v>6</v>
      </c>
      <c r="BA27" s="7" t="s">
        <v>1328</v>
      </c>
    </row>
    <row r="28" spans="3:53" x14ac:dyDescent="0.25">
      <c r="C28" s="7" t="s">
        <v>1325</v>
      </c>
      <c r="D28" s="7" t="str">
        <f t="shared" ca="1" si="11"/>
        <v>&lt;trip id="Belmont-PrkSD-GrgHill-NB-16-Finish-Routed" depart="6" from="423967359#0" to="43357850#14.0"/&gt;</v>
      </c>
      <c r="E28" s="7" t="str">
        <f t="shared" si="12"/>
        <v>Belmont-PrkSD-GrgHill-NB-16-Finish-Routed</v>
      </c>
      <c r="F28" s="7">
        <v>6</v>
      </c>
      <c r="G28" s="7" t="str">
        <f t="shared" ref="G28:G63" si="14">U3</f>
        <v>423967359#0</v>
      </c>
      <c r="H28" s="7" t="str">
        <f t="shared" ca="1" si="13"/>
        <v>43357850#14.0</v>
      </c>
      <c r="R28" s="10"/>
      <c r="S28" s="10" t="s">
        <v>1329</v>
      </c>
      <c r="T28" s="35" t="str">
        <f t="shared" si="2"/>
        <v>edge:12180067#4</v>
      </c>
      <c r="U28" s="12" t="str">
        <f t="shared" si="10"/>
        <v>12180067#4</v>
      </c>
      <c r="X28" s="12" t="s">
        <v>1330</v>
      </c>
      <c r="Y28" s="7" t="str">
        <f t="shared" si="1"/>
        <v xml:space="preserve">'12180067#4', </v>
      </c>
      <c r="AW28" s="7" t="s">
        <v>1325</v>
      </c>
      <c r="AX28" s="7" t="s">
        <v>1332</v>
      </c>
      <c r="AY28" s="7" t="s">
        <v>1331</v>
      </c>
      <c r="AZ28" s="7">
        <v>7</v>
      </c>
      <c r="BA28" s="7" t="s">
        <v>1251</v>
      </c>
    </row>
    <row r="29" spans="3:53" x14ac:dyDescent="0.25">
      <c r="C29" s="7" t="s">
        <v>1325</v>
      </c>
      <c r="D29" s="7" t="str">
        <f t="shared" ca="1" si="11"/>
        <v>&lt;trip id="Belmont-GRD-to-Parkside-NB-96-Finish-Routed" depart="7" from="423956980" to="43117623"/&gt;</v>
      </c>
      <c r="E29" s="7" t="str">
        <f t="shared" si="12"/>
        <v>Belmont-GRD-to-Parkside-NB-96-Finish-Routed</v>
      </c>
      <c r="F29" s="7">
        <v>7</v>
      </c>
      <c r="G29" s="7" t="str">
        <f t="shared" si="14"/>
        <v>423956980</v>
      </c>
      <c r="H29" s="7">
        <f t="shared" ca="1" si="13"/>
        <v>43117623</v>
      </c>
      <c r="M29" s="7" t="s">
        <v>1333</v>
      </c>
      <c r="N29" s="7" t="s">
        <v>1334</v>
      </c>
      <c r="R29" s="10"/>
      <c r="S29" s="10" t="s">
        <v>1335</v>
      </c>
      <c r="T29" s="35" t="str">
        <f t="shared" si="2"/>
        <v>edge:-12180067#5</v>
      </c>
      <c r="U29" s="12" t="str">
        <f t="shared" si="10"/>
        <v>-12180067#5</v>
      </c>
      <c r="X29" s="12" t="s">
        <v>1336</v>
      </c>
      <c r="Y29" s="7" t="str">
        <f t="shared" si="1"/>
        <v xml:space="preserve">'-12180067#5', </v>
      </c>
      <c r="AW29" s="7" t="s">
        <v>1325</v>
      </c>
      <c r="AX29" s="7" t="s">
        <v>1338</v>
      </c>
      <c r="AY29" s="7" t="s">
        <v>1337</v>
      </c>
      <c r="AZ29" s="7">
        <v>8</v>
      </c>
      <c r="BA29" s="7" t="s">
        <v>1339</v>
      </c>
    </row>
    <row r="30" spans="3:53" x14ac:dyDescent="0.25">
      <c r="C30" s="7" t="s">
        <v>1325</v>
      </c>
      <c r="D30" s="7" t="str">
        <f t="shared" ca="1" si="11"/>
        <v>&lt;trip id="Belmont-Ford-to-US1-NB-96-Finish-Routed" depart="8" from="196358956#0" to="43357850#14.0"/&gt;</v>
      </c>
      <c r="E30" s="7" t="str">
        <f t="shared" si="12"/>
        <v>Belmont-Ford-to-US1-NB-96-Finish-Routed</v>
      </c>
      <c r="F30" s="7">
        <v>8</v>
      </c>
      <c r="G30" s="7" t="str">
        <f t="shared" si="14"/>
        <v>196358956#0</v>
      </c>
      <c r="H30" s="7" t="str">
        <f t="shared" ca="1" si="13"/>
        <v>43357850#14.0</v>
      </c>
      <c r="M30" s="7" t="s">
        <v>1319</v>
      </c>
      <c r="N30" s="7" t="s">
        <v>1334</v>
      </c>
      <c r="R30" s="10"/>
      <c r="S30" s="10" t="s">
        <v>1340</v>
      </c>
      <c r="T30" s="35" t="str">
        <f t="shared" si="2"/>
        <v>edge:43117623</v>
      </c>
      <c r="U30" s="12" t="str">
        <f t="shared" si="10"/>
        <v>43117623</v>
      </c>
      <c r="X30" s="12" t="s">
        <v>1341</v>
      </c>
      <c r="Y30" s="7" t="str">
        <f t="shared" si="1"/>
        <v xml:space="preserve">'43117623', </v>
      </c>
      <c r="AW30" s="7" t="s">
        <v>1319</v>
      </c>
      <c r="AX30" s="7" t="s">
        <v>1343</v>
      </c>
      <c r="AY30" s="7" t="s">
        <v>1344</v>
      </c>
      <c r="AZ30" s="7">
        <v>9</v>
      </c>
      <c r="BA30" s="7" t="s">
        <v>1345</v>
      </c>
    </row>
    <row r="31" spans="3:53" x14ac:dyDescent="0.25">
      <c r="C31" s="7" t="s">
        <v>1319</v>
      </c>
      <c r="D31" s="7" t="str">
        <f t="shared" ca="1" si="11"/>
        <v>&lt;trip id="Belmont-Ford-to-US1-SB-96-Finish-Routed" depart="9" from="-196358956#2" to="32121248#14"/&gt;</v>
      </c>
      <c r="E31" s="7" t="str">
        <f t="shared" si="12"/>
        <v>Belmont-Ford-to-US1-SB-96-Finish-Routed</v>
      </c>
      <c r="F31" s="7">
        <v>9</v>
      </c>
      <c r="G31" s="7" t="str">
        <f t="shared" si="14"/>
        <v>-196358956#2</v>
      </c>
      <c r="H31" s="7" t="str">
        <f t="shared" ca="1" si="13"/>
        <v>32121248#14</v>
      </c>
      <c r="M31" s="7" t="s">
        <v>1325</v>
      </c>
      <c r="R31" s="10"/>
      <c r="S31" s="10" t="s">
        <v>1346</v>
      </c>
      <c r="T31" s="35" t="str">
        <f t="shared" si="2"/>
        <v>edge:-43117624#1</v>
      </c>
      <c r="U31" s="12" t="str">
        <f t="shared" si="10"/>
        <v>-43117624#1</v>
      </c>
      <c r="X31" s="12" t="s">
        <v>1347</v>
      </c>
      <c r="Y31" s="7" t="str">
        <f t="shared" si="1"/>
        <v xml:space="preserve">'-43117624#1', </v>
      </c>
      <c r="AW31" s="7" t="s">
        <v>1333</v>
      </c>
      <c r="AX31" s="7" t="s">
        <v>1349</v>
      </c>
      <c r="AY31" s="7" t="s">
        <v>1350</v>
      </c>
      <c r="AZ31" s="7">
        <v>10</v>
      </c>
      <c r="BA31" s="7" t="s">
        <v>1351</v>
      </c>
    </row>
    <row r="32" spans="3:53" x14ac:dyDescent="0.25">
      <c r="C32" s="7" t="s">
        <v>1333</v>
      </c>
      <c r="D32" s="7" t="str">
        <f t="shared" ca="1" si="11"/>
        <v>&lt;trip id="ConcrseDR-Belmont-MemHll-EB-02-Finish-Routed" depart="10" from="-106455704#9" to="12327906#1"/&gt;</v>
      </c>
      <c r="E32" s="7" t="str">
        <f t="shared" si="12"/>
        <v>ConcrseDR-Belmont-MemHll-EB-02-Finish-Routed</v>
      </c>
      <c r="F32" s="7">
        <v>10</v>
      </c>
      <c r="G32" s="7" t="str">
        <f t="shared" si="14"/>
        <v>-106455704#9</v>
      </c>
      <c r="H32" s="7" t="str">
        <f t="shared" ca="1" si="13"/>
        <v>12327906#1</v>
      </c>
      <c r="R32" s="10"/>
      <c r="S32" s="10" t="s">
        <v>1352</v>
      </c>
      <c r="T32" s="35" t="str">
        <f t="shared" si="2"/>
        <v>edge:-423967359#0</v>
      </c>
      <c r="U32" s="12" t="str">
        <f t="shared" si="10"/>
        <v>-423967359#0</v>
      </c>
      <c r="X32" s="12" t="s">
        <v>1353</v>
      </c>
      <c r="Y32" s="7" t="str">
        <f t="shared" si="1"/>
        <v xml:space="preserve">'-423967359#0', </v>
      </c>
      <c r="AW32" s="7" t="s">
        <v>1355</v>
      </c>
      <c r="AX32" s="7" t="s">
        <v>1356</v>
      </c>
      <c r="AY32" s="7" t="s">
        <v>1357</v>
      </c>
      <c r="AZ32" s="7">
        <v>11</v>
      </c>
      <c r="BA32" s="7" t="s">
        <v>1358</v>
      </c>
    </row>
    <row r="33" spans="3:53" x14ac:dyDescent="0.25">
      <c r="C33" s="7" t="s">
        <v>1355</v>
      </c>
      <c r="D33" s="7" t="str">
        <f t="shared" ca="1" si="11"/>
        <v>&lt;trip id="ConcrseDR-Belmont-MemHll-WB-02-Finish-Routed" depart="11" from="106455704#4" to="-12150712#3"/&gt;</v>
      </c>
      <c r="E33" s="7" t="str">
        <f t="shared" si="12"/>
        <v>ConcrseDR-Belmont-MemHll-WB-02-Finish-Routed</v>
      </c>
      <c r="F33" s="7">
        <v>11</v>
      </c>
      <c r="G33" s="7" t="str">
        <f>U8</f>
        <v>106455704#4</v>
      </c>
      <c r="H33" s="7" t="str">
        <f t="shared" ca="1" si="13"/>
        <v>-12150712#3</v>
      </c>
      <c r="R33" s="10"/>
      <c r="S33" s="10" t="s">
        <v>1359</v>
      </c>
      <c r="T33" s="35" t="str">
        <f t="shared" si="2"/>
        <v>edge:387423966</v>
      </c>
      <c r="U33" s="12" t="str">
        <f t="shared" si="10"/>
        <v>387423966</v>
      </c>
      <c r="X33" s="12" t="s">
        <v>1282</v>
      </c>
      <c r="Y33" s="7" t="str">
        <f t="shared" si="1"/>
        <v xml:space="preserve">'387423966', </v>
      </c>
      <c r="AW33" s="7" t="s">
        <v>1333</v>
      </c>
      <c r="AX33" s="7" t="s">
        <v>1361</v>
      </c>
      <c r="AY33" s="7" t="s">
        <v>1362</v>
      </c>
      <c r="AZ33" s="7">
        <v>12</v>
      </c>
      <c r="BA33" s="7" t="s">
        <v>1363</v>
      </c>
    </row>
    <row r="34" spans="3:53" x14ac:dyDescent="0.25">
      <c r="C34" s="7" t="s">
        <v>1333</v>
      </c>
      <c r="D34" s="7" t="str">
        <f t="shared" ca="1" si="11"/>
        <v>&lt;trip id="GrgeHill-Wynn_BTH-02-WB-Finish-Routed" depart="12" from="49940069" to="49321305"/&gt;</v>
      </c>
      <c r="E34" s="7" t="str">
        <f t="shared" si="12"/>
        <v>GrgeHill-Wynn_BTH-02-WB-Finish-Routed</v>
      </c>
      <c r="F34" s="7">
        <v>12</v>
      </c>
      <c r="G34" s="7" t="str">
        <f t="shared" si="14"/>
        <v>49940069</v>
      </c>
      <c r="H34" s="7" t="str">
        <f t="shared" ca="1" si="13"/>
        <v>49321305</v>
      </c>
      <c r="R34" s="10"/>
      <c r="S34" s="10" t="s">
        <v>1364</v>
      </c>
      <c r="T34" s="35" t="str">
        <f t="shared" si="2"/>
        <v>edge:-424978642.170</v>
      </c>
      <c r="U34" s="12" t="str">
        <f t="shared" si="10"/>
        <v>-424978642.170</v>
      </c>
      <c r="X34" s="16" t="s">
        <v>1365</v>
      </c>
      <c r="Y34" s="7" t="str">
        <f t="shared" si="1"/>
        <v xml:space="preserve">'-424978642.170', </v>
      </c>
      <c r="AW34" s="7" t="s">
        <v>1333</v>
      </c>
      <c r="AX34" s="7" t="s">
        <v>1367</v>
      </c>
      <c r="AY34" s="7" t="s">
        <v>1368</v>
      </c>
      <c r="AZ34" s="7">
        <v>13</v>
      </c>
      <c r="BA34" s="7" t="s">
        <v>1369</v>
      </c>
    </row>
    <row r="35" spans="3:53" x14ac:dyDescent="0.25">
      <c r="C35" s="7" t="s">
        <v>1333</v>
      </c>
      <c r="D35" s="7" t="str">
        <f t="shared" ca="1" si="11"/>
        <v>&lt;trip id="Wynn-GeogresLA-53rd-EB-05-Finish-Routed" depart="13" from="-196358983#7" to="12327906#1"/&gt;</v>
      </c>
      <c r="E35" s="7" t="str">
        <f t="shared" si="12"/>
        <v>Wynn-GeogresLA-53rd-EB-05-Finish-Routed</v>
      </c>
      <c r="F35" s="7">
        <v>13</v>
      </c>
      <c r="G35" s="7" t="str">
        <f t="shared" si="14"/>
        <v>-196358983#7</v>
      </c>
      <c r="H35" s="7" t="str">
        <f t="shared" ca="1" si="13"/>
        <v>12327906#1</v>
      </c>
      <c r="R35" s="10"/>
      <c r="S35" s="10" t="s">
        <v>1370</v>
      </c>
      <c r="T35" s="35" t="str">
        <f t="shared" si="2"/>
        <v>edge:-423956982</v>
      </c>
      <c r="U35" s="12" t="str">
        <f t="shared" si="10"/>
        <v>-423956982</v>
      </c>
      <c r="X35" s="12" t="s">
        <v>1371</v>
      </c>
      <c r="Y35" s="7" t="str">
        <f t="shared" si="1"/>
        <v xml:space="preserve">'-423956982', </v>
      </c>
      <c r="AW35" s="7" t="s">
        <v>1355</v>
      </c>
      <c r="AX35" s="7" t="s">
        <v>1374</v>
      </c>
      <c r="AY35" s="7" t="s">
        <v>1375</v>
      </c>
      <c r="AZ35" s="7">
        <v>14</v>
      </c>
      <c r="BA35" s="7" t="s">
        <v>1376</v>
      </c>
    </row>
    <row r="36" spans="3:53" x14ac:dyDescent="0.25">
      <c r="C36" s="7" t="s">
        <v>1355</v>
      </c>
      <c r="D36" s="7" t="str">
        <f t="shared" ca="1" si="11"/>
        <v>&lt;trip id="Wynn-GeogresLA-53rd-WB-05-Finish-Routed" depart="14" from="196358983#7" to="-12150712#3"/&gt;</v>
      </c>
      <c r="E36" s="7" t="str">
        <f t="shared" si="12"/>
        <v>Wynn-GeogresLA-53rd-WB-05-Finish-Routed</v>
      </c>
      <c r="F36" s="7">
        <v>14</v>
      </c>
      <c r="G36" s="7" t="str">
        <f t="shared" si="14"/>
        <v>196358983#7</v>
      </c>
      <c r="H36" s="7" t="str">
        <f t="shared" ca="1" si="13"/>
        <v>-12150712#3</v>
      </c>
      <c r="R36" s="10"/>
      <c r="S36" s="10" t="s">
        <v>1377</v>
      </c>
      <c r="T36" s="35" t="str">
        <f t="shared" si="2"/>
        <v>edge:423956980</v>
      </c>
      <c r="U36" s="12" t="str">
        <f t="shared" si="10"/>
        <v>423956980</v>
      </c>
      <c r="X36" s="12" t="s">
        <v>1250</v>
      </c>
      <c r="Y36" s="7" t="str">
        <f t="shared" si="1"/>
        <v xml:space="preserve">'423956980', </v>
      </c>
      <c r="AW36" s="7" t="s">
        <v>1325</v>
      </c>
      <c r="AX36" s="7" t="s">
        <v>1379</v>
      </c>
      <c r="AY36" s="7" t="s">
        <v>1342</v>
      </c>
      <c r="AZ36" s="7">
        <v>15</v>
      </c>
      <c r="BA36" s="7" t="s">
        <v>1380</v>
      </c>
    </row>
    <row r="37" spans="3:53" x14ac:dyDescent="0.25">
      <c r="C37" s="7" t="s">
        <v>1325</v>
      </c>
      <c r="D37" s="7" t="str">
        <f t="shared" ca="1" si="11"/>
        <v>&lt;trip id="Belmont-Wynn-PrkSD-NB-05-Finish-Routed" depart="15" from="387423966" to="485212847#0"/&gt;</v>
      </c>
      <c r="E37" s="7" t="str">
        <f t="shared" si="12"/>
        <v>Belmont-Wynn-PrkSD-NB-05-Finish-Routed</v>
      </c>
      <c r="F37" s="7">
        <v>15</v>
      </c>
      <c r="G37" s="7" t="str">
        <f t="shared" si="14"/>
        <v>387423966</v>
      </c>
      <c r="H37" s="7" t="str">
        <f t="shared" ca="1" si="13"/>
        <v>485212847#0</v>
      </c>
      <c r="R37" s="33"/>
      <c r="S37" s="34" t="s">
        <v>1381</v>
      </c>
      <c r="T37" s="35" t="str">
        <f t="shared" si="2"/>
        <v>edge:134558401</v>
      </c>
      <c r="U37" s="12" t="str">
        <f t="shared" si="10"/>
        <v>134558401</v>
      </c>
      <c r="X37" s="12" t="s">
        <v>1382</v>
      </c>
      <c r="Y37" s="7" t="str">
        <f t="shared" si="1"/>
        <v xml:space="preserve">'134558401', </v>
      </c>
      <c r="AW37" s="7" t="s">
        <v>1319</v>
      </c>
      <c r="AX37" s="7" t="s">
        <v>1384</v>
      </c>
      <c r="AY37" s="7" t="s">
        <v>1385</v>
      </c>
      <c r="AZ37" s="7">
        <v>16</v>
      </c>
      <c r="BA37" s="7" t="s">
        <v>1386</v>
      </c>
    </row>
    <row r="38" spans="3:53" x14ac:dyDescent="0.25">
      <c r="C38" s="7" t="s">
        <v>1319</v>
      </c>
      <c r="D38" s="7" t="str">
        <f t="shared" ca="1" si="11"/>
        <v>&lt;trip id="Belmont-Wynn-PrkSD-SB-05-Finish-Routed" depart="16" from="-387423966" to="32121248#14"/&gt;</v>
      </c>
      <c r="E38" s="7" t="str">
        <f t="shared" si="12"/>
        <v>Belmont-Wynn-PrkSD-SB-05-Finish-Routed</v>
      </c>
      <c r="F38" s="7">
        <v>16</v>
      </c>
      <c r="G38" s="7" t="str">
        <f t="shared" si="14"/>
        <v>-387423966</v>
      </c>
      <c r="H38" s="7" t="str">
        <f t="shared" ca="1" si="13"/>
        <v>32121248#14</v>
      </c>
      <c r="R38" s="10"/>
      <c r="S38" s="10" t="s">
        <v>1387</v>
      </c>
      <c r="T38" s="35" t="str">
        <f t="shared" si="2"/>
        <v>edge:134558408#1</v>
      </c>
      <c r="U38" s="12" t="str">
        <f t="shared" si="10"/>
        <v>134558408#1</v>
      </c>
      <c r="X38" s="12" t="s">
        <v>1388</v>
      </c>
      <c r="Y38" s="7" t="str">
        <f t="shared" si="1"/>
        <v xml:space="preserve">'134558408#1', </v>
      </c>
      <c r="AW38" s="7" t="s">
        <v>1325</v>
      </c>
      <c r="AX38" s="7" t="s">
        <v>1390</v>
      </c>
      <c r="AY38" s="7" t="s">
        <v>1348</v>
      </c>
      <c r="AZ38" s="7">
        <v>17</v>
      </c>
      <c r="BA38" s="7" t="s">
        <v>1339</v>
      </c>
    </row>
    <row r="39" spans="3:53" x14ac:dyDescent="0.25">
      <c r="C39" s="7" t="s">
        <v>1325</v>
      </c>
      <c r="D39" s="7" t="str">
        <f t="shared" ca="1" si="11"/>
        <v>&lt;trip id="Belmont-Conshi-US1-NB-08-Finish-Routed" depart="17" from="196358956#0" to="-12150712#3"/&gt;</v>
      </c>
      <c r="E39" s="7" t="str">
        <f t="shared" si="12"/>
        <v>Belmont-Conshi-US1-NB-08-Finish-Routed</v>
      </c>
      <c r="F39" s="7">
        <v>17</v>
      </c>
      <c r="G39" s="7" t="str">
        <f t="shared" si="14"/>
        <v>196358956#0</v>
      </c>
      <c r="H39" s="7" t="str">
        <f t="shared" ca="1" si="13"/>
        <v>-12150712#3</v>
      </c>
      <c r="S39" s="35" t="s">
        <v>1391</v>
      </c>
      <c r="T39" s="35" t="str">
        <f t="shared" si="2"/>
        <v>edge:-448887871#0</v>
      </c>
      <c r="U39" s="55" t="s">
        <v>1607</v>
      </c>
      <c r="X39" s="55" t="s">
        <v>1606</v>
      </c>
      <c r="Y39" s="7" t="str">
        <f t="shared" si="1"/>
        <v xml:space="preserve">'-448887871#0', </v>
      </c>
      <c r="AW39" s="7" t="s">
        <v>1319</v>
      </c>
      <c r="AX39" s="7" t="s">
        <v>1393</v>
      </c>
      <c r="AY39" s="7" t="s">
        <v>1394</v>
      </c>
      <c r="AZ39" s="7">
        <v>18</v>
      </c>
      <c r="BA39" s="7" t="s">
        <v>1345</v>
      </c>
    </row>
    <row r="40" spans="3:53" x14ac:dyDescent="0.25">
      <c r="C40" s="7" t="s">
        <v>1319</v>
      </c>
      <c r="D40" s="7" t="str">
        <f t="shared" ca="1" si="11"/>
        <v>&lt;trip id="Belmont-Conshi-US1-SB-08-Finish-Routed" depart="18" from="-196358956#2" to="12327906#1"/&gt;</v>
      </c>
      <c r="E40" s="7" t="str">
        <f t="shared" si="12"/>
        <v>Belmont-Conshi-US1-SB-08-Finish-Routed</v>
      </c>
      <c r="F40" s="7">
        <v>18</v>
      </c>
      <c r="G40" s="7" t="str">
        <f t="shared" si="14"/>
        <v>-196358956#2</v>
      </c>
      <c r="H40" s="7" t="str">
        <f t="shared" ca="1" si="13"/>
        <v>12327906#1</v>
      </c>
      <c r="S40" s="26" t="s">
        <v>1616</v>
      </c>
      <c r="T40" s="35" t="str">
        <f t="shared" si="2"/>
        <v>edge:12180460#7</v>
      </c>
      <c r="U40" s="26" t="s">
        <v>1617</v>
      </c>
      <c r="V40" s="53"/>
      <c r="W40" s="53"/>
      <c r="X40" s="55" t="s">
        <v>1618</v>
      </c>
      <c r="Y40" s="7" t="str">
        <f t="shared" ref="Y40" si="15">_xlfn.CONCAT("'",U40,"', ")</f>
        <v xml:space="preserve">'12180460#7', </v>
      </c>
      <c r="Z40" s="53"/>
      <c r="AW40" s="7" t="s">
        <v>1319</v>
      </c>
      <c r="AX40" s="7" t="s">
        <v>1396</v>
      </c>
      <c r="AY40" s="7" t="s">
        <v>1397</v>
      </c>
      <c r="AZ40" s="7">
        <v>19</v>
      </c>
      <c r="BA40" s="7" t="s">
        <v>1398</v>
      </c>
    </row>
    <row r="41" spans="3:53" x14ac:dyDescent="0.25">
      <c r="C41" s="7" t="s">
        <v>1319</v>
      </c>
      <c r="D41" s="7" t="str">
        <f t="shared" ca="1" si="11"/>
        <v>&lt;trip id="Wynn-PrkSD-Belmont-BTH/2-WB-15-Finish-Routed" depart="19" from="-196358983#4" to="104526256-AddedOnRampEdge"/&gt;</v>
      </c>
      <c r="E41" s="7" t="str">
        <f t="shared" si="12"/>
        <v>Wynn-PrkSD-Belmont-BTH/2-WB-15-Finish-Routed</v>
      </c>
      <c r="F41" s="7">
        <v>19</v>
      </c>
      <c r="G41" s="7" t="str">
        <f t="shared" si="14"/>
        <v>-196358983#4</v>
      </c>
      <c r="H41" s="7" t="str">
        <f t="shared" ca="1" si="13"/>
        <v>104526256-AddedOnRampEdge</v>
      </c>
      <c r="S41" s="35" t="s">
        <v>1621</v>
      </c>
      <c r="T41" s="35" t="str">
        <f t="shared" si="2"/>
        <v>edge:62105282#0</v>
      </c>
      <c r="U41" s="35" t="s">
        <v>1622</v>
      </c>
      <c r="X41" s="55" t="s">
        <v>1623</v>
      </c>
      <c r="Y41" s="7" t="str">
        <f t="shared" ref="Y41" si="16">_xlfn.CONCAT("'",U41,"', ")</f>
        <v xml:space="preserve">'62105282#0', </v>
      </c>
      <c r="AW41" s="7" t="s">
        <v>1319</v>
      </c>
      <c r="AX41" s="7" t="s">
        <v>1399</v>
      </c>
      <c r="AY41" s="7" t="s">
        <v>1324</v>
      </c>
      <c r="AZ41" s="7">
        <v>20</v>
      </c>
      <c r="BA41" s="7" t="s">
        <v>1400</v>
      </c>
    </row>
    <row r="42" spans="3:53" ht="15.75" thickBot="1" x14ac:dyDescent="0.3">
      <c r="C42" s="7" t="s">
        <v>1319</v>
      </c>
      <c r="D42" s="7" t="str">
        <f t="shared" ca="1" si="11"/>
        <v>&lt;trip id="Belmont_PennGRV-WYALUSING-SB-09-Finish-Routed" depart="20" from="-12150712#3" to="196358983#8"/&gt;</v>
      </c>
      <c r="E42" s="7" t="str">
        <f t="shared" si="12"/>
        <v>Belmont_PennGRV-WYALUSING-SB-09-Finish-Routed</v>
      </c>
      <c r="F42" s="7">
        <v>20</v>
      </c>
      <c r="G42" s="7" t="str">
        <f t="shared" si="14"/>
        <v>-12150712#3</v>
      </c>
      <c r="H42" s="7" t="str">
        <f t="shared" ca="1" si="13"/>
        <v>196358983#8</v>
      </c>
      <c r="S42" s="7" t="s">
        <v>1636</v>
      </c>
      <c r="T42" s="35" t="str">
        <f t="shared" si="2"/>
        <v>edge:12180460#0</v>
      </c>
      <c r="U42" s="55" t="s">
        <v>1608</v>
      </c>
      <c r="AW42" s="7" t="s">
        <v>1325</v>
      </c>
      <c r="AX42" s="7" t="s">
        <v>1402</v>
      </c>
      <c r="AY42" s="7" t="s">
        <v>1354</v>
      </c>
      <c r="AZ42" s="7">
        <v>21</v>
      </c>
      <c r="BA42" s="7" t="s">
        <v>1403</v>
      </c>
    </row>
    <row r="43" spans="3:53" x14ac:dyDescent="0.25">
      <c r="C43" s="7" t="s">
        <v>1325</v>
      </c>
      <c r="D43" s="7" t="str">
        <f t="shared" ca="1" si="11"/>
        <v>&lt;trip id="Belmont_PennGRV-WYALUSING-NB-09-Finish-Routed" depart="21" from="12150712#3" to="-42706763#2"/&gt;</v>
      </c>
      <c r="E43" s="7" t="str">
        <f t="shared" si="12"/>
        <v>Belmont_PennGRV-WYALUSING-NB-09-Finish-Routed</v>
      </c>
      <c r="F43" s="7">
        <v>21</v>
      </c>
      <c r="G43" s="7" t="str">
        <f t="shared" si="14"/>
        <v>12150712#3</v>
      </c>
      <c r="H43" s="7" t="str">
        <f t="shared" ca="1" si="13"/>
        <v>-42706763#2</v>
      </c>
      <c r="K43" s="39" t="s">
        <v>1404</v>
      </c>
      <c r="L43" s="40"/>
      <c r="M43" s="40"/>
      <c r="N43" s="40" t="s">
        <v>1319</v>
      </c>
      <c r="O43" s="40" t="s">
        <v>1333</v>
      </c>
      <c r="P43" s="40" t="s">
        <v>1325</v>
      </c>
      <c r="Q43" s="41" t="s">
        <v>1355</v>
      </c>
      <c r="S43" s="52" t="s">
        <v>1395</v>
      </c>
      <c r="T43" s="52"/>
      <c r="AW43" s="7" t="s">
        <v>1325</v>
      </c>
      <c r="AX43" s="7" t="s">
        <v>1406</v>
      </c>
      <c r="AY43" s="7" t="s">
        <v>1360</v>
      </c>
      <c r="AZ43" s="7">
        <v>22</v>
      </c>
      <c r="BA43" s="7" t="s">
        <v>1407</v>
      </c>
    </row>
    <row r="44" spans="3:53" ht="15.75" thickBot="1" x14ac:dyDescent="0.3">
      <c r="C44" s="7" t="s">
        <v>1325</v>
      </c>
      <c r="D44" s="7" t="str">
        <f t="shared" ca="1" si="11"/>
        <v>&lt;trip id="Belmont-PrkSD-Monument-NB-09-Finish-Routed" depart="22" from="196358954#0" to="43117623"/&gt;</v>
      </c>
      <c r="E44" s="7" t="str">
        <f t="shared" si="12"/>
        <v>Belmont-PrkSD-Monument-NB-09-Finish-Routed</v>
      </c>
      <c r="F44" s="7">
        <v>22</v>
      </c>
      <c r="G44" s="7" t="str">
        <f t="shared" si="14"/>
        <v>196358954#0</v>
      </c>
      <c r="H44" s="7">
        <f t="shared" ca="1" si="13"/>
        <v>43117623</v>
      </c>
      <c r="K44" s="42">
        <v>0</v>
      </c>
      <c r="L44" s="43" t="s">
        <v>1408</v>
      </c>
      <c r="M44" s="43" t="s">
        <v>1409</v>
      </c>
      <c r="N44" s="43">
        <v>0.125</v>
      </c>
      <c r="O44" s="43">
        <v>0.125</v>
      </c>
      <c r="P44" s="43">
        <v>0</v>
      </c>
      <c r="Q44" s="44">
        <v>0</v>
      </c>
      <c r="AC44" s="18" t="s">
        <v>1315</v>
      </c>
      <c r="AD44" s="74" t="s">
        <v>1666</v>
      </c>
      <c r="AE44" s="7" t="s">
        <v>1316</v>
      </c>
      <c r="AF44" s="7" t="s">
        <v>1232</v>
      </c>
      <c r="AG44" s="7" t="s">
        <v>1233</v>
      </c>
      <c r="AH44" s="7" t="s">
        <v>1235</v>
      </c>
      <c r="AI44" s="10"/>
      <c r="AL44" s="18" t="s">
        <v>1315</v>
      </c>
      <c r="AM44" s="7" t="s">
        <v>1316</v>
      </c>
      <c r="AN44" s="7" t="s">
        <v>1232</v>
      </c>
      <c r="AO44" s="7" t="s">
        <v>1233</v>
      </c>
      <c r="AP44" s="7" t="s">
        <v>1235</v>
      </c>
      <c r="AW44" s="7" t="s">
        <v>1325</v>
      </c>
      <c r="AX44" s="7" t="s">
        <v>1411</v>
      </c>
      <c r="AY44" s="7" t="s">
        <v>1366</v>
      </c>
      <c r="AZ44" s="7">
        <v>23</v>
      </c>
      <c r="BA44" s="7" t="s">
        <v>1412</v>
      </c>
    </row>
    <row r="45" spans="3:53" x14ac:dyDescent="0.25">
      <c r="C45" s="7" t="s">
        <v>1325</v>
      </c>
      <c r="D45" s="7" t="str">
        <f t="shared" ca="1" si="11"/>
        <v>&lt;trip id="Belmont-BmontMansn-PrkSD-NB-09-Finish-Routed" depart="23" from="424978644" to="-43117599"/&gt;</v>
      </c>
      <c r="E45" s="7" t="str">
        <f t="shared" si="12"/>
        <v>Belmont-BmontMansn-PrkSD-NB-09-Finish-Routed</v>
      </c>
      <c r="F45" s="7">
        <v>23</v>
      </c>
      <c r="G45" s="7" t="str">
        <f t="shared" si="14"/>
        <v>424978644</v>
      </c>
      <c r="H45" s="7">
        <f t="shared" ca="1" si="13"/>
        <v>-43117599</v>
      </c>
      <c r="K45" s="42">
        <v>0.125</v>
      </c>
      <c r="L45" s="43" t="s">
        <v>1413</v>
      </c>
      <c r="M45" s="43" t="s">
        <v>1400</v>
      </c>
      <c r="N45" s="43">
        <v>0.3125</v>
      </c>
      <c r="O45" s="43">
        <v>0.3125</v>
      </c>
      <c r="P45" s="43">
        <v>0</v>
      </c>
      <c r="Q45" s="44">
        <v>0</v>
      </c>
      <c r="AA45" s="19" t="s">
        <v>1319</v>
      </c>
      <c r="AB45" s="20" t="str">
        <f>_xlfn.CONCAT($E$26,AC45,AD45,$F$26,AE45,$G$26,AF45,$H$26,AG45,$I$26)</f>
        <v>&lt;trip id="Belmont_PennGRV-WYALUSING-SB-09-Finish-Routed1" depart="20" from="-12150712#3" to="-42706763#2"/&gt;</v>
      </c>
      <c r="AC45" s="20" t="s">
        <v>1324</v>
      </c>
      <c r="AD45" s="20">
        <v>1</v>
      </c>
      <c r="AE45" s="20">
        <v>20</v>
      </c>
      <c r="AF45" s="20" t="str">
        <f>VLOOKUP(AC45,$AY$26:$BA$62,3,FALSE)</f>
        <v>-12150712#3</v>
      </c>
      <c r="AG45" s="21" t="str">
        <f>$M$44</f>
        <v>-42706763#2</v>
      </c>
      <c r="AI45" s="10"/>
      <c r="AK45" s="1" t="s">
        <v>1325</v>
      </c>
      <c r="AL45" s="1" t="str">
        <f>_xlfn.CONCAT($E$26,AM45,AD45,$F$26,AN45,$G$26,AO45,$H$26,AP45,$I$26)</f>
        <v>&lt;trip id="Belmont_PennGRV-WYALUSING-NB-09-Finish-Routed1" depart="21" from="12150712#3" to="196358983#8"/&gt;</v>
      </c>
      <c r="AM45" s="7" t="s">
        <v>1354</v>
      </c>
      <c r="AN45" s="1">
        <v>21</v>
      </c>
      <c r="AO45" s="1" t="str">
        <f t="shared" ref="AO45:AO76" si="17">VLOOKUP(AM45,$AY$26:$BA$62,3,FALSE)</f>
        <v>12150712#3</v>
      </c>
      <c r="AP45" s="1" t="str">
        <f>$M$52</f>
        <v>196358983#8</v>
      </c>
      <c r="AW45" s="7" t="s">
        <v>1319</v>
      </c>
      <c r="AX45" s="7" t="s">
        <v>1414</v>
      </c>
      <c r="AY45" s="7" t="s">
        <v>1372</v>
      </c>
      <c r="AZ45" s="7">
        <v>24</v>
      </c>
      <c r="BA45" s="7" t="s">
        <v>1412</v>
      </c>
    </row>
    <row r="46" spans="3:53" x14ac:dyDescent="0.25">
      <c r="C46" s="7" t="s">
        <v>1319</v>
      </c>
      <c r="D46" s="7" t="str">
        <f t="shared" ca="1" si="11"/>
        <v>&lt;trip id="Belmont-BmontMansn-PrkSD-SB-09-Finish-Routed" depart="24" from="-49940170#0" to="12327906#1"/&gt;</v>
      </c>
      <c r="E46" s="7" t="str">
        <f t="shared" si="12"/>
        <v>Belmont-BmontMansn-PrkSD-SB-09-Finish-Routed</v>
      </c>
      <c r="F46" s="7">
        <v>24</v>
      </c>
      <c r="G46" s="7" t="str">
        <f t="shared" si="14"/>
        <v>-49940170#0</v>
      </c>
      <c r="H46" s="7" t="str">
        <f t="shared" ca="1" si="13"/>
        <v>12327906#1</v>
      </c>
      <c r="K46" s="42">
        <v>0.3125</v>
      </c>
      <c r="L46" s="43"/>
      <c r="M46" s="43" t="s">
        <v>1415</v>
      </c>
      <c r="N46" s="43">
        <v>0.375</v>
      </c>
      <c r="O46" s="43">
        <v>0.375</v>
      </c>
      <c r="P46" s="43">
        <v>0</v>
      </c>
      <c r="Q46" s="44">
        <v>0</v>
      </c>
      <c r="AA46" s="22" t="s">
        <v>1319</v>
      </c>
      <c r="AB46" s="23" t="str">
        <f t="shared" ref="AB46:AB109" si="18">_xlfn.CONCAT($E$26,AC46,AD46,$F$26,AE46,$G$26,AF46,$H$26,AG46,$I$26)</f>
        <v>&lt;trip id="Belmont_PennGRV-WYALUSING-SB-09-Finish-Routed2" depart="20" from="-12150712#3" to="-12150712#3"/&gt;</v>
      </c>
      <c r="AC46" s="23" t="s">
        <v>1324</v>
      </c>
      <c r="AD46" s="23">
        <f>1+AD45</f>
        <v>2</v>
      </c>
      <c r="AE46" s="23">
        <v>20</v>
      </c>
      <c r="AF46" s="23" t="str">
        <f t="shared" ref="AF45:AF52" si="19">VLOOKUP(AC46,$AY$26:$BA$62,3,FALSE)</f>
        <v>-12150712#3</v>
      </c>
      <c r="AG46" s="24" t="str">
        <f>$M$45</f>
        <v>-12150712#3</v>
      </c>
      <c r="AI46" s="10"/>
      <c r="AK46" s="2" t="s">
        <v>1325</v>
      </c>
      <c r="AL46" s="2" t="str">
        <f t="shared" ref="AL46:AL109" si="20">_xlfn.CONCAT($E$26,AM46,AD46,$F$26,AN46,$G$26,AO46,$H$26,AP46,$I$26)</f>
        <v>&lt;trip id="Belmont_PennGRV-WYALUSING-NB-09-Finish-Routed2" depart="21" from="12150712#3" to="32121248#14"/&gt;</v>
      </c>
      <c r="AM46" s="56" t="s">
        <v>1354</v>
      </c>
      <c r="AN46" s="2">
        <v>21</v>
      </c>
      <c r="AO46" s="2" t="str">
        <f t="shared" si="17"/>
        <v>12150712#3</v>
      </c>
      <c r="AP46" s="2" t="str">
        <f>$M$53</f>
        <v>32121248#14</v>
      </c>
      <c r="AW46" s="7" t="s">
        <v>1325</v>
      </c>
      <c r="AX46" s="7" t="s">
        <v>1416</v>
      </c>
      <c r="AY46" s="7" t="s">
        <v>1373</v>
      </c>
      <c r="AZ46" s="7">
        <v>25</v>
      </c>
      <c r="BA46" s="7" t="s">
        <v>1380</v>
      </c>
    </row>
    <row r="47" spans="3:53" x14ac:dyDescent="0.25">
      <c r="C47" s="7" t="s">
        <v>1325</v>
      </c>
      <c r="D47" s="7" t="str">
        <f t="shared" ca="1" si="11"/>
        <v>&lt;trip id="Belmont-Wynn-GrgHill-NB-10-Finish-Routed" depart="25" from="387423966" to="43117623"/&gt;</v>
      </c>
      <c r="E47" s="7" t="str">
        <f t="shared" si="12"/>
        <v>Belmont-Wynn-GrgHill-NB-10-Finish-Routed</v>
      </c>
      <c r="F47" s="7">
        <v>25</v>
      </c>
      <c r="G47" s="7" t="str">
        <f t="shared" si="14"/>
        <v>387423966</v>
      </c>
      <c r="H47" s="7">
        <f t="shared" ca="1" si="13"/>
        <v>43117623</v>
      </c>
      <c r="K47" s="42">
        <v>0.375</v>
      </c>
      <c r="L47" s="43" t="s">
        <v>1417</v>
      </c>
      <c r="M47" s="43">
        <v>-43117599</v>
      </c>
      <c r="N47" s="43">
        <v>0.5</v>
      </c>
      <c r="O47" s="43">
        <v>0.5</v>
      </c>
      <c r="P47" s="43">
        <v>0</v>
      </c>
      <c r="Q47" s="44">
        <v>0</v>
      </c>
      <c r="AA47" s="22" t="s">
        <v>1319</v>
      </c>
      <c r="AB47" s="23" t="str">
        <f t="shared" si="18"/>
        <v>&lt;trip id="Belmont_PennGRV-WYALUSING-SB-09-Finish-Routed3" depart="20" from="-12150712#3" to="-12202540#1"/&gt;</v>
      </c>
      <c r="AC47" s="23" t="s">
        <v>1324</v>
      </c>
      <c r="AD47" s="23">
        <f t="shared" ref="AD47:AD110" si="21">1+AD46</f>
        <v>3</v>
      </c>
      <c r="AE47" s="23">
        <v>20</v>
      </c>
      <c r="AF47" s="23" t="str">
        <f t="shared" si="19"/>
        <v>-12150712#3</v>
      </c>
      <c r="AG47" s="24" t="str">
        <f>$M$46</f>
        <v>-12202540#1</v>
      </c>
      <c r="AI47" s="10"/>
      <c r="AK47" s="1" t="s">
        <v>1325</v>
      </c>
      <c r="AL47" s="1" t="str">
        <f t="shared" si="20"/>
        <v>&lt;trip id="Belmont_PennGRV-WYALUSING-NB-09-Finish-Routed3" depart="21" from="12150712#3" to="104526256-AddedOnRampEdge"/&gt;</v>
      </c>
      <c r="AM47" s="7" t="s">
        <v>1354</v>
      </c>
      <c r="AN47" s="1">
        <v>21</v>
      </c>
      <c r="AO47" s="1" t="str">
        <f t="shared" si="17"/>
        <v>12150712#3</v>
      </c>
      <c r="AP47" s="1" t="str">
        <f>$M$54</f>
        <v>104526256-AddedOnRampEdge</v>
      </c>
      <c r="AW47" s="7" t="s">
        <v>1319</v>
      </c>
      <c r="AX47" s="7" t="s">
        <v>1418</v>
      </c>
      <c r="AY47" s="7" t="s">
        <v>1419</v>
      </c>
      <c r="AZ47" s="7">
        <v>26</v>
      </c>
      <c r="BA47" s="7" t="s">
        <v>1386</v>
      </c>
    </row>
    <row r="48" spans="3:53" x14ac:dyDescent="0.25">
      <c r="C48" s="7" t="s">
        <v>1319</v>
      </c>
      <c r="D48" s="7" t="str">
        <f t="shared" ca="1" si="11"/>
        <v>&lt;trip id="Belmont-Wynn-GrgHill-SB-10-Finish-Routed" depart="26" from="-387423966" to="196358983#8"/&gt;</v>
      </c>
      <c r="E48" s="7" t="str">
        <f t="shared" si="12"/>
        <v>Belmont-Wynn-GrgHill-SB-10-Finish-Routed</v>
      </c>
      <c r="F48" s="7">
        <v>26</v>
      </c>
      <c r="G48" s="7" t="str">
        <f t="shared" si="14"/>
        <v>-387423966</v>
      </c>
      <c r="H48" s="7" t="str">
        <f t="shared" ca="1" si="13"/>
        <v>196358983#8</v>
      </c>
      <c r="K48" s="42">
        <v>0.5</v>
      </c>
      <c r="L48" s="43">
        <v>76</v>
      </c>
      <c r="M48" s="45" t="s">
        <v>1420</v>
      </c>
      <c r="N48" s="43">
        <v>0.625</v>
      </c>
      <c r="O48" s="43">
        <v>0.625</v>
      </c>
      <c r="P48" s="43">
        <v>0</v>
      </c>
      <c r="Q48" s="44">
        <v>0</v>
      </c>
      <c r="AA48" s="22" t="s">
        <v>1319</v>
      </c>
      <c r="AB48" s="23" t="str">
        <f t="shared" si="18"/>
        <v>&lt;trip id="Belmont_PennGRV-WYALUSING-SB-09-Finish-Routed4" depart="20" from="-12150712#3" to="-43117599"/&gt;</v>
      </c>
      <c r="AC48" s="23" t="s">
        <v>1324</v>
      </c>
      <c r="AD48" s="23">
        <f t="shared" si="21"/>
        <v>4</v>
      </c>
      <c r="AE48" s="23">
        <v>20</v>
      </c>
      <c r="AF48" s="23" t="str">
        <f t="shared" si="19"/>
        <v>-12150712#3</v>
      </c>
      <c r="AG48" s="24">
        <f>$M$47</f>
        <v>-43117599</v>
      </c>
      <c r="AI48" s="10"/>
      <c r="AK48" s="2" t="s">
        <v>1325</v>
      </c>
      <c r="AL48" s="2" t="str">
        <f t="shared" si="20"/>
        <v>&lt;trip id="Belmont_PennGRV-WYALUSING-NB-09-Finish-Routed4" depart="21" from="12150712#3" to="12327906#1"/&gt;</v>
      </c>
      <c r="AM48" s="56" t="s">
        <v>1354</v>
      </c>
      <c r="AN48" s="2">
        <v>21</v>
      </c>
      <c r="AO48" s="2" t="str">
        <f t="shared" si="17"/>
        <v>12150712#3</v>
      </c>
      <c r="AP48" s="2" t="str">
        <f>$M$55</f>
        <v>12327906#1</v>
      </c>
      <c r="AW48" s="7" t="s">
        <v>1325</v>
      </c>
      <c r="AX48" s="7" t="s">
        <v>1421</v>
      </c>
      <c r="AY48" s="7" t="s">
        <v>1378</v>
      </c>
      <c r="AZ48" s="7">
        <v>27</v>
      </c>
      <c r="BA48" s="7" t="s">
        <v>1422</v>
      </c>
    </row>
    <row r="49" spans="3:53" x14ac:dyDescent="0.25">
      <c r="C49" s="7" t="s">
        <v>1325</v>
      </c>
      <c r="D49" s="7" t="str">
        <f t="shared" ca="1" si="11"/>
        <v>&lt;trip id="Belmont-Lansdwn-States-NB-11-Finish-Routed" depart="27" from="423967359#1" to="-43117599"/&gt;</v>
      </c>
      <c r="E49" s="7" t="str">
        <f t="shared" si="12"/>
        <v>Belmont-Lansdwn-States-NB-11-Finish-Routed</v>
      </c>
      <c r="F49" s="7">
        <v>27</v>
      </c>
      <c r="G49" s="7" t="str">
        <f t="shared" si="14"/>
        <v>423967359#1</v>
      </c>
      <c r="H49" s="7">
        <f t="shared" ca="1" si="13"/>
        <v>-43117599</v>
      </c>
      <c r="K49" s="42">
        <v>0.625</v>
      </c>
      <c r="L49" s="43" t="s">
        <v>1423</v>
      </c>
      <c r="M49" s="43" t="s">
        <v>1424</v>
      </c>
      <c r="N49" s="43">
        <v>0.75</v>
      </c>
      <c r="O49" s="43">
        <v>0.75</v>
      </c>
      <c r="P49" s="43">
        <v>0</v>
      </c>
      <c r="Q49" s="44">
        <v>0</v>
      </c>
      <c r="AA49" s="22" t="s">
        <v>1319</v>
      </c>
      <c r="AB49" s="23" t="str">
        <f t="shared" si="18"/>
        <v>&lt;trip id="Belmont_PennGRV-WYALUSING-SB-09-Finish-Routed5" depart="20" from="-12150712#3" to="49887339.0"/&gt;</v>
      </c>
      <c r="AC49" s="23" t="s">
        <v>1324</v>
      </c>
      <c r="AD49" s="23">
        <f t="shared" si="21"/>
        <v>5</v>
      </c>
      <c r="AE49" s="23">
        <v>20</v>
      </c>
      <c r="AF49" s="23" t="str">
        <f t="shared" si="19"/>
        <v>-12150712#3</v>
      </c>
      <c r="AG49" s="24" t="str">
        <f>$M$48</f>
        <v>49887339.0</v>
      </c>
      <c r="AI49" s="10"/>
      <c r="AK49" s="1" t="s">
        <v>1325</v>
      </c>
      <c r="AL49" s="1" t="str">
        <f t="shared" si="20"/>
        <v>&lt;trip id="Belmont_PennGRV-WYALUSING-NB-09-Finish-Routed5" depart="21" from="12150712#3" to="49321305"/&gt;</v>
      </c>
      <c r="AM49" s="7" t="s">
        <v>1354</v>
      </c>
      <c r="AN49" s="1">
        <v>21</v>
      </c>
      <c r="AO49" s="1" t="str">
        <f t="shared" si="17"/>
        <v>12150712#3</v>
      </c>
      <c r="AP49" s="1" t="str">
        <f>$M$56</f>
        <v>49321305</v>
      </c>
      <c r="AW49" s="7" t="s">
        <v>1319</v>
      </c>
      <c r="AX49" s="7" t="s">
        <v>1425</v>
      </c>
      <c r="AY49" s="7" t="s">
        <v>1426</v>
      </c>
      <c r="AZ49" s="7">
        <v>28</v>
      </c>
      <c r="BA49" s="7" t="s">
        <v>1427</v>
      </c>
    </row>
    <row r="50" spans="3:53" x14ac:dyDescent="0.25">
      <c r="C50" s="7" t="s">
        <v>1319</v>
      </c>
      <c r="D50" s="7" t="str">
        <f t="shared" ca="1" si="11"/>
        <v>&lt;trip id="Belmont-Lansdwn-States-SB-11-Finish-Routed" depart="28" from="-423967359#1" to="12327906#1"/&gt;</v>
      </c>
      <c r="E50" s="7" t="str">
        <f t="shared" si="12"/>
        <v>Belmont-Lansdwn-States-SB-11-Finish-Routed</v>
      </c>
      <c r="F50" s="7">
        <v>28</v>
      </c>
      <c r="G50" s="7" t="str">
        <f t="shared" si="14"/>
        <v>-423967359#1</v>
      </c>
      <c r="H50" s="7" t="str">
        <f t="shared" ca="1" si="13"/>
        <v>12327906#1</v>
      </c>
      <c r="K50" s="42">
        <v>0.75</v>
      </c>
      <c r="L50" s="43" t="s">
        <v>1428</v>
      </c>
      <c r="M50" s="43" t="s">
        <v>1334</v>
      </c>
      <c r="N50" s="43">
        <v>0.875</v>
      </c>
      <c r="O50" s="43">
        <v>0.875</v>
      </c>
      <c r="P50" s="43">
        <v>0</v>
      </c>
      <c r="Q50" s="44">
        <v>0</v>
      </c>
      <c r="AA50" s="22" t="s">
        <v>1319</v>
      </c>
      <c r="AB50" s="23" t="str">
        <f t="shared" si="18"/>
        <v>&lt;trip id="Belmont_PennGRV-WYALUSING-SB-09-Finish-Routed6" depart="20" from="-12150712#3" to="43357850#14.0"/&gt;</v>
      </c>
      <c r="AC50" s="23" t="s">
        <v>1324</v>
      </c>
      <c r="AD50" s="23">
        <f t="shared" si="21"/>
        <v>6</v>
      </c>
      <c r="AE50" s="23">
        <v>20</v>
      </c>
      <c r="AF50" s="23" t="str">
        <f t="shared" si="19"/>
        <v>-12150712#3</v>
      </c>
      <c r="AG50" s="24" t="str">
        <f>$M$49</f>
        <v>43357850#14.0</v>
      </c>
      <c r="AI50" s="10"/>
      <c r="AK50" s="2" t="s">
        <v>1325</v>
      </c>
      <c r="AL50" s="2" t="str">
        <f t="shared" si="20"/>
        <v>&lt;trip id="Belmont_PennGRV-WYALUSING-NB-09-Finish-Routed6" depart="21" from="12150712#3" to="-43357850#4"/&gt;</v>
      </c>
      <c r="AM50" s="56" t="s">
        <v>1354</v>
      </c>
      <c r="AN50" s="2">
        <v>21</v>
      </c>
      <c r="AO50" s="2" t="str">
        <f t="shared" si="17"/>
        <v>12150712#3</v>
      </c>
      <c r="AP50" s="2" t="str">
        <f>$M$57</f>
        <v>-43357850#4</v>
      </c>
      <c r="AW50" s="7" t="s">
        <v>1325</v>
      </c>
      <c r="AX50" s="7" t="s">
        <v>1429</v>
      </c>
      <c r="AY50" s="7" t="s">
        <v>1383</v>
      </c>
      <c r="AZ50" s="7">
        <v>29</v>
      </c>
      <c r="BA50" s="7" t="s">
        <v>1430</v>
      </c>
    </row>
    <row r="51" spans="3:53" x14ac:dyDescent="0.25">
      <c r="C51" s="7" t="s">
        <v>1325</v>
      </c>
      <c r="D51" s="7" t="str">
        <f t="shared" ca="1" si="11"/>
        <v>&lt;trip id="Belmont-Monmnt-Conshi-NB-12-Finish-Routed" depart="29" from="196358954#1" to="-12150712#3"/&gt;</v>
      </c>
      <c r="E51" s="7" t="str">
        <f t="shared" si="12"/>
        <v>Belmont-Monmnt-Conshi-NB-12-Finish-Routed</v>
      </c>
      <c r="F51" s="7">
        <v>29</v>
      </c>
      <c r="G51" s="7" t="str">
        <f t="shared" si="14"/>
        <v>196358954#1</v>
      </c>
      <c r="H51" s="7" t="str">
        <f t="shared" ca="1" si="13"/>
        <v>-12150712#3</v>
      </c>
      <c r="K51" s="42">
        <v>0.875</v>
      </c>
      <c r="L51" s="43" t="s">
        <v>1431</v>
      </c>
      <c r="M51" s="43">
        <v>43117623</v>
      </c>
      <c r="N51" s="43">
        <v>1</v>
      </c>
      <c r="O51" s="43">
        <v>1</v>
      </c>
      <c r="P51" s="43">
        <v>0</v>
      </c>
      <c r="Q51" s="44">
        <v>0</v>
      </c>
      <c r="AA51" s="22" t="s">
        <v>1319</v>
      </c>
      <c r="AB51" s="23" t="str">
        <f t="shared" si="18"/>
        <v>&lt;trip id="Belmont_PennGRV-WYALUSING-SB-09-Finish-Routed7" depart="20" from="-12150712#3" to="485212847#0"/&gt;</v>
      </c>
      <c r="AC51" s="23" t="s">
        <v>1324</v>
      </c>
      <c r="AD51" s="23">
        <f t="shared" si="21"/>
        <v>7</v>
      </c>
      <c r="AE51" s="23">
        <v>20</v>
      </c>
      <c r="AF51" s="23" t="str">
        <f t="shared" si="19"/>
        <v>-12150712#3</v>
      </c>
      <c r="AG51" s="24" t="str">
        <f>$M$50</f>
        <v>485212847#0</v>
      </c>
      <c r="AI51" s="10"/>
      <c r="AK51" s="1" t="s">
        <v>1325</v>
      </c>
      <c r="AL51" s="1" t="str">
        <f t="shared" si="20"/>
        <v>&lt;trip id="Belmont-BmontMansn-PrkSD-NB-09-Finish-Routed7" depart="23" from="424978644" to="196358983#8"/&gt;</v>
      </c>
      <c r="AM51" s="7" t="s">
        <v>1366</v>
      </c>
      <c r="AN51" s="1">
        <v>23</v>
      </c>
      <c r="AO51" s="1" t="str">
        <f t="shared" si="17"/>
        <v>424978644</v>
      </c>
      <c r="AP51" s="1" t="str">
        <f>$M$52</f>
        <v>196358983#8</v>
      </c>
      <c r="AW51" s="7" t="s">
        <v>1319</v>
      </c>
      <c r="AX51" s="7" t="s">
        <v>1432</v>
      </c>
      <c r="AY51" s="7" t="s">
        <v>1433</v>
      </c>
      <c r="AZ51" s="7">
        <v>30</v>
      </c>
      <c r="BA51" s="7" t="s">
        <v>1434</v>
      </c>
    </row>
    <row r="52" spans="3:53" ht="15.75" thickBot="1" x14ac:dyDescent="0.3">
      <c r="C52" s="7" t="s">
        <v>1319</v>
      </c>
      <c r="D52" s="7" t="str">
        <f t="shared" ca="1" si="11"/>
        <v>&lt;trip id="Belmont-Monmnt-Conshi-SB-12-Finish-Routed" depart="30" from="-196358954#3" to="49321305"/&gt;</v>
      </c>
      <c r="E52" s="7" t="str">
        <f t="shared" si="12"/>
        <v>Belmont-Monmnt-Conshi-SB-12-Finish-Routed</v>
      </c>
      <c r="F52" s="7">
        <v>30</v>
      </c>
      <c r="G52" s="7" t="str">
        <f t="shared" si="14"/>
        <v>-196358954#3</v>
      </c>
      <c r="H52" s="7" t="str">
        <f t="shared" ca="1" si="13"/>
        <v>49321305</v>
      </c>
      <c r="K52" s="42">
        <v>0</v>
      </c>
      <c r="L52" s="43" t="s">
        <v>1435</v>
      </c>
      <c r="M52" s="45" t="s">
        <v>1436</v>
      </c>
      <c r="N52" s="43">
        <v>0</v>
      </c>
      <c r="O52" s="43">
        <v>0</v>
      </c>
      <c r="P52" s="43">
        <f>1/6</f>
        <v>0.16666666666666666</v>
      </c>
      <c r="Q52" s="44">
        <f>1/6</f>
        <v>0.16666666666666666</v>
      </c>
      <c r="AA52" s="25" t="s">
        <v>1319</v>
      </c>
      <c r="AB52" s="26" t="str">
        <f t="shared" si="18"/>
        <v>&lt;trip id="Belmont_PennGRV-WYALUSING-SB-09-Finish-Routed8" depart="20" from="-12150712#3" to="43117623"/&gt;</v>
      </c>
      <c r="AC52" s="26" t="s">
        <v>1324</v>
      </c>
      <c r="AD52" s="26">
        <f t="shared" si="21"/>
        <v>8</v>
      </c>
      <c r="AE52" s="26">
        <v>20</v>
      </c>
      <c r="AF52" s="26" t="str">
        <f t="shared" si="19"/>
        <v>-12150712#3</v>
      </c>
      <c r="AG52" s="27">
        <f>$M$51</f>
        <v>43117623</v>
      </c>
      <c r="AI52" s="10"/>
      <c r="AK52" s="2" t="s">
        <v>1325</v>
      </c>
      <c r="AL52" s="2" t="str">
        <f t="shared" si="20"/>
        <v>&lt;trip id="Belmont-BmontMansn-PrkSD-NB-09-Finish-Routed8" depart="23" from="424978644" to="32121248#14"/&gt;</v>
      </c>
      <c r="AM52" s="56" t="s">
        <v>1366</v>
      </c>
      <c r="AN52" s="2">
        <v>23</v>
      </c>
      <c r="AO52" s="2" t="str">
        <f t="shared" si="17"/>
        <v>424978644</v>
      </c>
      <c r="AP52" s="2" t="str">
        <f>$M$53</f>
        <v>32121248#14</v>
      </c>
      <c r="AW52" s="7" t="s">
        <v>1333</v>
      </c>
      <c r="AX52" s="7" t="s">
        <v>1437</v>
      </c>
      <c r="AY52" s="7" t="s">
        <v>1438</v>
      </c>
      <c r="AZ52" s="7">
        <v>31</v>
      </c>
      <c r="BA52" s="7" t="s">
        <v>1439</v>
      </c>
    </row>
    <row r="53" spans="3:53" x14ac:dyDescent="0.25">
      <c r="C53" s="7" t="s">
        <v>1333</v>
      </c>
      <c r="D53" s="7" t="str">
        <f t="shared" ca="1" si="11"/>
        <v>&lt;trip id="Montgm-BelMan-76-ramps-EB-14-Finish-Routed" depart="31" from="12180067#4" to="32121248#14"/&gt;</v>
      </c>
      <c r="E53" s="7" t="str">
        <f t="shared" si="12"/>
        <v>Montgm-BelMan-76-ramps-EB-14-Finish-Routed</v>
      </c>
      <c r="F53" s="7">
        <v>31</v>
      </c>
      <c r="G53" s="7" t="str">
        <f t="shared" si="14"/>
        <v>12180067#4</v>
      </c>
      <c r="H53" s="7" t="str">
        <f t="shared" ca="1" si="13"/>
        <v>32121248#14</v>
      </c>
      <c r="K53" s="46">
        <v>0.16666666666666666</v>
      </c>
      <c r="L53" s="43" t="s">
        <v>1440</v>
      </c>
      <c r="M53" s="43" t="s">
        <v>1441</v>
      </c>
      <c r="N53" s="43">
        <v>0</v>
      </c>
      <c r="O53" s="43">
        <v>0</v>
      </c>
      <c r="P53" s="43">
        <f t="shared" ref="P53:Q57" si="22">P52+1/6</f>
        <v>0.33333333333333331</v>
      </c>
      <c r="Q53" s="44">
        <f t="shared" si="22"/>
        <v>0.33333333333333331</v>
      </c>
      <c r="AA53" s="28" t="s">
        <v>1319</v>
      </c>
      <c r="AB53" s="29" t="str">
        <f t="shared" si="18"/>
        <v>&lt;trip id="Belmont-BmontMansn-PrkSD-SB-09-Finish-Routed9" depart="24" from="-49940170#0" to="-42706763#2"/&gt;</v>
      </c>
      <c r="AC53" s="29" t="s">
        <v>1372</v>
      </c>
      <c r="AD53" s="29">
        <f t="shared" si="21"/>
        <v>9</v>
      </c>
      <c r="AE53" s="29">
        <v>24</v>
      </c>
      <c r="AF53" s="29" t="s">
        <v>1307</v>
      </c>
      <c r="AG53" s="30" t="str">
        <f>$M$44</f>
        <v>-42706763#2</v>
      </c>
      <c r="AI53" s="10"/>
      <c r="AK53" s="1" t="s">
        <v>1325</v>
      </c>
      <c r="AL53" s="1" t="str">
        <f t="shared" si="20"/>
        <v>&lt;trip id="Belmont-BmontMansn-PrkSD-NB-09-Finish-Routed9" depart="23" from="424978644" to="104526256-AddedOnRampEdge"/&gt;</v>
      </c>
      <c r="AM53" s="7" t="s">
        <v>1366</v>
      </c>
      <c r="AN53" s="1">
        <v>23</v>
      </c>
      <c r="AO53" s="1" t="str">
        <f t="shared" si="17"/>
        <v>424978644</v>
      </c>
      <c r="AP53" s="1" t="str">
        <f>$M$54</f>
        <v>104526256-AddedOnRampEdge</v>
      </c>
      <c r="AW53" s="7" t="s">
        <v>1355</v>
      </c>
      <c r="AX53" s="7" t="s">
        <v>1442</v>
      </c>
      <c r="AY53" s="7" t="s">
        <v>1401</v>
      </c>
      <c r="AZ53" s="7">
        <v>32</v>
      </c>
      <c r="BA53" s="7" t="s">
        <v>1443</v>
      </c>
    </row>
    <row r="54" spans="3:53" x14ac:dyDescent="0.25">
      <c r="C54" s="7" t="s">
        <v>1355</v>
      </c>
      <c r="D54" s="7" t="str">
        <f t="shared" ca="1" si="11"/>
        <v>&lt;trip id="Montgm-BelMan-76-ramps-WB-14-Finish-Routed" depart="32" from="-12180067#5" to="49887339.0"/&gt;</v>
      </c>
      <c r="E54" s="7" t="str">
        <f t="shared" si="12"/>
        <v>Montgm-BelMan-76-ramps-WB-14-Finish-Routed</v>
      </c>
      <c r="F54" s="7">
        <v>32</v>
      </c>
      <c r="G54" s="7" t="str">
        <f t="shared" si="14"/>
        <v>-12180067#5</v>
      </c>
      <c r="H54" s="7" t="str">
        <f t="shared" ca="1" si="13"/>
        <v>49887339.0</v>
      </c>
      <c r="K54" s="46">
        <v>0.33333333333333331</v>
      </c>
      <c r="L54" s="43" t="s">
        <v>1444</v>
      </c>
      <c r="M54" s="43" t="s">
        <v>1445</v>
      </c>
      <c r="N54" s="43">
        <v>0</v>
      </c>
      <c r="O54" s="43">
        <v>0</v>
      </c>
      <c r="P54" s="43">
        <f t="shared" si="22"/>
        <v>0.5</v>
      </c>
      <c r="Q54" s="44">
        <f t="shared" si="22"/>
        <v>0.5</v>
      </c>
      <c r="AA54" s="31" t="s">
        <v>1319</v>
      </c>
      <c r="AB54" s="2" t="str">
        <f t="shared" si="18"/>
        <v>&lt;trip id="Belmont-BmontMansn-PrkSD-SB-09-Finish-Routed10" depart="24" from="-49940170#0" to="-12150712#3"/&gt;</v>
      </c>
      <c r="AC54" s="2" t="s">
        <v>1372</v>
      </c>
      <c r="AD54" s="2">
        <f t="shared" si="21"/>
        <v>10</v>
      </c>
      <c r="AE54" s="2">
        <v>24</v>
      </c>
      <c r="AF54" s="2" t="s">
        <v>1307</v>
      </c>
      <c r="AG54" s="32" t="str">
        <f>$M$45</f>
        <v>-12150712#3</v>
      </c>
      <c r="AI54" s="10"/>
      <c r="AK54" s="2" t="s">
        <v>1325</v>
      </c>
      <c r="AL54" s="2" t="str">
        <f t="shared" si="20"/>
        <v>&lt;trip id="Belmont-BmontMansn-PrkSD-NB-09-Finish-Routed10" depart="23" from="424978644" to="12327906#1"/&gt;</v>
      </c>
      <c r="AM54" s="56" t="s">
        <v>1366</v>
      </c>
      <c r="AN54" s="2">
        <v>23</v>
      </c>
      <c r="AO54" s="2" t="str">
        <f t="shared" si="17"/>
        <v>424978644</v>
      </c>
      <c r="AP54" s="2" t="str">
        <f>$M$55</f>
        <v>12327906#1</v>
      </c>
      <c r="AW54" s="7" t="s">
        <v>1333</v>
      </c>
      <c r="AX54" s="7" t="s">
        <v>1446</v>
      </c>
      <c r="AY54" s="7" t="s">
        <v>1447</v>
      </c>
      <c r="AZ54" s="7">
        <v>33</v>
      </c>
      <c r="BA54" s="7" t="s">
        <v>1448</v>
      </c>
    </row>
    <row r="55" spans="3:53" x14ac:dyDescent="0.25">
      <c r="C55" s="7" t="s">
        <v>1333</v>
      </c>
      <c r="D55" s="7" t="str">
        <f t="shared" ca="1" si="11"/>
        <v>&lt;trip id="Montgm-76-ramp-MLK-EB-14-Finish-Routed" depart="33" from="43117623" to="32121248#14"/&gt;</v>
      </c>
      <c r="E55" s="7" t="str">
        <f t="shared" si="12"/>
        <v>Montgm-76-ramp-MLK-EB-14-Finish-Routed</v>
      </c>
      <c r="F55" s="7">
        <v>33</v>
      </c>
      <c r="G55" s="7" t="str">
        <f t="shared" si="14"/>
        <v>43117623</v>
      </c>
      <c r="H55" s="7" t="str">
        <f t="shared" ca="1" si="13"/>
        <v>32121248#14</v>
      </c>
      <c r="K55" s="46">
        <v>0.5</v>
      </c>
      <c r="L55" s="43" t="s">
        <v>1449</v>
      </c>
      <c r="M55" s="43" t="s">
        <v>1450</v>
      </c>
      <c r="N55" s="43">
        <v>0</v>
      </c>
      <c r="O55" s="43">
        <v>0</v>
      </c>
      <c r="P55" s="43">
        <f t="shared" si="22"/>
        <v>0.66666666666666663</v>
      </c>
      <c r="Q55" s="44">
        <f t="shared" si="22"/>
        <v>0.66666666666666663</v>
      </c>
      <c r="AA55" s="31" t="s">
        <v>1319</v>
      </c>
      <c r="AB55" s="2" t="str">
        <f t="shared" si="18"/>
        <v>&lt;trip id="Belmont-BmontMansn-PrkSD-SB-09-Finish-Routed11" depart="24" from="-49940170#0" to="-12202540#1"/&gt;</v>
      </c>
      <c r="AC55" s="2" t="s">
        <v>1372</v>
      </c>
      <c r="AD55" s="2">
        <f t="shared" si="21"/>
        <v>11</v>
      </c>
      <c r="AE55" s="2">
        <v>24</v>
      </c>
      <c r="AF55" s="2" t="s">
        <v>1307</v>
      </c>
      <c r="AG55" s="32" t="str">
        <f>$M$46</f>
        <v>-12202540#1</v>
      </c>
      <c r="AI55" s="10"/>
      <c r="AK55" s="1" t="s">
        <v>1325</v>
      </c>
      <c r="AL55" s="1" t="str">
        <f t="shared" si="20"/>
        <v>&lt;trip id="Belmont-BmontMansn-PrkSD-NB-09-Finish-Routed11" depart="23" from="424978644" to="49321305"/&gt;</v>
      </c>
      <c r="AM55" s="7" t="s">
        <v>1366</v>
      </c>
      <c r="AN55" s="1">
        <v>23</v>
      </c>
      <c r="AO55" s="1" t="str">
        <f t="shared" si="17"/>
        <v>424978644</v>
      </c>
      <c r="AP55" s="1" t="str">
        <f>$M$56</f>
        <v>49321305</v>
      </c>
      <c r="AW55" s="7" t="s">
        <v>1355</v>
      </c>
      <c r="AX55" s="7" t="s">
        <v>1451</v>
      </c>
      <c r="AY55" s="7" t="s">
        <v>1405</v>
      </c>
      <c r="AZ55" s="7">
        <v>34</v>
      </c>
      <c r="BA55" s="7" t="s">
        <v>1452</v>
      </c>
    </row>
    <row r="56" spans="3:53" x14ac:dyDescent="0.25">
      <c r="C56" s="7" t="s">
        <v>1355</v>
      </c>
      <c r="D56" s="7" t="str">
        <f t="shared" ca="1" si="11"/>
        <v>&lt;trip id="Montgm-76-ramp-MLK-WB-14-Finish-Routed" depart="34" from="-43117624#1" to="49887339.0"/&gt;</v>
      </c>
      <c r="E56" s="7" t="str">
        <f t="shared" si="12"/>
        <v>Montgm-76-ramp-MLK-WB-14-Finish-Routed</v>
      </c>
      <c r="F56" s="7">
        <v>34</v>
      </c>
      <c r="G56" s="7" t="str">
        <f t="shared" si="14"/>
        <v>-43117624#1</v>
      </c>
      <c r="H56" s="7" t="str">
        <f t="shared" ca="1" si="13"/>
        <v>49887339.0</v>
      </c>
      <c r="K56" s="46">
        <v>0.66666666666666663</v>
      </c>
      <c r="L56" s="43" t="s">
        <v>1453</v>
      </c>
      <c r="M56" s="45" t="s">
        <v>1454</v>
      </c>
      <c r="N56" s="43">
        <v>0</v>
      </c>
      <c r="O56" s="43">
        <v>0</v>
      </c>
      <c r="P56" s="43">
        <f t="shared" si="22"/>
        <v>0.83333333333333326</v>
      </c>
      <c r="Q56" s="44">
        <f t="shared" si="22"/>
        <v>0.83333333333333326</v>
      </c>
      <c r="AA56" s="31" t="s">
        <v>1319</v>
      </c>
      <c r="AB56" s="2" t="str">
        <f t="shared" si="18"/>
        <v>&lt;trip id="Belmont-BmontMansn-PrkSD-SB-09-Finish-Routed12" depart="24" from="-49940170#0" to="-43117599"/&gt;</v>
      </c>
      <c r="AC56" s="2" t="s">
        <v>1372</v>
      </c>
      <c r="AD56" s="2">
        <f t="shared" si="21"/>
        <v>12</v>
      </c>
      <c r="AE56" s="2">
        <v>24</v>
      </c>
      <c r="AF56" s="2" t="s">
        <v>1307</v>
      </c>
      <c r="AG56" s="32">
        <f>$M$47</f>
        <v>-43117599</v>
      </c>
      <c r="AI56" s="10"/>
      <c r="AK56" s="2" t="s">
        <v>1325</v>
      </c>
      <c r="AL56" s="2" t="str">
        <f t="shared" si="20"/>
        <v>&lt;trip id="Belmont-BmontMansn-PrkSD-NB-09-Finish-Routed12" depart="23" from="424978644" to="-43357850#4"/&gt;</v>
      </c>
      <c r="AM56" s="56" t="s">
        <v>1366</v>
      </c>
      <c r="AN56" s="2">
        <v>23</v>
      </c>
      <c r="AO56" s="2" t="str">
        <f t="shared" si="17"/>
        <v>424978644</v>
      </c>
      <c r="AP56" s="2" t="str">
        <f>$M$57</f>
        <v>-43357850#4</v>
      </c>
      <c r="AW56" s="7" t="s">
        <v>1319</v>
      </c>
      <c r="AX56" s="7" t="s">
        <v>1455</v>
      </c>
      <c r="AY56" s="7" t="s">
        <v>1456</v>
      </c>
      <c r="AZ56" s="7">
        <v>35</v>
      </c>
      <c r="BA56" s="7" t="s">
        <v>1457</v>
      </c>
    </row>
    <row r="57" spans="3:53" x14ac:dyDescent="0.25">
      <c r="C57" s="7" t="s">
        <v>1319</v>
      </c>
      <c r="D57" s="7" t="str">
        <f t="shared" ca="1" si="11"/>
        <v>&lt;trip id="Belmont-PrkSD-GrgHill-SB-16-Finish-Routed" depart="35" from="-423967359#0" to="104526256-AddedOnRampEdge"/&gt;</v>
      </c>
      <c r="E57" s="7" t="str">
        <f t="shared" si="12"/>
        <v>Belmont-PrkSD-GrgHill-SB-16-Finish-Routed</v>
      </c>
      <c r="F57" s="7">
        <v>35</v>
      </c>
      <c r="G57" s="7" t="str">
        <f t="shared" si="14"/>
        <v>-423967359#0</v>
      </c>
      <c r="H57" s="7" t="str">
        <f t="shared" ca="1" si="13"/>
        <v>104526256-AddedOnRampEdge</v>
      </c>
      <c r="K57" s="46">
        <v>0.83333333333333326</v>
      </c>
      <c r="L57" s="43" t="s">
        <v>1458</v>
      </c>
      <c r="M57" s="43" t="s">
        <v>1459</v>
      </c>
      <c r="N57" s="43">
        <v>0</v>
      </c>
      <c r="O57" s="43">
        <v>0</v>
      </c>
      <c r="P57" s="43">
        <f t="shared" si="22"/>
        <v>0.99999999999999989</v>
      </c>
      <c r="Q57" s="44">
        <f t="shared" si="22"/>
        <v>0.99999999999999989</v>
      </c>
      <c r="AA57" s="31" t="s">
        <v>1319</v>
      </c>
      <c r="AB57" s="2" t="str">
        <f t="shared" si="18"/>
        <v>&lt;trip id="Belmont-BmontMansn-PrkSD-SB-09-Finish-Routed13" depart="24" from="-49940170#0" to="49887339.0"/&gt;</v>
      </c>
      <c r="AC57" s="2" t="s">
        <v>1372</v>
      </c>
      <c r="AD57" s="2">
        <f t="shared" si="21"/>
        <v>13</v>
      </c>
      <c r="AE57" s="2">
        <v>24</v>
      </c>
      <c r="AF57" s="2" t="s">
        <v>1307</v>
      </c>
      <c r="AG57" s="32" t="str">
        <f>$M$48</f>
        <v>49887339.0</v>
      </c>
      <c r="AI57" s="10"/>
      <c r="AK57" s="1" t="s">
        <v>1325</v>
      </c>
      <c r="AL57" s="1" t="str">
        <f t="shared" si="20"/>
        <v>&lt;trip id="Belmont-Conshi-US1-NB-08-Finish-Routed13" depart="17" from="196358956#0" to="196358983#8"/&gt;</v>
      </c>
      <c r="AM57" s="7" t="s">
        <v>1348</v>
      </c>
      <c r="AN57" s="1">
        <v>17</v>
      </c>
      <c r="AO57" s="1" t="str">
        <f t="shared" si="17"/>
        <v>196358956#0</v>
      </c>
      <c r="AP57" s="1" t="str">
        <f>$M$52</f>
        <v>196358983#8</v>
      </c>
      <c r="AW57" s="7" t="s">
        <v>1325</v>
      </c>
      <c r="AX57" s="7" t="s">
        <v>1460</v>
      </c>
      <c r="AY57" s="7" t="s">
        <v>1389</v>
      </c>
      <c r="AZ57" s="7">
        <v>36</v>
      </c>
      <c r="BA57" s="7" t="s">
        <v>1380</v>
      </c>
    </row>
    <row r="58" spans="3:53" ht="15.75" thickBot="1" x14ac:dyDescent="0.3">
      <c r="C58" s="7" t="s">
        <v>1325</v>
      </c>
      <c r="D58" s="7" t="str">
        <f t="shared" ca="1" si="11"/>
        <v>&lt;trip id="Belmont-GrgHill-Monmnt-NB-16-Finish-Routed" depart="36" from="387423966" to="-42706763#2"/&gt;</v>
      </c>
      <c r="E58" s="7" t="str">
        <f t="shared" si="12"/>
        <v>Belmont-GrgHill-Monmnt-NB-16-Finish-Routed</v>
      </c>
      <c r="F58" s="7">
        <v>36</v>
      </c>
      <c r="G58" s="7" t="str">
        <f t="shared" si="14"/>
        <v>387423966</v>
      </c>
      <c r="H58" s="7" t="str">
        <f t="shared" ca="1" si="13"/>
        <v>-42706763#2</v>
      </c>
      <c r="K58" s="47"/>
      <c r="L58" s="48"/>
      <c r="M58" s="48"/>
      <c r="N58" s="48"/>
      <c r="O58" s="48">
        <f>SUM(O44:O57)</f>
        <v>4.5625</v>
      </c>
      <c r="P58" s="48"/>
      <c r="Q58" s="49"/>
      <c r="AA58" s="31" t="s">
        <v>1319</v>
      </c>
      <c r="AB58" s="2" t="str">
        <f t="shared" si="18"/>
        <v>&lt;trip id="Belmont-BmontMansn-PrkSD-SB-09-Finish-Routed14" depart="24" from="-49940170#0" to="43357850#14.0"/&gt;</v>
      </c>
      <c r="AC58" s="2" t="s">
        <v>1372</v>
      </c>
      <c r="AD58" s="2">
        <f t="shared" si="21"/>
        <v>14</v>
      </c>
      <c r="AE58" s="2">
        <v>24</v>
      </c>
      <c r="AF58" s="2" t="s">
        <v>1307</v>
      </c>
      <c r="AG58" s="32" t="str">
        <f>$M$49</f>
        <v>43357850#14.0</v>
      </c>
      <c r="AI58" s="10"/>
      <c r="AK58" s="2" t="s">
        <v>1325</v>
      </c>
      <c r="AL58" s="2" t="str">
        <f t="shared" si="20"/>
        <v>&lt;trip id="Belmont-Conshi-US1-NB-08-Finish-Routed14" depart="17" from="196358956#0" to="32121248#14"/&gt;</v>
      </c>
      <c r="AM58" s="56" t="s">
        <v>1348</v>
      </c>
      <c r="AN58" s="2">
        <v>17</v>
      </c>
      <c r="AO58" s="2" t="str">
        <f t="shared" si="17"/>
        <v>196358956#0</v>
      </c>
      <c r="AP58" s="2" t="str">
        <f>$M$53</f>
        <v>32121248#14</v>
      </c>
      <c r="AW58" s="7" t="s">
        <v>1319</v>
      </c>
      <c r="AX58" s="7" t="s">
        <v>1461</v>
      </c>
      <c r="AY58" s="7" t="s">
        <v>1462</v>
      </c>
      <c r="AZ58" s="7">
        <v>37</v>
      </c>
      <c r="BA58" s="7" t="s">
        <v>1463</v>
      </c>
    </row>
    <row r="59" spans="3:53" x14ac:dyDescent="0.25">
      <c r="C59" s="7" t="s">
        <v>1319</v>
      </c>
      <c r="D59" s="7" t="str">
        <f t="shared" ca="1" si="11"/>
        <v>&lt;trip id="Belmont-GrgHill-Monmnt-SB-16-Finish-Routed" depart="37" from="-424978642.170" to="104526256-AddedOnRampEdge"/&gt;</v>
      </c>
      <c r="E59" s="7" t="str">
        <f t="shared" si="12"/>
        <v>Belmont-GrgHill-Monmnt-SB-16-Finish-Routed</v>
      </c>
      <c r="F59" s="7">
        <v>37</v>
      </c>
      <c r="G59" s="7" t="str">
        <f t="shared" si="14"/>
        <v>-424978642.170</v>
      </c>
      <c r="H59" s="7" t="str">
        <f t="shared" ca="1" si="13"/>
        <v>104526256-AddedOnRampEdge</v>
      </c>
      <c r="AA59" s="31" t="s">
        <v>1319</v>
      </c>
      <c r="AB59" s="2" t="str">
        <f t="shared" si="18"/>
        <v>&lt;trip id="Belmont-BmontMansn-PrkSD-SB-09-Finish-Routed15" depart="24" from="-49940170#0" to="485212847#0"/&gt;</v>
      </c>
      <c r="AC59" s="2" t="s">
        <v>1372</v>
      </c>
      <c r="AD59" s="2">
        <f t="shared" si="21"/>
        <v>15</v>
      </c>
      <c r="AE59" s="2">
        <v>24</v>
      </c>
      <c r="AF59" s="2" t="s">
        <v>1307</v>
      </c>
      <c r="AG59" s="32" t="str">
        <f>$M$50</f>
        <v>485212847#0</v>
      </c>
      <c r="AI59" s="10"/>
      <c r="AK59" s="1" t="s">
        <v>1325</v>
      </c>
      <c r="AL59" s="1" t="str">
        <f t="shared" si="20"/>
        <v>&lt;trip id="Belmont-Conshi-US1-NB-08-Finish-Routed15" depart="17" from="196358956#0" to="104526256-AddedOnRampEdge"/&gt;</v>
      </c>
      <c r="AM59" s="7" t="s">
        <v>1348</v>
      </c>
      <c r="AN59" s="1">
        <v>17</v>
      </c>
      <c r="AO59" s="1" t="str">
        <f t="shared" si="17"/>
        <v>196358956#0</v>
      </c>
      <c r="AP59" s="1" t="str">
        <f>$M$54</f>
        <v>104526256-AddedOnRampEdge</v>
      </c>
      <c r="AW59" s="7" t="s">
        <v>1319</v>
      </c>
      <c r="AX59" s="7" t="s">
        <v>1464</v>
      </c>
      <c r="AY59" s="7" t="s">
        <v>1465</v>
      </c>
      <c r="AZ59" s="7">
        <v>38</v>
      </c>
      <c r="BA59" s="7" t="s">
        <v>1466</v>
      </c>
    </row>
    <row r="60" spans="3:53" ht="15.75" thickBot="1" x14ac:dyDescent="0.3">
      <c r="C60" s="7" t="s">
        <v>1319</v>
      </c>
      <c r="D60" s="7" t="str">
        <f t="shared" ca="1" si="11"/>
        <v>&lt;trip id="Belmont-Stiles-Viola-SB-17-Finish-Routed" depart="38" from="-423956982" to="49321305"/&gt;</v>
      </c>
      <c r="E60" s="7" t="str">
        <f t="shared" si="12"/>
        <v>Belmont-Stiles-Viola-SB-17-Finish-Routed</v>
      </c>
      <c r="F60" s="7">
        <v>38</v>
      </c>
      <c r="G60" s="7" t="str">
        <f t="shared" si="14"/>
        <v>-423956982</v>
      </c>
      <c r="H60" s="7" t="str">
        <f t="shared" ca="1" si="13"/>
        <v>49321305</v>
      </c>
      <c r="AA60" s="36" t="s">
        <v>1319</v>
      </c>
      <c r="AB60" s="37" t="str">
        <f t="shared" si="18"/>
        <v>&lt;trip id="Belmont-BmontMansn-PrkSD-SB-09-Finish-Routed16" depart="24" from="-49940170#0" to="43117623"/&gt;</v>
      </c>
      <c r="AC60" s="37" t="s">
        <v>1372</v>
      </c>
      <c r="AD60" s="37">
        <f t="shared" si="21"/>
        <v>16</v>
      </c>
      <c r="AE60" s="37">
        <v>24</v>
      </c>
      <c r="AF60" s="37" t="s">
        <v>1307</v>
      </c>
      <c r="AG60" s="38">
        <f>$M$51</f>
        <v>43117623</v>
      </c>
      <c r="AI60" s="10"/>
      <c r="AK60" s="2" t="s">
        <v>1325</v>
      </c>
      <c r="AL60" s="2" t="str">
        <f t="shared" si="20"/>
        <v>&lt;trip id="Belmont-Conshi-US1-NB-08-Finish-Routed16" depart="17" from="196358956#0" to="12327906#1"/&gt;</v>
      </c>
      <c r="AM60" s="56" t="s">
        <v>1348</v>
      </c>
      <c r="AN60" s="2">
        <v>17</v>
      </c>
      <c r="AO60" s="2" t="str">
        <f t="shared" si="17"/>
        <v>196358956#0</v>
      </c>
      <c r="AP60" s="2" t="str">
        <f>$M$55</f>
        <v>12327906#1</v>
      </c>
      <c r="AW60" s="7" t="s">
        <v>1325</v>
      </c>
      <c r="AX60" s="7" t="s">
        <v>1467</v>
      </c>
      <c r="AY60" s="7" t="s">
        <v>1392</v>
      </c>
      <c r="AZ60" s="7">
        <v>39</v>
      </c>
      <c r="BA60" s="7" t="s">
        <v>1251</v>
      </c>
    </row>
    <row r="61" spans="3:53" x14ac:dyDescent="0.25">
      <c r="C61" s="7" t="s">
        <v>1325</v>
      </c>
      <c r="D61" s="7" t="str">
        <f t="shared" ca="1" si="11"/>
        <v>&lt;trip id="Belmont-Stiles-Viola-NB-17-Finish-Routed" depart="39" from="423956980" to="-12150712#3"/&gt;</v>
      </c>
      <c r="E61" s="7" t="str">
        <f t="shared" si="12"/>
        <v>Belmont-Stiles-Viola-NB-17-Finish-Routed</v>
      </c>
      <c r="F61" s="7">
        <v>39</v>
      </c>
      <c r="G61" s="7" t="str">
        <f t="shared" si="14"/>
        <v>423956980</v>
      </c>
      <c r="H61" s="7" t="str">
        <f t="shared" ca="1" si="13"/>
        <v>-12150712#3</v>
      </c>
      <c r="AA61" s="19" t="s">
        <v>1319</v>
      </c>
      <c r="AB61" s="20" t="str">
        <f t="shared" si="18"/>
        <v>&lt;trip id="Belmont-Conshi-US1-SB-08-Finish-Routed17" depart="18" from="-196358956#2" to="-42706763#2"/&gt;</v>
      </c>
      <c r="AC61" s="20" t="s">
        <v>1394</v>
      </c>
      <c r="AD61" s="20">
        <f t="shared" si="21"/>
        <v>17</v>
      </c>
      <c r="AE61" s="20">
        <v>18</v>
      </c>
      <c r="AF61" s="20" t="str">
        <f t="shared" ref="AF61:AF92" si="23">VLOOKUP(AC61,$AY$26:$BA$62,3,FALSE)</f>
        <v>-196358956#2</v>
      </c>
      <c r="AG61" s="21" t="str">
        <f>$M$44</f>
        <v>-42706763#2</v>
      </c>
      <c r="AI61" s="10"/>
      <c r="AK61" s="1" t="s">
        <v>1325</v>
      </c>
      <c r="AL61" s="1" t="str">
        <f t="shared" si="20"/>
        <v>&lt;trip id="Belmont-Conshi-US1-NB-08-Finish-Routed17" depart="17" from="196358956#0" to="49321305"/&gt;</v>
      </c>
      <c r="AM61" s="7" t="s">
        <v>1348</v>
      </c>
      <c r="AN61" s="1">
        <v>17</v>
      </c>
      <c r="AO61" s="1" t="str">
        <f t="shared" si="17"/>
        <v>196358956#0</v>
      </c>
      <c r="AP61" s="1" t="str">
        <f>$M$56</f>
        <v>49321305</v>
      </c>
      <c r="AW61" s="7" t="s">
        <v>1333</v>
      </c>
      <c r="AX61" s="7" t="s">
        <v>1468</v>
      </c>
      <c r="AY61" s="7" t="s">
        <v>1469</v>
      </c>
      <c r="AZ61" s="7">
        <v>40</v>
      </c>
      <c r="BA61" s="7" t="s">
        <v>1470</v>
      </c>
    </row>
    <row r="62" spans="3:53" x14ac:dyDescent="0.25">
      <c r="C62" s="7" t="s">
        <v>1333</v>
      </c>
      <c r="D62" s="7" t="str">
        <f t="shared" ca="1" si="11"/>
        <v>&lt;trip id="Girard-38th-34th-EB-2017-Finish-Routed" depart="40" from="134558401" to="104526256-AddedOnRampEdge"/&gt;</v>
      </c>
      <c r="E62" s="7" t="str">
        <f t="shared" si="12"/>
        <v>Girard-38th-34th-EB-2017-Finish-Routed</v>
      </c>
      <c r="F62" s="7">
        <v>40</v>
      </c>
      <c r="G62" s="7" t="str">
        <f t="shared" si="14"/>
        <v>134558401</v>
      </c>
      <c r="H62" s="7" t="str">
        <f t="shared" ca="1" si="13"/>
        <v>104526256-AddedOnRampEdge</v>
      </c>
      <c r="AA62" s="22" t="s">
        <v>1319</v>
      </c>
      <c r="AB62" s="23" t="str">
        <f t="shared" si="18"/>
        <v>&lt;trip id="Belmont-Conshi-US1-SB-08-Finish-Routed18" depart="18" from="-196358956#2" to="-12150712#3"/&gt;</v>
      </c>
      <c r="AC62" s="23" t="s">
        <v>1394</v>
      </c>
      <c r="AD62" s="23">
        <f t="shared" si="21"/>
        <v>18</v>
      </c>
      <c r="AE62" s="23">
        <v>18</v>
      </c>
      <c r="AF62" s="23" t="str">
        <f t="shared" si="23"/>
        <v>-196358956#2</v>
      </c>
      <c r="AG62" s="24" t="str">
        <f>$M$45</f>
        <v>-12150712#3</v>
      </c>
      <c r="AI62" s="10"/>
      <c r="AK62" s="2" t="s">
        <v>1325</v>
      </c>
      <c r="AL62" s="2" t="str">
        <f t="shared" si="20"/>
        <v>&lt;trip id="Belmont-Conshi-US1-NB-08-Finish-Routed18" depart="17" from="196358956#0" to="-43357850#4"/&gt;</v>
      </c>
      <c r="AM62" s="56" t="s">
        <v>1348</v>
      </c>
      <c r="AN62" s="2">
        <v>17</v>
      </c>
      <c r="AO62" s="2" t="str">
        <f t="shared" si="17"/>
        <v>196358956#0</v>
      </c>
      <c r="AP62" s="2" t="str">
        <f>$M$57</f>
        <v>-43357850#4</v>
      </c>
      <c r="AW62" s="7" t="s">
        <v>1355</v>
      </c>
      <c r="AX62" s="7" t="s">
        <v>1471</v>
      </c>
      <c r="AY62" s="7" t="s">
        <v>1410</v>
      </c>
      <c r="AZ62" s="7">
        <v>41</v>
      </c>
      <c r="BA62" s="7" t="s">
        <v>1472</v>
      </c>
    </row>
    <row r="63" spans="3:53" x14ac:dyDescent="0.25">
      <c r="C63" s="7" t="s">
        <v>1355</v>
      </c>
      <c r="D63" s="7" t="str">
        <f t="shared" ca="1" si="11"/>
        <v>&lt;trip id="Girard-38th-34th-WB-2017-Finish-Routed" depart="41" from="134558408#1" to="-42706763#2"/&gt;</v>
      </c>
      <c r="E63" s="7" t="str">
        <f t="shared" si="12"/>
        <v>Girard-38th-34th-WB-2017-Finish-Routed</v>
      </c>
      <c r="F63" s="7">
        <v>41</v>
      </c>
      <c r="G63" s="7" t="str">
        <f t="shared" si="14"/>
        <v>134558408#1</v>
      </c>
      <c r="H63" s="7" t="str">
        <f t="shared" ca="1" si="13"/>
        <v>-42706763#2</v>
      </c>
      <c r="AA63" s="22" t="s">
        <v>1319</v>
      </c>
      <c r="AB63" s="23" t="str">
        <f t="shared" si="18"/>
        <v>&lt;trip id="Belmont-Conshi-US1-SB-08-Finish-Routed19" depart="18" from="-196358956#2" to="-12202540#1"/&gt;</v>
      </c>
      <c r="AC63" s="23" t="s">
        <v>1394</v>
      </c>
      <c r="AD63" s="23">
        <f t="shared" si="21"/>
        <v>19</v>
      </c>
      <c r="AE63" s="23">
        <v>18</v>
      </c>
      <c r="AF63" s="23" t="str">
        <f t="shared" si="23"/>
        <v>-196358956#2</v>
      </c>
      <c r="AG63" s="24" t="str">
        <f>$M$46</f>
        <v>-12202540#1</v>
      </c>
      <c r="AI63" s="10"/>
      <c r="AK63" s="1" t="s">
        <v>1325</v>
      </c>
      <c r="AL63" s="1" t="str">
        <f t="shared" si="20"/>
        <v>&lt;trip id="Belmont-Ford-to-US1-NB-96-Finish-Routed19" depart="8" from="196358956#0" to="196358983#8"/&gt;</v>
      </c>
      <c r="AM63" s="1" t="s">
        <v>1337</v>
      </c>
      <c r="AN63" s="1">
        <v>8</v>
      </c>
      <c r="AO63" s="1" t="str">
        <f t="shared" si="17"/>
        <v>196358956#0</v>
      </c>
      <c r="AP63" s="1" t="str">
        <f>$M$52</f>
        <v>196358983#8</v>
      </c>
    </row>
    <row r="64" spans="3:53" x14ac:dyDescent="0.25">
      <c r="AA64" s="22" t="s">
        <v>1319</v>
      </c>
      <c r="AB64" s="23" t="str">
        <f t="shared" si="18"/>
        <v>&lt;trip id="Belmont-Conshi-US1-SB-08-Finish-Routed20" depart="18" from="-196358956#2" to="-43117599"/&gt;</v>
      </c>
      <c r="AC64" s="23" t="s">
        <v>1394</v>
      </c>
      <c r="AD64" s="23">
        <f t="shared" si="21"/>
        <v>20</v>
      </c>
      <c r="AE64" s="23">
        <v>18</v>
      </c>
      <c r="AF64" s="23" t="str">
        <f t="shared" si="23"/>
        <v>-196358956#2</v>
      </c>
      <c r="AG64" s="24">
        <f>$M$47</f>
        <v>-43117599</v>
      </c>
      <c r="AH64" s="10"/>
      <c r="AI64" s="10"/>
      <c r="AK64" s="2" t="s">
        <v>1325</v>
      </c>
      <c r="AL64" s="2" t="str">
        <f t="shared" si="20"/>
        <v>&lt;trip id="Belmont-Ford-to-US1-NB-96-Finish-Routed20" depart="8" from="196358956#0" to="32121248#14"/&gt;</v>
      </c>
      <c r="AM64" s="2" t="s">
        <v>1337</v>
      </c>
      <c r="AN64" s="2">
        <v>8</v>
      </c>
      <c r="AO64" s="2" t="str">
        <f t="shared" si="17"/>
        <v>196358956#0</v>
      </c>
      <c r="AP64" s="2" t="str">
        <f>$M$53</f>
        <v>32121248#14</v>
      </c>
    </row>
    <row r="65" spans="5:42" x14ac:dyDescent="0.25">
      <c r="AA65" s="22" t="s">
        <v>1319</v>
      </c>
      <c r="AB65" s="23" t="str">
        <f t="shared" si="18"/>
        <v>&lt;trip id="Belmont-Conshi-US1-SB-08-Finish-Routed21" depart="18" from="-196358956#2" to="49887339.0"/&gt;</v>
      </c>
      <c r="AC65" s="23" t="s">
        <v>1394</v>
      </c>
      <c r="AD65" s="23">
        <f t="shared" si="21"/>
        <v>21</v>
      </c>
      <c r="AE65" s="23">
        <v>18</v>
      </c>
      <c r="AF65" s="23" t="str">
        <f t="shared" si="23"/>
        <v>-196358956#2</v>
      </c>
      <c r="AG65" s="24" t="str">
        <f>$M$48</f>
        <v>49887339.0</v>
      </c>
      <c r="AH65" s="10"/>
      <c r="AI65" s="10"/>
      <c r="AK65" s="1" t="s">
        <v>1325</v>
      </c>
      <c r="AL65" s="1" t="str">
        <f t="shared" si="20"/>
        <v>&lt;trip id="Belmont-Ford-to-US1-NB-96-Finish-Routed21" depart="8" from="196358956#0" to="104526256-AddedOnRampEdge"/&gt;</v>
      </c>
      <c r="AM65" s="1" t="s">
        <v>1337</v>
      </c>
      <c r="AN65" s="1">
        <v>8</v>
      </c>
      <c r="AO65" s="1" t="str">
        <f t="shared" si="17"/>
        <v>196358956#0</v>
      </c>
      <c r="AP65" s="1" t="str">
        <f>$M$54</f>
        <v>104526256-AddedOnRampEdge</v>
      </c>
    </row>
    <row r="66" spans="5:42" x14ac:dyDescent="0.25">
      <c r="AA66" s="22" t="s">
        <v>1319</v>
      </c>
      <c r="AB66" s="23" t="str">
        <f t="shared" si="18"/>
        <v>&lt;trip id="Belmont-Conshi-US1-SB-08-Finish-Routed22" depart="18" from="-196358956#2" to="43357850#14.0"/&gt;</v>
      </c>
      <c r="AC66" s="23" t="s">
        <v>1394</v>
      </c>
      <c r="AD66" s="23">
        <f t="shared" si="21"/>
        <v>22</v>
      </c>
      <c r="AE66" s="23">
        <v>18</v>
      </c>
      <c r="AF66" s="23" t="str">
        <f t="shared" si="23"/>
        <v>-196358956#2</v>
      </c>
      <c r="AG66" s="24" t="str">
        <f>$M$49</f>
        <v>43357850#14.0</v>
      </c>
      <c r="AH66" s="10"/>
      <c r="AI66" s="10"/>
      <c r="AK66" s="2" t="s">
        <v>1325</v>
      </c>
      <c r="AL66" s="2" t="str">
        <f t="shared" si="20"/>
        <v>&lt;trip id="Belmont-Ford-to-US1-NB-96-Finish-Routed22" depart="8" from="196358956#0" to="12327906#1"/&gt;</v>
      </c>
      <c r="AM66" s="2" t="s">
        <v>1337</v>
      </c>
      <c r="AN66" s="2">
        <v>8</v>
      </c>
      <c r="AO66" s="2" t="str">
        <f t="shared" si="17"/>
        <v>196358956#0</v>
      </c>
      <c r="AP66" s="2" t="str">
        <f>$M$55</f>
        <v>12327906#1</v>
      </c>
    </row>
    <row r="67" spans="5:42" x14ac:dyDescent="0.25">
      <c r="AA67" s="22" t="s">
        <v>1319</v>
      </c>
      <c r="AB67" s="23" t="str">
        <f t="shared" si="18"/>
        <v>&lt;trip id="Belmont-Conshi-US1-SB-08-Finish-Routed23" depart="18" from="-196358956#2" to="485212847#0"/&gt;</v>
      </c>
      <c r="AC67" s="23" t="s">
        <v>1394</v>
      </c>
      <c r="AD67" s="23">
        <f t="shared" si="21"/>
        <v>23</v>
      </c>
      <c r="AE67" s="23">
        <v>18</v>
      </c>
      <c r="AF67" s="23" t="str">
        <f t="shared" si="23"/>
        <v>-196358956#2</v>
      </c>
      <c r="AG67" s="24" t="str">
        <f>$M$50</f>
        <v>485212847#0</v>
      </c>
      <c r="AH67" s="10"/>
      <c r="AI67" s="10"/>
      <c r="AK67" s="1" t="s">
        <v>1325</v>
      </c>
      <c r="AL67" s="1" t="str">
        <f t="shared" si="20"/>
        <v>&lt;trip id="Belmont-Ford-to-US1-NB-96-Finish-Routed23" depart="8" from="196358956#0" to="49321305"/&gt;</v>
      </c>
      <c r="AM67" s="1" t="s">
        <v>1337</v>
      </c>
      <c r="AN67" s="1">
        <v>8</v>
      </c>
      <c r="AO67" s="1" t="str">
        <f t="shared" si="17"/>
        <v>196358956#0</v>
      </c>
      <c r="AP67" s="1" t="str">
        <f>$M$56</f>
        <v>49321305</v>
      </c>
    </row>
    <row r="68" spans="5:42" ht="15.75" thickBot="1" x14ac:dyDescent="0.3">
      <c r="E68" s="7">
        <f>60*60</f>
        <v>3600</v>
      </c>
      <c r="AA68" s="25" t="s">
        <v>1319</v>
      </c>
      <c r="AB68" s="26" t="str">
        <f t="shared" si="18"/>
        <v>&lt;trip id="Belmont-Conshi-US1-SB-08-Finish-Routed24" depart="18" from="-196358956#2" to="43117623"/&gt;</v>
      </c>
      <c r="AC68" s="26" t="s">
        <v>1394</v>
      </c>
      <c r="AD68" s="26">
        <f t="shared" si="21"/>
        <v>24</v>
      </c>
      <c r="AE68" s="26">
        <v>18</v>
      </c>
      <c r="AF68" s="26" t="str">
        <f t="shared" si="23"/>
        <v>-196358956#2</v>
      </c>
      <c r="AG68" s="27">
        <f>$M$51</f>
        <v>43117623</v>
      </c>
      <c r="AH68" s="10"/>
      <c r="AI68" s="10"/>
      <c r="AK68" s="2" t="s">
        <v>1325</v>
      </c>
      <c r="AL68" s="2" t="str">
        <f t="shared" si="20"/>
        <v>&lt;trip id="Belmont-Ford-to-US1-NB-96-Finish-Routed24" depart="8" from="196358956#0" to="-43357850#4"/&gt;</v>
      </c>
      <c r="AM68" s="2" t="s">
        <v>1337</v>
      </c>
      <c r="AN68" s="2">
        <v>8</v>
      </c>
      <c r="AO68" s="2" t="str">
        <f t="shared" si="17"/>
        <v>196358956#0</v>
      </c>
      <c r="AP68" s="2" t="str">
        <f>$M$57</f>
        <v>-43357850#4</v>
      </c>
    </row>
    <row r="69" spans="5:42" x14ac:dyDescent="0.25">
      <c r="E69" s="7">
        <f>CONVERT(1,"hr","sec")</f>
        <v>3600</v>
      </c>
      <c r="AA69" s="28" t="s">
        <v>1319</v>
      </c>
      <c r="AB69" s="29" t="str">
        <f t="shared" si="18"/>
        <v>&lt;trip id="Belmont-Ford-to-US1-SB-96-Finish-Routed25" depart="9" from="-196358956#2" to="-42706763#2"/&gt;</v>
      </c>
      <c r="AC69" s="29" t="s">
        <v>1344</v>
      </c>
      <c r="AD69" s="29">
        <f t="shared" si="21"/>
        <v>25</v>
      </c>
      <c r="AE69" s="29">
        <v>9</v>
      </c>
      <c r="AF69" s="29" t="str">
        <f t="shared" si="23"/>
        <v>-196358956#2</v>
      </c>
      <c r="AG69" s="30" t="str">
        <f>$M$44</f>
        <v>-42706763#2</v>
      </c>
      <c r="AH69" s="10"/>
      <c r="AI69" s="10"/>
      <c r="AK69" s="1" t="s">
        <v>1325</v>
      </c>
      <c r="AL69" s="1" t="str">
        <f t="shared" si="20"/>
        <v>&lt;trip id="Belmont-GRD-to-Parkside-NB-96-Finish-Routed25" depart="7" from="423956980" to="196358983#8"/&gt;</v>
      </c>
      <c r="AM69" s="1" t="s">
        <v>1331</v>
      </c>
      <c r="AN69" s="1">
        <v>7</v>
      </c>
      <c r="AO69" s="1" t="str">
        <f t="shared" si="17"/>
        <v>423956980</v>
      </c>
      <c r="AP69" s="1" t="str">
        <f>$M$52</f>
        <v>196358983#8</v>
      </c>
    </row>
    <row r="70" spans="5:42" x14ac:dyDescent="0.25">
      <c r="AA70" s="31" t="s">
        <v>1319</v>
      </c>
      <c r="AB70" s="2" t="str">
        <f t="shared" si="18"/>
        <v>&lt;trip id="Belmont-Ford-to-US1-SB-96-Finish-Routed26" depart="9" from="-196358956#2" to="-12150712#3"/&gt;</v>
      </c>
      <c r="AC70" s="2" t="s">
        <v>1344</v>
      </c>
      <c r="AD70" s="2">
        <f t="shared" si="21"/>
        <v>26</v>
      </c>
      <c r="AE70" s="2">
        <v>9</v>
      </c>
      <c r="AF70" s="2" t="str">
        <f t="shared" si="23"/>
        <v>-196358956#2</v>
      </c>
      <c r="AG70" s="32" t="str">
        <f>$M$45</f>
        <v>-12150712#3</v>
      </c>
      <c r="AH70" s="10"/>
      <c r="AI70" s="10"/>
      <c r="AK70" s="2" t="s">
        <v>1325</v>
      </c>
      <c r="AL70" s="2" t="str">
        <f t="shared" si="20"/>
        <v>&lt;trip id="Belmont-GRD-to-Parkside-NB-96-Finish-Routed26" depart="7" from="423956980" to="32121248#14"/&gt;</v>
      </c>
      <c r="AM70" s="2" t="s">
        <v>1331</v>
      </c>
      <c r="AN70" s="2">
        <v>7</v>
      </c>
      <c r="AO70" s="2" t="str">
        <f t="shared" si="17"/>
        <v>423956980</v>
      </c>
      <c r="AP70" s="2" t="str">
        <f>$M$53</f>
        <v>32121248#14</v>
      </c>
    </row>
    <row r="71" spans="5:42" x14ac:dyDescent="0.25">
      <c r="AA71" s="31" t="s">
        <v>1319</v>
      </c>
      <c r="AB71" s="2" t="str">
        <f t="shared" si="18"/>
        <v>&lt;trip id="Belmont-Ford-to-US1-SB-96-Finish-Routed27" depart="9" from="-196358956#2" to="-12202540#1"/&gt;</v>
      </c>
      <c r="AC71" s="2" t="s">
        <v>1344</v>
      </c>
      <c r="AD71" s="2">
        <f t="shared" si="21"/>
        <v>27</v>
      </c>
      <c r="AE71" s="2">
        <v>9</v>
      </c>
      <c r="AF71" s="2" t="str">
        <f t="shared" si="23"/>
        <v>-196358956#2</v>
      </c>
      <c r="AG71" s="32" t="str">
        <f>$M$46</f>
        <v>-12202540#1</v>
      </c>
      <c r="AH71" s="10"/>
      <c r="AI71" s="10"/>
      <c r="AK71" s="1" t="s">
        <v>1325</v>
      </c>
      <c r="AL71" s="1" t="str">
        <f t="shared" si="20"/>
        <v>&lt;trip id="Belmont-GRD-to-Parkside-NB-96-Finish-Routed27" depart="7" from="423956980" to="104526256-AddedOnRampEdge"/&gt;</v>
      </c>
      <c r="AM71" s="1" t="s">
        <v>1331</v>
      </c>
      <c r="AN71" s="1">
        <v>7</v>
      </c>
      <c r="AO71" s="1" t="str">
        <f t="shared" si="17"/>
        <v>423956980</v>
      </c>
      <c r="AP71" s="1" t="str">
        <f>$M$54</f>
        <v>104526256-AddedOnRampEdge</v>
      </c>
    </row>
    <row r="72" spans="5:42" x14ac:dyDescent="0.25">
      <c r="AA72" s="31" t="s">
        <v>1319</v>
      </c>
      <c r="AB72" s="2" t="str">
        <f t="shared" si="18"/>
        <v>&lt;trip id="Belmont-Ford-to-US1-SB-96-Finish-Routed28" depart="9" from="-196358956#2" to="-43117599"/&gt;</v>
      </c>
      <c r="AC72" s="2" t="s">
        <v>1344</v>
      </c>
      <c r="AD72" s="2">
        <f t="shared" si="21"/>
        <v>28</v>
      </c>
      <c r="AE72" s="2">
        <v>9</v>
      </c>
      <c r="AF72" s="2" t="str">
        <f t="shared" si="23"/>
        <v>-196358956#2</v>
      </c>
      <c r="AG72" s="32">
        <f>$M$47</f>
        <v>-43117599</v>
      </c>
      <c r="AH72" s="10"/>
      <c r="AI72" s="10"/>
      <c r="AK72" s="2" t="s">
        <v>1325</v>
      </c>
      <c r="AL72" s="2" t="str">
        <f t="shared" si="20"/>
        <v>&lt;trip id="Belmont-GRD-to-Parkside-NB-96-Finish-Routed28" depart="7" from="423956980" to="12327906#1"/&gt;</v>
      </c>
      <c r="AM72" s="2" t="s">
        <v>1331</v>
      </c>
      <c r="AN72" s="2">
        <v>7</v>
      </c>
      <c r="AO72" s="2" t="str">
        <f t="shared" si="17"/>
        <v>423956980</v>
      </c>
      <c r="AP72" s="2" t="str">
        <f>$M$55</f>
        <v>12327906#1</v>
      </c>
    </row>
    <row r="73" spans="5:42" x14ac:dyDescent="0.25">
      <c r="AA73" s="31" t="s">
        <v>1319</v>
      </c>
      <c r="AB73" s="2" t="str">
        <f t="shared" si="18"/>
        <v>&lt;trip id="Belmont-Ford-to-US1-SB-96-Finish-Routed29" depart="9" from="-196358956#2" to="49887339.0"/&gt;</v>
      </c>
      <c r="AC73" s="2" t="s">
        <v>1344</v>
      </c>
      <c r="AD73" s="2">
        <f t="shared" si="21"/>
        <v>29</v>
      </c>
      <c r="AE73" s="2">
        <v>9</v>
      </c>
      <c r="AF73" s="2" t="str">
        <f t="shared" si="23"/>
        <v>-196358956#2</v>
      </c>
      <c r="AG73" s="32" t="str">
        <f>$M$48</f>
        <v>49887339.0</v>
      </c>
      <c r="AH73" s="10"/>
      <c r="AI73" s="10"/>
      <c r="AK73" s="1" t="s">
        <v>1325</v>
      </c>
      <c r="AL73" s="1" t="str">
        <f t="shared" si="20"/>
        <v>&lt;trip id="Belmont-GRD-to-Parkside-NB-96-Finish-Routed29" depart="7" from="423956980" to="49321305"/&gt;</v>
      </c>
      <c r="AM73" s="1" t="s">
        <v>1331</v>
      </c>
      <c r="AN73" s="1">
        <v>7</v>
      </c>
      <c r="AO73" s="1" t="str">
        <f t="shared" si="17"/>
        <v>423956980</v>
      </c>
      <c r="AP73" s="1" t="str">
        <f>$M$56</f>
        <v>49321305</v>
      </c>
    </row>
    <row r="74" spans="5:42" x14ac:dyDescent="0.25">
      <c r="AA74" s="31" t="s">
        <v>1319</v>
      </c>
      <c r="AB74" s="2" t="str">
        <f t="shared" si="18"/>
        <v>&lt;trip id="Belmont-Ford-to-US1-SB-96-Finish-Routed30" depart="9" from="-196358956#2" to="43357850#14.0"/&gt;</v>
      </c>
      <c r="AC74" s="2" t="s">
        <v>1344</v>
      </c>
      <c r="AD74" s="2">
        <f t="shared" si="21"/>
        <v>30</v>
      </c>
      <c r="AE74" s="2">
        <v>9</v>
      </c>
      <c r="AF74" s="2" t="str">
        <f t="shared" si="23"/>
        <v>-196358956#2</v>
      </c>
      <c r="AG74" s="32" t="str">
        <f>$M$49</f>
        <v>43357850#14.0</v>
      </c>
      <c r="AH74" s="10"/>
      <c r="AI74" s="10"/>
      <c r="AK74" s="2" t="s">
        <v>1325</v>
      </c>
      <c r="AL74" s="2" t="str">
        <f t="shared" si="20"/>
        <v>&lt;trip id="Belmont-GRD-to-Parkside-NB-96-Finish-Routed30" depart="7" from="423956980" to="-43357850#4"/&gt;</v>
      </c>
      <c r="AM74" s="2" t="s">
        <v>1331</v>
      </c>
      <c r="AN74" s="2">
        <v>7</v>
      </c>
      <c r="AO74" s="2" t="str">
        <f t="shared" si="17"/>
        <v>423956980</v>
      </c>
      <c r="AP74" s="2" t="str">
        <f>$M$57</f>
        <v>-43357850#4</v>
      </c>
    </row>
    <row r="75" spans="5:42" x14ac:dyDescent="0.25">
      <c r="AA75" s="31" t="s">
        <v>1319</v>
      </c>
      <c r="AB75" s="2" t="str">
        <f t="shared" si="18"/>
        <v>&lt;trip id="Belmont-Ford-to-US1-SB-96-Finish-Routed31" depart="9" from="-196358956#2" to="485212847#0"/&gt;</v>
      </c>
      <c r="AC75" s="2" t="s">
        <v>1344</v>
      </c>
      <c r="AD75" s="2">
        <f t="shared" si="21"/>
        <v>31</v>
      </c>
      <c r="AE75" s="2">
        <v>9</v>
      </c>
      <c r="AF75" s="2" t="str">
        <f t="shared" si="23"/>
        <v>-196358956#2</v>
      </c>
      <c r="AG75" s="32" t="str">
        <f>$M$50</f>
        <v>485212847#0</v>
      </c>
      <c r="AH75" s="10"/>
      <c r="AI75" s="10"/>
      <c r="AK75" s="1" t="s">
        <v>1325</v>
      </c>
      <c r="AL75" s="1" t="str">
        <f t="shared" si="20"/>
        <v>&lt;trip id="Belmont-GrgHill-Monmnt-NB-16-Finish-Routed31" depart="36" from="387423966" to="196358983#8"/&gt;</v>
      </c>
      <c r="AM75" s="1" t="s">
        <v>1389</v>
      </c>
      <c r="AN75" s="1">
        <v>36</v>
      </c>
      <c r="AO75" s="1" t="str">
        <f t="shared" si="17"/>
        <v>387423966</v>
      </c>
      <c r="AP75" s="1" t="str">
        <f>$M$52</f>
        <v>196358983#8</v>
      </c>
    </row>
    <row r="76" spans="5:42" ht="15.75" thickBot="1" x14ac:dyDescent="0.3">
      <c r="AA76" s="36" t="s">
        <v>1319</v>
      </c>
      <c r="AB76" s="37" t="str">
        <f t="shared" si="18"/>
        <v>&lt;trip id="Belmont-Ford-to-US1-SB-96-Finish-Routed32" depart="9" from="-196358956#2" to="43117623"/&gt;</v>
      </c>
      <c r="AC76" s="37" t="s">
        <v>1344</v>
      </c>
      <c r="AD76" s="37">
        <f t="shared" si="21"/>
        <v>32</v>
      </c>
      <c r="AE76" s="37">
        <v>9</v>
      </c>
      <c r="AF76" s="37" t="str">
        <f t="shared" si="23"/>
        <v>-196358956#2</v>
      </c>
      <c r="AG76" s="38">
        <f>$M$51</f>
        <v>43117623</v>
      </c>
      <c r="AH76" s="10"/>
      <c r="AI76" s="10"/>
      <c r="AK76" s="2" t="s">
        <v>1325</v>
      </c>
      <c r="AL76" s="2" t="str">
        <f t="shared" si="20"/>
        <v>&lt;trip id="Belmont-GrgHill-Monmnt-NB-16-Finish-Routed32" depart="36" from="387423966" to="32121248#14"/&gt;</v>
      </c>
      <c r="AM76" s="2" t="s">
        <v>1389</v>
      </c>
      <c r="AN76" s="2">
        <v>36</v>
      </c>
      <c r="AO76" s="2" t="str">
        <f t="shared" si="17"/>
        <v>387423966</v>
      </c>
      <c r="AP76" s="2" t="str">
        <f>$M$53</f>
        <v>32121248#14</v>
      </c>
    </row>
    <row r="77" spans="5:42" x14ac:dyDescent="0.25">
      <c r="AA77" s="19" t="s">
        <v>1319</v>
      </c>
      <c r="AB77" s="20" t="str">
        <f t="shared" si="18"/>
        <v>&lt;trip id="Belmont-GRD-to-Parkside-SB-96-Finish-Routed33" depart="5" from="423956982" to="-42706763#2"/&gt;</v>
      </c>
      <c r="AC77" s="20" t="s">
        <v>1321</v>
      </c>
      <c r="AD77" s="20">
        <f t="shared" si="21"/>
        <v>33</v>
      </c>
      <c r="AE77" s="20">
        <v>5</v>
      </c>
      <c r="AF77" s="20" t="str">
        <f t="shared" si="23"/>
        <v>423956982</v>
      </c>
      <c r="AG77" s="21" t="str">
        <f>$M$44</f>
        <v>-42706763#2</v>
      </c>
      <c r="AH77" s="10"/>
      <c r="AI77" s="10"/>
      <c r="AK77" s="1" t="s">
        <v>1325</v>
      </c>
      <c r="AL77" s="1" t="str">
        <f t="shared" si="20"/>
        <v>&lt;trip id="Belmont-GrgHill-Monmnt-NB-16-Finish-Routed33" depart="36" from="387423966" to="104526256-AddedOnRampEdge"/&gt;</v>
      </c>
      <c r="AM77" s="1" t="s">
        <v>1389</v>
      </c>
      <c r="AN77" s="1">
        <v>36</v>
      </c>
      <c r="AO77" s="1" t="str">
        <f t="shared" ref="AO77:AO108" si="24">VLOOKUP(AM77,$AY$26:$BA$62,3,FALSE)</f>
        <v>387423966</v>
      </c>
      <c r="AP77" s="1" t="str">
        <f>$M$54</f>
        <v>104526256-AddedOnRampEdge</v>
      </c>
    </row>
    <row r="78" spans="5:42" x14ac:dyDescent="0.25">
      <c r="AA78" s="22" t="s">
        <v>1319</v>
      </c>
      <c r="AB78" s="23" t="str">
        <f t="shared" si="18"/>
        <v>&lt;trip id="Belmont-GRD-to-Parkside-SB-96-Finish-Routed34" depart="5" from="423956982" to="-12150712#3"/&gt;</v>
      </c>
      <c r="AC78" s="23" t="s">
        <v>1321</v>
      </c>
      <c r="AD78" s="23">
        <f t="shared" si="21"/>
        <v>34</v>
      </c>
      <c r="AE78" s="23">
        <v>5</v>
      </c>
      <c r="AF78" s="23" t="str">
        <f t="shared" si="23"/>
        <v>423956982</v>
      </c>
      <c r="AG78" s="24" t="str">
        <f>$M$45</f>
        <v>-12150712#3</v>
      </c>
      <c r="AH78" s="10"/>
      <c r="AI78" s="10"/>
      <c r="AK78" s="2" t="s">
        <v>1325</v>
      </c>
      <c r="AL78" s="2" t="str">
        <f t="shared" si="20"/>
        <v>&lt;trip id="Belmont-GrgHill-Monmnt-NB-16-Finish-Routed34" depart="36" from="387423966" to="12327906#1"/&gt;</v>
      </c>
      <c r="AM78" s="2" t="s">
        <v>1389</v>
      </c>
      <c r="AN78" s="2">
        <v>36</v>
      </c>
      <c r="AO78" s="2" t="str">
        <f t="shared" si="24"/>
        <v>387423966</v>
      </c>
      <c r="AP78" s="2" t="str">
        <f>$M$55</f>
        <v>12327906#1</v>
      </c>
    </row>
    <row r="79" spans="5:42" x14ac:dyDescent="0.25">
      <c r="AA79" s="22" t="s">
        <v>1319</v>
      </c>
      <c r="AB79" s="23" t="str">
        <f t="shared" si="18"/>
        <v>&lt;trip id="Belmont-GRD-to-Parkside-SB-96-Finish-Routed35" depart="5" from="423956982" to="-12202540#1"/&gt;</v>
      </c>
      <c r="AC79" s="23" t="s">
        <v>1321</v>
      </c>
      <c r="AD79" s="23">
        <f t="shared" si="21"/>
        <v>35</v>
      </c>
      <c r="AE79" s="23">
        <v>5</v>
      </c>
      <c r="AF79" s="23" t="str">
        <f t="shared" si="23"/>
        <v>423956982</v>
      </c>
      <c r="AG79" s="24" t="str">
        <f>$M$46</f>
        <v>-12202540#1</v>
      </c>
      <c r="AH79" s="10"/>
      <c r="AI79" s="10"/>
      <c r="AK79" s="1" t="s">
        <v>1325</v>
      </c>
      <c r="AL79" s="1" t="str">
        <f t="shared" si="20"/>
        <v>&lt;trip id="Belmont-GrgHill-Monmnt-NB-16-Finish-Routed35" depart="36" from="387423966" to="49321305"/&gt;</v>
      </c>
      <c r="AM79" s="1" t="s">
        <v>1389</v>
      </c>
      <c r="AN79" s="1">
        <v>36</v>
      </c>
      <c r="AO79" s="1" t="str">
        <f t="shared" si="24"/>
        <v>387423966</v>
      </c>
      <c r="AP79" s="1" t="str">
        <f>$M$56</f>
        <v>49321305</v>
      </c>
    </row>
    <row r="80" spans="5:42" x14ac:dyDescent="0.25">
      <c r="AA80" s="22" t="s">
        <v>1319</v>
      </c>
      <c r="AB80" s="23" t="str">
        <f t="shared" si="18"/>
        <v>&lt;trip id="Belmont-GRD-to-Parkside-SB-96-Finish-Routed36" depart="5" from="423956982" to="-43117599"/&gt;</v>
      </c>
      <c r="AC80" s="23" t="s">
        <v>1321</v>
      </c>
      <c r="AD80" s="23">
        <f t="shared" si="21"/>
        <v>36</v>
      </c>
      <c r="AE80" s="23">
        <v>5</v>
      </c>
      <c r="AF80" s="23" t="str">
        <f t="shared" si="23"/>
        <v>423956982</v>
      </c>
      <c r="AG80" s="24">
        <f>$M$47</f>
        <v>-43117599</v>
      </c>
      <c r="AH80" s="10"/>
      <c r="AI80" s="10"/>
      <c r="AK80" s="2" t="s">
        <v>1325</v>
      </c>
      <c r="AL80" s="2" t="str">
        <f t="shared" si="20"/>
        <v>&lt;trip id="Belmont-GrgHill-Monmnt-NB-16-Finish-Routed36" depart="36" from="387423966" to="-43357850#4"/&gt;</v>
      </c>
      <c r="AM80" s="2" t="s">
        <v>1389</v>
      </c>
      <c r="AN80" s="2">
        <v>36</v>
      </c>
      <c r="AO80" s="2" t="str">
        <f t="shared" si="24"/>
        <v>387423966</v>
      </c>
      <c r="AP80" s="2" t="str">
        <f>$M$57</f>
        <v>-43357850#4</v>
      </c>
    </row>
    <row r="81" spans="4:42" x14ac:dyDescent="0.25">
      <c r="AA81" s="22" t="s">
        <v>1319</v>
      </c>
      <c r="AB81" s="23" t="str">
        <f t="shared" si="18"/>
        <v>&lt;trip id="Belmont-GRD-to-Parkside-SB-96-Finish-Routed37" depart="5" from="423956982" to="49887339.0"/&gt;</v>
      </c>
      <c r="AC81" s="23" t="s">
        <v>1321</v>
      </c>
      <c r="AD81" s="23">
        <f t="shared" si="21"/>
        <v>37</v>
      </c>
      <c r="AE81" s="23">
        <v>5</v>
      </c>
      <c r="AF81" s="23" t="str">
        <f t="shared" si="23"/>
        <v>423956982</v>
      </c>
      <c r="AG81" s="24" t="str">
        <f>$M$48</f>
        <v>49887339.0</v>
      </c>
      <c r="AH81" s="10"/>
      <c r="AI81" s="10"/>
      <c r="AK81" s="1" t="s">
        <v>1325</v>
      </c>
      <c r="AL81" s="1" t="str">
        <f t="shared" si="20"/>
        <v>&lt;trip id="Belmont-Lansdwn-States-NB-11-Finish-Routed37" depart="27" from="423967359#1" to="196358983#8"/&gt;</v>
      </c>
      <c r="AM81" s="7" t="s">
        <v>1378</v>
      </c>
      <c r="AN81" s="1">
        <v>27</v>
      </c>
      <c r="AO81" s="1" t="str">
        <f t="shared" si="24"/>
        <v>423967359#1</v>
      </c>
      <c r="AP81" s="1" t="str">
        <f>$M$52</f>
        <v>196358983#8</v>
      </c>
    </row>
    <row r="82" spans="4:42" x14ac:dyDescent="0.25">
      <c r="AA82" s="22" t="s">
        <v>1319</v>
      </c>
      <c r="AB82" s="23" t="str">
        <f t="shared" si="18"/>
        <v>&lt;trip id="Belmont-GRD-to-Parkside-SB-96-Finish-Routed38" depart="5" from="423956982" to="43357850#14.0"/&gt;</v>
      </c>
      <c r="AC82" s="23" t="s">
        <v>1321</v>
      </c>
      <c r="AD82" s="23">
        <f t="shared" si="21"/>
        <v>38</v>
      </c>
      <c r="AE82" s="23">
        <v>5</v>
      </c>
      <c r="AF82" s="23" t="str">
        <f t="shared" si="23"/>
        <v>423956982</v>
      </c>
      <c r="AG82" s="24" t="str">
        <f>$M$49</f>
        <v>43357850#14.0</v>
      </c>
      <c r="AK82" s="2" t="s">
        <v>1325</v>
      </c>
      <c r="AL82" s="2" t="str">
        <f t="shared" si="20"/>
        <v>&lt;trip id="Belmont-Lansdwn-States-NB-11-Finish-Routed38" depart="27" from="423967359#1" to="32121248#14"/&gt;</v>
      </c>
      <c r="AM82" s="56" t="s">
        <v>1378</v>
      </c>
      <c r="AN82" s="2">
        <v>27</v>
      </c>
      <c r="AO82" s="2" t="str">
        <f t="shared" si="24"/>
        <v>423967359#1</v>
      </c>
      <c r="AP82" s="2" t="str">
        <f>$M$53</f>
        <v>32121248#14</v>
      </c>
    </row>
    <row r="83" spans="4:42" x14ac:dyDescent="0.25">
      <c r="AA83" s="22" t="s">
        <v>1319</v>
      </c>
      <c r="AB83" s="23" t="str">
        <f t="shared" si="18"/>
        <v>&lt;trip id="Belmont-GRD-to-Parkside-SB-96-Finish-Routed39" depart="5" from="423956982" to="485212847#0"/&gt;</v>
      </c>
      <c r="AC83" s="23" t="s">
        <v>1321</v>
      </c>
      <c r="AD83" s="23">
        <f t="shared" si="21"/>
        <v>39</v>
      </c>
      <c r="AE83" s="23">
        <v>5</v>
      </c>
      <c r="AF83" s="23" t="str">
        <f t="shared" si="23"/>
        <v>423956982</v>
      </c>
      <c r="AG83" s="24" t="str">
        <f>$M$50</f>
        <v>485212847#0</v>
      </c>
      <c r="AK83" s="1" t="s">
        <v>1325</v>
      </c>
      <c r="AL83" s="1" t="str">
        <f t="shared" si="20"/>
        <v>&lt;trip id="Belmont-Lansdwn-States-NB-11-Finish-Routed39" depart="27" from="423967359#1" to="104526256-AddedOnRampEdge"/&gt;</v>
      </c>
      <c r="AM83" s="7" t="s">
        <v>1378</v>
      </c>
      <c r="AN83" s="1">
        <v>27</v>
      </c>
      <c r="AO83" s="1" t="str">
        <f t="shared" si="24"/>
        <v>423967359#1</v>
      </c>
      <c r="AP83" s="1" t="str">
        <f>$M$54</f>
        <v>104526256-AddedOnRampEdge</v>
      </c>
    </row>
    <row r="84" spans="4:42" ht="15.75" thickBot="1" x14ac:dyDescent="0.3">
      <c r="AA84" s="25" t="s">
        <v>1319</v>
      </c>
      <c r="AB84" s="26" t="str">
        <f t="shared" si="18"/>
        <v>&lt;trip id="Belmont-GRD-to-Parkside-SB-96-Finish-Routed40" depart="5" from="423956982" to="43117623"/&gt;</v>
      </c>
      <c r="AC84" s="26" t="s">
        <v>1321</v>
      </c>
      <c r="AD84" s="26">
        <f t="shared" si="21"/>
        <v>40</v>
      </c>
      <c r="AE84" s="26">
        <v>5</v>
      </c>
      <c r="AF84" s="26" t="str">
        <f t="shared" si="23"/>
        <v>423956982</v>
      </c>
      <c r="AG84" s="27">
        <f>$M$51</f>
        <v>43117623</v>
      </c>
      <c r="AK84" s="2" t="s">
        <v>1325</v>
      </c>
      <c r="AL84" s="2" t="str">
        <f t="shared" si="20"/>
        <v>&lt;trip id="Belmont-Lansdwn-States-NB-11-Finish-Routed40" depart="27" from="423967359#1" to="12327906#1"/&gt;</v>
      </c>
      <c r="AM84" s="56" t="s">
        <v>1378</v>
      </c>
      <c r="AN84" s="2">
        <v>27</v>
      </c>
      <c r="AO84" s="2" t="str">
        <f t="shared" si="24"/>
        <v>423967359#1</v>
      </c>
      <c r="AP84" s="2" t="str">
        <f>$M$55</f>
        <v>12327906#1</v>
      </c>
    </row>
    <row r="85" spans="4:42" x14ac:dyDescent="0.25">
      <c r="D85" s="7" t="s">
        <v>1473</v>
      </c>
      <c r="E85" s="7" t="s">
        <v>1474</v>
      </c>
      <c r="F85" s="7" t="s">
        <v>1475</v>
      </c>
      <c r="G85" s="7" t="s">
        <v>1476</v>
      </c>
      <c r="H85" s="7" t="s">
        <v>1477</v>
      </c>
      <c r="I85" s="7" t="str">
        <f>_xlfn.CONCAT("'",E85,"', ")</f>
        <v xml:space="preserve">'0_0-0_1 -Finish-Routed', </v>
      </c>
      <c r="J85" s="7" t="str">
        <f>_xlfn.CONCAT(I85:I114)</f>
        <v>'0_0-0_1 -Finish-Routed', '0_0-1_0 -Finish-Routed', '0_1-0_0 -Finish-Routed', '0_1-0_2 -Finish-Routed', '0_1-1_1 -Finish-Routed', '0_2-0_1 -Finish-Routed', '0_2-1_2 -Finish-Routed', '1_0-0_0 -Finish-Routed', '1_0-1_1 -Finish-Routed', '1_0-2_0 -Finish-Routed', '1_1-0_1 -Finish-Routed', '1_1-1_0 -Finish-Routed', '1_1-2_1 -Finish-Routed', '1_2-0_2 -Finish-Routed', '1_2-2_2 -Finish-Routed', '2_0-1_0 -Finish-Routed', '2_0-3_0 -Finish-Routed', '2_1-1_1 -Finish-Routed', '2_1-2_2 -Finish-Routed', '2_1-3_1 -Finish-Routed', '2_2-1_2 -Finish-Routed', '2_2-2_1 -Finish-Routed', '2_2-3_2 -Finish-Routed', '3_0-2_0 -Finish-Routed', '3_0-3_1 -Finish-Routed', '3_1-2_1 -Finish-Routed', '3_1-3_0 -Finish-Routed', '3_1-3_2 -Finish-Routed', '3_2-2_2 -Finish-Routed', '3_2-3_1 -Finish-Routed')</v>
      </c>
      <c r="AA85" s="28" t="s">
        <v>1319</v>
      </c>
      <c r="AB85" s="29" t="str">
        <f t="shared" si="18"/>
        <v>&lt;trip id="Belmont-GrgHill-Monmnt-SB-16-Finish-Routed41" depart="37" from="-424978642.170" to="-42706763#2"/&gt;</v>
      </c>
      <c r="AC85" s="29" t="s">
        <v>1462</v>
      </c>
      <c r="AD85" s="29">
        <f t="shared" si="21"/>
        <v>41</v>
      </c>
      <c r="AE85" s="29">
        <v>37</v>
      </c>
      <c r="AF85" s="29" t="str">
        <f t="shared" si="23"/>
        <v>-424978642.170</v>
      </c>
      <c r="AG85" s="30" t="str">
        <f>$M$44</f>
        <v>-42706763#2</v>
      </c>
      <c r="AK85" s="1" t="s">
        <v>1325</v>
      </c>
      <c r="AL85" s="1" t="str">
        <f t="shared" si="20"/>
        <v>&lt;trip id="Belmont-Lansdwn-States-NB-11-Finish-Routed41" depart="27" from="423967359#1" to="49321305"/&gt;</v>
      </c>
      <c r="AM85" s="7" t="s">
        <v>1378</v>
      </c>
      <c r="AN85" s="1">
        <v>27</v>
      </c>
      <c r="AO85" s="1" t="str">
        <f t="shared" si="24"/>
        <v>423967359#1</v>
      </c>
      <c r="AP85" s="1" t="str">
        <f>$M$56</f>
        <v>49321305</v>
      </c>
    </row>
    <row r="86" spans="4:42" x14ac:dyDescent="0.25">
      <c r="D86" s="7" t="s">
        <v>1473</v>
      </c>
      <c r="E86" s="7" t="s">
        <v>1478</v>
      </c>
      <c r="F86" s="7" t="s">
        <v>1475</v>
      </c>
      <c r="G86" s="7" t="s">
        <v>1479</v>
      </c>
      <c r="H86" s="7" t="s">
        <v>1477</v>
      </c>
      <c r="I86" s="7" t="str">
        <f t="shared" ref="I86:I113" si="25">_xlfn.CONCAT("'",E86,"', ")</f>
        <v xml:space="preserve">'0_0-1_0 -Finish-Routed', </v>
      </c>
      <c r="AA86" s="31" t="s">
        <v>1319</v>
      </c>
      <c r="AB86" s="2" t="str">
        <f t="shared" si="18"/>
        <v>&lt;trip id="Belmont-GrgHill-Monmnt-SB-16-Finish-Routed42" depart="37" from="-424978642.170" to="-12150712#3"/&gt;</v>
      </c>
      <c r="AC86" s="2" t="s">
        <v>1462</v>
      </c>
      <c r="AD86" s="2">
        <f t="shared" si="21"/>
        <v>42</v>
      </c>
      <c r="AE86" s="2">
        <v>37</v>
      </c>
      <c r="AF86" s="2" t="str">
        <f t="shared" si="23"/>
        <v>-424978642.170</v>
      </c>
      <c r="AG86" s="32" t="str">
        <f>$M$45</f>
        <v>-12150712#3</v>
      </c>
      <c r="AK86" s="2" t="s">
        <v>1325</v>
      </c>
      <c r="AL86" s="2" t="str">
        <f t="shared" si="20"/>
        <v>&lt;trip id="Belmont-Lansdwn-States-NB-11-Finish-Routed42" depart="27" from="423967359#1" to="-43357850#4"/&gt;</v>
      </c>
      <c r="AM86" s="56" t="s">
        <v>1378</v>
      </c>
      <c r="AN86" s="2">
        <v>27</v>
      </c>
      <c r="AO86" s="2" t="str">
        <f t="shared" si="24"/>
        <v>423967359#1</v>
      </c>
      <c r="AP86" s="2" t="str">
        <f>$M$57</f>
        <v>-43357850#4</v>
      </c>
    </row>
    <row r="87" spans="4:42" x14ac:dyDescent="0.25">
      <c r="D87" s="7" t="s">
        <v>1473</v>
      </c>
      <c r="E87" s="7" t="s">
        <v>1480</v>
      </c>
      <c r="F87" s="7" t="s">
        <v>1475</v>
      </c>
      <c r="G87" s="7" t="s">
        <v>1481</v>
      </c>
      <c r="H87" s="7" t="s">
        <v>1477</v>
      </c>
      <c r="I87" s="7" t="str">
        <f t="shared" si="25"/>
        <v xml:space="preserve">'0_1-0_0 -Finish-Routed', </v>
      </c>
      <c r="AA87" s="31" t="s">
        <v>1319</v>
      </c>
      <c r="AB87" s="2" t="str">
        <f t="shared" si="18"/>
        <v>&lt;trip id="Belmont-GrgHill-Monmnt-SB-16-Finish-Routed43" depart="37" from="-424978642.170" to="-12202540#1"/&gt;</v>
      </c>
      <c r="AC87" s="2" t="s">
        <v>1462</v>
      </c>
      <c r="AD87" s="2">
        <f t="shared" si="21"/>
        <v>43</v>
      </c>
      <c r="AE87" s="2">
        <v>37</v>
      </c>
      <c r="AF87" s="2" t="str">
        <f t="shared" si="23"/>
        <v>-424978642.170</v>
      </c>
      <c r="AG87" s="32" t="str">
        <f>$M$46</f>
        <v>-12202540#1</v>
      </c>
      <c r="AK87" s="1" t="s">
        <v>1325</v>
      </c>
      <c r="AL87" s="1" t="str">
        <f t="shared" si="20"/>
        <v>&lt;trip id="Belmont-Monmnt-Conshi-NB-12-Finish-Routed43" depart="29" from="196358954#1" to="196358983#8"/&gt;</v>
      </c>
      <c r="AM87" s="7" t="s">
        <v>1383</v>
      </c>
      <c r="AN87" s="1">
        <v>29</v>
      </c>
      <c r="AO87" s="1" t="str">
        <f t="shared" si="24"/>
        <v>196358954#1</v>
      </c>
      <c r="AP87" s="1" t="str">
        <f>$M$52</f>
        <v>196358983#8</v>
      </c>
    </row>
    <row r="88" spans="4:42" x14ac:dyDescent="0.25">
      <c r="D88" s="7" t="s">
        <v>1473</v>
      </c>
      <c r="E88" s="7" t="s">
        <v>1482</v>
      </c>
      <c r="F88" s="7" t="s">
        <v>1475</v>
      </c>
      <c r="G88" s="7" t="s">
        <v>1483</v>
      </c>
      <c r="H88" s="7" t="s">
        <v>1477</v>
      </c>
      <c r="I88" s="7" t="str">
        <f t="shared" si="25"/>
        <v xml:space="preserve">'0_1-0_2 -Finish-Routed', </v>
      </c>
      <c r="AA88" s="31" t="s">
        <v>1319</v>
      </c>
      <c r="AB88" s="2" t="str">
        <f t="shared" si="18"/>
        <v>&lt;trip id="Belmont-GrgHill-Monmnt-SB-16-Finish-Routed44" depart="37" from="-424978642.170" to="-43117599"/&gt;</v>
      </c>
      <c r="AC88" s="2" t="s">
        <v>1462</v>
      </c>
      <c r="AD88" s="2">
        <f t="shared" si="21"/>
        <v>44</v>
      </c>
      <c r="AE88" s="2">
        <v>37</v>
      </c>
      <c r="AF88" s="2" t="str">
        <f t="shared" si="23"/>
        <v>-424978642.170</v>
      </c>
      <c r="AG88" s="32">
        <f>$M$47</f>
        <v>-43117599</v>
      </c>
      <c r="AK88" s="2" t="s">
        <v>1325</v>
      </c>
      <c r="AL88" s="2" t="str">
        <f t="shared" si="20"/>
        <v>&lt;trip id="Belmont-Monmnt-Conshi-NB-12-Finish-Routed44" depart="29" from="196358954#1" to="32121248#14"/&gt;</v>
      </c>
      <c r="AM88" s="56" t="s">
        <v>1383</v>
      </c>
      <c r="AN88" s="2">
        <v>29</v>
      </c>
      <c r="AO88" s="2" t="str">
        <f t="shared" si="24"/>
        <v>196358954#1</v>
      </c>
      <c r="AP88" s="2" t="str">
        <f>$M$53</f>
        <v>32121248#14</v>
      </c>
    </row>
    <row r="89" spans="4:42" x14ac:dyDescent="0.25">
      <c r="D89" s="7" t="s">
        <v>1473</v>
      </c>
      <c r="E89" s="7" t="s">
        <v>1484</v>
      </c>
      <c r="F89" s="7" t="s">
        <v>1475</v>
      </c>
      <c r="G89" s="7" t="s">
        <v>1485</v>
      </c>
      <c r="H89" s="7" t="s">
        <v>1477</v>
      </c>
      <c r="I89" s="7" t="str">
        <f t="shared" si="25"/>
        <v xml:space="preserve">'0_1-1_1 -Finish-Routed', </v>
      </c>
      <c r="AA89" s="31" t="s">
        <v>1319</v>
      </c>
      <c r="AB89" s="2" t="str">
        <f t="shared" si="18"/>
        <v>&lt;trip id="Belmont-GrgHill-Monmnt-SB-16-Finish-Routed45" depart="37" from="-424978642.170" to="49887339.0"/&gt;</v>
      </c>
      <c r="AC89" s="2" t="s">
        <v>1462</v>
      </c>
      <c r="AD89" s="2">
        <f t="shared" si="21"/>
        <v>45</v>
      </c>
      <c r="AE89" s="2">
        <v>37</v>
      </c>
      <c r="AF89" s="2" t="str">
        <f t="shared" si="23"/>
        <v>-424978642.170</v>
      </c>
      <c r="AG89" s="32" t="str">
        <f>$M$48</f>
        <v>49887339.0</v>
      </c>
      <c r="AK89" s="1" t="s">
        <v>1325</v>
      </c>
      <c r="AL89" s="1" t="str">
        <f t="shared" si="20"/>
        <v>&lt;trip id="Belmont-Monmnt-Conshi-NB-12-Finish-Routed45" depart="29" from="196358954#1" to="104526256-AddedOnRampEdge"/&gt;</v>
      </c>
      <c r="AM89" s="7" t="s">
        <v>1383</v>
      </c>
      <c r="AN89" s="1">
        <v>29</v>
      </c>
      <c r="AO89" s="1" t="str">
        <f t="shared" si="24"/>
        <v>196358954#1</v>
      </c>
      <c r="AP89" s="1" t="str">
        <f>$M$54</f>
        <v>104526256-AddedOnRampEdge</v>
      </c>
    </row>
    <row r="90" spans="4:42" x14ac:dyDescent="0.25">
      <c r="D90" s="7" t="s">
        <v>1473</v>
      </c>
      <c r="E90" s="7" t="s">
        <v>1486</v>
      </c>
      <c r="F90" s="7" t="s">
        <v>1475</v>
      </c>
      <c r="G90" s="7" t="s">
        <v>1487</v>
      </c>
      <c r="H90" s="7" t="s">
        <v>1477</v>
      </c>
      <c r="I90" s="7" t="str">
        <f t="shared" si="25"/>
        <v xml:space="preserve">'0_2-0_1 -Finish-Routed', </v>
      </c>
      <c r="AA90" s="31" t="s">
        <v>1319</v>
      </c>
      <c r="AB90" s="2" t="str">
        <f t="shared" si="18"/>
        <v>&lt;trip id="Belmont-GrgHill-Monmnt-SB-16-Finish-Routed46" depart="37" from="-424978642.170" to="43357850#14.0"/&gt;</v>
      </c>
      <c r="AC90" s="2" t="s">
        <v>1462</v>
      </c>
      <c r="AD90" s="2">
        <f t="shared" si="21"/>
        <v>46</v>
      </c>
      <c r="AE90" s="2">
        <v>37</v>
      </c>
      <c r="AF90" s="2" t="str">
        <f t="shared" si="23"/>
        <v>-424978642.170</v>
      </c>
      <c r="AG90" s="32" t="str">
        <f>$M$49</f>
        <v>43357850#14.0</v>
      </c>
      <c r="AK90" s="2" t="s">
        <v>1325</v>
      </c>
      <c r="AL90" s="2" t="str">
        <f t="shared" si="20"/>
        <v>&lt;trip id="Belmont-Monmnt-Conshi-NB-12-Finish-Routed46" depart="29" from="196358954#1" to="12327906#1"/&gt;</v>
      </c>
      <c r="AM90" s="56" t="s">
        <v>1383</v>
      </c>
      <c r="AN90" s="2">
        <v>29</v>
      </c>
      <c r="AO90" s="2" t="str">
        <f t="shared" si="24"/>
        <v>196358954#1</v>
      </c>
      <c r="AP90" s="2" t="str">
        <f>$M$55</f>
        <v>12327906#1</v>
      </c>
    </row>
    <row r="91" spans="4:42" x14ac:dyDescent="0.25">
      <c r="D91" s="7" t="s">
        <v>1473</v>
      </c>
      <c r="E91" s="7" t="s">
        <v>1488</v>
      </c>
      <c r="F91" s="7" t="s">
        <v>1475</v>
      </c>
      <c r="G91" s="7" t="s">
        <v>1489</v>
      </c>
      <c r="H91" s="7" t="s">
        <v>1477</v>
      </c>
      <c r="I91" s="7" t="str">
        <f t="shared" si="25"/>
        <v xml:space="preserve">'0_2-1_2 -Finish-Routed', </v>
      </c>
      <c r="AA91" s="31" t="s">
        <v>1319</v>
      </c>
      <c r="AB91" s="2" t="str">
        <f t="shared" si="18"/>
        <v>&lt;trip id="Belmont-GrgHill-Monmnt-SB-16-Finish-Routed47" depart="37" from="-424978642.170" to="485212847#0"/&gt;</v>
      </c>
      <c r="AC91" s="2" t="s">
        <v>1462</v>
      </c>
      <c r="AD91" s="2">
        <f t="shared" si="21"/>
        <v>47</v>
      </c>
      <c r="AE91" s="2">
        <v>37</v>
      </c>
      <c r="AF91" s="2" t="str">
        <f t="shared" si="23"/>
        <v>-424978642.170</v>
      </c>
      <c r="AG91" s="32" t="str">
        <f>$M$50</f>
        <v>485212847#0</v>
      </c>
      <c r="AK91" s="1" t="s">
        <v>1325</v>
      </c>
      <c r="AL91" s="1" t="str">
        <f t="shared" si="20"/>
        <v>&lt;trip id="Belmont-Monmnt-Conshi-NB-12-Finish-Routed47" depart="29" from="196358954#1" to="49321305"/&gt;</v>
      </c>
      <c r="AM91" s="7" t="s">
        <v>1383</v>
      </c>
      <c r="AN91" s="1">
        <v>29</v>
      </c>
      <c r="AO91" s="1" t="str">
        <f t="shared" si="24"/>
        <v>196358954#1</v>
      </c>
      <c r="AP91" s="1" t="str">
        <f>$M$56</f>
        <v>49321305</v>
      </c>
    </row>
    <row r="92" spans="4:42" ht="15.75" thickBot="1" x14ac:dyDescent="0.3">
      <c r="D92" s="7" t="s">
        <v>1473</v>
      </c>
      <c r="E92" s="7" t="s">
        <v>1490</v>
      </c>
      <c r="F92" s="7" t="s">
        <v>1475</v>
      </c>
      <c r="G92" s="7" t="s">
        <v>1491</v>
      </c>
      <c r="H92" s="7" t="s">
        <v>1477</v>
      </c>
      <c r="I92" s="7" t="str">
        <f t="shared" si="25"/>
        <v xml:space="preserve">'1_0-0_0 -Finish-Routed', </v>
      </c>
      <c r="AA92" s="36" t="s">
        <v>1319</v>
      </c>
      <c r="AB92" s="37" t="str">
        <f t="shared" si="18"/>
        <v>&lt;trip id="Belmont-GrgHill-Monmnt-SB-16-Finish-Routed48" depart="37" from="-424978642.170" to="43117623"/&gt;</v>
      </c>
      <c r="AC92" s="37" t="s">
        <v>1462</v>
      </c>
      <c r="AD92" s="37">
        <f t="shared" si="21"/>
        <v>48</v>
      </c>
      <c r="AE92" s="37">
        <v>37</v>
      </c>
      <c r="AF92" s="37" t="str">
        <f t="shared" si="23"/>
        <v>-424978642.170</v>
      </c>
      <c r="AG92" s="38">
        <f>$M$51</f>
        <v>43117623</v>
      </c>
      <c r="AK92" s="2" t="s">
        <v>1325</v>
      </c>
      <c r="AL92" s="2" t="str">
        <f t="shared" si="20"/>
        <v>&lt;trip id="Belmont-Monmnt-Conshi-NB-12-Finish-Routed48" depart="29" from="196358954#1" to="-43357850#4"/&gt;</v>
      </c>
      <c r="AM92" s="56" t="s">
        <v>1383</v>
      </c>
      <c r="AN92" s="2">
        <v>29</v>
      </c>
      <c r="AO92" s="2" t="str">
        <f t="shared" si="24"/>
        <v>196358954#1</v>
      </c>
      <c r="AP92" s="2" t="str">
        <f>$M$57</f>
        <v>-43357850#4</v>
      </c>
    </row>
    <row r="93" spans="4:42" x14ac:dyDescent="0.25">
      <c r="D93" s="7" t="s">
        <v>1473</v>
      </c>
      <c r="E93" s="7" t="s">
        <v>1492</v>
      </c>
      <c r="F93" s="7" t="s">
        <v>1475</v>
      </c>
      <c r="G93" s="7" t="s">
        <v>1493</v>
      </c>
      <c r="H93" s="7" t="s">
        <v>1477</v>
      </c>
      <c r="I93" s="7" t="str">
        <f t="shared" si="25"/>
        <v xml:space="preserve">'1_0-1_1 -Finish-Routed', </v>
      </c>
      <c r="AA93" s="19" t="s">
        <v>1319</v>
      </c>
      <c r="AB93" s="20" t="str">
        <f t="shared" si="18"/>
        <v>&lt;trip id="Belmont-Lansdwn-States-SB-11-Finish-Routed49" depart="28" from="-423967359#1" to="-42706763#2"/&gt;</v>
      </c>
      <c r="AC93" s="20" t="s">
        <v>1426</v>
      </c>
      <c r="AD93" s="20">
        <f t="shared" si="21"/>
        <v>49</v>
      </c>
      <c r="AE93" s="20">
        <v>28</v>
      </c>
      <c r="AF93" s="20" t="str">
        <f t="shared" ref="AF93:AF124" si="26">VLOOKUP(AC93,$AY$26:$BA$62,3,FALSE)</f>
        <v>-423967359#1</v>
      </c>
      <c r="AG93" s="21" t="str">
        <f>$M$44</f>
        <v>-42706763#2</v>
      </c>
      <c r="AK93" s="1" t="s">
        <v>1325</v>
      </c>
      <c r="AL93" s="1" t="str">
        <f t="shared" si="20"/>
        <v>&lt;trip id="Belmont-PrkSD-GrgHill-NB-16-Finish-Routed49" depart="6" from="423967359#0" to="196358983#8"/&gt;</v>
      </c>
      <c r="AM93" s="7" t="s">
        <v>1326</v>
      </c>
      <c r="AN93" s="1">
        <v>6</v>
      </c>
      <c r="AO93" s="1" t="str">
        <f t="shared" si="24"/>
        <v>423967359#0</v>
      </c>
      <c r="AP93" s="1" t="str">
        <f>$M$52</f>
        <v>196358983#8</v>
      </c>
    </row>
    <row r="94" spans="4:42" x14ac:dyDescent="0.25">
      <c r="D94" s="7" t="s">
        <v>1473</v>
      </c>
      <c r="E94" s="7" t="s">
        <v>1494</v>
      </c>
      <c r="F94" s="7" t="s">
        <v>1475</v>
      </c>
      <c r="G94" s="7" t="s">
        <v>1495</v>
      </c>
      <c r="H94" s="7" t="s">
        <v>1477</v>
      </c>
      <c r="I94" s="7" t="str">
        <f t="shared" si="25"/>
        <v xml:space="preserve">'1_0-2_0 -Finish-Routed', </v>
      </c>
      <c r="AA94" s="22" t="s">
        <v>1319</v>
      </c>
      <c r="AB94" s="23" t="str">
        <f t="shared" si="18"/>
        <v>&lt;trip id="Belmont-Lansdwn-States-SB-11-Finish-Routed50" depart="28" from="-423967359#1" to="-12150712#3"/&gt;</v>
      </c>
      <c r="AC94" s="23" t="s">
        <v>1426</v>
      </c>
      <c r="AD94" s="23">
        <f t="shared" si="21"/>
        <v>50</v>
      </c>
      <c r="AE94" s="23">
        <v>28</v>
      </c>
      <c r="AF94" s="23" t="str">
        <f t="shared" si="26"/>
        <v>-423967359#1</v>
      </c>
      <c r="AG94" s="24" t="str">
        <f>$M$45</f>
        <v>-12150712#3</v>
      </c>
      <c r="AK94" s="2" t="s">
        <v>1325</v>
      </c>
      <c r="AL94" s="2" t="str">
        <f t="shared" si="20"/>
        <v>&lt;trip id="Belmont-PrkSD-GrgHill-NB-16-Finish-Routed50" depart="6" from="423967359#0" to="32121248#14"/&gt;</v>
      </c>
      <c r="AM94" s="56" t="s">
        <v>1326</v>
      </c>
      <c r="AN94" s="2">
        <v>6</v>
      </c>
      <c r="AO94" s="2" t="str">
        <f t="shared" si="24"/>
        <v>423967359#0</v>
      </c>
      <c r="AP94" s="2" t="str">
        <f>$M$53</f>
        <v>32121248#14</v>
      </c>
    </row>
    <row r="95" spans="4:42" x14ac:dyDescent="0.25">
      <c r="D95" s="7" t="s">
        <v>1473</v>
      </c>
      <c r="E95" s="7" t="s">
        <v>1496</v>
      </c>
      <c r="F95" s="7" t="s">
        <v>1475</v>
      </c>
      <c r="G95" s="7" t="s">
        <v>1497</v>
      </c>
      <c r="H95" s="7" t="s">
        <v>1477</v>
      </c>
      <c r="I95" s="7" t="str">
        <f t="shared" si="25"/>
        <v xml:space="preserve">'1_1-0_1 -Finish-Routed', </v>
      </c>
      <c r="AA95" s="22" t="s">
        <v>1319</v>
      </c>
      <c r="AB95" s="23" t="str">
        <f t="shared" si="18"/>
        <v>&lt;trip id="Belmont-Lansdwn-States-SB-11-Finish-Routed51" depart="28" from="-423967359#1" to="-12202540#1"/&gt;</v>
      </c>
      <c r="AC95" s="23" t="s">
        <v>1426</v>
      </c>
      <c r="AD95" s="23">
        <f t="shared" si="21"/>
        <v>51</v>
      </c>
      <c r="AE95" s="23">
        <v>28</v>
      </c>
      <c r="AF95" s="23" t="str">
        <f t="shared" si="26"/>
        <v>-423967359#1</v>
      </c>
      <c r="AG95" s="24" t="str">
        <f>$M$46</f>
        <v>-12202540#1</v>
      </c>
      <c r="AK95" s="1" t="s">
        <v>1325</v>
      </c>
      <c r="AL95" s="1" t="str">
        <f t="shared" si="20"/>
        <v>&lt;trip id="Belmont-PrkSD-GrgHill-NB-16-Finish-Routed51" depart="6" from="423967359#0" to="104526256-AddedOnRampEdge"/&gt;</v>
      </c>
      <c r="AM95" s="7" t="s">
        <v>1326</v>
      </c>
      <c r="AN95" s="1">
        <v>6</v>
      </c>
      <c r="AO95" s="1" t="str">
        <f t="shared" si="24"/>
        <v>423967359#0</v>
      </c>
      <c r="AP95" s="1" t="str">
        <f>$M$54</f>
        <v>104526256-AddedOnRampEdge</v>
      </c>
    </row>
    <row r="96" spans="4:42" x14ac:dyDescent="0.25">
      <c r="D96" s="7" t="s">
        <v>1473</v>
      </c>
      <c r="E96" s="7" t="s">
        <v>1498</v>
      </c>
      <c r="F96" s="7" t="s">
        <v>1475</v>
      </c>
      <c r="G96" s="7" t="s">
        <v>1499</v>
      </c>
      <c r="H96" s="7" t="s">
        <v>1477</v>
      </c>
      <c r="I96" s="7" t="str">
        <f t="shared" si="25"/>
        <v xml:space="preserve">'1_1-1_0 -Finish-Routed', </v>
      </c>
      <c r="AA96" s="22" t="s">
        <v>1319</v>
      </c>
      <c r="AB96" s="23" t="str">
        <f t="shared" si="18"/>
        <v>&lt;trip id="Belmont-Lansdwn-States-SB-11-Finish-Routed52" depart="28" from="-423967359#1" to="-43117599"/&gt;</v>
      </c>
      <c r="AC96" s="23" t="s">
        <v>1426</v>
      </c>
      <c r="AD96" s="23">
        <f t="shared" si="21"/>
        <v>52</v>
      </c>
      <c r="AE96" s="23">
        <v>28</v>
      </c>
      <c r="AF96" s="23" t="str">
        <f t="shared" si="26"/>
        <v>-423967359#1</v>
      </c>
      <c r="AG96" s="24">
        <f>$M$47</f>
        <v>-43117599</v>
      </c>
      <c r="AK96" s="2" t="s">
        <v>1325</v>
      </c>
      <c r="AL96" s="2" t="str">
        <f t="shared" si="20"/>
        <v>&lt;trip id="Belmont-PrkSD-GrgHill-NB-16-Finish-Routed52" depart="6" from="423967359#0" to="12327906#1"/&gt;</v>
      </c>
      <c r="AM96" s="56" t="s">
        <v>1326</v>
      </c>
      <c r="AN96" s="2">
        <v>6</v>
      </c>
      <c r="AO96" s="2" t="str">
        <f t="shared" si="24"/>
        <v>423967359#0</v>
      </c>
      <c r="AP96" s="2" t="str">
        <f>$M$55</f>
        <v>12327906#1</v>
      </c>
    </row>
    <row r="97" spans="4:42" x14ac:dyDescent="0.25">
      <c r="D97" s="7" t="s">
        <v>1473</v>
      </c>
      <c r="E97" s="7" t="s">
        <v>1500</v>
      </c>
      <c r="F97" s="7" t="s">
        <v>1475</v>
      </c>
      <c r="G97" s="7" t="s">
        <v>1501</v>
      </c>
      <c r="H97" s="7" t="s">
        <v>1477</v>
      </c>
      <c r="I97" s="7" t="str">
        <f t="shared" si="25"/>
        <v xml:space="preserve">'1_1-2_1 -Finish-Routed', </v>
      </c>
      <c r="AA97" s="22" t="s">
        <v>1319</v>
      </c>
      <c r="AB97" s="23" t="str">
        <f t="shared" si="18"/>
        <v>&lt;trip id="Belmont-Lansdwn-States-SB-11-Finish-Routed53" depart="28" from="-423967359#1" to="49887339.0"/&gt;</v>
      </c>
      <c r="AC97" s="23" t="s">
        <v>1426</v>
      </c>
      <c r="AD97" s="23">
        <f t="shared" si="21"/>
        <v>53</v>
      </c>
      <c r="AE97" s="23">
        <v>28</v>
      </c>
      <c r="AF97" s="23" t="str">
        <f t="shared" si="26"/>
        <v>-423967359#1</v>
      </c>
      <c r="AG97" s="24" t="str">
        <f>$M$48</f>
        <v>49887339.0</v>
      </c>
      <c r="AK97" s="1" t="s">
        <v>1325</v>
      </c>
      <c r="AL97" s="1" t="str">
        <f t="shared" si="20"/>
        <v>&lt;trip id="Belmont-PrkSD-GrgHill-NB-16-Finish-Routed53" depart="6" from="423967359#0" to="49321305"/&gt;</v>
      </c>
      <c r="AM97" s="7" t="s">
        <v>1326</v>
      </c>
      <c r="AN97" s="1">
        <v>6</v>
      </c>
      <c r="AO97" s="1" t="str">
        <f t="shared" si="24"/>
        <v>423967359#0</v>
      </c>
      <c r="AP97" s="1" t="str">
        <f>$M$56</f>
        <v>49321305</v>
      </c>
    </row>
    <row r="98" spans="4:42" x14ac:dyDescent="0.25">
      <c r="D98" s="7" t="s">
        <v>1473</v>
      </c>
      <c r="E98" s="7" t="s">
        <v>1502</v>
      </c>
      <c r="F98" s="7" t="s">
        <v>1475</v>
      </c>
      <c r="G98" s="7" t="s">
        <v>1503</v>
      </c>
      <c r="H98" s="7" t="s">
        <v>1477</v>
      </c>
      <c r="I98" s="7" t="str">
        <f t="shared" si="25"/>
        <v xml:space="preserve">'1_2-0_2 -Finish-Routed', </v>
      </c>
      <c r="AA98" s="22" t="s">
        <v>1319</v>
      </c>
      <c r="AB98" s="23" t="str">
        <f t="shared" si="18"/>
        <v>&lt;trip id="Belmont-Lansdwn-States-SB-11-Finish-Routed54" depart="28" from="-423967359#1" to="43357850#14.0"/&gt;</v>
      </c>
      <c r="AC98" s="23" t="s">
        <v>1426</v>
      </c>
      <c r="AD98" s="23">
        <f t="shared" si="21"/>
        <v>54</v>
      </c>
      <c r="AE98" s="23">
        <v>28</v>
      </c>
      <c r="AF98" s="23" t="str">
        <f t="shared" si="26"/>
        <v>-423967359#1</v>
      </c>
      <c r="AG98" s="24" t="str">
        <f>$M$49</f>
        <v>43357850#14.0</v>
      </c>
      <c r="AK98" s="2" t="s">
        <v>1325</v>
      </c>
      <c r="AL98" s="2" t="str">
        <f t="shared" si="20"/>
        <v>&lt;trip id="Belmont-PrkSD-GrgHill-NB-16-Finish-Routed54" depart="6" from="423967359#0" to="-43357850#4"/&gt;</v>
      </c>
      <c r="AM98" s="56" t="s">
        <v>1326</v>
      </c>
      <c r="AN98" s="2">
        <v>6</v>
      </c>
      <c r="AO98" s="2" t="str">
        <f t="shared" si="24"/>
        <v>423967359#0</v>
      </c>
      <c r="AP98" s="2" t="str">
        <f>$M$57</f>
        <v>-43357850#4</v>
      </c>
    </row>
    <row r="99" spans="4:42" x14ac:dyDescent="0.25">
      <c r="D99" s="7" t="s">
        <v>1473</v>
      </c>
      <c r="E99" s="7" t="s">
        <v>1504</v>
      </c>
      <c r="F99" s="7" t="s">
        <v>1475</v>
      </c>
      <c r="G99" s="7" t="s">
        <v>1505</v>
      </c>
      <c r="H99" s="7" t="s">
        <v>1477</v>
      </c>
      <c r="I99" s="7" t="str">
        <f t="shared" si="25"/>
        <v xml:space="preserve">'1_2-2_2 -Finish-Routed', </v>
      </c>
      <c r="AA99" s="22" t="s">
        <v>1319</v>
      </c>
      <c r="AB99" s="23" t="str">
        <f t="shared" si="18"/>
        <v>&lt;trip id="Belmont-Lansdwn-States-SB-11-Finish-Routed55" depart="28" from="-423967359#1" to="485212847#0"/&gt;</v>
      </c>
      <c r="AC99" s="23" t="s">
        <v>1426</v>
      </c>
      <c r="AD99" s="23">
        <f t="shared" si="21"/>
        <v>55</v>
      </c>
      <c r="AE99" s="23">
        <v>28</v>
      </c>
      <c r="AF99" s="23" t="str">
        <f t="shared" si="26"/>
        <v>-423967359#1</v>
      </c>
      <c r="AG99" s="24" t="str">
        <f>$M$50</f>
        <v>485212847#0</v>
      </c>
      <c r="AK99" s="1" t="s">
        <v>1325</v>
      </c>
      <c r="AL99" s="1" t="str">
        <f t="shared" si="20"/>
        <v>&lt;trip id="Belmont-PrkSD-Monument-NB-09-Finish-Routed55" depart="22" from="196358954#0" to="196358983#8"/&gt;</v>
      </c>
      <c r="AM99" s="1" t="s">
        <v>1360</v>
      </c>
      <c r="AN99" s="1">
        <v>22</v>
      </c>
      <c r="AO99" s="1" t="str">
        <f t="shared" si="24"/>
        <v>196358954#0</v>
      </c>
      <c r="AP99" s="1" t="str">
        <f>$M$52</f>
        <v>196358983#8</v>
      </c>
    </row>
    <row r="100" spans="4:42" ht="15.75" thickBot="1" x14ac:dyDescent="0.3">
      <c r="D100" s="7" t="s">
        <v>1473</v>
      </c>
      <c r="E100" s="7" t="s">
        <v>1506</v>
      </c>
      <c r="F100" s="7" t="s">
        <v>1475</v>
      </c>
      <c r="G100" s="7" t="s">
        <v>1507</v>
      </c>
      <c r="H100" s="7" t="s">
        <v>1477</v>
      </c>
      <c r="I100" s="7" t="str">
        <f t="shared" si="25"/>
        <v xml:space="preserve">'2_0-1_0 -Finish-Routed', </v>
      </c>
      <c r="AA100" s="25" t="s">
        <v>1319</v>
      </c>
      <c r="AB100" s="26" t="str">
        <f t="shared" si="18"/>
        <v>&lt;trip id="Belmont-Lansdwn-States-SB-11-Finish-Routed56" depart="28" from="-423967359#1" to="43117623"/&gt;</v>
      </c>
      <c r="AC100" s="26" t="s">
        <v>1426</v>
      </c>
      <c r="AD100" s="26">
        <f t="shared" si="21"/>
        <v>56</v>
      </c>
      <c r="AE100" s="26">
        <v>28</v>
      </c>
      <c r="AF100" s="26" t="str">
        <f t="shared" si="26"/>
        <v>-423967359#1</v>
      </c>
      <c r="AG100" s="27">
        <f>$M$51</f>
        <v>43117623</v>
      </c>
      <c r="AK100" s="2" t="s">
        <v>1325</v>
      </c>
      <c r="AL100" s="2" t="str">
        <f t="shared" si="20"/>
        <v>&lt;trip id="Belmont-PrkSD-Monument-NB-09-Finish-Routed56" depart="22" from="196358954#0" to="32121248#14"/&gt;</v>
      </c>
      <c r="AM100" s="2" t="s">
        <v>1360</v>
      </c>
      <c r="AN100" s="2">
        <v>22</v>
      </c>
      <c r="AO100" s="2" t="str">
        <f t="shared" si="24"/>
        <v>196358954#0</v>
      </c>
      <c r="AP100" s="2" t="str">
        <f>$M$53</f>
        <v>32121248#14</v>
      </c>
    </row>
    <row r="101" spans="4:42" x14ac:dyDescent="0.25">
      <c r="D101" s="7" t="s">
        <v>1473</v>
      </c>
      <c r="E101" s="7" t="s">
        <v>1508</v>
      </c>
      <c r="F101" s="7" t="s">
        <v>1475</v>
      </c>
      <c r="G101" s="7" t="s">
        <v>1509</v>
      </c>
      <c r="H101" s="7" t="s">
        <v>1477</v>
      </c>
      <c r="I101" s="7" t="str">
        <f t="shared" si="25"/>
        <v xml:space="preserve">'2_0-3_0 -Finish-Routed', </v>
      </c>
      <c r="AA101" s="28" t="s">
        <v>1319</v>
      </c>
      <c r="AB101" s="29" t="str">
        <f t="shared" si="18"/>
        <v>&lt;trip id="Belmont-Monmnt-Conshi-SB-12-Finish-Routed57" depart="30" from="-196358954#3" to="-42706763#2"/&gt;</v>
      </c>
      <c r="AC101" s="29" t="s">
        <v>1433</v>
      </c>
      <c r="AD101" s="29">
        <f t="shared" si="21"/>
        <v>57</v>
      </c>
      <c r="AE101" s="29">
        <v>30</v>
      </c>
      <c r="AF101" s="29" t="str">
        <f t="shared" si="26"/>
        <v>-196358954#3</v>
      </c>
      <c r="AG101" s="30" t="str">
        <f>$M$44</f>
        <v>-42706763#2</v>
      </c>
      <c r="AK101" s="1" t="s">
        <v>1325</v>
      </c>
      <c r="AL101" s="1" t="str">
        <f t="shared" si="20"/>
        <v>&lt;trip id="Belmont-PrkSD-Monument-NB-09-Finish-Routed57" depart="22" from="196358954#0" to="104526256-AddedOnRampEdge"/&gt;</v>
      </c>
      <c r="AM101" s="1" t="s">
        <v>1360</v>
      </c>
      <c r="AN101" s="1">
        <v>22</v>
      </c>
      <c r="AO101" s="1" t="str">
        <f t="shared" si="24"/>
        <v>196358954#0</v>
      </c>
      <c r="AP101" s="1" t="str">
        <f>$M$54</f>
        <v>104526256-AddedOnRampEdge</v>
      </c>
    </row>
    <row r="102" spans="4:42" x14ac:dyDescent="0.25">
      <c r="D102" s="7" t="s">
        <v>1473</v>
      </c>
      <c r="E102" s="7" t="s">
        <v>1510</v>
      </c>
      <c r="F102" s="7" t="s">
        <v>1475</v>
      </c>
      <c r="G102" s="7" t="s">
        <v>1511</v>
      </c>
      <c r="H102" s="7" t="s">
        <v>1477</v>
      </c>
      <c r="I102" s="7" t="str">
        <f t="shared" si="25"/>
        <v xml:space="preserve">'2_1-1_1 -Finish-Routed', </v>
      </c>
      <c r="AA102" s="31" t="s">
        <v>1319</v>
      </c>
      <c r="AB102" s="2" t="str">
        <f t="shared" si="18"/>
        <v>&lt;trip id="Belmont-Monmnt-Conshi-SB-12-Finish-Routed58" depart="30" from="-196358954#3" to="-12150712#3"/&gt;</v>
      </c>
      <c r="AC102" s="2" t="s">
        <v>1433</v>
      </c>
      <c r="AD102" s="2">
        <f t="shared" si="21"/>
        <v>58</v>
      </c>
      <c r="AE102" s="2">
        <v>30</v>
      </c>
      <c r="AF102" s="2" t="str">
        <f t="shared" si="26"/>
        <v>-196358954#3</v>
      </c>
      <c r="AG102" s="32" t="str">
        <f>$M$45</f>
        <v>-12150712#3</v>
      </c>
      <c r="AK102" s="2" t="s">
        <v>1325</v>
      </c>
      <c r="AL102" s="2" t="str">
        <f t="shared" si="20"/>
        <v>&lt;trip id="Belmont-PrkSD-Monument-NB-09-Finish-Routed58" depart="22" from="196358954#0" to="12327906#1"/&gt;</v>
      </c>
      <c r="AM102" s="2" t="s">
        <v>1360</v>
      </c>
      <c r="AN102" s="2">
        <v>22</v>
      </c>
      <c r="AO102" s="2" t="str">
        <f t="shared" si="24"/>
        <v>196358954#0</v>
      </c>
      <c r="AP102" s="2" t="str">
        <f>$M$55</f>
        <v>12327906#1</v>
      </c>
    </row>
    <row r="103" spans="4:42" x14ac:dyDescent="0.25">
      <c r="D103" s="7" t="s">
        <v>1473</v>
      </c>
      <c r="E103" s="7" t="s">
        <v>1512</v>
      </c>
      <c r="F103" s="7" t="s">
        <v>1475</v>
      </c>
      <c r="G103" s="7" t="s">
        <v>1513</v>
      </c>
      <c r="H103" s="7" t="s">
        <v>1477</v>
      </c>
      <c r="I103" s="7" t="str">
        <f t="shared" si="25"/>
        <v xml:space="preserve">'2_1-2_2 -Finish-Routed', </v>
      </c>
      <c r="AA103" s="31" t="s">
        <v>1319</v>
      </c>
      <c r="AB103" s="2" t="str">
        <f t="shared" si="18"/>
        <v>&lt;trip id="Belmont-Monmnt-Conshi-SB-12-Finish-Routed59" depart="30" from="-196358954#3" to="-12202540#1"/&gt;</v>
      </c>
      <c r="AC103" s="2" t="s">
        <v>1433</v>
      </c>
      <c r="AD103" s="2">
        <f t="shared" si="21"/>
        <v>59</v>
      </c>
      <c r="AE103" s="2">
        <v>30</v>
      </c>
      <c r="AF103" s="2" t="str">
        <f t="shared" si="26"/>
        <v>-196358954#3</v>
      </c>
      <c r="AG103" s="32" t="str">
        <f>$M$46</f>
        <v>-12202540#1</v>
      </c>
      <c r="AK103" s="1" t="s">
        <v>1325</v>
      </c>
      <c r="AL103" s="1" t="str">
        <f t="shared" si="20"/>
        <v>&lt;trip id="Belmont-PrkSD-Monument-NB-09-Finish-Routed59" depart="22" from="196358954#0" to="49321305"/&gt;</v>
      </c>
      <c r="AM103" s="1" t="s">
        <v>1360</v>
      </c>
      <c r="AN103" s="1">
        <v>22</v>
      </c>
      <c r="AO103" s="1" t="str">
        <f t="shared" si="24"/>
        <v>196358954#0</v>
      </c>
      <c r="AP103" s="1" t="str">
        <f>$M$56</f>
        <v>49321305</v>
      </c>
    </row>
    <row r="104" spans="4:42" x14ac:dyDescent="0.25">
      <c r="D104" s="7" t="s">
        <v>1473</v>
      </c>
      <c r="E104" s="7" t="s">
        <v>1514</v>
      </c>
      <c r="F104" s="7" t="s">
        <v>1475</v>
      </c>
      <c r="G104" s="7" t="s">
        <v>1515</v>
      </c>
      <c r="H104" s="7" t="s">
        <v>1477</v>
      </c>
      <c r="I104" s="7" t="str">
        <f t="shared" si="25"/>
        <v xml:space="preserve">'2_1-3_1 -Finish-Routed', </v>
      </c>
      <c r="AA104" s="31" t="s">
        <v>1319</v>
      </c>
      <c r="AB104" s="2" t="str">
        <f t="shared" si="18"/>
        <v>&lt;trip id="Belmont-Monmnt-Conshi-SB-12-Finish-Routed60" depart="30" from="-196358954#3" to="-43117599"/&gt;</v>
      </c>
      <c r="AC104" s="2" t="s">
        <v>1433</v>
      </c>
      <c r="AD104" s="2">
        <f t="shared" si="21"/>
        <v>60</v>
      </c>
      <c r="AE104" s="2">
        <v>30</v>
      </c>
      <c r="AF104" s="2" t="str">
        <f t="shared" si="26"/>
        <v>-196358954#3</v>
      </c>
      <c r="AG104" s="32">
        <f>$M$47</f>
        <v>-43117599</v>
      </c>
      <c r="AK104" s="2" t="s">
        <v>1325</v>
      </c>
      <c r="AL104" s="2" t="str">
        <f t="shared" si="20"/>
        <v>&lt;trip id="Belmont-PrkSD-Monument-NB-09-Finish-Routed60" depart="22" from="196358954#0" to="-43357850#4"/&gt;</v>
      </c>
      <c r="AM104" s="2" t="s">
        <v>1360</v>
      </c>
      <c r="AN104" s="2">
        <v>22</v>
      </c>
      <c r="AO104" s="2" t="str">
        <f t="shared" si="24"/>
        <v>196358954#0</v>
      </c>
      <c r="AP104" s="2" t="str">
        <f>$M$57</f>
        <v>-43357850#4</v>
      </c>
    </row>
    <row r="105" spans="4:42" x14ac:dyDescent="0.25">
      <c r="D105" s="7" t="s">
        <v>1473</v>
      </c>
      <c r="E105" s="7" t="s">
        <v>1516</v>
      </c>
      <c r="F105" s="7" t="s">
        <v>1475</v>
      </c>
      <c r="G105" s="7" t="s">
        <v>1517</v>
      </c>
      <c r="H105" s="7" t="s">
        <v>1477</v>
      </c>
      <c r="I105" s="7" t="str">
        <f t="shared" si="25"/>
        <v xml:space="preserve">'2_2-1_2 -Finish-Routed', </v>
      </c>
      <c r="AA105" s="31" t="s">
        <v>1319</v>
      </c>
      <c r="AB105" s="2" t="str">
        <f t="shared" si="18"/>
        <v>&lt;trip id="Belmont-Monmnt-Conshi-SB-12-Finish-Routed61" depart="30" from="-196358954#3" to="49887339.0"/&gt;</v>
      </c>
      <c r="AC105" s="2" t="s">
        <v>1433</v>
      </c>
      <c r="AD105" s="2">
        <f t="shared" si="21"/>
        <v>61</v>
      </c>
      <c r="AE105" s="2">
        <v>30</v>
      </c>
      <c r="AF105" s="2" t="str">
        <f t="shared" si="26"/>
        <v>-196358954#3</v>
      </c>
      <c r="AG105" s="32" t="str">
        <f>$M$48</f>
        <v>49887339.0</v>
      </c>
      <c r="AK105" s="1" t="s">
        <v>1325</v>
      </c>
      <c r="AL105" s="1" t="str">
        <f t="shared" si="20"/>
        <v>&lt;trip id="Belmont-Stiles-Viola-NB-17-Finish-Routed61" depart="39" from="423956980" to="196358983#8"/&gt;</v>
      </c>
      <c r="AM105" s="1" t="s">
        <v>1392</v>
      </c>
      <c r="AN105" s="1">
        <v>39</v>
      </c>
      <c r="AO105" s="1" t="str">
        <f t="shared" si="24"/>
        <v>423956980</v>
      </c>
      <c r="AP105" s="1" t="str">
        <f>$M$52</f>
        <v>196358983#8</v>
      </c>
    </row>
    <row r="106" spans="4:42" x14ac:dyDescent="0.25">
      <c r="D106" s="7" t="s">
        <v>1473</v>
      </c>
      <c r="E106" s="7" t="s">
        <v>1518</v>
      </c>
      <c r="F106" s="7" t="s">
        <v>1475</v>
      </c>
      <c r="G106" s="7" t="s">
        <v>1519</v>
      </c>
      <c r="H106" s="7" t="s">
        <v>1477</v>
      </c>
      <c r="I106" s="7" t="str">
        <f t="shared" si="25"/>
        <v xml:space="preserve">'2_2-2_1 -Finish-Routed', </v>
      </c>
      <c r="AA106" s="31" t="s">
        <v>1319</v>
      </c>
      <c r="AB106" s="2" t="str">
        <f t="shared" si="18"/>
        <v>&lt;trip id="Belmont-Monmnt-Conshi-SB-12-Finish-Routed62" depart="30" from="-196358954#3" to="43357850#14.0"/&gt;</v>
      </c>
      <c r="AC106" s="2" t="s">
        <v>1433</v>
      </c>
      <c r="AD106" s="2">
        <f t="shared" si="21"/>
        <v>62</v>
      </c>
      <c r="AE106" s="2">
        <v>30</v>
      </c>
      <c r="AF106" s="2" t="str">
        <f t="shared" si="26"/>
        <v>-196358954#3</v>
      </c>
      <c r="AG106" s="32" t="str">
        <f>$M$49</f>
        <v>43357850#14.0</v>
      </c>
      <c r="AK106" s="2" t="s">
        <v>1325</v>
      </c>
      <c r="AL106" s="2" t="str">
        <f t="shared" si="20"/>
        <v>&lt;trip id="Belmont-Stiles-Viola-NB-17-Finish-Routed62" depart="39" from="423956980" to="32121248#14"/&gt;</v>
      </c>
      <c r="AM106" s="2" t="s">
        <v>1392</v>
      </c>
      <c r="AN106" s="2">
        <v>39</v>
      </c>
      <c r="AO106" s="2" t="str">
        <f t="shared" si="24"/>
        <v>423956980</v>
      </c>
      <c r="AP106" s="2" t="str">
        <f>$M$53</f>
        <v>32121248#14</v>
      </c>
    </row>
    <row r="107" spans="4:42" x14ac:dyDescent="0.25">
      <c r="D107" s="7" t="s">
        <v>1473</v>
      </c>
      <c r="E107" s="7" t="s">
        <v>1520</v>
      </c>
      <c r="F107" s="7" t="s">
        <v>1475</v>
      </c>
      <c r="G107" s="7" t="s">
        <v>1521</v>
      </c>
      <c r="H107" s="7" t="s">
        <v>1477</v>
      </c>
      <c r="I107" s="7" t="str">
        <f t="shared" si="25"/>
        <v xml:space="preserve">'2_2-3_2 -Finish-Routed', </v>
      </c>
      <c r="AA107" s="31" t="s">
        <v>1319</v>
      </c>
      <c r="AB107" s="2" t="str">
        <f t="shared" si="18"/>
        <v>&lt;trip id="Belmont-Monmnt-Conshi-SB-12-Finish-Routed63" depart="30" from="-196358954#3" to="485212847#0"/&gt;</v>
      </c>
      <c r="AC107" s="2" t="s">
        <v>1433</v>
      </c>
      <c r="AD107" s="2">
        <f t="shared" si="21"/>
        <v>63</v>
      </c>
      <c r="AE107" s="2">
        <v>30</v>
      </c>
      <c r="AF107" s="2" t="str">
        <f t="shared" si="26"/>
        <v>-196358954#3</v>
      </c>
      <c r="AG107" s="32" t="str">
        <f>$M$50</f>
        <v>485212847#0</v>
      </c>
      <c r="AK107" s="1" t="s">
        <v>1325</v>
      </c>
      <c r="AL107" s="1" t="str">
        <f t="shared" si="20"/>
        <v>&lt;trip id="Belmont-Stiles-Viola-NB-17-Finish-Routed63" depart="39" from="423956980" to="104526256-AddedOnRampEdge"/&gt;</v>
      </c>
      <c r="AM107" s="1" t="s">
        <v>1392</v>
      </c>
      <c r="AN107" s="1">
        <v>39</v>
      </c>
      <c r="AO107" s="1" t="str">
        <f t="shared" si="24"/>
        <v>423956980</v>
      </c>
      <c r="AP107" s="1" t="str">
        <f>$M$54</f>
        <v>104526256-AddedOnRampEdge</v>
      </c>
    </row>
    <row r="108" spans="4:42" ht="15.75" thickBot="1" x14ac:dyDescent="0.3">
      <c r="D108" s="7" t="s">
        <v>1473</v>
      </c>
      <c r="E108" s="7" t="s">
        <v>1522</v>
      </c>
      <c r="F108" s="7" t="s">
        <v>1475</v>
      </c>
      <c r="G108" s="7" t="s">
        <v>1523</v>
      </c>
      <c r="H108" s="7" t="s">
        <v>1477</v>
      </c>
      <c r="I108" s="7" t="str">
        <f t="shared" si="25"/>
        <v xml:space="preserve">'3_0-2_0 -Finish-Routed', </v>
      </c>
      <c r="AA108" s="36" t="s">
        <v>1319</v>
      </c>
      <c r="AB108" s="37" t="str">
        <f t="shared" si="18"/>
        <v>&lt;trip id="Belmont-Monmnt-Conshi-SB-12-Finish-Routed64" depart="30" from="-196358954#3" to="43117623"/&gt;</v>
      </c>
      <c r="AC108" s="37" t="s">
        <v>1433</v>
      </c>
      <c r="AD108" s="37">
        <f t="shared" si="21"/>
        <v>64</v>
      </c>
      <c r="AE108" s="37">
        <v>30</v>
      </c>
      <c r="AF108" s="37" t="str">
        <f t="shared" si="26"/>
        <v>-196358954#3</v>
      </c>
      <c r="AG108" s="38">
        <f>$M$51</f>
        <v>43117623</v>
      </c>
      <c r="AK108" s="2" t="s">
        <v>1325</v>
      </c>
      <c r="AL108" s="2" t="str">
        <f t="shared" si="20"/>
        <v>&lt;trip id="Belmont-Stiles-Viola-NB-17-Finish-Routed64" depart="39" from="423956980" to="12327906#1"/&gt;</v>
      </c>
      <c r="AM108" s="2" t="s">
        <v>1392</v>
      </c>
      <c r="AN108" s="2">
        <v>39</v>
      </c>
      <c r="AO108" s="2" t="str">
        <f t="shared" si="24"/>
        <v>423956980</v>
      </c>
      <c r="AP108" s="2" t="str">
        <f>$M$55</f>
        <v>12327906#1</v>
      </c>
    </row>
    <row r="109" spans="4:42" x14ac:dyDescent="0.25">
      <c r="D109" s="7" t="s">
        <v>1473</v>
      </c>
      <c r="E109" s="7" t="s">
        <v>1524</v>
      </c>
      <c r="F109" s="7" t="s">
        <v>1475</v>
      </c>
      <c r="G109" s="7" t="s">
        <v>1525</v>
      </c>
      <c r="H109" s="7" t="s">
        <v>1477</v>
      </c>
      <c r="I109" s="7" t="str">
        <f t="shared" si="25"/>
        <v xml:space="preserve">'3_0-3_1 -Finish-Routed', </v>
      </c>
      <c r="AA109" s="19" t="s">
        <v>1319</v>
      </c>
      <c r="AB109" s="20" t="str">
        <f t="shared" si="18"/>
        <v>&lt;trip id="Belmont-PrkSD-GrgHill-SB-16-Finish-Routed65" depart="35" from="-423967359#0" to="-42706763#2"/&gt;</v>
      </c>
      <c r="AC109" s="20" t="s">
        <v>1456</v>
      </c>
      <c r="AD109" s="20">
        <f t="shared" si="21"/>
        <v>65</v>
      </c>
      <c r="AE109" s="20">
        <v>35</v>
      </c>
      <c r="AF109" s="20" t="str">
        <f t="shared" si="26"/>
        <v>-423967359#0</v>
      </c>
      <c r="AG109" s="21" t="str">
        <f>$M$44</f>
        <v>-42706763#2</v>
      </c>
      <c r="AK109" s="1" t="s">
        <v>1325</v>
      </c>
      <c r="AL109" s="1" t="str">
        <f t="shared" si="20"/>
        <v>&lt;trip id="Belmont-Stiles-Viola-NB-17-Finish-Routed65" depart="39" from="423956980" to="49321305"/&gt;</v>
      </c>
      <c r="AM109" s="1" t="s">
        <v>1392</v>
      </c>
      <c r="AN109" s="1">
        <v>39</v>
      </c>
      <c r="AO109" s="1" t="str">
        <f t="shared" ref="AO109:AO140" si="27">VLOOKUP(AM109,$AY$26:$BA$62,3,FALSE)</f>
        <v>423956980</v>
      </c>
      <c r="AP109" s="1" t="str">
        <f>$M$56</f>
        <v>49321305</v>
      </c>
    </row>
    <row r="110" spans="4:42" x14ac:dyDescent="0.25">
      <c r="D110" s="7" t="s">
        <v>1473</v>
      </c>
      <c r="E110" s="7" t="s">
        <v>1526</v>
      </c>
      <c r="F110" s="7" t="s">
        <v>1527</v>
      </c>
      <c r="G110" s="7" t="s">
        <v>1528</v>
      </c>
      <c r="H110" s="7" t="s">
        <v>1477</v>
      </c>
      <c r="I110" s="7" t="str">
        <f t="shared" si="25"/>
        <v xml:space="preserve">'3_1-2_1 -Finish-Routed', </v>
      </c>
      <c r="AA110" s="22" t="s">
        <v>1319</v>
      </c>
      <c r="AB110" s="23" t="str">
        <f t="shared" ref="AB110:AB173" si="28">_xlfn.CONCAT($E$26,AC110,AD110,$F$26,AE110,$G$26,AF110,$H$26,AG110,$I$26)</f>
        <v>&lt;trip id="Belmont-PrkSD-GrgHill-SB-16-Finish-Routed66" depart="35" from="-423967359#0" to="-12150712#3"/&gt;</v>
      </c>
      <c r="AC110" s="23" t="s">
        <v>1456</v>
      </c>
      <c r="AD110" s="23">
        <f t="shared" si="21"/>
        <v>66</v>
      </c>
      <c r="AE110" s="23">
        <v>35</v>
      </c>
      <c r="AF110" s="23" t="str">
        <f t="shared" si="26"/>
        <v>-423967359#0</v>
      </c>
      <c r="AG110" s="24" t="str">
        <f>$M$45</f>
        <v>-12150712#3</v>
      </c>
      <c r="AK110" s="2" t="s">
        <v>1325</v>
      </c>
      <c r="AL110" s="2" t="str">
        <f t="shared" ref="AL110:AL158" si="29">_xlfn.CONCAT($E$26,AM110,AD110,$F$26,AN110,$G$26,AO110,$H$26,AP110,$I$26)</f>
        <v>&lt;trip id="Belmont-Stiles-Viola-NB-17-Finish-Routed66" depart="39" from="423956980" to="-43357850#4"/&gt;</v>
      </c>
      <c r="AM110" s="2" t="s">
        <v>1392</v>
      </c>
      <c r="AN110" s="2">
        <v>39</v>
      </c>
      <c r="AO110" s="2" t="str">
        <f t="shared" si="27"/>
        <v>423956980</v>
      </c>
      <c r="AP110" s="2" t="str">
        <f>$M$57</f>
        <v>-43357850#4</v>
      </c>
    </row>
    <row r="111" spans="4:42" x14ac:dyDescent="0.25">
      <c r="D111" s="7" t="s">
        <v>1473</v>
      </c>
      <c r="E111" s="7" t="s">
        <v>1529</v>
      </c>
      <c r="F111" s="7" t="s">
        <v>1475</v>
      </c>
      <c r="G111" s="7" t="s">
        <v>1515</v>
      </c>
      <c r="H111" s="7" t="s">
        <v>1477</v>
      </c>
      <c r="I111" s="7" t="str">
        <f t="shared" si="25"/>
        <v xml:space="preserve">'3_1-3_0 -Finish-Routed', </v>
      </c>
      <c r="AA111" s="22" t="s">
        <v>1319</v>
      </c>
      <c r="AB111" s="23" t="str">
        <f t="shared" si="28"/>
        <v>&lt;trip id="Belmont-PrkSD-GrgHill-SB-16-Finish-Routed67" depart="35" from="-423967359#0" to="-12202540#1"/&gt;</v>
      </c>
      <c r="AC111" s="23" t="s">
        <v>1456</v>
      </c>
      <c r="AD111" s="23">
        <f t="shared" ref="AD111:AD174" si="30">1+AD110</f>
        <v>67</v>
      </c>
      <c r="AE111" s="23">
        <v>35</v>
      </c>
      <c r="AF111" s="23" t="str">
        <f t="shared" si="26"/>
        <v>-423967359#0</v>
      </c>
      <c r="AG111" s="24" t="str">
        <f>$M$46</f>
        <v>-12202540#1</v>
      </c>
      <c r="AK111" s="1" t="s">
        <v>1325</v>
      </c>
      <c r="AL111" s="1" t="str">
        <f t="shared" si="29"/>
        <v>&lt;trip id="Belmont-Wynn-GrgHill-NB-10-Finish-Routed67" depart="25" from="387423966" to="196358983#8"/&gt;</v>
      </c>
      <c r="AM111" s="1" t="s">
        <v>1373</v>
      </c>
      <c r="AN111" s="1">
        <v>25</v>
      </c>
      <c r="AO111" s="1" t="str">
        <f t="shared" si="27"/>
        <v>387423966</v>
      </c>
      <c r="AP111" s="1" t="str">
        <f>$M$52</f>
        <v>196358983#8</v>
      </c>
    </row>
    <row r="112" spans="4:42" x14ac:dyDescent="0.25">
      <c r="D112" s="7" t="s">
        <v>1473</v>
      </c>
      <c r="E112" s="7" t="s">
        <v>1530</v>
      </c>
      <c r="F112" s="7" t="s">
        <v>1475</v>
      </c>
      <c r="G112" s="7" t="s">
        <v>1531</v>
      </c>
      <c r="H112" s="7" t="s">
        <v>1477</v>
      </c>
      <c r="I112" s="7" t="str">
        <f t="shared" si="25"/>
        <v xml:space="preserve">'3_1-3_2 -Finish-Routed', </v>
      </c>
      <c r="AA112" s="22" t="s">
        <v>1319</v>
      </c>
      <c r="AB112" s="23" t="str">
        <f t="shared" si="28"/>
        <v>&lt;trip id="Belmont-PrkSD-GrgHill-SB-16-Finish-Routed68" depart="35" from="-423967359#0" to="-43117599"/&gt;</v>
      </c>
      <c r="AC112" s="23" t="s">
        <v>1456</v>
      </c>
      <c r="AD112" s="23">
        <f t="shared" si="30"/>
        <v>68</v>
      </c>
      <c r="AE112" s="23">
        <v>35</v>
      </c>
      <c r="AF112" s="23" t="str">
        <f t="shared" si="26"/>
        <v>-423967359#0</v>
      </c>
      <c r="AG112" s="24">
        <f>$M$47</f>
        <v>-43117599</v>
      </c>
      <c r="AK112" s="2" t="s">
        <v>1325</v>
      </c>
      <c r="AL112" s="2" t="str">
        <f t="shared" si="29"/>
        <v>&lt;trip id="Belmont-Wynn-GrgHill-NB-10-Finish-Routed68" depart="25" from="387423966" to="32121248#14"/&gt;</v>
      </c>
      <c r="AM112" s="2" t="s">
        <v>1373</v>
      </c>
      <c r="AN112" s="2">
        <v>25</v>
      </c>
      <c r="AO112" s="2" t="str">
        <f t="shared" si="27"/>
        <v>387423966</v>
      </c>
      <c r="AP112" s="2" t="str">
        <f>$M$53</f>
        <v>32121248#14</v>
      </c>
    </row>
    <row r="113" spans="4:45" x14ac:dyDescent="0.25">
      <c r="D113" s="7" t="s">
        <v>1473</v>
      </c>
      <c r="E113" s="7" t="s">
        <v>1532</v>
      </c>
      <c r="F113" s="7" t="s">
        <v>1475</v>
      </c>
      <c r="G113" s="7" t="s">
        <v>1531</v>
      </c>
      <c r="H113" s="7" t="s">
        <v>1477</v>
      </c>
      <c r="I113" s="7" t="str">
        <f t="shared" si="25"/>
        <v xml:space="preserve">'3_2-2_2 -Finish-Routed', </v>
      </c>
      <c r="AA113" s="22" t="s">
        <v>1319</v>
      </c>
      <c r="AB113" s="23" t="str">
        <f t="shared" si="28"/>
        <v>&lt;trip id="Belmont-PrkSD-GrgHill-SB-16-Finish-Routed69" depart="35" from="-423967359#0" to="49887339.0"/&gt;</v>
      </c>
      <c r="AC113" s="23" t="s">
        <v>1456</v>
      </c>
      <c r="AD113" s="23">
        <f t="shared" si="30"/>
        <v>69</v>
      </c>
      <c r="AE113" s="23">
        <v>35</v>
      </c>
      <c r="AF113" s="23" t="str">
        <f t="shared" si="26"/>
        <v>-423967359#0</v>
      </c>
      <c r="AG113" s="24" t="str">
        <f>$M$48</f>
        <v>49887339.0</v>
      </c>
      <c r="AK113" s="1" t="s">
        <v>1325</v>
      </c>
      <c r="AL113" s="1" t="str">
        <f t="shared" si="29"/>
        <v>&lt;trip id="Belmont-Wynn-GrgHill-NB-10-Finish-Routed69" depart="25" from="387423966" to="104526256-AddedOnRampEdge"/&gt;</v>
      </c>
      <c r="AM113" s="1" t="s">
        <v>1373</v>
      </c>
      <c r="AN113" s="1">
        <v>25</v>
      </c>
      <c r="AO113" s="1" t="str">
        <f t="shared" si="27"/>
        <v>387423966</v>
      </c>
      <c r="AP113" s="1" t="str">
        <f>$M$54</f>
        <v>104526256-AddedOnRampEdge</v>
      </c>
    </row>
    <row r="114" spans="4:45" x14ac:dyDescent="0.25">
      <c r="D114" s="7" t="s">
        <v>1473</v>
      </c>
      <c r="E114" s="7" t="s">
        <v>1533</v>
      </c>
      <c r="F114" s="7" t="s">
        <v>1475</v>
      </c>
      <c r="G114" s="7" t="s">
        <v>1521</v>
      </c>
      <c r="H114" s="7" t="s">
        <v>1477</v>
      </c>
      <c r="I114" s="7" t="str">
        <f>_xlfn.CONCAT("'",E114,"')")</f>
        <v>'3_2-3_1 -Finish-Routed')</v>
      </c>
      <c r="AA114" s="22" t="s">
        <v>1319</v>
      </c>
      <c r="AB114" s="23" t="str">
        <f t="shared" si="28"/>
        <v>&lt;trip id="Belmont-PrkSD-GrgHill-SB-16-Finish-Routed70" depart="35" from="-423967359#0" to="43357850#14.0"/&gt;</v>
      </c>
      <c r="AC114" s="23" t="s">
        <v>1456</v>
      </c>
      <c r="AD114" s="23">
        <f t="shared" si="30"/>
        <v>70</v>
      </c>
      <c r="AE114" s="23">
        <v>35</v>
      </c>
      <c r="AF114" s="23" t="str">
        <f t="shared" si="26"/>
        <v>-423967359#0</v>
      </c>
      <c r="AG114" s="24" t="str">
        <f>$M$49</f>
        <v>43357850#14.0</v>
      </c>
      <c r="AK114" s="2" t="s">
        <v>1325</v>
      </c>
      <c r="AL114" s="2" t="str">
        <f t="shared" si="29"/>
        <v>&lt;trip id="Belmont-Wynn-GrgHill-NB-10-Finish-Routed70" depart="25" from="387423966" to="12327906#1"/&gt;</v>
      </c>
      <c r="AM114" s="2" t="s">
        <v>1373</v>
      </c>
      <c r="AN114" s="2">
        <v>25</v>
      </c>
      <c r="AO114" s="2" t="str">
        <f t="shared" si="27"/>
        <v>387423966</v>
      </c>
      <c r="AP114" s="2" t="str">
        <f>$M$55</f>
        <v>12327906#1</v>
      </c>
    </row>
    <row r="115" spans="4:45" x14ac:dyDescent="0.25">
      <c r="AA115" s="22" t="s">
        <v>1319</v>
      </c>
      <c r="AB115" s="23" t="str">
        <f t="shared" si="28"/>
        <v>&lt;trip id="Belmont-PrkSD-GrgHill-SB-16-Finish-Routed71" depart="35" from="-423967359#0" to="485212847#0"/&gt;</v>
      </c>
      <c r="AC115" s="23" t="s">
        <v>1456</v>
      </c>
      <c r="AD115" s="23">
        <f t="shared" si="30"/>
        <v>71</v>
      </c>
      <c r="AE115" s="23">
        <v>35</v>
      </c>
      <c r="AF115" s="23" t="str">
        <f t="shared" si="26"/>
        <v>-423967359#0</v>
      </c>
      <c r="AG115" s="24" t="str">
        <f>$M$50</f>
        <v>485212847#0</v>
      </c>
      <c r="AK115" s="1" t="s">
        <v>1325</v>
      </c>
      <c r="AL115" s="1" t="str">
        <f t="shared" si="29"/>
        <v>&lt;trip id="Belmont-Wynn-GrgHill-NB-10-Finish-Routed71" depart="25" from="387423966" to="49321305"/&gt;</v>
      </c>
      <c r="AM115" s="1" t="s">
        <v>1373</v>
      </c>
      <c r="AN115" s="1">
        <v>25</v>
      </c>
      <c r="AO115" s="1" t="str">
        <f t="shared" si="27"/>
        <v>387423966</v>
      </c>
      <c r="AP115" s="1" t="str">
        <f>$M$56</f>
        <v>49321305</v>
      </c>
    </row>
    <row r="116" spans="4:45" ht="15.75" thickBot="1" x14ac:dyDescent="0.3">
      <c r="AA116" s="25" t="s">
        <v>1319</v>
      </c>
      <c r="AB116" s="26" t="str">
        <f t="shared" si="28"/>
        <v>&lt;trip id="Belmont-PrkSD-GrgHill-SB-16-Finish-Routed72" depart="35" from="-423967359#0" to="43117623"/&gt;</v>
      </c>
      <c r="AC116" s="26" t="s">
        <v>1456</v>
      </c>
      <c r="AD116" s="26">
        <f t="shared" si="30"/>
        <v>72</v>
      </c>
      <c r="AE116" s="26">
        <v>35</v>
      </c>
      <c r="AF116" s="26" t="str">
        <f t="shared" si="26"/>
        <v>-423967359#0</v>
      </c>
      <c r="AG116" s="27">
        <f>$M$51</f>
        <v>43117623</v>
      </c>
      <c r="AK116" s="2" t="s">
        <v>1325</v>
      </c>
      <c r="AL116" s="2" t="str">
        <f t="shared" si="29"/>
        <v>&lt;trip id="Belmont-Wynn-GrgHill-NB-10-Finish-Routed72" depart="25" from="387423966" to="-43357850#4"/&gt;</v>
      </c>
      <c r="AM116" s="2" t="s">
        <v>1373</v>
      </c>
      <c r="AN116" s="2">
        <v>25</v>
      </c>
      <c r="AO116" s="2" t="str">
        <f t="shared" si="27"/>
        <v>387423966</v>
      </c>
      <c r="AP116" s="2" t="str">
        <f>$M$57</f>
        <v>-43357850#4</v>
      </c>
    </row>
    <row r="117" spans="4:45" x14ac:dyDescent="0.25">
      <c r="AA117" s="28" t="s">
        <v>1319</v>
      </c>
      <c r="AB117" s="29" t="str">
        <f t="shared" si="28"/>
        <v>&lt;trip id="Belmont-Stiles-Viola-SB-17-Finish-Routed73" depart="38" from="-423956982" to="-42706763#2"/&gt;</v>
      </c>
      <c r="AC117" s="29" t="s">
        <v>1465</v>
      </c>
      <c r="AD117" s="29">
        <f t="shared" si="30"/>
        <v>73</v>
      </c>
      <c r="AE117" s="29">
        <v>38</v>
      </c>
      <c r="AF117" s="29" t="str">
        <f t="shared" si="26"/>
        <v>-423956982</v>
      </c>
      <c r="AG117" s="30" t="str">
        <f>$M$44</f>
        <v>-42706763#2</v>
      </c>
      <c r="AK117" s="1" t="s">
        <v>1325</v>
      </c>
      <c r="AL117" s="1" t="str">
        <f t="shared" si="29"/>
        <v>&lt;trip id="Belmont-Wynn-PrkSD-NB-05-Finish-Routed73" depart="15" from="387423966" to="196358983#8"/&gt;</v>
      </c>
      <c r="AM117" s="7" t="s">
        <v>1342</v>
      </c>
      <c r="AN117" s="1">
        <v>15</v>
      </c>
      <c r="AO117" s="1" t="str">
        <f t="shared" si="27"/>
        <v>387423966</v>
      </c>
      <c r="AP117" s="1" t="str">
        <f>$M$52</f>
        <v>196358983#8</v>
      </c>
    </row>
    <row r="118" spans="4:45" x14ac:dyDescent="0.25">
      <c r="AA118" s="31" t="s">
        <v>1319</v>
      </c>
      <c r="AB118" s="2" t="str">
        <f t="shared" si="28"/>
        <v>&lt;trip id="Belmont-Stiles-Viola-SB-17-Finish-Routed74" depart="38" from="-423956982" to="-12150712#3"/&gt;</v>
      </c>
      <c r="AC118" s="2" t="s">
        <v>1465</v>
      </c>
      <c r="AD118" s="2">
        <f t="shared" si="30"/>
        <v>74</v>
      </c>
      <c r="AE118" s="2">
        <v>38</v>
      </c>
      <c r="AF118" s="2" t="str">
        <f t="shared" si="26"/>
        <v>-423956982</v>
      </c>
      <c r="AG118" s="32" t="str">
        <f>$M$45</f>
        <v>-12150712#3</v>
      </c>
      <c r="AH118" s="7">
        <v>1</v>
      </c>
      <c r="AK118" s="2" t="s">
        <v>1325</v>
      </c>
      <c r="AL118" s="2" t="str">
        <f t="shared" si="29"/>
        <v>&lt;trip id="Belmont-Wynn-PrkSD-NB-05-Finish-Routed74" depart="15" from="387423966" to="32121248#14"/&gt;</v>
      </c>
      <c r="AM118" s="56" t="s">
        <v>1342</v>
      </c>
      <c r="AN118" s="2">
        <v>15</v>
      </c>
      <c r="AO118" s="2" t="str">
        <f t="shared" si="27"/>
        <v>387423966</v>
      </c>
      <c r="AP118" s="2" t="str">
        <f>$M$53</f>
        <v>32121248#14</v>
      </c>
    </row>
    <row r="119" spans="4:45" x14ac:dyDescent="0.25">
      <c r="AA119" s="31" t="s">
        <v>1319</v>
      </c>
      <c r="AB119" s="2" t="str">
        <f t="shared" si="28"/>
        <v>&lt;trip id="Belmont-Stiles-Viola-SB-17-Finish-Routed75" depart="38" from="-423956982" to="-12202540#1"/&gt;</v>
      </c>
      <c r="AC119" s="2" t="s">
        <v>1465</v>
      </c>
      <c r="AD119" s="2">
        <f t="shared" si="30"/>
        <v>75</v>
      </c>
      <c r="AE119" s="2">
        <v>38</v>
      </c>
      <c r="AF119" s="2" t="str">
        <f t="shared" si="26"/>
        <v>-423956982</v>
      </c>
      <c r="AG119" s="32" t="str">
        <f>$M$46</f>
        <v>-12202540#1</v>
      </c>
      <c r="AK119" s="1" t="s">
        <v>1325</v>
      </c>
      <c r="AL119" s="1" t="str">
        <f t="shared" si="29"/>
        <v>&lt;trip id="Belmont-Wynn-PrkSD-NB-05-Finish-Routed75" depart="15" from="387423966" to="104526256-AddedOnRampEdge"/&gt;</v>
      </c>
      <c r="AM119" s="7" t="s">
        <v>1342</v>
      </c>
      <c r="AN119" s="1">
        <v>15</v>
      </c>
      <c r="AO119" s="1" t="str">
        <f t="shared" si="27"/>
        <v>387423966</v>
      </c>
      <c r="AP119" s="1" t="str">
        <f>$M$54</f>
        <v>104526256-AddedOnRampEdge</v>
      </c>
    </row>
    <row r="120" spans="4:45" x14ac:dyDescent="0.25">
      <c r="AA120" s="31" t="s">
        <v>1319</v>
      </c>
      <c r="AB120" s="2" t="str">
        <f t="shared" si="28"/>
        <v>&lt;trip id="Belmont-Stiles-Viola-SB-17-Finish-Routed76" depart="38" from="-423956982" to="-43117599"/&gt;</v>
      </c>
      <c r="AC120" s="2" t="s">
        <v>1465</v>
      </c>
      <c r="AD120" s="2">
        <f t="shared" si="30"/>
        <v>76</v>
      </c>
      <c r="AE120" s="2">
        <v>38</v>
      </c>
      <c r="AF120" s="2" t="str">
        <f t="shared" si="26"/>
        <v>-423956982</v>
      </c>
      <c r="AG120" s="32">
        <f>$M$47</f>
        <v>-43117599</v>
      </c>
      <c r="AK120" s="2" t="s">
        <v>1325</v>
      </c>
      <c r="AL120" s="2" t="str">
        <f t="shared" si="29"/>
        <v>&lt;trip id="Belmont-Wynn-PrkSD-NB-05-Finish-Routed76" depart="15" from="387423966" to="12327906#1"/&gt;</v>
      </c>
      <c r="AM120" s="56" t="s">
        <v>1342</v>
      </c>
      <c r="AN120" s="2">
        <v>15</v>
      </c>
      <c r="AO120" s="2" t="str">
        <f t="shared" si="27"/>
        <v>387423966</v>
      </c>
      <c r="AP120" s="2" t="str">
        <f>$M$55</f>
        <v>12327906#1</v>
      </c>
    </row>
    <row r="121" spans="4:45" x14ac:dyDescent="0.25">
      <c r="AA121" s="31" t="s">
        <v>1319</v>
      </c>
      <c r="AB121" s="2" t="str">
        <f t="shared" si="28"/>
        <v>&lt;trip id="Belmont-Stiles-Viola-SB-17-Finish-Routed77" depart="38" from="-423956982" to="49887339.0"/&gt;</v>
      </c>
      <c r="AC121" s="2" t="s">
        <v>1465</v>
      </c>
      <c r="AD121" s="2">
        <f t="shared" si="30"/>
        <v>77</v>
      </c>
      <c r="AE121" s="2">
        <v>38</v>
      </c>
      <c r="AF121" s="2" t="str">
        <f t="shared" si="26"/>
        <v>-423956982</v>
      </c>
      <c r="AG121" s="32" t="str">
        <f>$M$48</f>
        <v>49887339.0</v>
      </c>
      <c r="AK121" s="1" t="s">
        <v>1325</v>
      </c>
      <c r="AL121" s="1" t="str">
        <f t="shared" si="29"/>
        <v>&lt;trip id="Belmont-Wynn-PrkSD-NB-05-Finish-Routed77" depart="15" from="387423966" to="49321305"/&gt;</v>
      </c>
      <c r="AM121" s="7" t="s">
        <v>1342</v>
      </c>
      <c r="AN121" s="1">
        <v>15</v>
      </c>
      <c r="AO121" s="1" t="str">
        <f t="shared" si="27"/>
        <v>387423966</v>
      </c>
      <c r="AP121" s="1" t="str">
        <f>$M$56</f>
        <v>49321305</v>
      </c>
    </row>
    <row r="122" spans="4:45" x14ac:dyDescent="0.25">
      <c r="AA122" s="31" t="s">
        <v>1319</v>
      </c>
      <c r="AB122" s="2" t="str">
        <f t="shared" si="28"/>
        <v>&lt;trip id="Belmont-Stiles-Viola-SB-17-Finish-Routed78" depart="38" from="-423956982" to="43357850#14.0"/&gt;</v>
      </c>
      <c r="AC122" s="2" t="s">
        <v>1465</v>
      </c>
      <c r="AD122" s="2">
        <f t="shared" si="30"/>
        <v>78</v>
      </c>
      <c r="AE122" s="2">
        <v>38</v>
      </c>
      <c r="AF122" s="2" t="str">
        <f t="shared" si="26"/>
        <v>-423956982</v>
      </c>
      <c r="AG122" s="32" t="str">
        <f>$M$49</f>
        <v>43357850#14.0</v>
      </c>
      <c r="AK122" s="2" t="s">
        <v>1325</v>
      </c>
      <c r="AL122" s="2" t="str">
        <f t="shared" si="29"/>
        <v>&lt;trip id="Belmont-Wynn-PrkSD-NB-05-Finish-Routed78" depart="15" from="387423966" to="-43357850#4"/&gt;</v>
      </c>
      <c r="AM122" s="56" t="s">
        <v>1342</v>
      </c>
      <c r="AN122" s="2">
        <v>15</v>
      </c>
      <c r="AO122" s="2" t="str">
        <f t="shared" si="27"/>
        <v>387423966</v>
      </c>
      <c r="AP122" s="2" t="str">
        <f>$M$57</f>
        <v>-43357850#4</v>
      </c>
    </row>
    <row r="123" spans="4:45" x14ac:dyDescent="0.25">
      <c r="AA123" s="31" t="s">
        <v>1319</v>
      </c>
      <c r="AB123" s="2" t="str">
        <f t="shared" si="28"/>
        <v>&lt;trip id="Belmont-Stiles-Viola-SB-17-Finish-Routed79" depart="38" from="-423956982" to="485212847#0"/&gt;</v>
      </c>
      <c r="AC123" s="2" t="s">
        <v>1465</v>
      </c>
      <c r="AD123" s="2">
        <f t="shared" si="30"/>
        <v>79</v>
      </c>
      <c r="AE123" s="2">
        <v>38</v>
      </c>
      <c r="AF123" s="2" t="str">
        <f t="shared" si="26"/>
        <v>-423956982</v>
      </c>
      <c r="AG123" s="32" t="str">
        <f>$M$50</f>
        <v>485212847#0</v>
      </c>
      <c r="AK123" s="1" t="s">
        <v>1355</v>
      </c>
      <c r="AL123" s="1" t="str">
        <f t="shared" si="29"/>
        <v>&lt;trip id="ConcrseDR-Belmont-MemHll-WB-02-Finish-Routed79" depart="11" from="106455704#4" to="196358983#8"/&gt;</v>
      </c>
      <c r="AM123" s="7" t="s">
        <v>1357</v>
      </c>
      <c r="AN123" s="1">
        <v>11</v>
      </c>
      <c r="AO123" s="1" t="str">
        <f t="shared" si="27"/>
        <v>106455704#4</v>
      </c>
      <c r="AP123" s="1" t="str">
        <f>$M$52</f>
        <v>196358983#8</v>
      </c>
    </row>
    <row r="124" spans="4:45" ht="15.75" thickBot="1" x14ac:dyDescent="0.3">
      <c r="AA124" s="36" t="s">
        <v>1319</v>
      </c>
      <c r="AB124" s="37" t="str">
        <f t="shared" si="28"/>
        <v>&lt;trip id="Belmont-Stiles-Viola-SB-17-Finish-Routed80" depart="38" from="-423956982" to="43117623"/&gt;</v>
      </c>
      <c r="AC124" s="37" t="s">
        <v>1465</v>
      </c>
      <c r="AD124" s="37">
        <f t="shared" si="30"/>
        <v>80</v>
      </c>
      <c r="AE124" s="37">
        <v>38</v>
      </c>
      <c r="AF124" s="37" t="str">
        <f t="shared" si="26"/>
        <v>-423956982</v>
      </c>
      <c r="AG124" s="38">
        <f>$M$51</f>
        <v>43117623</v>
      </c>
      <c r="AK124" s="2" t="s">
        <v>1355</v>
      </c>
      <c r="AL124" s="2" t="str">
        <f t="shared" si="29"/>
        <v>&lt;trip id="ConcrseDR-Belmont-MemHll-WB-02-Finish-Routed80" depart="11" from="106455704#4" to="32121248#14"/&gt;</v>
      </c>
      <c r="AM124" s="56" t="s">
        <v>1357</v>
      </c>
      <c r="AN124" s="2">
        <v>11</v>
      </c>
      <c r="AO124" s="2" t="str">
        <f t="shared" si="27"/>
        <v>106455704#4</v>
      </c>
      <c r="AP124" s="2" t="str">
        <f>$M$53</f>
        <v>32121248#14</v>
      </c>
    </row>
    <row r="125" spans="4:45" x14ac:dyDescent="0.25">
      <c r="AA125" s="19" t="s">
        <v>1319</v>
      </c>
      <c r="AB125" s="20" t="str">
        <f t="shared" si="28"/>
        <v>&lt;trip id="Belmont-Wynn-GrgHill-SB-10-Finish-Routed81" depart="26" from="-387423966" to="-42706763#2"/&gt;</v>
      </c>
      <c r="AC125" s="20" t="s">
        <v>1419</v>
      </c>
      <c r="AD125" s="20">
        <f t="shared" si="30"/>
        <v>81</v>
      </c>
      <c r="AE125" s="20">
        <v>26</v>
      </c>
      <c r="AF125" s="20" t="str">
        <f t="shared" ref="AF125:AF156" si="31">VLOOKUP(AC125,$AY$26:$BA$62,3,FALSE)</f>
        <v>-387423966</v>
      </c>
      <c r="AG125" s="21" t="str">
        <f>$M$44</f>
        <v>-42706763#2</v>
      </c>
      <c r="AK125" s="1" t="s">
        <v>1355</v>
      </c>
      <c r="AL125" s="1" t="str">
        <f t="shared" si="29"/>
        <v>&lt;trip id="ConcrseDR-Belmont-MemHll-WB-02-Finish-Routed81" depart="11" from="106455704#4" to="104526256-AddedOnRampEdge"/&gt;</v>
      </c>
      <c r="AM125" s="7" t="s">
        <v>1357</v>
      </c>
      <c r="AN125" s="1">
        <v>11</v>
      </c>
      <c r="AO125" s="1" t="str">
        <f t="shared" si="27"/>
        <v>106455704#4</v>
      </c>
      <c r="AP125" s="1" t="str">
        <f>$M$54</f>
        <v>104526256-AddedOnRampEdge</v>
      </c>
    </row>
    <row r="126" spans="4:45" x14ac:dyDescent="0.25">
      <c r="AA126" s="22" t="s">
        <v>1319</v>
      </c>
      <c r="AB126" s="23" t="str">
        <f t="shared" si="28"/>
        <v>&lt;trip id="Belmont-Wynn-GrgHill-SB-10-Finish-Routed82" depart="26" from="-387423966" to="-12150712#3"/&gt;</v>
      </c>
      <c r="AC126" s="23" t="s">
        <v>1419</v>
      </c>
      <c r="AD126" s="23">
        <f t="shared" si="30"/>
        <v>82</v>
      </c>
      <c r="AE126" s="23">
        <v>26</v>
      </c>
      <c r="AF126" s="23" t="str">
        <f t="shared" si="31"/>
        <v>-387423966</v>
      </c>
      <c r="AG126" s="24" t="str">
        <f>$M$45</f>
        <v>-12150712#3</v>
      </c>
      <c r="AK126" s="2" t="s">
        <v>1355</v>
      </c>
      <c r="AL126" s="2" t="str">
        <f t="shared" si="29"/>
        <v>&lt;trip id="ConcrseDR-Belmont-MemHll-WB-02-Finish-Routed82" depart="11" from="106455704#4" to="12327906#1"/&gt;</v>
      </c>
      <c r="AM126" s="56" t="s">
        <v>1357</v>
      </c>
      <c r="AN126" s="2">
        <v>11</v>
      </c>
      <c r="AO126" s="2" t="str">
        <f t="shared" si="27"/>
        <v>106455704#4</v>
      </c>
      <c r="AP126" s="2" t="str">
        <f>$M$55</f>
        <v>12327906#1</v>
      </c>
      <c r="AS126" s="7" t="s">
        <v>1665</v>
      </c>
    </row>
    <row r="127" spans="4:45" x14ac:dyDescent="0.25">
      <c r="AA127" s="22" t="s">
        <v>1319</v>
      </c>
      <c r="AB127" s="23" t="str">
        <f t="shared" si="28"/>
        <v>&lt;trip id="Belmont-Wynn-GrgHill-SB-10-Finish-Routed83" depart="26" from="-387423966" to="-12202540#1"/&gt;</v>
      </c>
      <c r="AC127" s="23" t="s">
        <v>1419</v>
      </c>
      <c r="AD127" s="23">
        <f t="shared" si="30"/>
        <v>83</v>
      </c>
      <c r="AE127" s="23">
        <v>26</v>
      </c>
      <c r="AF127" s="23" t="str">
        <f t="shared" si="31"/>
        <v>-387423966</v>
      </c>
      <c r="AG127" s="24" t="str">
        <f>$M$46</f>
        <v>-12202540#1</v>
      </c>
      <c r="AK127" s="1" t="s">
        <v>1355</v>
      </c>
      <c r="AL127" s="1" t="str">
        <f t="shared" si="29"/>
        <v>&lt;trip id="ConcrseDR-Belmont-MemHll-WB-02-Finish-Routed83" depart="11" from="106455704#4" to="49321305"/&gt;</v>
      </c>
      <c r="AM127" s="7" t="s">
        <v>1357</v>
      </c>
      <c r="AN127" s="1">
        <v>11</v>
      </c>
      <c r="AO127" s="1" t="str">
        <f t="shared" si="27"/>
        <v>106455704#4</v>
      </c>
      <c r="AP127" s="1" t="str">
        <f>$M$56</f>
        <v>49321305</v>
      </c>
    </row>
    <row r="128" spans="4:45" x14ac:dyDescent="0.25">
      <c r="AA128" s="22" t="s">
        <v>1319</v>
      </c>
      <c r="AB128" s="23" t="str">
        <f t="shared" si="28"/>
        <v>&lt;trip id="Belmont-Wynn-GrgHill-SB-10-Finish-Routed84" depart="26" from="-387423966" to="-43117599"/&gt;</v>
      </c>
      <c r="AC128" s="23" t="s">
        <v>1419</v>
      </c>
      <c r="AD128" s="23">
        <f t="shared" si="30"/>
        <v>84</v>
      </c>
      <c r="AE128" s="23">
        <v>26</v>
      </c>
      <c r="AF128" s="23" t="str">
        <f t="shared" si="31"/>
        <v>-387423966</v>
      </c>
      <c r="AG128" s="24">
        <f>$M$47</f>
        <v>-43117599</v>
      </c>
      <c r="AK128" s="2" t="s">
        <v>1355</v>
      </c>
      <c r="AL128" s="2" t="str">
        <f t="shared" si="29"/>
        <v>&lt;trip id="ConcrseDR-Belmont-MemHll-WB-02-Finish-Routed84" depart="11" from="106455704#4" to="-43357850#4"/&gt;</v>
      </c>
      <c r="AM128" s="56" t="s">
        <v>1357</v>
      </c>
      <c r="AN128" s="2">
        <v>11</v>
      </c>
      <c r="AO128" s="2" t="str">
        <f t="shared" si="27"/>
        <v>106455704#4</v>
      </c>
      <c r="AP128" s="2" t="str">
        <f>$M$57</f>
        <v>-43357850#4</v>
      </c>
    </row>
    <row r="129" spans="27:44" x14ac:dyDescent="0.25">
      <c r="AA129" s="22" t="s">
        <v>1319</v>
      </c>
      <c r="AB129" s="23" t="str">
        <f t="shared" si="28"/>
        <v>&lt;trip id="Belmont-Wynn-GrgHill-SB-10-Finish-Routed85" depart="26" from="-387423966" to="49887339.0"/&gt;</v>
      </c>
      <c r="AC129" s="23" t="s">
        <v>1419</v>
      </c>
      <c r="AD129" s="23">
        <f t="shared" si="30"/>
        <v>85</v>
      </c>
      <c r="AE129" s="23">
        <v>26</v>
      </c>
      <c r="AF129" s="23" t="str">
        <f t="shared" si="31"/>
        <v>-387423966</v>
      </c>
      <c r="AG129" s="24" t="str">
        <f>$M$48</f>
        <v>49887339.0</v>
      </c>
      <c r="AK129" s="1" t="s">
        <v>1355</v>
      </c>
      <c r="AL129" s="1" t="str">
        <f t="shared" si="29"/>
        <v>&lt;trip id="Girard-38th-34th-WB-2017-Finish-Routed85" depart="41" from="485212835#0" to="196358983#8"/&gt;</v>
      </c>
      <c r="AM129" s="7" t="s">
        <v>1410</v>
      </c>
      <c r="AN129" s="1">
        <v>41</v>
      </c>
      <c r="AO129" s="7" t="s">
        <v>1664</v>
      </c>
      <c r="AP129" s="1" t="str">
        <f>$M$52</f>
        <v>196358983#8</v>
      </c>
      <c r="AR129" s="1" t="str">
        <f>VLOOKUP(AM129,$AY$26:$BA$62,3,FALSE)</f>
        <v>134558408#1</v>
      </c>
    </row>
    <row r="130" spans="27:44" x14ac:dyDescent="0.25">
      <c r="AA130" s="22" t="s">
        <v>1319</v>
      </c>
      <c r="AB130" s="23" t="str">
        <f t="shared" si="28"/>
        <v>&lt;trip id="Belmont-Wynn-GrgHill-SB-10-Finish-Routed86" depart="26" from="-387423966" to="43357850#14.0"/&gt;</v>
      </c>
      <c r="AC130" s="23" t="s">
        <v>1419</v>
      </c>
      <c r="AD130" s="23">
        <f t="shared" si="30"/>
        <v>86</v>
      </c>
      <c r="AE130" s="23">
        <v>26</v>
      </c>
      <c r="AF130" s="23" t="str">
        <f t="shared" si="31"/>
        <v>-387423966</v>
      </c>
      <c r="AG130" s="24" t="str">
        <f>$M$49</f>
        <v>43357850#14.0</v>
      </c>
      <c r="AK130" s="2" t="s">
        <v>1355</v>
      </c>
      <c r="AL130" s="2" t="str">
        <f t="shared" si="29"/>
        <v>&lt;trip id="Girard-38th-34th-WB-2017-Finish-Routed86" depart="41" from="485212835#0" to="32121248#14"/&gt;</v>
      </c>
      <c r="AM130" s="56" t="s">
        <v>1410</v>
      </c>
      <c r="AN130" s="2">
        <v>41</v>
      </c>
      <c r="AO130" s="2" t="s">
        <v>1664</v>
      </c>
      <c r="AP130" s="2" t="str">
        <f>$M$53</f>
        <v>32121248#14</v>
      </c>
      <c r="AR130" s="7" t="s">
        <v>1664</v>
      </c>
    </row>
    <row r="131" spans="27:44" x14ac:dyDescent="0.25">
      <c r="AA131" s="22" t="s">
        <v>1319</v>
      </c>
      <c r="AB131" s="23" t="str">
        <f t="shared" si="28"/>
        <v>&lt;trip id="Belmont-Wynn-GrgHill-SB-10-Finish-Routed87" depart="26" from="-387423966" to="485212847#0"/&gt;</v>
      </c>
      <c r="AC131" s="23" t="s">
        <v>1419</v>
      </c>
      <c r="AD131" s="23">
        <f t="shared" si="30"/>
        <v>87</v>
      </c>
      <c r="AE131" s="23">
        <v>26</v>
      </c>
      <c r="AF131" s="23" t="str">
        <f t="shared" si="31"/>
        <v>-387423966</v>
      </c>
      <c r="AG131" s="24" t="str">
        <f>$M$50</f>
        <v>485212847#0</v>
      </c>
      <c r="AK131" s="1" t="s">
        <v>1355</v>
      </c>
      <c r="AL131" s="1" t="str">
        <f t="shared" si="29"/>
        <v>&lt;trip id="Girard-38th-34th-WB-2017-Finish-Routed87" depart="41" from="485212835#0" to="104526256-AddedOnRampEdge"/&gt;</v>
      </c>
      <c r="AM131" s="7" t="s">
        <v>1410</v>
      </c>
      <c r="AN131" s="1">
        <v>41</v>
      </c>
      <c r="AO131" s="1" t="s">
        <v>1664</v>
      </c>
      <c r="AP131" s="1" t="str">
        <f>$M$54</f>
        <v>104526256-AddedOnRampEdge</v>
      </c>
    </row>
    <row r="132" spans="27:44" ht="15.75" thickBot="1" x14ac:dyDescent="0.3">
      <c r="AA132" s="25" t="s">
        <v>1319</v>
      </c>
      <c r="AB132" s="26" t="str">
        <f t="shared" si="28"/>
        <v>&lt;trip id="Belmont-Wynn-GrgHill-SB-10-Finish-Routed88" depart="26" from="-387423966" to="43117623"/&gt;</v>
      </c>
      <c r="AC132" s="26" t="s">
        <v>1419</v>
      </c>
      <c r="AD132" s="26">
        <f t="shared" si="30"/>
        <v>88</v>
      </c>
      <c r="AE132" s="26">
        <v>26</v>
      </c>
      <c r="AF132" s="26" t="str">
        <f t="shared" si="31"/>
        <v>-387423966</v>
      </c>
      <c r="AG132" s="27">
        <f>$M$51</f>
        <v>43117623</v>
      </c>
      <c r="AK132" s="2" t="s">
        <v>1355</v>
      </c>
      <c r="AL132" s="2" t="str">
        <f t="shared" si="29"/>
        <v>&lt;trip id="Girard-38th-34th-WB-2017-Finish-Routed88" depart="41" from="485212835#0" to="12327906#1"/&gt;</v>
      </c>
      <c r="AM132" s="56" t="s">
        <v>1410</v>
      </c>
      <c r="AN132" s="2">
        <v>41</v>
      </c>
      <c r="AO132" s="2" t="s">
        <v>1664</v>
      </c>
      <c r="AP132" s="2" t="str">
        <f>$M$55</f>
        <v>12327906#1</v>
      </c>
    </row>
    <row r="133" spans="27:44" x14ac:dyDescent="0.25">
      <c r="AA133" s="28" t="s">
        <v>1319</v>
      </c>
      <c r="AB133" s="29" t="str">
        <f t="shared" si="28"/>
        <v>&lt;trip id="Belmont-Wynn-PrkSD-SB-05-Finish-Routed89" depart="16" from="-387423966" to="-42706763#2"/&gt;</v>
      </c>
      <c r="AC133" s="29" t="s">
        <v>1385</v>
      </c>
      <c r="AD133" s="29">
        <f t="shared" si="30"/>
        <v>89</v>
      </c>
      <c r="AE133" s="29">
        <v>16</v>
      </c>
      <c r="AF133" s="29" t="str">
        <f t="shared" si="31"/>
        <v>-387423966</v>
      </c>
      <c r="AG133" s="30" t="str">
        <f>$M$44</f>
        <v>-42706763#2</v>
      </c>
      <c r="AK133" s="1" t="s">
        <v>1355</v>
      </c>
      <c r="AL133" s="1" t="str">
        <f t="shared" si="29"/>
        <v>&lt;trip id="Girard-38th-34th-WB-2017-Finish-Routed89" depart="41" from="485212835#0" to="49321305"/&gt;</v>
      </c>
      <c r="AM133" s="7" t="s">
        <v>1410</v>
      </c>
      <c r="AN133" s="1">
        <v>41</v>
      </c>
      <c r="AO133" s="1" t="s">
        <v>1664</v>
      </c>
      <c r="AP133" s="1" t="str">
        <f>$M$56</f>
        <v>49321305</v>
      </c>
    </row>
    <row r="134" spans="27:44" x14ac:dyDescent="0.25">
      <c r="AA134" s="31" t="s">
        <v>1319</v>
      </c>
      <c r="AB134" s="2" t="str">
        <f t="shared" si="28"/>
        <v>&lt;trip id="Belmont-Wynn-PrkSD-SB-05-Finish-Routed90" depart="16" from="-387423966" to="-12150712#3"/&gt;</v>
      </c>
      <c r="AC134" s="2" t="s">
        <v>1385</v>
      </c>
      <c r="AD134" s="2">
        <f t="shared" si="30"/>
        <v>90</v>
      </c>
      <c r="AE134" s="2">
        <v>16</v>
      </c>
      <c r="AF134" s="2" t="str">
        <f t="shared" si="31"/>
        <v>-387423966</v>
      </c>
      <c r="AG134" s="32" t="str">
        <f>$M$45</f>
        <v>-12150712#3</v>
      </c>
      <c r="AK134" s="2" t="s">
        <v>1355</v>
      </c>
      <c r="AL134" s="2" t="str">
        <f t="shared" si="29"/>
        <v>&lt;trip id="Girard-38th-34th-WB-2017-Finish-Routed90" depart="41" from="485212835#0" to="-43357850#4"/&gt;</v>
      </c>
      <c r="AM134" s="56" t="s">
        <v>1410</v>
      </c>
      <c r="AN134" s="2">
        <v>41</v>
      </c>
      <c r="AO134" s="2" t="s">
        <v>1664</v>
      </c>
      <c r="AP134" s="2" t="str">
        <f>$M$57</f>
        <v>-43357850#4</v>
      </c>
    </row>
    <row r="135" spans="27:44" x14ac:dyDescent="0.25">
      <c r="AA135" s="31" t="s">
        <v>1319</v>
      </c>
      <c r="AB135" s="2" t="str">
        <f t="shared" si="28"/>
        <v>&lt;trip id="Belmont-Wynn-PrkSD-SB-05-Finish-Routed91" depart="16" from="-387423966" to="-12202540#1"/&gt;</v>
      </c>
      <c r="AC135" s="2" t="s">
        <v>1385</v>
      </c>
      <c r="AD135" s="2">
        <f t="shared" si="30"/>
        <v>91</v>
      </c>
      <c r="AE135" s="2">
        <v>16</v>
      </c>
      <c r="AF135" s="2" t="str">
        <f t="shared" si="31"/>
        <v>-387423966</v>
      </c>
      <c r="AG135" s="32" t="str">
        <f>$M$46</f>
        <v>-12202540#1</v>
      </c>
      <c r="AK135" s="1" t="s">
        <v>1355</v>
      </c>
      <c r="AL135" s="1" t="str">
        <f t="shared" si="29"/>
        <v>&lt;trip id="Montgm-76-ramp-MLK-WB-14-Finish-Routed91" depart="34" from="-43117624#1" to="196358983#8"/&gt;</v>
      </c>
      <c r="AM135" s="1" t="s">
        <v>1405</v>
      </c>
      <c r="AN135" s="1">
        <v>34</v>
      </c>
      <c r="AO135" s="1" t="str">
        <f t="shared" si="27"/>
        <v>-43117624#1</v>
      </c>
      <c r="AP135" s="1" t="str">
        <f>$M$52</f>
        <v>196358983#8</v>
      </c>
    </row>
    <row r="136" spans="27:44" x14ac:dyDescent="0.25">
      <c r="AA136" s="31" t="s">
        <v>1319</v>
      </c>
      <c r="AB136" s="2" t="str">
        <f t="shared" si="28"/>
        <v>&lt;trip id="Belmont-Wynn-PrkSD-SB-05-Finish-Routed92" depart="16" from="-387423966" to="-43117599"/&gt;</v>
      </c>
      <c r="AC136" s="2" t="s">
        <v>1385</v>
      </c>
      <c r="AD136" s="2">
        <f t="shared" si="30"/>
        <v>92</v>
      </c>
      <c r="AE136" s="2">
        <v>16</v>
      </c>
      <c r="AF136" s="2" t="str">
        <f t="shared" si="31"/>
        <v>-387423966</v>
      </c>
      <c r="AG136" s="32">
        <f>$M$47</f>
        <v>-43117599</v>
      </c>
      <c r="AK136" s="2" t="s">
        <v>1355</v>
      </c>
      <c r="AL136" s="2" t="str">
        <f t="shared" si="29"/>
        <v>&lt;trip id="Montgm-76-ramp-MLK-WB-14-Finish-Routed92" depart="34" from="-43117624#1" to="32121248#14"/&gt;</v>
      </c>
      <c r="AM136" s="2" t="s">
        <v>1405</v>
      </c>
      <c r="AN136" s="2">
        <v>34</v>
      </c>
      <c r="AO136" s="2" t="str">
        <f t="shared" si="27"/>
        <v>-43117624#1</v>
      </c>
      <c r="AP136" s="2" t="str">
        <f>$M$53</f>
        <v>32121248#14</v>
      </c>
    </row>
    <row r="137" spans="27:44" x14ac:dyDescent="0.25">
      <c r="AA137" s="31" t="s">
        <v>1319</v>
      </c>
      <c r="AB137" s="2" t="str">
        <f t="shared" si="28"/>
        <v>&lt;trip id="Belmont-Wynn-PrkSD-SB-05-Finish-Routed93" depart="16" from="-387423966" to="49887339.0"/&gt;</v>
      </c>
      <c r="AC137" s="2" t="s">
        <v>1385</v>
      </c>
      <c r="AD137" s="2">
        <f t="shared" si="30"/>
        <v>93</v>
      </c>
      <c r="AE137" s="2">
        <v>16</v>
      </c>
      <c r="AF137" s="2" t="str">
        <f t="shared" si="31"/>
        <v>-387423966</v>
      </c>
      <c r="AG137" s="32" t="str">
        <f>$M$48</f>
        <v>49887339.0</v>
      </c>
      <c r="AK137" s="1" t="s">
        <v>1355</v>
      </c>
      <c r="AL137" s="1" t="str">
        <f t="shared" si="29"/>
        <v>&lt;trip id="Montgm-76-ramp-MLK-WB-14-Finish-Routed93" depart="34" from="-43117624#1" to="104526256-AddedOnRampEdge"/&gt;</v>
      </c>
      <c r="AM137" s="1" t="s">
        <v>1405</v>
      </c>
      <c r="AN137" s="1">
        <v>34</v>
      </c>
      <c r="AO137" s="1" t="str">
        <f t="shared" si="27"/>
        <v>-43117624#1</v>
      </c>
      <c r="AP137" s="1" t="str">
        <f>$M$54</f>
        <v>104526256-AddedOnRampEdge</v>
      </c>
    </row>
    <row r="138" spans="27:44" x14ac:dyDescent="0.25">
      <c r="AA138" s="31" t="s">
        <v>1319</v>
      </c>
      <c r="AB138" s="2" t="str">
        <f t="shared" si="28"/>
        <v>&lt;trip id="Belmont-Wynn-PrkSD-SB-05-Finish-Routed94" depart="16" from="-387423966" to="43357850#14.0"/&gt;</v>
      </c>
      <c r="AC138" s="2" t="s">
        <v>1385</v>
      </c>
      <c r="AD138" s="2">
        <f t="shared" si="30"/>
        <v>94</v>
      </c>
      <c r="AE138" s="2">
        <v>16</v>
      </c>
      <c r="AF138" s="2" t="str">
        <f t="shared" si="31"/>
        <v>-387423966</v>
      </c>
      <c r="AG138" s="32" t="str">
        <f>$M$49</f>
        <v>43357850#14.0</v>
      </c>
      <c r="AK138" s="2" t="s">
        <v>1355</v>
      </c>
      <c r="AL138" s="2" t="str">
        <f t="shared" si="29"/>
        <v>&lt;trip id="Montgm-76-ramp-MLK-WB-14-Finish-Routed94" depart="34" from="-43117624#1" to="12327906#1"/&gt;</v>
      </c>
      <c r="AM138" s="2" t="s">
        <v>1405</v>
      </c>
      <c r="AN138" s="2">
        <v>34</v>
      </c>
      <c r="AO138" s="2" t="str">
        <f t="shared" si="27"/>
        <v>-43117624#1</v>
      </c>
      <c r="AP138" s="2" t="str">
        <f>$M$55</f>
        <v>12327906#1</v>
      </c>
    </row>
    <row r="139" spans="27:44" x14ac:dyDescent="0.25">
      <c r="AA139" s="31" t="s">
        <v>1319</v>
      </c>
      <c r="AB139" s="2" t="str">
        <f t="shared" si="28"/>
        <v>&lt;trip id="Belmont-Wynn-PrkSD-SB-05-Finish-Routed95" depart="16" from="-387423966" to="485212847#0"/&gt;</v>
      </c>
      <c r="AC139" s="2" t="s">
        <v>1385</v>
      </c>
      <c r="AD139" s="2">
        <f t="shared" si="30"/>
        <v>95</v>
      </c>
      <c r="AE139" s="2">
        <v>16</v>
      </c>
      <c r="AF139" s="2" t="str">
        <f t="shared" si="31"/>
        <v>-387423966</v>
      </c>
      <c r="AG139" s="32" t="str">
        <f>$M$50</f>
        <v>485212847#0</v>
      </c>
      <c r="AK139" s="1" t="s">
        <v>1355</v>
      </c>
      <c r="AL139" s="1" t="str">
        <f t="shared" si="29"/>
        <v>&lt;trip id="Montgm-76-ramp-MLK-WB-14-Finish-Routed95" depart="34" from="-43117624#1" to="49321305"/&gt;</v>
      </c>
      <c r="AM139" s="1" t="s">
        <v>1405</v>
      </c>
      <c r="AN139" s="1">
        <v>34</v>
      </c>
      <c r="AO139" s="1" t="str">
        <f t="shared" si="27"/>
        <v>-43117624#1</v>
      </c>
      <c r="AP139" s="1" t="str">
        <f>$M$56</f>
        <v>49321305</v>
      </c>
    </row>
    <row r="140" spans="27:44" ht="15.75" thickBot="1" x14ac:dyDescent="0.3">
      <c r="AA140" s="36" t="s">
        <v>1319</v>
      </c>
      <c r="AB140" s="37" t="str">
        <f t="shared" si="28"/>
        <v>&lt;trip id="Belmont-Wynn-PrkSD-SB-05-Finish-Routed96" depart="16" from="-387423966" to="43117623"/&gt;</v>
      </c>
      <c r="AC140" s="37" t="s">
        <v>1385</v>
      </c>
      <c r="AD140" s="37">
        <f t="shared" si="30"/>
        <v>96</v>
      </c>
      <c r="AE140" s="37">
        <v>16</v>
      </c>
      <c r="AF140" s="37" t="str">
        <f t="shared" si="31"/>
        <v>-387423966</v>
      </c>
      <c r="AG140" s="38">
        <f>$M$51</f>
        <v>43117623</v>
      </c>
      <c r="AK140" s="61" t="s">
        <v>1355</v>
      </c>
      <c r="AL140" s="61" t="str">
        <f t="shared" si="29"/>
        <v>&lt;trip id="Montgm-76-ramp-MLK-WB-14-Finish-Routed96" depart="34" from="-43117624#1" to="-43357850#4"/&gt;</v>
      </c>
      <c r="AM140" s="61" t="s">
        <v>1405</v>
      </c>
      <c r="AN140" s="61">
        <v>34</v>
      </c>
      <c r="AO140" s="61" t="str">
        <f t="shared" si="27"/>
        <v>-43117624#1</v>
      </c>
      <c r="AP140" s="61" t="str">
        <f>$M$57</f>
        <v>-43357850#4</v>
      </c>
    </row>
    <row r="141" spans="27:44" x14ac:dyDescent="0.25">
      <c r="AA141" s="19" t="s">
        <v>1333</v>
      </c>
      <c r="AB141" s="20" t="str">
        <f t="shared" si="28"/>
        <v>&lt;trip id="ConcrseDR-Belmont-MemHll-EB-02-Finish-Routed97" depart="10" from="-106455704#9" to="-42706763#2"/&gt;</v>
      </c>
      <c r="AC141" s="20" t="s">
        <v>1350</v>
      </c>
      <c r="AD141" s="20">
        <f t="shared" si="30"/>
        <v>97</v>
      </c>
      <c r="AE141" s="20">
        <v>10</v>
      </c>
      <c r="AF141" s="20" t="str">
        <f t="shared" si="31"/>
        <v>-106455704#9</v>
      </c>
      <c r="AG141" s="21" t="str">
        <f>$M$44</f>
        <v>-42706763#2</v>
      </c>
      <c r="AK141" s="63" t="s">
        <v>1355</v>
      </c>
      <c r="AL141" s="64" t="str">
        <f t="shared" si="29"/>
        <v>&lt;trip id="Montgm-BelMan-76-ramps-WB-14-Finish-Routed97" depart="32" from="-12180067#5" to="196358983#8"/&gt;</v>
      </c>
      <c r="AM141" s="64" t="s">
        <v>1401</v>
      </c>
      <c r="AN141" s="64">
        <v>32</v>
      </c>
      <c r="AO141" s="64" t="str">
        <f t="shared" ref="AO141:AO152" si="32">VLOOKUP(AM141,$AY$26:$BA$62,3,FALSE)</f>
        <v>-12180067#5</v>
      </c>
      <c r="AP141" s="65" t="str">
        <f>$M$52</f>
        <v>196358983#8</v>
      </c>
    </row>
    <row r="142" spans="27:44" x14ac:dyDescent="0.25">
      <c r="AA142" s="22" t="s">
        <v>1333</v>
      </c>
      <c r="AB142" s="23" t="str">
        <f t="shared" si="28"/>
        <v>&lt;trip id="ConcrseDR-Belmont-MemHll-EB-02-Finish-Routed98" depart="10" from="-106455704#9" to="-12150712#3"/&gt;</v>
      </c>
      <c r="AC142" s="23" t="s">
        <v>1350</v>
      </c>
      <c r="AD142" s="23">
        <f t="shared" si="30"/>
        <v>98</v>
      </c>
      <c r="AE142" s="23">
        <v>10</v>
      </c>
      <c r="AF142" s="23" t="str">
        <f t="shared" si="31"/>
        <v>-106455704#9</v>
      </c>
      <c r="AG142" s="24" t="str">
        <f>$M$45</f>
        <v>-12150712#3</v>
      </c>
      <c r="AK142" s="31" t="s">
        <v>1355</v>
      </c>
      <c r="AL142" s="2" t="str">
        <f t="shared" si="29"/>
        <v>&lt;trip id="Montgm-BelMan-76-ramps-WB-14-Finish-Routed98" depart="32" from="-12180067#5" to="32121248#14"/&gt;</v>
      </c>
      <c r="AM142" s="2" t="s">
        <v>1401</v>
      </c>
      <c r="AN142" s="2">
        <v>32</v>
      </c>
      <c r="AO142" s="2" t="str">
        <f t="shared" si="32"/>
        <v>-12180067#5</v>
      </c>
      <c r="AP142" s="32" t="str">
        <f>$M$53</f>
        <v>32121248#14</v>
      </c>
    </row>
    <row r="143" spans="27:44" x14ac:dyDescent="0.25">
      <c r="AA143" s="22" t="s">
        <v>1333</v>
      </c>
      <c r="AB143" s="23" t="str">
        <f t="shared" si="28"/>
        <v>&lt;trip id="ConcrseDR-Belmont-MemHll-EB-02-Finish-Routed99" depart="10" from="-106455704#9" to="-12202540#1"/&gt;</v>
      </c>
      <c r="AC143" s="23" t="s">
        <v>1350</v>
      </c>
      <c r="AD143" s="23">
        <f t="shared" si="30"/>
        <v>99</v>
      </c>
      <c r="AE143" s="23">
        <v>10</v>
      </c>
      <c r="AF143" s="23" t="str">
        <f t="shared" si="31"/>
        <v>-106455704#9</v>
      </c>
      <c r="AG143" s="24" t="str">
        <f>$M$46</f>
        <v>-12202540#1</v>
      </c>
      <c r="AK143" s="66" t="s">
        <v>1355</v>
      </c>
      <c r="AL143" s="1" t="str">
        <f t="shared" si="29"/>
        <v>&lt;trip id="Montgm-BelMan-76-ramps-WB-14-Finish-Routed99" depart="32" from="-12180067#5" to="104526256-AddedOnRampEdge"/&gt;</v>
      </c>
      <c r="AM143" s="1" t="s">
        <v>1401</v>
      </c>
      <c r="AN143" s="1">
        <v>32</v>
      </c>
      <c r="AO143" s="1" t="str">
        <f t="shared" si="32"/>
        <v>-12180067#5</v>
      </c>
      <c r="AP143" s="67" t="str">
        <f>$M$54</f>
        <v>104526256-AddedOnRampEdge</v>
      </c>
    </row>
    <row r="144" spans="27:44" x14ac:dyDescent="0.25">
      <c r="AA144" s="22" t="s">
        <v>1333</v>
      </c>
      <c r="AB144" s="23" t="str">
        <f t="shared" si="28"/>
        <v>&lt;trip id="ConcrseDR-Belmont-MemHll-EB-02-Finish-Routed100" depart="10" from="-106455704#9" to="-43117599"/&gt;</v>
      </c>
      <c r="AC144" s="23" t="s">
        <v>1350</v>
      </c>
      <c r="AD144" s="23">
        <f t="shared" si="30"/>
        <v>100</v>
      </c>
      <c r="AE144" s="23">
        <v>10</v>
      </c>
      <c r="AF144" s="23" t="str">
        <f t="shared" si="31"/>
        <v>-106455704#9</v>
      </c>
      <c r="AG144" s="24">
        <f>$M$47</f>
        <v>-43117599</v>
      </c>
      <c r="AK144" s="31" t="s">
        <v>1355</v>
      </c>
      <c r="AL144" s="2" t="str">
        <f t="shared" si="29"/>
        <v>&lt;trip id="Montgm-BelMan-76-ramps-WB-14-Finish-Routed100" depart="32" from="-12180067#5" to="12327906#1"/&gt;</v>
      </c>
      <c r="AM144" s="2" t="s">
        <v>1401</v>
      </c>
      <c r="AN144" s="2">
        <v>32</v>
      </c>
      <c r="AO144" s="2" t="str">
        <f t="shared" si="32"/>
        <v>-12180067#5</v>
      </c>
      <c r="AP144" s="32" t="str">
        <f>$M$55</f>
        <v>12327906#1</v>
      </c>
    </row>
    <row r="145" spans="27:42" x14ac:dyDescent="0.25">
      <c r="AA145" s="22" t="s">
        <v>1333</v>
      </c>
      <c r="AB145" s="23" t="str">
        <f t="shared" si="28"/>
        <v>&lt;trip id="ConcrseDR-Belmont-MemHll-EB-02-Finish-Routed101" depart="10" from="-106455704#9" to="49887339.0"/&gt;</v>
      </c>
      <c r="AC145" s="23" t="s">
        <v>1350</v>
      </c>
      <c r="AD145" s="23">
        <f t="shared" si="30"/>
        <v>101</v>
      </c>
      <c r="AE145" s="23">
        <v>10</v>
      </c>
      <c r="AF145" s="23" t="str">
        <f t="shared" si="31"/>
        <v>-106455704#9</v>
      </c>
      <c r="AG145" s="24" t="str">
        <f>$M$48</f>
        <v>49887339.0</v>
      </c>
      <c r="AK145" s="66" t="s">
        <v>1355</v>
      </c>
      <c r="AL145" s="1" t="str">
        <f t="shared" si="29"/>
        <v>&lt;trip id="Montgm-BelMan-76-ramps-WB-14-Finish-Routed101" depart="32" from="-12180067#5" to="49321305"/&gt;</v>
      </c>
      <c r="AM145" s="1" t="s">
        <v>1401</v>
      </c>
      <c r="AN145" s="1">
        <v>32</v>
      </c>
      <c r="AO145" s="1" t="str">
        <f t="shared" si="32"/>
        <v>-12180067#5</v>
      </c>
      <c r="AP145" s="67" t="str">
        <f>$M$56</f>
        <v>49321305</v>
      </c>
    </row>
    <row r="146" spans="27:42" ht="15.75" thickBot="1" x14ac:dyDescent="0.3">
      <c r="AA146" s="22" t="s">
        <v>1333</v>
      </c>
      <c r="AB146" s="23" t="str">
        <f t="shared" si="28"/>
        <v>&lt;trip id="ConcrseDR-Belmont-MemHll-EB-02-Finish-Routed102" depart="10" from="-106455704#9" to="43357850#14.0"/&gt;</v>
      </c>
      <c r="AC146" s="23" t="s">
        <v>1350</v>
      </c>
      <c r="AD146" s="23">
        <f t="shared" si="30"/>
        <v>102</v>
      </c>
      <c r="AE146" s="23">
        <v>10</v>
      </c>
      <c r="AF146" s="23" t="str">
        <f t="shared" si="31"/>
        <v>-106455704#9</v>
      </c>
      <c r="AG146" s="24" t="str">
        <f>$M$49</f>
        <v>43357850#14.0</v>
      </c>
      <c r="AK146" s="36" t="s">
        <v>1355</v>
      </c>
      <c r="AL146" s="37" t="str">
        <f t="shared" si="29"/>
        <v>&lt;trip id="Montgm-BelMan-76-ramps-WB-14-Finish-Routed102" depart="32" from="-12180067#5" to="-43357850#4"/&gt;</v>
      </c>
      <c r="AM146" s="37" t="s">
        <v>1401</v>
      </c>
      <c r="AN146" s="37">
        <v>32</v>
      </c>
      <c r="AO146" s="37" t="str">
        <f t="shared" si="32"/>
        <v>-12180067#5</v>
      </c>
      <c r="AP146" s="38" t="str">
        <f>$M$57</f>
        <v>-43357850#4</v>
      </c>
    </row>
    <row r="147" spans="27:42" x14ac:dyDescent="0.25">
      <c r="AA147" s="22" t="s">
        <v>1333</v>
      </c>
      <c r="AB147" s="23" t="str">
        <f t="shared" si="28"/>
        <v>&lt;trip id="ConcrseDR-Belmont-MemHll-EB-02-Finish-Routed103" depart="10" from="-106455704#9" to="485212847#0"/&gt;</v>
      </c>
      <c r="AC147" s="23" t="s">
        <v>1350</v>
      </c>
      <c r="AD147" s="23">
        <f t="shared" si="30"/>
        <v>103</v>
      </c>
      <c r="AE147" s="23">
        <v>10</v>
      </c>
      <c r="AF147" s="23" t="str">
        <f t="shared" si="31"/>
        <v>-106455704#9</v>
      </c>
      <c r="AG147" s="24" t="str">
        <f>$M$50</f>
        <v>485212847#0</v>
      </c>
      <c r="AK147" s="62" t="s">
        <v>1355</v>
      </c>
      <c r="AL147" s="62" t="str">
        <f t="shared" si="29"/>
        <v>&lt;trip id="Wynn-GeogresLA-53rd-WB-05-Finish-Routed103" depart="14" from="196358983#7" to="196358983#8"/&gt;</v>
      </c>
      <c r="AM147" s="62" t="s">
        <v>1375</v>
      </c>
      <c r="AN147" s="62">
        <v>14</v>
      </c>
      <c r="AO147" s="62" t="str">
        <f t="shared" si="32"/>
        <v>196358983#7</v>
      </c>
      <c r="AP147" s="62" t="str">
        <f>$M$52</f>
        <v>196358983#8</v>
      </c>
    </row>
    <row r="148" spans="27:42" ht="15.75" thickBot="1" x14ac:dyDescent="0.3">
      <c r="AA148" s="25" t="s">
        <v>1333</v>
      </c>
      <c r="AB148" s="26" t="str">
        <f t="shared" si="28"/>
        <v>&lt;trip id="ConcrseDR-Belmont-MemHll-EB-02-Finish-Routed104" depart="10" from="-106455704#9" to="43117623"/&gt;</v>
      </c>
      <c r="AC148" s="26" t="s">
        <v>1350</v>
      </c>
      <c r="AD148" s="26">
        <f t="shared" si="30"/>
        <v>104</v>
      </c>
      <c r="AE148" s="26">
        <v>10</v>
      </c>
      <c r="AF148" s="26" t="str">
        <f t="shared" si="31"/>
        <v>-106455704#9</v>
      </c>
      <c r="AG148" s="27">
        <f>$M$51</f>
        <v>43117623</v>
      </c>
      <c r="AK148" s="2" t="s">
        <v>1355</v>
      </c>
      <c r="AL148" s="2" t="str">
        <f t="shared" si="29"/>
        <v>&lt;trip id="Wynn-GeogresLA-53rd-WB-05-Finish-Routed104" depart="14" from="196358983#7" to="32121248#14"/&gt;</v>
      </c>
      <c r="AM148" s="2" t="s">
        <v>1375</v>
      </c>
      <c r="AN148" s="2">
        <v>14</v>
      </c>
      <c r="AO148" s="2" t="str">
        <f t="shared" si="32"/>
        <v>196358983#7</v>
      </c>
      <c r="AP148" s="2" t="str">
        <f>$M$53</f>
        <v>32121248#14</v>
      </c>
    </row>
    <row r="149" spans="27:42" x14ac:dyDescent="0.25">
      <c r="AA149" s="28" t="s">
        <v>1333</v>
      </c>
      <c r="AB149" s="29" t="str">
        <f t="shared" si="28"/>
        <v>&lt;trip id="Girard-38th-34th-EB-2017-Finish-Routed105" depart="40" from="134558401" to="-42706763#2"/&gt;</v>
      </c>
      <c r="AC149" s="29" t="s">
        <v>1469</v>
      </c>
      <c r="AD149" s="29">
        <f t="shared" si="30"/>
        <v>105</v>
      </c>
      <c r="AE149" s="29">
        <v>40</v>
      </c>
      <c r="AF149" s="29" t="str">
        <f t="shared" si="31"/>
        <v>134558401</v>
      </c>
      <c r="AG149" s="30" t="str">
        <f>$M$44</f>
        <v>-42706763#2</v>
      </c>
      <c r="AK149" s="1" t="s">
        <v>1355</v>
      </c>
      <c r="AL149" s="1" t="str">
        <f t="shared" si="29"/>
        <v>&lt;trip id="Wynn-GeogresLA-53rd-WB-05-Finish-Routed105" depart="14" from="196358983#7" to="104526256-AddedOnRampEdge"/&gt;</v>
      </c>
      <c r="AM149" s="1" t="s">
        <v>1375</v>
      </c>
      <c r="AN149" s="1">
        <v>14</v>
      </c>
      <c r="AO149" s="1" t="str">
        <f t="shared" si="32"/>
        <v>196358983#7</v>
      </c>
      <c r="AP149" s="1" t="str">
        <f>$M$54</f>
        <v>104526256-AddedOnRampEdge</v>
      </c>
    </row>
    <row r="150" spans="27:42" x14ac:dyDescent="0.25">
      <c r="AA150" s="31" t="s">
        <v>1333</v>
      </c>
      <c r="AB150" s="2" t="str">
        <f t="shared" si="28"/>
        <v>&lt;trip id="Girard-38th-34th-EB-2017-Finish-Routed106" depart="40" from="134558401" to="-12150712#3"/&gt;</v>
      </c>
      <c r="AC150" s="2" t="s">
        <v>1469</v>
      </c>
      <c r="AD150" s="2">
        <f t="shared" si="30"/>
        <v>106</v>
      </c>
      <c r="AE150" s="2">
        <v>40</v>
      </c>
      <c r="AF150" s="2" t="str">
        <f t="shared" si="31"/>
        <v>134558401</v>
      </c>
      <c r="AG150" s="32" t="str">
        <f>$M$45</f>
        <v>-12150712#3</v>
      </c>
      <c r="AK150" s="2" t="s">
        <v>1355</v>
      </c>
      <c r="AL150" s="2" t="str">
        <f t="shared" si="29"/>
        <v>&lt;trip id="Wynn-GeogresLA-53rd-WB-05-Finish-Routed106" depart="14" from="196358983#7" to="12327906#1"/&gt;</v>
      </c>
      <c r="AM150" s="2" t="s">
        <v>1375</v>
      </c>
      <c r="AN150" s="2">
        <v>14</v>
      </c>
      <c r="AO150" s="2" t="str">
        <f t="shared" si="32"/>
        <v>196358983#7</v>
      </c>
      <c r="AP150" s="2" t="str">
        <f>$M$55</f>
        <v>12327906#1</v>
      </c>
    </row>
    <row r="151" spans="27:42" x14ac:dyDescent="0.25">
      <c r="AA151" s="31" t="s">
        <v>1333</v>
      </c>
      <c r="AB151" s="2" t="str">
        <f t="shared" si="28"/>
        <v>&lt;trip id="Girard-38th-34th-EB-2017-Finish-Routed107" depart="40" from="134558401" to="-12202540#1"/&gt;</v>
      </c>
      <c r="AC151" s="2" t="s">
        <v>1469</v>
      </c>
      <c r="AD151" s="2">
        <f t="shared" si="30"/>
        <v>107</v>
      </c>
      <c r="AE151" s="2">
        <v>40</v>
      </c>
      <c r="AF151" s="2" t="str">
        <f t="shared" si="31"/>
        <v>134558401</v>
      </c>
      <c r="AG151" s="32" t="str">
        <f>$M$46</f>
        <v>-12202540#1</v>
      </c>
      <c r="AK151" s="1" t="s">
        <v>1355</v>
      </c>
      <c r="AL151" s="1" t="str">
        <f t="shared" si="29"/>
        <v>&lt;trip id="Wynn-GeogresLA-53rd-WB-05-Finish-Routed107" depart="14" from="196358983#7" to="49321305"/&gt;</v>
      </c>
      <c r="AM151" s="1" t="s">
        <v>1375</v>
      </c>
      <c r="AN151" s="1">
        <v>14</v>
      </c>
      <c r="AO151" s="1" t="str">
        <f t="shared" si="32"/>
        <v>196358983#7</v>
      </c>
      <c r="AP151" s="1" t="str">
        <f>$M$56</f>
        <v>49321305</v>
      </c>
    </row>
    <row r="152" spans="27:42" x14ac:dyDescent="0.25">
      <c r="AA152" s="31" t="s">
        <v>1333</v>
      </c>
      <c r="AB152" s="2" t="str">
        <f t="shared" si="28"/>
        <v>&lt;trip id="Girard-38th-34th-EB-2017-Finish-Routed108" depart="40" from="134558401" to="-43117599"/&gt;</v>
      </c>
      <c r="AC152" s="2" t="s">
        <v>1469</v>
      </c>
      <c r="AD152" s="2">
        <f t="shared" si="30"/>
        <v>108</v>
      </c>
      <c r="AE152" s="2">
        <v>40</v>
      </c>
      <c r="AF152" s="2" t="str">
        <f t="shared" si="31"/>
        <v>134558401</v>
      </c>
      <c r="AG152" s="32">
        <f>$M$47</f>
        <v>-43117599</v>
      </c>
      <c r="AK152" s="2" t="s">
        <v>1355</v>
      </c>
      <c r="AL152" s="2" t="str">
        <f t="shared" si="29"/>
        <v>&lt;trip id="Wynn-GeogresLA-53rd-WB-05-Finish-Routed108" depart="14" from="196358983#7" to="-43357850#4"/&gt;</v>
      </c>
      <c r="AM152" s="2" t="s">
        <v>1375</v>
      </c>
      <c r="AN152" s="2">
        <v>14</v>
      </c>
      <c r="AO152" s="2" t="str">
        <f t="shared" si="32"/>
        <v>196358983#7</v>
      </c>
      <c r="AP152" s="2" t="str">
        <f>$M$57</f>
        <v>-43357850#4</v>
      </c>
    </row>
    <row r="153" spans="27:42" x14ac:dyDescent="0.25">
      <c r="AA153" s="31" t="s">
        <v>1333</v>
      </c>
      <c r="AB153" s="2" t="str">
        <f t="shared" si="28"/>
        <v>&lt;trip id="Girard-38th-34th-EB-2017-Finish-Routed109" depart="40" from="134558401" to="49887339.0"/&gt;</v>
      </c>
      <c r="AC153" s="2" t="s">
        <v>1469</v>
      </c>
      <c r="AD153" s="2">
        <f t="shared" si="30"/>
        <v>109</v>
      </c>
      <c r="AE153" s="2">
        <v>40</v>
      </c>
      <c r="AF153" s="2" t="str">
        <f t="shared" si="31"/>
        <v>134558401</v>
      </c>
      <c r="AG153" s="32" t="str">
        <f>$M$48</f>
        <v>49887339.0</v>
      </c>
      <c r="AK153" s="1" t="s">
        <v>1355</v>
      </c>
      <c r="AL153" s="1" t="str">
        <f t="shared" si="29"/>
        <v>&lt;trip id="ParkSide-52nd-Belmont-WB-2017-1109" depart="25" from="62105282#0" to="196358983#8"/&gt;</v>
      </c>
      <c r="AM153" s="51" t="s">
        <v>1624</v>
      </c>
      <c r="AN153" s="7">
        <v>25</v>
      </c>
      <c r="AO153" s="35" t="s">
        <v>1622</v>
      </c>
      <c r="AP153" s="1" t="str">
        <f>$M$52</f>
        <v>196358983#8</v>
      </c>
    </row>
    <row r="154" spans="27:42" x14ac:dyDescent="0.25">
      <c r="AA154" s="31" t="s">
        <v>1333</v>
      </c>
      <c r="AB154" s="2" t="str">
        <f t="shared" si="28"/>
        <v>&lt;trip id="Girard-38th-34th-EB-2017-Finish-Routed110" depart="40" from="134558401" to="43357850#14.0"/&gt;</v>
      </c>
      <c r="AC154" s="2" t="s">
        <v>1469</v>
      </c>
      <c r="AD154" s="2">
        <f t="shared" si="30"/>
        <v>110</v>
      </c>
      <c r="AE154" s="2">
        <v>40</v>
      </c>
      <c r="AF154" s="2" t="str">
        <f t="shared" si="31"/>
        <v>134558401</v>
      </c>
      <c r="AG154" s="32" t="str">
        <f>$M$49</f>
        <v>43357850#14.0</v>
      </c>
      <c r="AK154" s="1" t="s">
        <v>1355</v>
      </c>
      <c r="AL154" s="1" t="str">
        <f t="shared" si="29"/>
        <v>&lt;trip id="ParkSide-52nd-Belmont-WB-2017-2110" depart="25" from="62105282#0" to="32121248#14"/&gt;</v>
      </c>
      <c r="AM154" s="51" t="s">
        <v>1625</v>
      </c>
      <c r="AN154" s="7">
        <v>25</v>
      </c>
      <c r="AO154" s="7" t="s">
        <v>1622</v>
      </c>
      <c r="AP154" s="2" t="str">
        <f>$M$53</f>
        <v>32121248#14</v>
      </c>
    </row>
    <row r="155" spans="27:42" x14ac:dyDescent="0.25">
      <c r="AA155" s="31" t="s">
        <v>1333</v>
      </c>
      <c r="AB155" s="2" t="str">
        <f t="shared" si="28"/>
        <v>&lt;trip id="Girard-38th-34th-EB-2017-Finish-Routed111" depart="40" from="134558401" to="485212847#0"/&gt;</v>
      </c>
      <c r="AC155" s="2" t="s">
        <v>1469</v>
      </c>
      <c r="AD155" s="2">
        <f t="shared" si="30"/>
        <v>111</v>
      </c>
      <c r="AE155" s="2">
        <v>40</v>
      </c>
      <c r="AF155" s="2" t="str">
        <f t="shared" si="31"/>
        <v>134558401</v>
      </c>
      <c r="AG155" s="32" t="str">
        <f>$M$50</f>
        <v>485212847#0</v>
      </c>
      <c r="AK155" s="1" t="s">
        <v>1355</v>
      </c>
      <c r="AL155" s="1" t="str">
        <f t="shared" si="29"/>
        <v>&lt;trip id="ParkSide-52nd-Belmont-WB-2017-3111" depart="25" from="62105282#0" to="104526256-AddedOnRampEdge"/&gt;</v>
      </c>
      <c r="AM155" s="51" t="s">
        <v>1626</v>
      </c>
      <c r="AN155" s="7">
        <v>25</v>
      </c>
      <c r="AO155" s="7" t="s">
        <v>1622</v>
      </c>
      <c r="AP155" s="1" t="str">
        <f>$M$54</f>
        <v>104526256-AddedOnRampEdge</v>
      </c>
    </row>
    <row r="156" spans="27:42" ht="15.75" thickBot="1" x14ac:dyDescent="0.3">
      <c r="AA156" s="36" t="s">
        <v>1333</v>
      </c>
      <c r="AB156" s="37" t="str">
        <f t="shared" si="28"/>
        <v>&lt;trip id="Girard-38th-34th-EB-2017-Finish-Routed112" depart="40" from="134558401" to="43117623"/&gt;</v>
      </c>
      <c r="AC156" s="37" t="s">
        <v>1469</v>
      </c>
      <c r="AD156" s="37">
        <f t="shared" si="30"/>
        <v>112</v>
      </c>
      <c r="AE156" s="37">
        <v>40</v>
      </c>
      <c r="AF156" s="37" t="str">
        <f t="shared" si="31"/>
        <v>134558401</v>
      </c>
      <c r="AG156" s="38">
        <f>$M$51</f>
        <v>43117623</v>
      </c>
      <c r="AK156" s="1" t="s">
        <v>1355</v>
      </c>
      <c r="AL156" s="1" t="str">
        <f t="shared" si="29"/>
        <v>&lt;trip id="ParkSide-52nd-Belmont-WB-2017-4112" depart="25" from="62105282#0" to="12327906#1"/&gt;</v>
      </c>
      <c r="AM156" s="51" t="s">
        <v>1627</v>
      </c>
      <c r="AN156" s="7">
        <v>25</v>
      </c>
      <c r="AO156" s="7" t="s">
        <v>1622</v>
      </c>
      <c r="AP156" s="2" t="str">
        <f>$M$55</f>
        <v>12327906#1</v>
      </c>
    </row>
    <row r="157" spans="27:42" x14ac:dyDescent="0.25">
      <c r="AA157" s="19" t="s">
        <v>1333</v>
      </c>
      <c r="AB157" s="20" t="str">
        <f t="shared" si="28"/>
        <v>&lt;trip id="GrgeHill-Wynn_BTH-02-Finish-Routed113" depart="12" from="49940069" to="-42706763#2"/&gt;</v>
      </c>
      <c r="AC157" s="20" t="s">
        <v>1362</v>
      </c>
      <c r="AD157" s="20">
        <f t="shared" si="30"/>
        <v>113</v>
      </c>
      <c r="AE157" s="20">
        <v>12</v>
      </c>
      <c r="AF157" s="20" t="str">
        <f t="shared" ref="AF157:AF188" si="33">VLOOKUP(AC157,$AY$26:$BA$62,3,FALSE)</f>
        <v>49940069</v>
      </c>
      <c r="AG157" s="21" t="str">
        <f>$M$44</f>
        <v>-42706763#2</v>
      </c>
      <c r="AK157" s="1" t="s">
        <v>1355</v>
      </c>
      <c r="AL157" s="1" t="str">
        <f t="shared" si="29"/>
        <v>&lt;trip id="ParkSide-52nd-Belmont-WB-2017-5113" depart="25" from="62105282#0" to="49321305"/&gt;</v>
      </c>
      <c r="AM157" s="51" t="s">
        <v>1628</v>
      </c>
      <c r="AN157" s="7">
        <v>25</v>
      </c>
      <c r="AO157" s="7" t="s">
        <v>1622</v>
      </c>
      <c r="AP157" s="1" t="str">
        <f>$M$56</f>
        <v>49321305</v>
      </c>
    </row>
    <row r="158" spans="27:42" x14ac:dyDescent="0.25">
      <c r="AA158" s="22" t="s">
        <v>1333</v>
      </c>
      <c r="AB158" s="23" t="str">
        <f t="shared" si="28"/>
        <v>&lt;trip id="GrgeHill-Wynn_BTH-02-Finish-Routed114" depart="12" from="49940069" to="-12150712#3"/&gt;</v>
      </c>
      <c r="AC158" s="23" t="s">
        <v>1362</v>
      </c>
      <c r="AD158" s="23">
        <f t="shared" si="30"/>
        <v>114</v>
      </c>
      <c r="AE158" s="23">
        <v>12</v>
      </c>
      <c r="AF158" s="23" t="str">
        <f t="shared" si="33"/>
        <v>49940069</v>
      </c>
      <c r="AG158" s="24" t="str">
        <f>$M$45</f>
        <v>-12150712#3</v>
      </c>
      <c r="AK158" s="1" t="s">
        <v>1355</v>
      </c>
      <c r="AL158" s="1" t="str">
        <f t="shared" si="29"/>
        <v>&lt;trip id="ParkSide-52nd-Belmont-WB-2017-6114" depart="25" from="62105282#0" to="-43357850#4"/&gt;</v>
      </c>
      <c r="AM158" s="51" t="s">
        <v>1629</v>
      </c>
      <c r="AN158" s="7">
        <v>25</v>
      </c>
      <c r="AO158" s="7" t="s">
        <v>1622</v>
      </c>
      <c r="AP158" s="2" t="str">
        <f>$M$57</f>
        <v>-43357850#4</v>
      </c>
    </row>
    <row r="159" spans="27:42" x14ac:dyDescent="0.25">
      <c r="AA159" s="22" t="s">
        <v>1333</v>
      </c>
      <c r="AB159" s="23" t="str">
        <f t="shared" si="28"/>
        <v>&lt;trip id="GrgeHill-Wynn_BTH-02-Finish-Routed115" depart="12" from="49940069" to="-12202540#1"/&gt;</v>
      </c>
      <c r="AC159" s="23" t="s">
        <v>1362</v>
      </c>
      <c r="AD159" s="23">
        <f t="shared" si="30"/>
        <v>115</v>
      </c>
      <c r="AE159" s="23">
        <v>12</v>
      </c>
      <c r="AF159" s="23" t="str">
        <f t="shared" si="33"/>
        <v>49940069</v>
      </c>
      <c r="AG159" s="24" t="str">
        <f>$M$46</f>
        <v>-12202540#1</v>
      </c>
    </row>
    <row r="160" spans="27:42" x14ac:dyDescent="0.25">
      <c r="AA160" s="22" t="s">
        <v>1333</v>
      </c>
      <c r="AB160" s="23" t="str">
        <f t="shared" si="28"/>
        <v>&lt;trip id="GrgeHill-Wynn_BTH-02-Finish-Routed116" depart="12" from="49940069" to="-43117599"/&gt;</v>
      </c>
      <c r="AC160" s="23" t="s">
        <v>1362</v>
      </c>
      <c r="AD160" s="23">
        <f t="shared" si="30"/>
        <v>116</v>
      </c>
      <c r="AE160" s="23">
        <v>12</v>
      </c>
      <c r="AF160" s="23" t="str">
        <f t="shared" si="33"/>
        <v>49940069</v>
      </c>
      <c r="AG160" s="24">
        <f>$M$47</f>
        <v>-43117599</v>
      </c>
    </row>
    <row r="161" spans="27:33" x14ac:dyDescent="0.25">
      <c r="AA161" s="22" t="s">
        <v>1333</v>
      </c>
      <c r="AB161" s="23" t="str">
        <f t="shared" si="28"/>
        <v>&lt;trip id="GrgeHill-Wynn_BTH-02-Finish-Routed117" depart="12" from="49940069" to="49887339.0"/&gt;</v>
      </c>
      <c r="AC161" s="23" t="s">
        <v>1362</v>
      </c>
      <c r="AD161" s="23">
        <f t="shared" si="30"/>
        <v>117</v>
      </c>
      <c r="AE161" s="23">
        <v>12</v>
      </c>
      <c r="AF161" s="23" t="str">
        <f t="shared" si="33"/>
        <v>49940069</v>
      </c>
      <c r="AG161" s="24" t="str">
        <f>$M$48</f>
        <v>49887339.0</v>
      </c>
    </row>
    <row r="162" spans="27:33" x14ac:dyDescent="0.25">
      <c r="AA162" s="22" t="s">
        <v>1333</v>
      </c>
      <c r="AB162" s="23" t="str">
        <f t="shared" si="28"/>
        <v>&lt;trip id="GrgeHill-Wynn_BTH-02-Finish-Routed118" depart="12" from="49940069" to="43357850#14.0"/&gt;</v>
      </c>
      <c r="AC162" s="23" t="s">
        <v>1362</v>
      </c>
      <c r="AD162" s="23">
        <f t="shared" si="30"/>
        <v>118</v>
      </c>
      <c r="AE162" s="23">
        <v>12</v>
      </c>
      <c r="AF162" s="23" t="str">
        <f t="shared" si="33"/>
        <v>49940069</v>
      </c>
      <c r="AG162" s="24" t="str">
        <f>$M$49</f>
        <v>43357850#14.0</v>
      </c>
    </row>
    <row r="163" spans="27:33" x14ac:dyDescent="0.25">
      <c r="AA163" s="22" t="s">
        <v>1333</v>
      </c>
      <c r="AB163" s="23" t="str">
        <f t="shared" si="28"/>
        <v>&lt;trip id="GrgeHill-Wynn_BTH-02-Finish-Routed119" depart="12" from="49940069" to="485212847#0"/&gt;</v>
      </c>
      <c r="AC163" s="23" t="s">
        <v>1362</v>
      </c>
      <c r="AD163" s="23">
        <f t="shared" si="30"/>
        <v>119</v>
      </c>
      <c r="AE163" s="23">
        <v>12</v>
      </c>
      <c r="AF163" s="23" t="str">
        <f t="shared" si="33"/>
        <v>49940069</v>
      </c>
      <c r="AG163" s="24" t="str">
        <f>$M$50</f>
        <v>485212847#0</v>
      </c>
    </row>
    <row r="164" spans="27:33" ht="15.75" thickBot="1" x14ac:dyDescent="0.3">
      <c r="AA164" s="25" t="s">
        <v>1333</v>
      </c>
      <c r="AB164" s="26" t="str">
        <f t="shared" si="28"/>
        <v>&lt;trip id="GrgeHill-Wynn_BTH-02-Finish-Routed120" depart="12" from="49940069" to="43117623"/&gt;</v>
      </c>
      <c r="AC164" s="26" t="s">
        <v>1362</v>
      </c>
      <c r="AD164" s="26">
        <f t="shared" si="30"/>
        <v>120</v>
      </c>
      <c r="AE164" s="26">
        <v>12</v>
      </c>
      <c r="AF164" s="26" t="str">
        <f t="shared" si="33"/>
        <v>49940069</v>
      </c>
      <c r="AG164" s="27">
        <f>$M$51</f>
        <v>43117623</v>
      </c>
    </row>
    <row r="165" spans="27:33" x14ac:dyDescent="0.25">
      <c r="AA165" s="28" t="s">
        <v>1333</v>
      </c>
      <c r="AB165" s="29" t="str">
        <f t="shared" si="28"/>
        <v>&lt;trip id="Montgm-76-ramp-MLK-EB-14-Finish-Routed121" depart="33" from="43117623" to="-42706763#2"/&gt;</v>
      </c>
      <c r="AC165" s="29" t="s">
        <v>1447</v>
      </c>
      <c r="AD165" s="29">
        <f t="shared" si="30"/>
        <v>121</v>
      </c>
      <c r="AE165" s="29">
        <v>33</v>
      </c>
      <c r="AF165" s="29" t="str">
        <f t="shared" si="33"/>
        <v>43117623</v>
      </c>
      <c r="AG165" s="30" t="str">
        <f>$M$44</f>
        <v>-42706763#2</v>
      </c>
    </row>
    <row r="166" spans="27:33" x14ac:dyDescent="0.25">
      <c r="AA166" s="31" t="s">
        <v>1333</v>
      </c>
      <c r="AB166" s="2" t="str">
        <f t="shared" si="28"/>
        <v>&lt;trip id="Montgm-76-ramp-MLK-EB-14-Finish-Routed122" depart="33" from="43117623" to="-12150712#3"/&gt;</v>
      </c>
      <c r="AC166" s="2" t="s">
        <v>1447</v>
      </c>
      <c r="AD166" s="2">
        <f t="shared" si="30"/>
        <v>122</v>
      </c>
      <c r="AE166" s="2">
        <v>33</v>
      </c>
      <c r="AF166" s="2" t="str">
        <f t="shared" si="33"/>
        <v>43117623</v>
      </c>
      <c r="AG166" s="32" t="str">
        <f>$M$45</f>
        <v>-12150712#3</v>
      </c>
    </row>
    <row r="167" spans="27:33" x14ac:dyDescent="0.25">
      <c r="AA167" s="31" t="s">
        <v>1333</v>
      </c>
      <c r="AB167" s="2" t="str">
        <f t="shared" si="28"/>
        <v>&lt;trip id="Montgm-76-ramp-MLK-EB-14-Finish-Routed123" depart="33" from="43117623" to="-12202540#1"/&gt;</v>
      </c>
      <c r="AC167" s="2" t="s">
        <v>1447</v>
      </c>
      <c r="AD167" s="2">
        <f t="shared" si="30"/>
        <v>123</v>
      </c>
      <c r="AE167" s="2">
        <v>33</v>
      </c>
      <c r="AF167" s="2" t="str">
        <f t="shared" si="33"/>
        <v>43117623</v>
      </c>
      <c r="AG167" s="32" t="str">
        <f>$M$46</f>
        <v>-12202540#1</v>
      </c>
    </row>
    <row r="168" spans="27:33" x14ac:dyDescent="0.25">
      <c r="AA168" s="31" t="s">
        <v>1333</v>
      </c>
      <c r="AB168" s="2" t="str">
        <f t="shared" si="28"/>
        <v>&lt;trip id="Montgm-76-ramp-MLK-EB-14-Finish-Routed124" depart="33" from="43117623" to="-43117599"/&gt;</v>
      </c>
      <c r="AC168" s="2" t="s">
        <v>1447</v>
      </c>
      <c r="AD168" s="2">
        <f t="shared" si="30"/>
        <v>124</v>
      </c>
      <c r="AE168" s="2">
        <v>33</v>
      </c>
      <c r="AF168" s="2" t="str">
        <f t="shared" si="33"/>
        <v>43117623</v>
      </c>
      <c r="AG168" s="32">
        <f>$M$47</f>
        <v>-43117599</v>
      </c>
    </row>
    <row r="169" spans="27:33" x14ac:dyDescent="0.25">
      <c r="AA169" s="31" t="s">
        <v>1333</v>
      </c>
      <c r="AB169" s="2" t="str">
        <f t="shared" si="28"/>
        <v>&lt;trip id="Montgm-76-ramp-MLK-EB-14-Finish-Routed125" depart="33" from="43117623" to="49887339.0"/&gt;</v>
      </c>
      <c r="AC169" s="2" t="s">
        <v>1447</v>
      </c>
      <c r="AD169" s="2">
        <f t="shared" si="30"/>
        <v>125</v>
      </c>
      <c r="AE169" s="2">
        <v>33</v>
      </c>
      <c r="AF169" s="2" t="str">
        <f t="shared" si="33"/>
        <v>43117623</v>
      </c>
      <c r="AG169" s="32" t="str">
        <f>$M$48</f>
        <v>49887339.0</v>
      </c>
    </row>
    <row r="170" spans="27:33" x14ac:dyDescent="0.25">
      <c r="AA170" s="31" t="s">
        <v>1333</v>
      </c>
      <c r="AB170" s="2" t="str">
        <f t="shared" si="28"/>
        <v>&lt;trip id="Montgm-76-ramp-MLK-EB-14-Finish-Routed126" depart="33" from="43117623" to="43357850#14.0"/&gt;</v>
      </c>
      <c r="AC170" s="2" t="s">
        <v>1447</v>
      </c>
      <c r="AD170" s="2">
        <f t="shared" si="30"/>
        <v>126</v>
      </c>
      <c r="AE170" s="2">
        <v>33</v>
      </c>
      <c r="AF170" s="2" t="str">
        <f t="shared" si="33"/>
        <v>43117623</v>
      </c>
      <c r="AG170" s="32" t="str">
        <f>$M$49</f>
        <v>43357850#14.0</v>
      </c>
    </row>
    <row r="171" spans="27:33" x14ac:dyDescent="0.25">
      <c r="AA171" s="31" t="s">
        <v>1333</v>
      </c>
      <c r="AB171" s="2" t="str">
        <f t="shared" si="28"/>
        <v>&lt;trip id="Montgm-76-ramp-MLK-EB-14-Finish-Routed127" depart="33" from="43117623" to="485212847#0"/&gt;</v>
      </c>
      <c r="AC171" s="2" t="s">
        <v>1447</v>
      </c>
      <c r="AD171" s="2">
        <f t="shared" si="30"/>
        <v>127</v>
      </c>
      <c r="AE171" s="2">
        <v>33</v>
      </c>
      <c r="AF171" s="2" t="str">
        <f t="shared" si="33"/>
        <v>43117623</v>
      </c>
      <c r="AG171" s="32" t="str">
        <f>$M$50</f>
        <v>485212847#0</v>
      </c>
    </row>
    <row r="172" spans="27:33" ht="15.75" thickBot="1" x14ac:dyDescent="0.3">
      <c r="AA172" s="36" t="s">
        <v>1333</v>
      </c>
      <c r="AB172" s="37" t="str">
        <f t="shared" si="28"/>
        <v>&lt;trip id="Montgm-76-ramp-MLK-EB-14-Finish-Routed128" depart="33" from="43117623" to="43117623"/&gt;</v>
      </c>
      <c r="AC172" s="37" t="s">
        <v>1447</v>
      </c>
      <c r="AD172" s="37">
        <f t="shared" si="30"/>
        <v>128</v>
      </c>
      <c r="AE172" s="37">
        <v>33</v>
      </c>
      <c r="AF172" s="37" t="str">
        <f t="shared" si="33"/>
        <v>43117623</v>
      </c>
      <c r="AG172" s="38">
        <f>$M$51</f>
        <v>43117623</v>
      </c>
    </row>
    <row r="173" spans="27:33" x14ac:dyDescent="0.25">
      <c r="AA173" s="19" t="s">
        <v>1333</v>
      </c>
      <c r="AB173" s="20" t="str">
        <f t="shared" si="28"/>
        <v>&lt;trip id="Montgm-BelMan-76-ramps-EB-14-Finish-Routed129" depart="31" from="12180067#4" to="-42706763#2"/&gt;</v>
      </c>
      <c r="AC173" s="20" t="s">
        <v>1438</v>
      </c>
      <c r="AD173" s="20">
        <f t="shared" si="30"/>
        <v>129</v>
      </c>
      <c r="AE173" s="20">
        <v>31</v>
      </c>
      <c r="AF173" s="20" t="str">
        <f t="shared" si="33"/>
        <v>12180067#4</v>
      </c>
      <c r="AG173" s="21" t="str">
        <f>$M$44</f>
        <v>-42706763#2</v>
      </c>
    </row>
    <row r="174" spans="27:33" x14ac:dyDescent="0.25">
      <c r="AA174" s="22" t="s">
        <v>1333</v>
      </c>
      <c r="AB174" s="23" t="str">
        <f t="shared" ref="AB174:AB236" si="34">_xlfn.CONCAT($E$26,AC174,AD174,$F$26,AE174,$G$26,AF174,$H$26,AG174,$I$26)</f>
        <v>&lt;trip id="Montgm-BelMan-76-ramps-EB-14-Finish-Routed130" depart="31" from="12180067#4" to="-12150712#3"/&gt;</v>
      </c>
      <c r="AC174" s="23" t="s">
        <v>1438</v>
      </c>
      <c r="AD174" s="23">
        <f t="shared" si="30"/>
        <v>130</v>
      </c>
      <c r="AE174" s="23">
        <v>31</v>
      </c>
      <c r="AF174" s="23" t="str">
        <f t="shared" si="33"/>
        <v>12180067#4</v>
      </c>
      <c r="AG174" s="24" t="str">
        <f>$M$45</f>
        <v>-12150712#3</v>
      </c>
    </row>
    <row r="175" spans="27:33" x14ac:dyDescent="0.25">
      <c r="AA175" s="22" t="s">
        <v>1333</v>
      </c>
      <c r="AB175" s="23" t="str">
        <f t="shared" si="34"/>
        <v>&lt;trip id="Montgm-BelMan-76-ramps-EB-14-Finish-Routed131" depart="31" from="12180067#4" to="-12202540#1"/&gt;</v>
      </c>
      <c r="AC175" s="23" t="s">
        <v>1438</v>
      </c>
      <c r="AD175" s="23">
        <f t="shared" ref="AD175:AD236" si="35">1+AD174</f>
        <v>131</v>
      </c>
      <c r="AE175" s="23">
        <v>31</v>
      </c>
      <c r="AF175" s="23" t="str">
        <f t="shared" si="33"/>
        <v>12180067#4</v>
      </c>
      <c r="AG175" s="24" t="str">
        <f>$M$46</f>
        <v>-12202540#1</v>
      </c>
    </row>
    <row r="176" spans="27:33" x14ac:dyDescent="0.25">
      <c r="AA176" s="22" t="s">
        <v>1333</v>
      </c>
      <c r="AB176" s="23" t="str">
        <f t="shared" si="34"/>
        <v>&lt;trip id="Montgm-BelMan-76-ramps-EB-14-Finish-Routed132" depart="31" from="12180067#4" to="-43117599"/&gt;</v>
      </c>
      <c r="AC176" s="23" t="s">
        <v>1438</v>
      </c>
      <c r="AD176" s="23">
        <f t="shared" si="35"/>
        <v>132</v>
      </c>
      <c r="AE176" s="23">
        <v>31</v>
      </c>
      <c r="AF176" s="23" t="str">
        <f t="shared" si="33"/>
        <v>12180067#4</v>
      </c>
      <c r="AG176" s="24">
        <f>$M$47</f>
        <v>-43117599</v>
      </c>
    </row>
    <row r="177" spans="27:33" x14ac:dyDescent="0.25">
      <c r="AA177" s="22" t="s">
        <v>1333</v>
      </c>
      <c r="AB177" s="23" t="str">
        <f t="shared" si="34"/>
        <v>&lt;trip id="Montgm-BelMan-76-ramps-EB-14-Finish-Routed133" depart="31" from="12180067#4" to="49887339.0"/&gt;</v>
      </c>
      <c r="AC177" s="23" t="s">
        <v>1438</v>
      </c>
      <c r="AD177" s="23">
        <f t="shared" si="35"/>
        <v>133</v>
      </c>
      <c r="AE177" s="23">
        <v>31</v>
      </c>
      <c r="AF177" s="23" t="str">
        <f t="shared" si="33"/>
        <v>12180067#4</v>
      </c>
      <c r="AG177" s="24" t="str">
        <f>$M$48</f>
        <v>49887339.0</v>
      </c>
    </row>
    <row r="178" spans="27:33" x14ac:dyDescent="0.25">
      <c r="AA178" s="22" t="s">
        <v>1333</v>
      </c>
      <c r="AB178" s="23" t="str">
        <f t="shared" si="34"/>
        <v>&lt;trip id="Montgm-BelMan-76-ramps-EB-14-Finish-Routed134" depart="31" from="12180067#4" to="43357850#14.0"/&gt;</v>
      </c>
      <c r="AC178" s="23" t="s">
        <v>1438</v>
      </c>
      <c r="AD178" s="23">
        <f t="shared" si="35"/>
        <v>134</v>
      </c>
      <c r="AE178" s="23">
        <v>31</v>
      </c>
      <c r="AF178" s="23" t="str">
        <f t="shared" si="33"/>
        <v>12180067#4</v>
      </c>
      <c r="AG178" s="24" t="str">
        <f>$M$49</f>
        <v>43357850#14.0</v>
      </c>
    </row>
    <row r="179" spans="27:33" x14ac:dyDescent="0.25">
      <c r="AA179" s="22" t="s">
        <v>1333</v>
      </c>
      <c r="AB179" s="23" t="str">
        <f t="shared" si="34"/>
        <v>&lt;trip id="Montgm-BelMan-76-ramps-EB-14-Finish-Routed135" depart="31" from="12180067#4" to="485212847#0"/&gt;</v>
      </c>
      <c r="AC179" s="23" t="s">
        <v>1438</v>
      </c>
      <c r="AD179" s="23">
        <f t="shared" si="35"/>
        <v>135</v>
      </c>
      <c r="AE179" s="23">
        <v>31</v>
      </c>
      <c r="AF179" s="23" t="str">
        <f t="shared" si="33"/>
        <v>12180067#4</v>
      </c>
      <c r="AG179" s="24" t="str">
        <f>$M$50</f>
        <v>485212847#0</v>
      </c>
    </row>
    <row r="180" spans="27:33" ht="15.75" thickBot="1" x14ac:dyDescent="0.3">
      <c r="AA180" s="25" t="s">
        <v>1333</v>
      </c>
      <c r="AB180" s="26" t="str">
        <f t="shared" si="34"/>
        <v>&lt;trip id="Montgm-BelMan-76-ramps-EB-14-Finish-Routed136" depart="31" from="12180067#4" to="43117623"/&gt;</v>
      </c>
      <c r="AC180" s="26" t="s">
        <v>1438</v>
      </c>
      <c r="AD180" s="26">
        <f t="shared" si="35"/>
        <v>136</v>
      </c>
      <c r="AE180" s="26">
        <v>31</v>
      </c>
      <c r="AF180" s="26" t="str">
        <f t="shared" si="33"/>
        <v>12180067#4</v>
      </c>
      <c r="AG180" s="27">
        <f>$M$51</f>
        <v>43117623</v>
      </c>
    </row>
    <row r="181" spans="27:33" x14ac:dyDescent="0.25">
      <c r="AA181" s="28" t="s">
        <v>1319</v>
      </c>
      <c r="AB181" s="29" t="str">
        <f t="shared" si="34"/>
        <v>&lt;trip id="Wynn-54th-PrkSD-BTH-02-Finish-Routed137" depart="19" from="-196358983#4" to="-42706763#2"/&gt;</v>
      </c>
      <c r="AC181" s="29" t="s">
        <v>1397</v>
      </c>
      <c r="AD181" s="29">
        <f t="shared" si="35"/>
        <v>137</v>
      </c>
      <c r="AE181" s="29">
        <v>19</v>
      </c>
      <c r="AF181" s="29" t="str">
        <f t="shared" si="33"/>
        <v>-196358983#4</v>
      </c>
      <c r="AG181" s="30" t="str">
        <f>$M$44</f>
        <v>-42706763#2</v>
      </c>
    </row>
    <row r="182" spans="27:33" x14ac:dyDescent="0.25">
      <c r="AA182" s="31" t="s">
        <v>1319</v>
      </c>
      <c r="AB182" s="2" t="str">
        <f t="shared" si="34"/>
        <v>&lt;trip id="Wynn-54th-PrkSD-BTH-02-Finish-Routed138" depart="19" from="-196358983#4" to="-12150712#3"/&gt;</v>
      </c>
      <c r="AC182" s="2" t="s">
        <v>1397</v>
      </c>
      <c r="AD182" s="2">
        <f t="shared" si="35"/>
        <v>138</v>
      </c>
      <c r="AE182" s="2">
        <v>19</v>
      </c>
      <c r="AF182" s="2" t="str">
        <f t="shared" si="33"/>
        <v>-196358983#4</v>
      </c>
      <c r="AG182" s="32" t="str">
        <f>$M$45</f>
        <v>-12150712#3</v>
      </c>
    </row>
    <row r="183" spans="27:33" x14ac:dyDescent="0.25">
      <c r="AA183" s="31" t="s">
        <v>1319</v>
      </c>
      <c r="AB183" s="2" t="str">
        <f t="shared" si="34"/>
        <v>&lt;trip id="Wynn-54th-PrkSD-BTH-02-Finish-Routed139" depart="19" from="-196358983#4" to="-12202540#1"/&gt;</v>
      </c>
      <c r="AC183" s="2" t="s">
        <v>1397</v>
      </c>
      <c r="AD183" s="2">
        <f t="shared" si="35"/>
        <v>139</v>
      </c>
      <c r="AE183" s="2">
        <v>19</v>
      </c>
      <c r="AF183" s="2" t="str">
        <f t="shared" si="33"/>
        <v>-196358983#4</v>
      </c>
      <c r="AG183" s="32" t="str">
        <f>$M$46</f>
        <v>-12202540#1</v>
      </c>
    </row>
    <row r="184" spans="27:33" x14ac:dyDescent="0.25">
      <c r="AA184" s="31" t="s">
        <v>1319</v>
      </c>
      <c r="AB184" s="2" t="str">
        <f t="shared" si="34"/>
        <v>&lt;trip id="Wynn-54th-PrkSD-BTH-02-Finish-Routed140" depart="19" from="-196358983#4" to="-43117599"/&gt;</v>
      </c>
      <c r="AC184" s="2" t="s">
        <v>1397</v>
      </c>
      <c r="AD184" s="2">
        <f t="shared" si="35"/>
        <v>140</v>
      </c>
      <c r="AE184" s="2">
        <v>19</v>
      </c>
      <c r="AF184" s="2" t="str">
        <f t="shared" si="33"/>
        <v>-196358983#4</v>
      </c>
      <c r="AG184" s="32">
        <f>$M$47</f>
        <v>-43117599</v>
      </c>
    </row>
    <row r="185" spans="27:33" x14ac:dyDescent="0.25">
      <c r="AA185" s="31" t="s">
        <v>1319</v>
      </c>
      <c r="AB185" s="2" t="str">
        <f t="shared" si="34"/>
        <v>&lt;trip id="Wynn-54th-PrkSD-BTH-02-Finish-Routed141" depart="19" from="-196358983#4" to="49887339.0"/&gt;</v>
      </c>
      <c r="AC185" s="2" t="s">
        <v>1397</v>
      </c>
      <c r="AD185" s="2">
        <f t="shared" si="35"/>
        <v>141</v>
      </c>
      <c r="AE185" s="2">
        <v>19</v>
      </c>
      <c r="AF185" s="2" t="str">
        <f t="shared" si="33"/>
        <v>-196358983#4</v>
      </c>
      <c r="AG185" s="32" t="str">
        <f>$M$48</f>
        <v>49887339.0</v>
      </c>
    </row>
    <row r="186" spans="27:33" x14ac:dyDescent="0.25">
      <c r="AA186" s="31" t="s">
        <v>1319</v>
      </c>
      <c r="AB186" s="2" t="str">
        <f t="shared" si="34"/>
        <v>&lt;trip id="Wynn-54th-PrkSD-BTH-02-Finish-Routed142" depart="19" from="-196358983#4" to="43357850#14.0"/&gt;</v>
      </c>
      <c r="AC186" s="2" t="s">
        <v>1397</v>
      </c>
      <c r="AD186" s="2">
        <f t="shared" si="35"/>
        <v>142</v>
      </c>
      <c r="AE186" s="2">
        <v>19</v>
      </c>
      <c r="AF186" s="2" t="str">
        <f t="shared" si="33"/>
        <v>-196358983#4</v>
      </c>
      <c r="AG186" s="32" t="str">
        <f>$M$49</f>
        <v>43357850#14.0</v>
      </c>
    </row>
    <row r="187" spans="27:33" x14ac:dyDescent="0.25">
      <c r="AA187" s="31" t="s">
        <v>1319</v>
      </c>
      <c r="AB187" s="2" t="str">
        <f t="shared" si="34"/>
        <v>&lt;trip id="Wynn-54th-PrkSD-BTH-02-Finish-Routed143" depart="19" from="-196358983#4" to="485212847#0"/&gt;</v>
      </c>
      <c r="AC187" s="2" t="s">
        <v>1397</v>
      </c>
      <c r="AD187" s="2">
        <f t="shared" si="35"/>
        <v>143</v>
      </c>
      <c r="AE187" s="2">
        <v>19</v>
      </c>
      <c r="AF187" s="2" t="str">
        <f t="shared" si="33"/>
        <v>-196358983#4</v>
      </c>
      <c r="AG187" s="32" t="str">
        <f>$M$50</f>
        <v>485212847#0</v>
      </c>
    </row>
    <row r="188" spans="27:33" ht="15.75" thickBot="1" x14ac:dyDescent="0.3">
      <c r="AA188" s="36" t="s">
        <v>1319</v>
      </c>
      <c r="AB188" s="37" t="str">
        <f t="shared" si="34"/>
        <v>&lt;trip id="Wynn-54th-PrkSD-BTH-02-Finish-Routed144" depart="19" from="-196358983#4" to="43117623"/&gt;</v>
      </c>
      <c r="AC188" s="37" t="s">
        <v>1397</v>
      </c>
      <c r="AD188" s="37">
        <f t="shared" si="35"/>
        <v>144</v>
      </c>
      <c r="AE188" s="37">
        <v>19</v>
      </c>
      <c r="AF188" s="37" t="str">
        <f t="shared" si="33"/>
        <v>-196358983#4</v>
      </c>
      <c r="AG188" s="38">
        <f>$M$51</f>
        <v>43117623</v>
      </c>
    </row>
    <row r="189" spans="27:33" x14ac:dyDescent="0.25">
      <c r="AA189" s="19" t="s">
        <v>1333</v>
      </c>
      <c r="AB189" s="20" t="str">
        <f t="shared" si="34"/>
        <v>&lt;trip id="Wynn-GeogresLA-53rd-EB-05-Finish-Routed145" depart="13" from="-196358983#7" to="-42706763#2"/&gt;</v>
      </c>
      <c r="AC189" s="20" t="s">
        <v>1368</v>
      </c>
      <c r="AD189" s="20">
        <f t="shared" si="35"/>
        <v>145</v>
      </c>
      <c r="AE189" s="20">
        <v>13</v>
      </c>
      <c r="AF189" s="20" t="str">
        <f t="shared" ref="AF189:AF196" si="36">VLOOKUP(AC189,$AY$26:$BA$62,3,FALSE)</f>
        <v>-196358983#7</v>
      </c>
      <c r="AG189" s="21" t="str">
        <f>$M$44</f>
        <v>-42706763#2</v>
      </c>
    </row>
    <row r="190" spans="27:33" x14ac:dyDescent="0.25">
      <c r="AA190" s="22" t="s">
        <v>1333</v>
      </c>
      <c r="AB190" s="23" t="str">
        <f t="shared" si="34"/>
        <v>&lt;trip id="Wynn-GeogresLA-53rd-EB-05-Finish-Routed146" depart="13" from="-196358983#7" to="-12150712#3"/&gt;</v>
      </c>
      <c r="AC190" s="23" t="s">
        <v>1368</v>
      </c>
      <c r="AD190" s="23">
        <f t="shared" si="35"/>
        <v>146</v>
      </c>
      <c r="AE190" s="23">
        <v>13</v>
      </c>
      <c r="AF190" s="23" t="str">
        <f t="shared" si="36"/>
        <v>-196358983#7</v>
      </c>
      <c r="AG190" s="24" t="str">
        <f>$M$45</f>
        <v>-12150712#3</v>
      </c>
    </row>
    <row r="191" spans="27:33" x14ac:dyDescent="0.25">
      <c r="AA191" s="22" t="s">
        <v>1333</v>
      </c>
      <c r="AB191" s="23" t="str">
        <f t="shared" si="34"/>
        <v>&lt;trip id="Wynn-GeogresLA-53rd-EB-05-Finish-Routed147" depart="13" from="-196358983#7" to="-12202540#1"/&gt;</v>
      </c>
      <c r="AC191" s="23" t="s">
        <v>1368</v>
      </c>
      <c r="AD191" s="23">
        <f t="shared" si="35"/>
        <v>147</v>
      </c>
      <c r="AE191" s="23">
        <v>13</v>
      </c>
      <c r="AF191" s="23" t="str">
        <f t="shared" si="36"/>
        <v>-196358983#7</v>
      </c>
      <c r="AG191" s="24" t="str">
        <f>$M$46</f>
        <v>-12202540#1</v>
      </c>
    </row>
    <row r="192" spans="27:33" x14ac:dyDescent="0.25">
      <c r="AA192" s="22" t="s">
        <v>1333</v>
      </c>
      <c r="AB192" s="23" t="str">
        <f t="shared" si="34"/>
        <v>&lt;trip id="Wynn-GeogresLA-53rd-EB-05-Finish-Routed148" depart="13" from="-196358983#7" to="-43117599"/&gt;</v>
      </c>
      <c r="AC192" s="23" t="s">
        <v>1368</v>
      </c>
      <c r="AD192" s="23">
        <f t="shared" si="35"/>
        <v>148</v>
      </c>
      <c r="AE192" s="23">
        <v>13</v>
      </c>
      <c r="AF192" s="23" t="str">
        <f t="shared" si="36"/>
        <v>-196358983#7</v>
      </c>
      <c r="AG192" s="24">
        <f>$M$47</f>
        <v>-43117599</v>
      </c>
    </row>
    <row r="193" spans="27:33" x14ac:dyDescent="0.25">
      <c r="AA193" s="22" t="s">
        <v>1333</v>
      </c>
      <c r="AB193" s="23" t="str">
        <f t="shared" si="34"/>
        <v>&lt;trip id="Wynn-GeogresLA-53rd-EB-05-Finish-Routed149" depart="13" from="-196358983#7" to="49887339.0"/&gt;</v>
      </c>
      <c r="AC193" s="23" t="s">
        <v>1368</v>
      </c>
      <c r="AD193" s="23">
        <f t="shared" si="35"/>
        <v>149</v>
      </c>
      <c r="AE193" s="23">
        <v>13</v>
      </c>
      <c r="AF193" s="23" t="str">
        <f t="shared" si="36"/>
        <v>-196358983#7</v>
      </c>
      <c r="AG193" s="24" t="str">
        <f>$M$48</f>
        <v>49887339.0</v>
      </c>
    </row>
    <row r="194" spans="27:33" x14ac:dyDescent="0.25">
      <c r="AA194" s="22" t="s">
        <v>1333</v>
      </c>
      <c r="AB194" s="23" t="str">
        <f t="shared" si="34"/>
        <v>&lt;trip id="Wynn-GeogresLA-53rd-EB-05-Finish-Routed150" depart="13" from="-196358983#7" to="43357850#14.0"/&gt;</v>
      </c>
      <c r="AC194" s="23" t="s">
        <v>1368</v>
      </c>
      <c r="AD194" s="23">
        <f t="shared" si="35"/>
        <v>150</v>
      </c>
      <c r="AE194" s="23">
        <v>13</v>
      </c>
      <c r="AF194" s="23" t="str">
        <f t="shared" si="36"/>
        <v>-196358983#7</v>
      </c>
      <c r="AG194" s="24" t="str">
        <f>$M$49</f>
        <v>43357850#14.0</v>
      </c>
    </row>
    <row r="195" spans="27:33" x14ac:dyDescent="0.25">
      <c r="AA195" s="22" t="s">
        <v>1333</v>
      </c>
      <c r="AB195" s="23" t="str">
        <f t="shared" si="34"/>
        <v>&lt;trip id="Wynn-GeogresLA-53rd-EB-05-Finish-Routed151" depart="13" from="-196358983#7" to="485212847#0"/&gt;</v>
      </c>
      <c r="AC195" s="23" t="s">
        <v>1368</v>
      </c>
      <c r="AD195" s="23">
        <f t="shared" si="35"/>
        <v>151</v>
      </c>
      <c r="AE195" s="23">
        <v>13</v>
      </c>
      <c r="AF195" s="23" t="str">
        <f t="shared" si="36"/>
        <v>-196358983#7</v>
      </c>
      <c r="AG195" s="24" t="str">
        <f>$M$50</f>
        <v>485212847#0</v>
      </c>
    </row>
    <row r="196" spans="27:33" ht="15.75" thickBot="1" x14ac:dyDescent="0.3">
      <c r="AA196" s="25" t="s">
        <v>1333</v>
      </c>
      <c r="AB196" s="26" t="str">
        <f t="shared" si="34"/>
        <v>&lt;trip id="Wynn-GeogresLA-53rd-EB-05-Finish-Routed152" depart="13" from="-196358983#7" to="43117623"/&gt;</v>
      </c>
      <c r="AC196" s="26" t="s">
        <v>1368</v>
      </c>
      <c r="AD196" s="26">
        <f t="shared" si="35"/>
        <v>152</v>
      </c>
      <c r="AE196" s="26">
        <v>13</v>
      </c>
      <c r="AF196" s="26" t="str">
        <f t="shared" si="36"/>
        <v>-196358983#7</v>
      </c>
      <c r="AG196" s="27">
        <f>$M$51</f>
        <v>43117623</v>
      </c>
    </row>
    <row r="197" spans="27:33" x14ac:dyDescent="0.25">
      <c r="AA197" s="28" t="s">
        <v>1319</v>
      </c>
      <c r="AB197" s="29" t="str">
        <f t="shared" si="34"/>
        <v>&lt;trip id="Belmont-PrkSD-Monument-SB-09153" depart="19" from="-448887871#0" to="-42706763#2"/&gt;</v>
      </c>
      <c r="AC197" s="29" t="s">
        <v>1391</v>
      </c>
      <c r="AD197" s="29">
        <f t="shared" si="35"/>
        <v>153</v>
      </c>
      <c r="AE197" s="29">
        <v>19</v>
      </c>
      <c r="AF197" s="29" t="s">
        <v>1607</v>
      </c>
      <c r="AG197" s="30" t="str">
        <f>$M$44</f>
        <v>-42706763#2</v>
      </c>
    </row>
    <row r="198" spans="27:33" x14ac:dyDescent="0.25">
      <c r="AA198" s="31" t="s">
        <v>1319</v>
      </c>
      <c r="AB198" s="2" t="str">
        <f t="shared" si="34"/>
        <v>&lt;trip id="Belmont-PrkSD-Monument-SB-09154" depart="19" from="-448887871#0" to="-12150712#3"/&gt;</v>
      </c>
      <c r="AC198" s="2" t="s">
        <v>1391</v>
      </c>
      <c r="AD198" s="2">
        <f t="shared" si="35"/>
        <v>154</v>
      </c>
      <c r="AE198" s="2">
        <v>19</v>
      </c>
      <c r="AF198" s="2" t="s">
        <v>1607</v>
      </c>
      <c r="AG198" s="32" t="str">
        <f>$M$45</f>
        <v>-12150712#3</v>
      </c>
    </row>
    <row r="199" spans="27:33" x14ac:dyDescent="0.25">
      <c r="AA199" s="31" t="s">
        <v>1319</v>
      </c>
      <c r="AB199" s="2" t="str">
        <f t="shared" si="34"/>
        <v>&lt;trip id="Belmont-PrkSD-Monument-SB-09155" depart="19" from="-448887871#0" to="-12202540#1"/&gt;</v>
      </c>
      <c r="AC199" s="2" t="s">
        <v>1391</v>
      </c>
      <c r="AD199" s="2">
        <f t="shared" si="35"/>
        <v>155</v>
      </c>
      <c r="AE199" s="2">
        <v>19</v>
      </c>
      <c r="AF199" s="2" t="s">
        <v>1607</v>
      </c>
      <c r="AG199" s="32" t="str">
        <f>$M$46</f>
        <v>-12202540#1</v>
      </c>
    </row>
    <row r="200" spans="27:33" x14ac:dyDescent="0.25">
      <c r="AA200" s="31" t="s">
        <v>1319</v>
      </c>
      <c r="AB200" s="2" t="str">
        <f t="shared" si="34"/>
        <v>&lt;trip id="Belmont-PrkSD-Monument-SB-09156" depart="19" from="-448887871#0" to="-43117599"/&gt;</v>
      </c>
      <c r="AC200" s="2" t="s">
        <v>1391</v>
      </c>
      <c r="AD200" s="2">
        <f t="shared" si="35"/>
        <v>156</v>
      </c>
      <c r="AE200" s="2">
        <v>19</v>
      </c>
      <c r="AF200" s="2" t="s">
        <v>1607</v>
      </c>
      <c r="AG200" s="32">
        <f>$M$47</f>
        <v>-43117599</v>
      </c>
    </row>
    <row r="201" spans="27:33" x14ac:dyDescent="0.25">
      <c r="AA201" s="31" t="s">
        <v>1319</v>
      </c>
      <c r="AB201" s="2" t="str">
        <f t="shared" si="34"/>
        <v>&lt;trip id="Belmont-PrkSD-Monument-SB-09157" depart="19" from="-448887871#0" to="49887339.0"/&gt;</v>
      </c>
      <c r="AC201" s="2" t="s">
        <v>1391</v>
      </c>
      <c r="AD201" s="2">
        <f t="shared" si="35"/>
        <v>157</v>
      </c>
      <c r="AE201" s="2">
        <v>19</v>
      </c>
      <c r="AF201" s="2" t="s">
        <v>1607</v>
      </c>
      <c r="AG201" s="32" t="str">
        <f>$M$48</f>
        <v>49887339.0</v>
      </c>
    </row>
    <row r="202" spans="27:33" x14ac:dyDescent="0.25">
      <c r="AA202" s="31" t="s">
        <v>1319</v>
      </c>
      <c r="AB202" s="2" t="str">
        <f t="shared" si="34"/>
        <v>&lt;trip id="Belmont-PrkSD-Monument-SB-09158" depart="19" from="-448887871#0" to="43357850#14.0"/&gt;</v>
      </c>
      <c r="AC202" s="2" t="s">
        <v>1391</v>
      </c>
      <c r="AD202" s="2">
        <f t="shared" si="35"/>
        <v>158</v>
      </c>
      <c r="AE202" s="2">
        <v>19</v>
      </c>
      <c r="AF202" s="2" t="s">
        <v>1607</v>
      </c>
      <c r="AG202" s="32" t="str">
        <f>$M$49</f>
        <v>43357850#14.0</v>
      </c>
    </row>
    <row r="203" spans="27:33" x14ac:dyDescent="0.25">
      <c r="AA203" s="31" t="s">
        <v>1319</v>
      </c>
      <c r="AB203" s="2" t="str">
        <f t="shared" si="34"/>
        <v>&lt;trip id="Belmont-PrkSD-Monument-SB-09159" depart="19" from="-448887871#0" to="485212847#0"/&gt;</v>
      </c>
      <c r="AC203" s="2" t="s">
        <v>1391</v>
      </c>
      <c r="AD203" s="2">
        <f t="shared" si="35"/>
        <v>159</v>
      </c>
      <c r="AE203" s="2">
        <v>19</v>
      </c>
      <c r="AF203" s="2" t="s">
        <v>1607</v>
      </c>
      <c r="AG203" s="32" t="str">
        <f>$M$50</f>
        <v>485212847#0</v>
      </c>
    </row>
    <row r="204" spans="27:33" ht="15.75" thickBot="1" x14ac:dyDescent="0.3">
      <c r="AA204" s="36" t="s">
        <v>1319</v>
      </c>
      <c r="AB204" s="37" t="str">
        <f t="shared" si="34"/>
        <v>&lt;trip id="Belmont-PrkSD-Monument-SB-09160" depart="19" from="-448887871#0" to="43117623"/&gt;</v>
      </c>
      <c r="AC204" s="37" t="s">
        <v>1391</v>
      </c>
      <c r="AD204" s="37">
        <f t="shared" si="35"/>
        <v>160</v>
      </c>
      <c r="AE204" s="37">
        <v>19</v>
      </c>
      <c r="AF204" s="37" t="s">
        <v>1607</v>
      </c>
      <c r="AG204" s="38">
        <f>$M$51</f>
        <v>43117623</v>
      </c>
    </row>
    <row r="205" spans="27:33" x14ac:dyDescent="0.25">
      <c r="AA205" s="19" t="s">
        <v>1333</v>
      </c>
      <c r="AB205" s="20" t="str">
        <f t="shared" si="34"/>
        <v>&lt;trip id="Wynn-PrkSD-Belmont-BTH-15-118680161" depart="25" from="12180460#0" to="-42706763#2"/&gt;</v>
      </c>
      <c r="AC205" s="20" t="s">
        <v>1609</v>
      </c>
      <c r="AD205" s="20">
        <f t="shared" si="35"/>
        <v>161</v>
      </c>
      <c r="AE205" s="20">
        <v>25</v>
      </c>
      <c r="AF205" s="20" t="s">
        <v>1608</v>
      </c>
      <c r="AG205" s="21" t="str">
        <f>$M$44</f>
        <v>-42706763#2</v>
      </c>
    </row>
    <row r="206" spans="27:33" x14ac:dyDescent="0.25">
      <c r="AA206" s="22" t="s">
        <v>1333</v>
      </c>
      <c r="AB206" s="23" t="str">
        <f t="shared" si="34"/>
        <v>&lt;trip id="Wynn-PrkSD-Belmont-BTH-15-118681162" depart="26" from="12180460#0" to="-12150712#3"/&gt;</v>
      </c>
      <c r="AC206" s="23" t="s">
        <v>1610</v>
      </c>
      <c r="AD206" s="23">
        <f t="shared" si="35"/>
        <v>162</v>
      </c>
      <c r="AE206" s="23">
        <v>26</v>
      </c>
      <c r="AF206" s="23" t="s">
        <v>1608</v>
      </c>
      <c r="AG206" s="24" t="str">
        <f>$M$45</f>
        <v>-12150712#3</v>
      </c>
    </row>
    <row r="207" spans="27:33" x14ac:dyDescent="0.25">
      <c r="AA207" s="22" t="s">
        <v>1333</v>
      </c>
      <c r="AB207" s="23" t="str">
        <f t="shared" si="34"/>
        <v>&lt;trip id="Wynn-PrkSD-Belmont-BTH-15-118682163" depart="27" from="12180460#0" to="-12202540#1"/&gt;</v>
      </c>
      <c r="AC207" s="23" t="s">
        <v>1611</v>
      </c>
      <c r="AD207" s="23">
        <f t="shared" si="35"/>
        <v>163</v>
      </c>
      <c r="AE207" s="23">
        <v>27</v>
      </c>
      <c r="AF207" s="23" t="s">
        <v>1608</v>
      </c>
      <c r="AG207" s="24" t="str">
        <f>$M$46</f>
        <v>-12202540#1</v>
      </c>
    </row>
    <row r="208" spans="27:33" x14ac:dyDescent="0.25">
      <c r="AA208" s="22" t="s">
        <v>1333</v>
      </c>
      <c r="AB208" s="23" t="str">
        <f t="shared" si="34"/>
        <v>&lt;trip id="Wynn-PrkSD-Belmont-BTH-15-118683164" depart="28" from="12180460#0" to="-43117599"/&gt;</v>
      </c>
      <c r="AC208" s="23" t="s">
        <v>1612</v>
      </c>
      <c r="AD208" s="23">
        <f t="shared" si="35"/>
        <v>164</v>
      </c>
      <c r="AE208" s="23">
        <v>28</v>
      </c>
      <c r="AF208" s="23" t="s">
        <v>1608</v>
      </c>
      <c r="AG208" s="24">
        <f>$M$47</f>
        <v>-43117599</v>
      </c>
    </row>
    <row r="209" spans="27:33" x14ac:dyDescent="0.25">
      <c r="AA209" s="22" t="s">
        <v>1333</v>
      </c>
      <c r="AB209" s="23" t="str">
        <f t="shared" si="34"/>
        <v>&lt;trip id="Wynn-PrkSD-Belmont-BTH-15-118684165" depart="29" from="12180460#0" to="49887339.0"/&gt;</v>
      </c>
      <c r="AC209" s="23" t="s">
        <v>1613</v>
      </c>
      <c r="AD209" s="23">
        <f t="shared" si="35"/>
        <v>165</v>
      </c>
      <c r="AE209" s="23">
        <v>29</v>
      </c>
      <c r="AF209" s="23" t="s">
        <v>1608</v>
      </c>
      <c r="AG209" s="24" t="str">
        <f>$M$48</f>
        <v>49887339.0</v>
      </c>
    </row>
    <row r="210" spans="27:33" x14ac:dyDescent="0.25">
      <c r="AA210" s="22" t="s">
        <v>1333</v>
      </c>
      <c r="AB210" s="23" t="str">
        <f t="shared" si="34"/>
        <v>&lt;trip id="Wynn-PrkSD-Belmont-BTH-15-118685166" depart="30" from="12180460#0" to="43357850#14.0"/&gt;</v>
      </c>
      <c r="AC210" s="23" t="s">
        <v>1614</v>
      </c>
      <c r="AD210" s="23">
        <f t="shared" si="35"/>
        <v>166</v>
      </c>
      <c r="AE210" s="23">
        <v>30</v>
      </c>
      <c r="AF210" s="23" t="s">
        <v>1608</v>
      </c>
      <c r="AG210" s="24" t="str">
        <f>$M$49</f>
        <v>43357850#14.0</v>
      </c>
    </row>
    <row r="211" spans="27:33" x14ac:dyDescent="0.25">
      <c r="AA211" s="22" t="s">
        <v>1333</v>
      </c>
      <c r="AB211" s="23" t="str">
        <f t="shared" si="34"/>
        <v>&lt;trip id="Wynn-PrkSD-Belmont-BTH-15-118686167" depart="31" from="12180460#0" to="485212847#0"/&gt;</v>
      </c>
      <c r="AC211" s="23" t="s">
        <v>1615</v>
      </c>
      <c r="AD211" s="23">
        <f t="shared" si="35"/>
        <v>167</v>
      </c>
      <c r="AE211" s="23">
        <v>31</v>
      </c>
      <c r="AF211" s="23" t="s">
        <v>1608</v>
      </c>
      <c r="AG211" s="24" t="str">
        <f>$M$50</f>
        <v>485212847#0</v>
      </c>
    </row>
    <row r="212" spans="27:33" ht="15.75" thickBot="1" x14ac:dyDescent="0.3">
      <c r="AA212" s="25" t="s">
        <v>1333</v>
      </c>
      <c r="AB212" s="26" t="str">
        <f t="shared" si="34"/>
        <v>&lt;trip id="Wynn-PrkSD-Belmont-BTH-15-118687168" depart="32" from="12180460#0" to="43117623"/&gt;</v>
      </c>
      <c r="AC212" s="26" t="s">
        <v>1616</v>
      </c>
      <c r="AD212" s="26">
        <f t="shared" si="35"/>
        <v>168</v>
      </c>
      <c r="AE212" s="26">
        <v>32</v>
      </c>
      <c r="AF212" s="26" t="s">
        <v>1608</v>
      </c>
      <c r="AG212" s="27">
        <f>$M$51</f>
        <v>43117623</v>
      </c>
    </row>
    <row r="213" spans="27:33" ht="15.75" thickBot="1" x14ac:dyDescent="0.3">
      <c r="AA213" s="28" t="s">
        <v>1333</v>
      </c>
      <c r="AB213" s="29" t="str">
        <f t="shared" si="34"/>
        <v>&lt;trip id="Wynn-PrkSD-Belmont-BTH/2-EB-15-1169" depart="25" from="-12180460#1" to="-42706763#2"/&gt;</v>
      </c>
      <c r="AC213" s="60" t="s">
        <v>1646</v>
      </c>
      <c r="AD213" s="60">
        <f t="shared" si="35"/>
        <v>169</v>
      </c>
      <c r="AE213" s="29">
        <v>25</v>
      </c>
      <c r="AF213" s="59" t="s">
        <v>1654</v>
      </c>
      <c r="AG213" s="30" t="str">
        <f>$M$44</f>
        <v>-42706763#2</v>
      </c>
    </row>
    <row r="214" spans="27:33" ht="15.75" thickBot="1" x14ac:dyDescent="0.3">
      <c r="AA214" s="31" t="s">
        <v>1333</v>
      </c>
      <c r="AB214" s="2" t="str">
        <f t="shared" si="34"/>
        <v>&lt;trip id="Wynn-PrkSD-Belmont-BTH/2-EB-15-2170" depart="25" from="-12180460#1" to="-12150712#3"/&gt;</v>
      </c>
      <c r="AC214" s="60" t="s">
        <v>1647</v>
      </c>
      <c r="AD214" s="68">
        <f t="shared" si="35"/>
        <v>170</v>
      </c>
      <c r="AE214" s="2">
        <v>25</v>
      </c>
      <c r="AF214" s="2" t="s">
        <v>1654</v>
      </c>
      <c r="AG214" s="32" t="str">
        <f>$M$45</f>
        <v>-12150712#3</v>
      </c>
    </row>
    <row r="215" spans="27:33" ht="15.75" thickBot="1" x14ac:dyDescent="0.3">
      <c r="AA215" s="31" t="s">
        <v>1333</v>
      </c>
      <c r="AB215" s="2" t="str">
        <f t="shared" si="34"/>
        <v>&lt;trip id="Wynn-PrkSD-Belmont-BTH/2-EB-15-3171" depart="25" from="-12180460#1" to="-12202540#1"/&gt;</v>
      </c>
      <c r="AC215" s="60" t="s">
        <v>1648</v>
      </c>
      <c r="AD215" s="68">
        <f t="shared" si="35"/>
        <v>171</v>
      </c>
      <c r="AE215" s="2">
        <v>25</v>
      </c>
      <c r="AF215" s="2" t="s">
        <v>1654</v>
      </c>
      <c r="AG215" s="32" t="str">
        <f>$M$46</f>
        <v>-12202540#1</v>
      </c>
    </row>
    <row r="216" spans="27:33" ht="15.75" thickBot="1" x14ac:dyDescent="0.3">
      <c r="AA216" s="31" t="s">
        <v>1333</v>
      </c>
      <c r="AB216" s="2" t="str">
        <f t="shared" si="34"/>
        <v>&lt;trip id="Wynn-PrkSD-Belmont-BTH/2-EB-15-4172" depart="25" from="-12180460#1" to="-43117599"/&gt;</v>
      </c>
      <c r="AC216" s="60" t="s">
        <v>1649</v>
      </c>
      <c r="AD216" s="68">
        <f t="shared" si="35"/>
        <v>172</v>
      </c>
      <c r="AE216" s="2">
        <v>25</v>
      </c>
      <c r="AF216" s="2" t="s">
        <v>1654</v>
      </c>
      <c r="AG216" s="32">
        <f>$M$47</f>
        <v>-43117599</v>
      </c>
    </row>
    <row r="217" spans="27:33" ht="15.75" thickBot="1" x14ac:dyDescent="0.3">
      <c r="AA217" s="31" t="s">
        <v>1333</v>
      </c>
      <c r="AB217" s="2" t="str">
        <f t="shared" si="34"/>
        <v>&lt;trip id="Wynn-PrkSD-Belmont-BTH/2-EB-15-5173" depart="25" from="-12180460#1" to="49887339.0"/&gt;</v>
      </c>
      <c r="AC217" s="60" t="s">
        <v>1650</v>
      </c>
      <c r="AD217" s="68">
        <f t="shared" si="35"/>
        <v>173</v>
      </c>
      <c r="AE217" s="2">
        <v>25</v>
      </c>
      <c r="AF217" s="2" t="s">
        <v>1654</v>
      </c>
      <c r="AG217" s="32" t="str">
        <f>$M$48</f>
        <v>49887339.0</v>
      </c>
    </row>
    <row r="218" spans="27:33" ht="15.75" thickBot="1" x14ac:dyDescent="0.3">
      <c r="AA218" s="31" t="s">
        <v>1333</v>
      </c>
      <c r="AB218" s="2" t="str">
        <f t="shared" si="34"/>
        <v>&lt;trip id="Wynn-PrkSD-Belmont-BTH/2-EB-15-6174" depart="25" from="-12180460#1" to="43357850#14.0"/&gt;</v>
      </c>
      <c r="AC218" s="60" t="s">
        <v>1651</v>
      </c>
      <c r="AD218" s="68">
        <f t="shared" si="35"/>
        <v>174</v>
      </c>
      <c r="AE218" s="2">
        <v>25</v>
      </c>
      <c r="AF218" s="2" t="s">
        <v>1654</v>
      </c>
      <c r="AG218" s="32" t="str">
        <f>$M$49</f>
        <v>43357850#14.0</v>
      </c>
    </row>
    <row r="219" spans="27:33" ht="15.75" thickBot="1" x14ac:dyDescent="0.3">
      <c r="AA219" s="31" t="s">
        <v>1333</v>
      </c>
      <c r="AB219" s="2" t="str">
        <f t="shared" si="34"/>
        <v>&lt;trip id="Wynn-PrkSD-Belmont-BTH/2-EB-15-7175" depart="25" from="-12180460#1" to="485212847#0"/&gt;</v>
      </c>
      <c r="AC219" s="60" t="s">
        <v>1652</v>
      </c>
      <c r="AD219" s="68">
        <f t="shared" si="35"/>
        <v>175</v>
      </c>
      <c r="AE219" s="2">
        <v>25</v>
      </c>
      <c r="AF219" s="2" t="s">
        <v>1654</v>
      </c>
      <c r="AG219" s="32" t="str">
        <f>$M$50</f>
        <v>485212847#0</v>
      </c>
    </row>
    <row r="220" spans="27:33" ht="15.75" thickBot="1" x14ac:dyDescent="0.3">
      <c r="AA220" s="36" t="s">
        <v>1333</v>
      </c>
      <c r="AB220" s="37" t="str">
        <f t="shared" si="34"/>
        <v>&lt;trip id="Wynn-PrkSD-Belmont-BTH/2-EB-15-8176" depart="25" from="-12180460#1" to="43117623"/&gt;</v>
      </c>
      <c r="AC220" s="60" t="s">
        <v>1653</v>
      </c>
      <c r="AD220" s="69">
        <f t="shared" si="35"/>
        <v>176</v>
      </c>
      <c r="AE220" s="37">
        <v>25</v>
      </c>
      <c r="AF220" s="37" t="s">
        <v>1654</v>
      </c>
      <c r="AG220" s="38">
        <f>$M$51</f>
        <v>43117623</v>
      </c>
    </row>
    <row r="221" spans="27:33" ht="15.75" thickBot="1" x14ac:dyDescent="0.3">
      <c r="AA221" s="57" t="s">
        <v>1333</v>
      </c>
      <c r="AB221" s="20" t="str">
        <f t="shared" si="34"/>
        <v>&lt;trip id="ParkSide-52nd-Belmont-EB-2017-1177" depart="13" from="-388756837#2" to="-42706763#2"/&gt;</v>
      </c>
      <c r="AC221" s="58" t="s">
        <v>1637</v>
      </c>
      <c r="AD221" s="58">
        <f t="shared" si="35"/>
        <v>177</v>
      </c>
      <c r="AE221" s="20">
        <v>13</v>
      </c>
      <c r="AF221" s="20" t="s">
        <v>1645</v>
      </c>
      <c r="AG221" s="21" t="str">
        <f>$M$44</f>
        <v>-42706763#2</v>
      </c>
    </row>
    <row r="222" spans="27:33" ht="15.75" thickBot="1" x14ac:dyDescent="0.3">
      <c r="AA222" s="22" t="s">
        <v>1333</v>
      </c>
      <c r="AB222" s="23" t="str">
        <f t="shared" si="34"/>
        <v>&lt;trip id="ParkSide-52nd-Belmont-EB-2017-2178" depart="13" from="-388756837#2" to="-12150712#3"/&gt;</v>
      </c>
      <c r="AC222" s="58" t="s">
        <v>1638</v>
      </c>
      <c r="AD222" s="70">
        <f t="shared" si="35"/>
        <v>178</v>
      </c>
      <c r="AE222" s="23">
        <v>13</v>
      </c>
      <c r="AF222" s="23" t="s">
        <v>1645</v>
      </c>
      <c r="AG222" s="24" t="str">
        <f>$M$45</f>
        <v>-12150712#3</v>
      </c>
    </row>
    <row r="223" spans="27:33" ht="15.75" thickBot="1" x14ac:dyDescent="0.3">
      <c r="AA223" s="22" t="s">
        <v>1333</v>
      </c>
      <c r="AB223" s="23" t="str">
        <f t="shared" si="34"/>
        <v>&lt;trip id="ParkSide-52nd-Belmont-EB-2017-3179" depart="13" from="-388756837#2" to="-12202540#1"/&gt;</v>
      </c>
      <c r="AC223" s="58" t="s">
        <v>1639</v>
      </c>
      <c r="AD223" s="70">
        <f t="shared" si="35"/>
        <v>179</v>
      </c>
      <c r="AE223" s="23">
        <v>13</v>
      </c>
      <c r="AF223" s="23" t="s">
        <v>1645</v>
      </c>
      <c r="AG223" s="24" t="str">
        <f>$M$46</f>
        <v>-12202540#1</v>
      </c>
    </row>
    <row r="224" spans="27:33" ht="15.75" thickBot="1" x14ac:dyDescent="0.3">
      <c r="AA224" s="22" t="s">
        <v>1333</v>
      </c>
      <c r="AB224" s="23" t="str">
        <f t="shared" si="34"/>
        <v>&lt;trip id="ParkSide-52nd-Belmont-EB-2017-4180" depart="13" from="-388756837#2" to="-43117599"/&gt;</v>
      </c>
      <c r="AC224" s="58" t="s">
        <v>1640</v>
      </c>
      <c r="AD224" s="70">
        <f t="shared" si="35"/>
        <v>180</v>
      </c>
      <c r="AE224" s="23">
        <v>13</v>
      </c>
      <c r="AF224" s="23" t="s">
        <v>1645</v>
      </c>
      <c r="AG224" s="24">
        <f>$M$47</f>
        <v>-43117599</v>
      </c>
    </row>
    <row r="225" spans="27:33" ht="15.75" thickBot="1" x14ac:dyDescent="0.3">
      <c r="AA225" s="22" t="s">
        <v>1333</v>
      </c>
      <c r="AB225" s="23" t="str">
        <f t="shared" si="34"/>
        <v>&lt;trip id="ParkSide-52nd-Belmont-EB-2017-5181" depart="13" from="-388756837#2" to="49887339.0"/&gt;</v>
      </c>
      <c r="AC225" s="58" t="s">
        <v>1641</v>
      </c>
      <c r="AD225" s="70">
        <f t="shared" si="35"/>
        <v>181</v>
      </c>
      <c r="AE225" s="23">
        <v>13</v>
      </c>
      <c r="AF225" s="23" t="s">
        <v>1645</v>
      </c>
      <c r="AG225" s="24" t="str">
        <f>$M$48</f>
        <v>49887339.0</v>
      </c>
    </row>
    <row r="226" spans="27:33" ht="15.75" thickBot="1" x14ac:dyDescent="0.3">
      <c r="AA226" s="22" t="s">
        <v>1333</v>
      </c>
      <c r="AB226" s="23" t="str">
        <f t="shared" si="34"/>
        <v>&lt;trip id="ParkSide-52nd-Belmont-EB-2017-6182" depart="13" from="-388756837#2" to="43357850#14.0"/&gt;</v>
      </c>
      <c r="AC226" s="58" t="s">
        <v>1642</v>
      </c>
      <c r="AD226" s="70">
        <f t="shared" si="35"/>
        <v>182</v>
      </c>
      <c r="AE226" s="23">
        <v>13</v>
      </c>
      <c r="AF226" s="23" t="s">
        <v>1645</v>
      </c>
      <c r="AG226" s="24" t="str">
        <f>$M$49</f>
        <v>43357850#14.0</v>
      </c>
    </row>
    <row r="227" spans="27:33" ht="15.75" thickBot="1" x14ac:dyDescent="0.3">
      <c r="AA227" s="22" t="s">
        <v>1333</v>
      </c>
      <c r="AB227" s="23" t="str">
        <f t="shared" si="34"/>
        <v>&lt;trip id="ParkSide-52nd-Belmont-EB-2017-7183" depart="13" from="-388756837#2" to="485212847#0"/&gt;</v>
      </c>
      <c r="AC227" s="58" t="s">
        <v>1643</v>
      </c>
      <c r="AD227" s="70">
        <f t="shared" si="35"/>
        <v>183</v>
      </c>
      <c r="AE227" s="23">
        <v>13</v>
      </c>
      <c r="AF227" s="23" t="s">
        <v>1645</v>
      </c>
      <c r="AG227" s="24" t="str">
        <f>$M$50</f>
        <v>485212847#0</v>
      </c>
    </row>
    <row r="228" spans="27:33" ht="15.75" thickBot="1" x14ac:dyDescent="0.3">
      <c r="AA228" s="25" t="s">
        <v>1333</v>
      </c>
      <c r="AB228" s="26" t="str">
        <f t="shared" si="34"/>
        <v>&lt;trip id="ParkSide-52nd-Belmont-EB-2017-8184" depart="13" from="-388756837#2" to="43117623"/&gt;</v>
      </c>
      <c r="AC228" s="58" t="s">
        <v>1644</v>
      </c>
      <c r="AD228" s="71">
        <f t="shared" si="35"/>
        <v>184</v>
      </c>
      <c r="AE228" s="26">
        <v>13</v>
      </c>
      <c r="AF228" s="26" t="s">
        <v>1645</v>
      </c>
      <c r="AG228" s="27">
        <f>$M$51</f>
        <v>43117623</v>
      </c>
    </row>
    <row r="229" spans="27:33" ht="15.75" thickBot="1" x14ac:dyDescent="0.3">
      <c r="AA229" s="28" t="s">
        <v>1333</v>
      </c>
      <c r="AB229" s="29" t="str">
        <f t="shared" si="34"/>
        <v>&lt;trip id="Parkside_limiter-1-SB-0185" depart="25" from="12184200#0" to="-42706763#2"/&gt;</v>
      </c>
      <c r="AC229" s="59" t="s">
        <v>1656</v>
      </c>
      <c r="AD229" s="59">
        <f t="shared" si="35"/>
        <v>185</v>
      </c>
      <c r="AE229" s="29">
        <v>25</v>
      </c>
      <c r="AF229" s="59" t="s">
        <v>1655</v>
      </c>
      <c r="AG229" s="30" t="str">
        <f>$M$44</f>
        <v>-42706763#2</v>
      </c>
    </row>
    <row r="230" spans="27:33" ht="15.75" thickBot="1" x14ac:dyDescent="0.3">
      <c r="AA230" s="31" t="s">
        <v>1333</v>
      </c>
      <c r="AB230" s="2" t="str">
        <f t="shared" si="34"/>
        <v>&lt;trip id="Parkside_limiter-1-SB-1186" depart="25" from="12184200#0" to="-12150712#3"/&gt;</v>
      </c>
      <c r="AC230" s="59" t="s">
        <v>1657</v>
      </c>
      <c r="AD230" s="72">
        <f t="shared" si="35"/>
        <v>186</v>
      </c>
      <c r="AE230" s="2">
        <v>25</v>
      </c>
      <c r="AF230" s="2" t="s">
        <v>1655</v>
      </c>
      <c r="AG230" s="32" t="str">
        <f>$M$45</f>
        <v>-12150712#3</v>
      </c>
    </row>
    <row r="231" spans="27:33" ht="15.75" thickBot="1" x14ac:dyDescent="0.3">
      <c r="AA231" s="31" t="s">
        <v>1333</v>
      </c>
      <c r="AB231" s="2" t="str">
        <f t="shared" si="34"/>
        <v>&lt;trip id="Parkside_limiter-1-SB-2187" depart="25" from="12184200#0" to="-12202540#1"/&gt;</v>
      </c>
      <c r="AC231" s="59" t="s">
        <v>1658</v>
      </c>
      <c r="AD231" s="72">
        <f t="shared" si="35"/>
        <v>187</v>
      </c>
      <c r="AE231" s="2">
        <v>25</v>
      </c>
      <c r="AF231" s="2" t="s">
        <v>1655</v>
      </c>
      <c r="AG231" s="32" t="str">
        <f>$M$46</f>
        <v>-12202540#1</v>
      </c>
    </row>
    <row r="232" spans="27:33" ht="15.75" thickBot="1" x14ac:dyDescent="0.3">
      <c r="AA232" s="31" t="s">
        <v>1333</v>
      </c>
      <c r="AB232" s="2" t="str">
        <f t="shared" si="34"/>
        <v>&lt;trip id="Parkside_limiter-1-SB-3188" depart="25" from="12184200#0" to="-43117599"/&gt;</v>
      </c>
      <c r="AC232" s="59" t="s">
        <v>1659</v>
      </c>
      <c r="AD232" s="72">
        <f t="shared" si="35"/>
        <v>188</v>
      </c>
      <c r="AE232" s="2">
        <v>25</v>
      </c>
      <c r="AF232" s="2" t="s">
        <v>1655</v>
      </c>
      <c r="AG232" s="32">
        <f>$M$47</f>
        <v>-43117599</v>
      </c>
    </row>
    <row r="233" spans="27:33" ht="15.75" thickBot="1" x14ac:dyDescent="0.3">
      <c r="AA233" s="31" t="s">
        <v>1333</v>
      </c>
      <c r="AB233" s="2" t="str">
        <f t="shared" si="34"/>
        <v>&lt;trip id="Parkside_limiter-1-SB-4189" depart="25" from="12184200#0" to="49887339.0"/&gt;</v>
      </c>
      <c r="AC233" s="59" t="s">
        <v>1660</v>
      </c>
      <c r="AD233" s="72">
        <f t="shared" si="35"/>
        <v>189</v>
      </c>
      <c r="AE233" s="2">
        <v>25</v>
      </c>
      <c r="AF233" s="2" t="s">
        <v>1655</v>
      </c>
      <c r="AG233" s="32" t="str">
        <f>$M$48</f>
        <v>49887339.0</v>
      </c>
    </row>
    <row r="234" spans="27:33" ht="15.75" thickBot="1" x14ac:dyDescent="0.3">
      <c r="AA234" s="31" t="s">
        <v>1333</v>
      </c>
      <c r="AB234" s="2" t="str">
        <f t="shared" si="34"/>
        <v>&lt;trip id="Parkside_limiter-1-SB-5190" depart="25" from="12184200#0" to="43357850#14.0"/&gt;</v>
      </c>
      <c r="AC234" s="59" t="s">
        <v>1661</v>
      </c>
      <c r="AD234" s="72">
        <f t="shared" si="35"/>
        <v>190</v>
      </c>
      <c r="AE234" s="2">
        <v>25</v>
      </c>
      <c r="AF234" s="2" t="s">
        <v>1655</v>
      </c>
      <c r="AG234" s="32" t="str">
        <f>$M$49</f>
        <v>43357850#14.0</v>
      </c>
    </row>
    <row r="235" spans="27:33" ht="15.75" thickBot="1" x14ac:dyDescent="0.3">
      <c r="AA235" s="31" t="s">
        <v>1333</v>
      </c>
      <c r="AB235" s="2" t="str">
        <f t="shared" si="34"/>
        <v>&lt;trip id="Parkside_limiter-1-SB-6191" depart="25" from="12184200#0" to="485212847#0"/&gt;</v>
      </c>
      <c r="AC235" s="59" t="s">
        <v>1662</v>
      </c>
      <c r="AD235" s="72">
        <f t="shared" si="35"/>
        <v>191</v>
      </c>
      <c r="AE235" s="2">
        <v>25</v>
      </c>
      <c r="AF235" s="2" t="s">
        <v>1655</v>
      </c>
      <c r="AG235" s="32" t="str">
        <f>$M$50</f>
        <v>485212847#0</v>
      </c>
    </row>
    <row r="236" spans="27:33" ht="15.75" thickBot="1" x14ac:dyDescent="0.3">
      <c r="AA236" s="36" t="s">
        <v>1333</v>
      </c>
      <c r="AB236" s="37" t="str">
        <f t="shared" si="34"/>
        <v>&lt;trip id="Parkside_limiter-1-SB-7192" depart="25" from="12184200#0" to="43117623"/&gt;</v>
      </c>
      <c r="AC236" s="59" t="s">
        <v>1663</v>
      </c>
      <c r="AD236" s="73">
        <f t="shared" si="35"/>
        <v>192</v>
      </c>
      <c r="AE236" s="37">
        <v>25</v>
      </c>
      <c r="AF236" s="37" t="s">
        <v>1655</v>
      </c>
      <c r="AG236" s="38">
        <f>$M$51</f>
        <v>43117623</v>
      </c>
    </row>
  </sheetData>
  <sortState ref="AK45:AP152">
    <sortCondition ref="AM45:AM152"/>
  </sortState>
  <dataValidations disablePrompts="1" count="1">
    <dataValidation type="list" allowBlank="1" showInputMessage="1" showErrorMessage="1" sqref="A4:A38 N29:N30" xr:uid="{1F139668-65B5-4081-A219-3970D6625D57}">
      <formula1>$U$2:$U$38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431F-AB9E-4205-B543-A1A3C159F611}">
  <sheetPr codeName="Sheet28"/>
  <dimension ref="A1:C36"/>
  <sheetViews>
    <sheetView workbookViewId="0">
      <selection activeCell="AB179" sqref="AB179:AB186"/>
    </sheetView>
  </sheetViews>
  <sheetFormatPr defaultRowHeight="12.75" x14ac:dyDescent="0.25"/>
  <cols>
    <col min="1" max="1" width="45" style="10" bestFit="1" customWidth="1"/>
    <col min="2" max="16384" width="9.140625" style="10"/>
  </cols>
  <sheetData>
    <row r="1" spans="1:3" x14ac:dyDescent="0.25">
      <c r="B1" s="10" t="s">
        <v>1021</v>
      </c>
    </row>
    <row r="2" spans="1:3" x14ac:dyDescent="0.25">
      <c r="A2" s="10" t="s">
        <v>1326</v>
      </c>
      <c r="B2" s="10" t="s">
        <v>1534</v>
      </c>
      <c r="C2" s="10" t="s">
        <v>1535</v>
      </c>
    </row>
    <row r="3" spans="1:3" x14ac:dyDescent="0.25">
      <c r="A3" s="10" t="s">
        <v>1337</v>
      </c>
      <c r="B3" s="10" t="s">
        <v>1536</v>
      </c>
      <c r="C3" s="10" t="s">
        <v>1537</v>
      </c>
    </row>
    <row r="4" spans="1:3" x14ac:dyDescent="0.25">
      <c r="A4" s="10" t="s">
        <v>1331</v>
      </c>
      <c r="B4" s="10" t="s">
        <v>1538</v>
      </c>
      <c r="C4" s="10" t="s">
        <v>1539</v>
      </c>
    </row>
    <row r="5" spans="1:3" x14ac:dyDescent="0.25">
      <c r="A5" s="10" t="s">
        <v>1344</v>
      </c>
      <c r="B5" s="10" t="s">
        <v>1540</v>
      </c>
      <c r="C5" s="10" t="s">
        <v>1541</v>
      </c>
    </row>
    <row r="6" spans="1:3" x14ac:dyDescent="0.25">
      <c r="A6" s="10" t="s">
        <v>1368</v>
      </c>
      <c r="B6" s="10" t="s">
        <v>1542</v>
      </c>
      <c r="C6" s="10" t="s">
        <v>1543</v>
      </c>
    </row>
    <row r="7" spans="1:3" x14ac:dyDescent="0.25">
      <c r="A7" s="10" t="s">
        <v>1375</v>
      </c>
      <c r="B7" s="10" t="s">
        <v>1544</v>
      </c>
      <c r="C7" s="10" t="s">
        <v>1545</v>
      </c>
    </row>
    <row r="8" spans="1:3" x14ac:dyDescent="0.25">
      <c r="A8" s="10" t="s">
        <v>1348</v>
      </c>
      <c r="B8" s="10" t="s">
        <v>1536</v>
      </c>
      <c r="C8" s="10" t="s">
        <v>1546</v>
      </c>
    </row>
    <row r="9" spans="1:3" x14ac:dyDescent="0.25">
      <c r="A9" s="10" t="s">
        <v>1394</v>
      </c>
      <c r="B9" s="10" t="s">
        <v>1547</v>
      </c>
      <c r="C9" s="10" t="s">
        <v>1548</v>
      </c>
    </row>
    <row r="10" spans="1:3" x14ac:dyDescent="0.25">
      <c r="A10" s="10" t="s">
        <v>1354</v>
      </c>
      <c r="B10" s="10" t="s">
        <v>1549</v>
      </c>
      <c r="C10" s="10" t="s">
        <v>1550</v>
      </c>
    </row>
    <row r="11" spans="1:3" x14ac:dyDescent="0.25">
      <c r="A11" s="10" t="s">
        <v>1360</v>
      </c>
      <c r="B11" s="10" t="s">
        <v>1551</v>
      </c>
      <c r="C11" s="10" t="s">
        <v>1552</v>
      </c>
    </row>
    <row r="12" spans="1:3" x14ac:dyDescent="0.25">
      <c r="A12" s="10" t="s">
        <v>1397</v>
      </c>
      <c r="B12" s="10" t="s">
        <v>1553</v>
      </c>
      <c r="C12" s="10" t="s">
        <v>1554</v>
      </c>
    </row>
    <row r="13" spans="1:3" x14ac:dyDescent="0.25">
      <c r="A13" s="10" t="s">
        <v>1350</v>
      </c>
      <c r="B13" s="10" t="s">
        <v>1555</v>
      </c>
      <c r="C13" s="10" t="s">
        <v>1556</v>
      </c>
    </row>
    <row r="14" spans="1:3" x14ac:dyDescent="0.25">
      <c r="A14" s="10" t="s">
        <v>1357</v>
      </c>
      <c r="B14" s="10" t="s">
        <v>1557</v>
      </c>
      <c r="C14" s="10" t="s">
        <v>1558</v>
      </c>
    </row>
    <row r="15" spans="1:3" x14ac:dyDescent="0.25">
      <c r="A15" s="10" t="s">
        <v>1366</v>
      </c>
      <c r="B15" s="10" t="s">
        <v>1559</v>
      </c>
      <c r="C15" s="10" t="s">
        <v>1560</v>
      </c>
    </row>
    <row r="16" spans="1:3" x14ac:dyDescent="0.25">
      <c r="A16" s="10" t="s">
        <v>1372</v>
      </c>
      <c r="B16" s="10" t="s">
        <v>1561</v>
      </c>
      <c r="C16" s="10" t="s">
        <v>1562</v>
      </c>
    </row>
    <row r="17" spans="1:3" x14ac:dyDescent="0.25">
      <c r="A17" s="10" t="s">
        <v>1342</v>
      </c>
      <c r="B17" s="10" t="s">
        <v>1563</v>
      </c>
      <c r="C17" s="10" t="s">
        <v>1564</v>
      </c>
    </row>
    <row r="18" spans="1:3" x14ac:dyDescent="0.25">
      <c r="A18" s="10" t="s">
        <v>1385</v>
      </c>
      <c r="B18" s="10" t="s">
        <v>1565</v>
      </c>
      <c r="C18" s="10" t="s">
        <v>1566</v>
      </c>
    </row>
    <row r="19" spans="1:3" x14ac:dyDescent="0.25">
      <c r="A19" s="10" t="s">
        <v>1378</v>
      </c>
      <c r="B19" s="10" t="s">
        <v>1567</v>
      </c>
      <c r="C19" s="10" t="s">
        <v>1568</v>
      </c>
    </row>
    <row r="20" spans="1:3" x14ac:dyDescent="0.25">
      <c r="A20" s="10" t="s">
        <v>1362</v>
      </c>
      <c r="B20" s="10" t="s">
        <v>1569</v>
      </c>
      <c r="C20" s="10" t="s">
        <v>1570</v>
      </c>
    </row>
    <row r="21" spans="1:3" x14ac:dyDescent="0.25">
      <c r="A21" s="10" t="s">
        <v>1426</v>
      </c>
      <c r="B21" s="10" t="s">
        <v>1571</v>
      </c>
      <c r="C21" s="10" t="s">
        <v>1572</v>
      </c>
    </row>
    <row r="22" spans="1:3" x14ac:dyDescent="0.25">
      <c r="A22" s="10" t="s">
        <v>1447</v>
      </c>
      <c r="B22" s="10" t="s">
        <v>1573</v>
      </c>
      <c r="C22" s="10" t="s">
        <v>1574</v>
      </c>
    </row>
    <row r="23" spans="1:3" x14ac:dyDescent="0.25">
      <c r="A23" s="10" t="s">
        <v>1462</v>
      </c>
      <c r="B23" s="10" t="s">
        <v>1575</v>
      </c>
      <c r="C23" s="10" t="s">
        <v>1576</v>
      </c>
    </row>
    <row r="24" spans="1:3" x14ac:dyDescent="0.25">
      <c r="A24" s="10" t="s">
        <v>1456</v>
      </c>
      <c r="B24" s="10" t="s">
        <v>1577</v>
      </c>
      <c r="C24" s="10" t="s">
        <v>1578</v>
      </c>
    </row>
    <row r="25" spans="1:3" x14ac:dyDescent="0.25">
      <c r="A25" s="10" t="s">
        <v>1405</v>
      </c>
      <c r="B25" s="10" t="s">
        <v>1579</v>
      </c>
      <c r="C25" s="10" t="s">
        <v>1580</v>
      </c>
    </row>
    <row r="26" spans="1:3" x14ac:dyDescent="0.25">
      <c r="A26" s="10" t="s">
        <v>1469</v>
      </c>
      <c r="B26" s="10" t="s">
        <v>1581</v>
      </c>
      <c r="C26" s="10" t="s">
        <v>1582</v>
      </c>
    </row>
    <row r="27" spans="1:3" x14ac:dyDescent="0.25">
      <c r="A27" s="10" t="s">
        <v>1438</v>
      </c>
      <c r="B27" s="10" t="s">
        <v>1583</v>
      </c>
      <c r="C27" s="10" t="s">
        <v>1584</v>
      </c>
    </row>
    <row r="28" spans="1:3" x14ac:dyDescent="0.25">
      <c r="A28" s="10" t="s">
        <v>1465</v>
      </c>
      <c r="B28" s="10" t="s">
        <v>1585</v>
      </c>
      <c r="C28" s="10" t="s">
        <v>1586</v>
      </c>
    </row>
    <row r="29" spans="1:3" x14ac:dyDescent="0.25">
      <c r="A29" s="10" t="s">
        <v>1410</v>
      </c>
      <c r="B29" s="10" t="s">
        <v>1587</v>
      </c>
      <c r="C29" s="10" t="s">
        <v>1588</v>
      </c>
    </row>
    <row r="30" spans="1:3" x14ac:dyDescent="0.25">
      <c r="A30" s="10" t="s">
        <v>1401</v>
      </c>
      <c r="B30" s="10" t="s">
        <v>1589</v>
      </c>
      <c r="C30" s="10" t="s">
        <v>1590</v>
      </c>
    </row>
    <row r="31" spans="1:3" x14ac:dyDescent="0.25">
      <c r="A31" s="10" t="s">
        <v>1392</v>
      </c>
      <c r="B31" s="10" t="s">
        <v>1591</v>
      </c>
      <c r="C31" s="10" t="s">
        <v>1592</v>
      </c>
    </row>
    <row r="32" spans="1:3" x14ac:dyDescent="0.25">
      <c r="A32" s="10" t="s">
        <v>1383</v>
      </c>
      <c r="B32" s="10" t="s">
        <v>1593</v>
      </c>
      <c r="C32" s="10" t="s">
        <v>1594</v>
      </c>
    </row>
    <row r="33" spans="1:3" x14ac:dyDescent="0.25">
      <c r="A33" s="10" t="s">
        <v>1373</v>
      </c>
      <c r="B33" s="10" t="s">
        <v>1595</v>
      </c>
      <c r="C33" s="10" t="s">
        <v>1596</v>
      </c>
    </row>
    <row r="34" spans="1:3" x14ac:dyDescent="0.25">
      <c r="A34" s="10" t="s">
        <v>1433</v>
      </c>
      <c r="B34" s="10" t="s">
        <v>1597</v>
      </c>
      <c r="C34" s="10" t="s">
        <v>1598</v>
      </c>
    </row>
    <row r="35" spans="1:3" x14ac:dyDescent="0.25">
      <c r="A35" s="10" t="s">
        <v>1419</v>
      </c>
      <c r="B35" s="10" t="s">
        <v>1599</v>
      </c>
      <c r="C35" s="10" t="s">
        <v>1600</v>
      </c>
    </row>
    <row r="36" spans="1:3" x14ac:dyDescent="0.25">
      <c r="A36" s="10" t="s">
        <v>1389</v>
      </c>
      <c r="B36" s="10" t="s">
        <v>1601</v>
      </c>
      <c r="C36" s="10" t="s">
        <v>1602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32220-F1B3-4EF0-89D8-88F712FC515B}">
  <sheetPr codeName="Sheet1"/>
  <dimension ref="A1:P244"/>
  <sheetViews>
    <sheetView topLeftCell="A58" workbookViewId="0">
      <selection activeCell="B26" sqref="B26"/>
    </sheetView>
  </sheetViews>
  <sheetFormatPr defaultRowHeight="15" x14ac:dyDescent="0.25"/>
  <cols>
    <col min="2" max="2" width="123.85546875" bestFit="1" customWidth="1"/>
  </cols>
  <sheetData>
    <row r="1" spans="1:16" x14ac:dyDescent="0.25">
      <c r="A1">
        <v>1</v>
      </c>
      <c r="B1" s="1" t="s">
        <v>260</v>
      </c>
      <c r="C1" t="s">
        <v>16</v>
      </c>
      <c r="D1" t="str">
        <f>_xlfn.CONCAT(B1,"_",A1,CHAR(34),C1)</f>
        <v>&lt;trip id="Belmont_PennGRV-WYALUSING-NB-09-Finish-Routed_1" depart="21" from="12150712#3" to="104526256-AddedOnRampEdge"/&gt;</v>
      </c>
    </row>
    <row r="2" spans="1:16" x14ac:dyDescent="0.25">
      <c r="A2">
        <v>2</v>
      </c>
      <c r="B2" s="2" t="s">
        <v>260</v>
      </c>
      <c r="C2" t="s">
        <v>17</v>
      </c>
      <c r="D2" t="str">
        <f t="shared" ref="D2:D65" si="0">_xlfn.CONCAT(B2,"_",A2,CHAR(34),C2)</f>
        <v>&lt;trip id="Belmont_PennGRV-WYALUSING-NB-09-Finish-Routed_2" depart="21" from="12150712#3" to="12327906#1"/&gt;</v>
      </c>
    </row>
    <row r="3" spans="1:16" x14ac:dyDescent="0.25">
      <c r="A3">
        <v>3</v>
      </c>
      <c r="B3" s="1" t="s">
        <v>260</v>
      </c>
      <c r="C3" t="s">
        <v>18</v>
      </c>
      <c r="D3" t="str">
        <f t="shared" si="0"/>
        <v>&lt;trip id="Belmont_PennGRV-WYALUSING-NB-09-Finish-Routed_3" depart="21" from="12150712#3" to="196358983#8"/&gt;</v>
      </c>
    </row>
    <row r="4" spans="1:16" x14ac:dyDescent="0.25">
      <c r="A4">
        <v>4</v>
      </c>
      <c r="B4" s="2" t="s">
        <v>260</v>
      </c>
      <c r="C4" t="s">
        <v>19</v>
      </c>
      <c r="D4" t="str">
        <f t="shared" si="0"/>
        <v>&lt;trip id="Belmont_PennGRV-WYALUSING-NB-09-Finish-Routed_4" depart="21" from="12150712#3" to="32121248#14"/&gt;</v>
      </c>
    </row>
    <row r="5" spans="1:16" x14ac:dyDescent="0.25">
      <c r="A5">
        <v>5</v>
      </c>
      <c r="B5" s="2" t="s">
        <v>260</v>
      </c>
      <c r="C5" t="s">
        <v>20</v>
      </c>
      <c r="D5" t="str">
        <f t="shared" si="0"/>
        <v>&lt;trip id="Belmont_PennGRV-WYALUSING-NB-09-Finish-Routed_5" depart="21" from="12150712#3" to="-43357850#4"/&gt;</v>
      </c>
    </row>
    <row r="6" spans="1:16" x14ac:dyDescent="0.25">
      <c r="A6">
        <f>1+A5</f>
        <v>6</v>
      </c>
      <c r="B6" s="1" t="s">
        <v>260</v>
      </c>
      <c r="C6" t="s">
        <v>21</v>
      </c>
      <c r="D6" t="str">
        <f t="shared" si="0"/>
        <v>&lt;trip id="Belmont_PennGRV-WYALUSING-NB-09-Finish-Routed_6" depart="21" from="12150712#3" to="49321305"/&gt;</v>
      </c>
    </row>
    <row r="7" spans="1:16" x14ac:dyDescent="0.25">
      <c r="A7">
        <f t="shared" ref="A7:A70" si="1">1+A6</f>
        <v>7</v>
      </c>
      <c r="B7" s="1" t="s">
        <v>261</v>
      </c>
      <c r="C7" t="s">
        <v>22</v>
      </c>
      <c r="D7" t="str">
        <f t="shared" si="0"/>
        <v>&lt;trip id="Belmont-BmontMansn-PrkSD-NB-09-Finish-Routed_7" depart="23" from="424978644" to="104526256-AddedOnRampEdge"/&gt;</v>
      </c>
      <c r="P7" s="2" t="s">
        <v>3</v>
      </c>
    </row>
    <row r="8" spans="1:16" x14ac:dyDescent="0.25">
      <c r="A8">
        <f t="shared" si="1"/>
        <v>8</v>
      </c>
      <c r="B8" s="2" t="s">
        <v>261</v>
      </c>
      <c r="C8" t="s">
        <v>23</v>
      </c>
      <c r="D8" t="str">
        <f t="shared" si="0"/>
        <v>&lt;trip id="Belmont-BmontMansn-PrkSD-NB-09-Finish-Routed_8" depart="23" from="424978644" to="12327906#1"/&gt;</v>
      </c>
      <c r="P8" s="1" t="s">
        <v>5</v>
      </c>
    </row>
    <row r="9" spans="1:16" x14ac:dyDescent="0.25">
      <c r="A9">
        <f t="shared" si="1"/>
        <v>9</v>
      </c>
      <c r="B9" s="1" t="s">
        <v>261</v>
      </c>
      <c r="C9" t="s">
        <v>24</v>
      </c>
      <c r="D9" t="str">
        <f t="shared" si="0"/>
        <v>&lt;trip id="Belmont-BmontMansn-PrkSD-NB-09-Finish-Routed_9" depart="23" from="424978644" to="196358983#8"/&gt;</v>
      </c>
      <c r="P9" s="1" t="s">
        <v>1</v>
      </c>
    </row>
    <row r="10" spans="1:16" x14ac:dyDescent="0.25">
      <c r="A10">
        <f t="shared" si="1"/>
        <v>10</v>
      </c>
      <c r="B10" s="2" t="s">
        <v>261</v>
      </c>
      <c r="C10" t="s">
        <v>25</v>
      </c>
      <c r="D10" t="str">
        <f t="shared" si="0"/>
        <v>&lt;trip id="Belmont-BmontMansn-PrkSD-NB-09-Finish-Routed_10" depart="23" from="424978644" to="32121248#14"/&gt;</v>
      </c>
      <c r="P10" s="2" t="s">
        <v>7</v>
      </c>
    </row>
    <row r="11" spans="1:16" x14ac:dyDescent="0.25">
      <c r="A11">
        <f t="shared" si="1"/>
        <v>11</v>
      </c>
      <c r="B11" s="2" t="s">
        <v>261</v>
      </c>
      <c r="C11" t="s">
        <v>26</v>
      </c>
      <c r="D11" t="str">
        <f t="shared" si="0"/>
        <v>&lt;trip id="Belmont-BmontMansn-PrkSD-NB-09-Finish-Routed_11" depart="23" from="424978644" to="-43357850#4"/&gt;</v>
      </c>
      <c r="P11" s="2" t="s">
        <v>15</v>
      </c>
    </row>
    <row r="12" spans="1:16" x14ac:dyDescent="0.25">
      <c r="A12">
        <f t="shared" si="1"/>
        <v>12</v>
      </c>
      <c r="B12" s="1" t="s">
        <v>261</v>
      </c>
      <c r="C12" t="s">
        <v>27</v>
      </c>
      <c r="D12" t="str">
        <f t="shared" si="0"/>
        <v>&lt;trip id="Belmont-BmontMansn-PrkSD-NB-09-Finish-Routed_12" depart="23" from="424978644" to="49321305"/&gt;</v>
      </c>
      <c r="P12" s="2" t="s">
        <v>11</v>
      </c>
    </row>
    <row r="13" spans="1:16" x14ac:dyDescent="0.25">
      <c r="A13">
        <f t="shared" si="1"/>
        <v>13</v>
      </c>
      <c r="B13" s="2" t="s">
        <v>262</v>
      </c>
      <c r="C13" t="s">
        <v>28</v>
      </c>
      <c r="D13" t="str">
        <f t="shared" si="0"/>
        <v>&lt;trip id="Belmont-BmontMansn-PrkSD-SB-09-Finish-Routed_13" depart="24" from="424978644" to="-12150712#3"/&gt;</v>
      </c>
      <c r="P13" s="1" t="s">
        <v>13</v>
      </c>
    </row>
    <row r="14" spans="1:16" x14ac:dyDescent="0.25">
      <c r="A14">
        <f t="shared" si="1"/>
        <v>14</v>
      </c>
      <c r="B14" s="1" t="s">
        <v>262</v>
      </c>
      <c r="C14" t="s">
        <v>29</v>
      </c>
      <c r="D14" t="str">
        <f t="shared" si="0"/>
        <v>&lt;trip id="Belmont-BmontMansn-PrkSD-SB-09-Finish-Routed_14" depart="24" from="424978644" to="-12202540#1"/&gt;</v>
      </c>
      <c r="P14" s="1" t="s">
        <v>9</v>
      </c>
    </row>
    <row r="15" spans="1:16" x14ac:dyDescent="0.25">
      <c r="A15">
        <f t="shared" si="1"/>
        <v>15</v>
      </c>
      <c r="B15" s="1" t="s">
        <v>262</v>
      </c>
      <c r="C15" t="s">
        <v>30</v>
      </c>
      <c r="D15" t="str">
        <f t="shared" si="0"/>
        <v>&lt;trip id="Belmont-BmontMansn-PrkSD-SB-09-Finish-Routed_15" depart="24" from="424978644" to="-42706763#2"/&gt;</v>
      </c>
    </row>
    <row r="16" spans="1:16" x14ac:dyDescent="0.25">
      <c r="A16">
        <f t="shared" si="1"/>
        <v>16</v>
      </c>
      <c r="B16" s="2" t="s">
        <v>262</v>
      </c>
      <c r="C16" t="s">
        <v>31</v>
      </c>
      <c r="D16" t="str">
        <f t="shared" si="0"/>
        <v>&lt;trip id="Belmont-BmontMansn-PrkSD-SB-09-Finish-Routed_16" depart="24" from="424978644" to="-43117599"/&gt;</v>
      </c>
    </row>
    <row r="17" spans="1:4" x14ac:dyDescent="0.25">
      <c r="A17">
        <f t="shared" si="1"/>
        <v>17</v>
      </c>
      <c r="B17" s="2" t="s">
        <v>262</v>
      </c>
      <c r="C17" t="s">
        <v>32</v>
      </c>
      <c r="D17" t="str">
        <f t="shared" si="0"/>
        <v>&lt;trip id="Belmont-BmontMansn-PrkSD-SB-09-Finish-Routed_17" depart="24" from="424978644" to="43117623"/&gt;</v>
      </c>
    </row>
    <row r="18" spans="1:4" x14ac:dyDescent="0.25">
      <c r="A18">
        <f t="shared" si="1"/>
        <v>18</v>
      </c>
      <c r="B18" s="2" t="s">
        <v>262</v>
      </c>
      <c r="C18" t="s">
        <v>33</v>
      </c>
      <c r="D18" t="str">
        <f t="shared" si="0"/>
        <v>&lt;trip id="Belmont-BmontMansn-PrkSD-SB-09-Finish-Routed_18" depart="24" from="424978644" to="43357850#14.0"/&gt;</v>
      </c>
    </row>
    <row r="19" spans="1:4" x14ac:dyDescent="0.25">
      <c r="A19">
        <f t="shared" si="1"/>
        <v>19</v>
      </c>
      <c r="B19" s="1" t="s">
        <v>262</v>
      </c>
      <c r="C19" t="s">
        <v>34</v>
      </c>
      <c r="D19" t="str">
        <f t="shared" si="0"/>
        <v>&lt;trip id="Belmont-BmontMansn-PrkSD-SB-09-Finish-Routed_19" depart="24" from="424978644" to="485212847#0"/&gt;</v>
      </c>
    </row>
    <row r="20" spans="1:4" x14ac:dyDescent="0.25">
      <c r="A20">
        <f t="shared" si="1"/>
        <v>20</v>
      </c>
      <c r="B20" s="1" t="s">
        <v>262</v>
      </c>
      <c r="C20" t="s">
        <v>35</v>
      </c>
      <c r="D20" t="str">
        <f t="shared" si="0"/>
        <v>&lt;trip id="Belmont-BmontMansn-PrkSD-SB-09-Finish-Routed_20" depart="24" from="424978644" to="49887339.0"/&gt;</v>
      </c>
    </row>
    <row r="21" spans="1:4" x14ac:dyDescent="0.25">
      <c r="A21">
        <f t="shared" si="1"/>
        <v>21</v>
      </c>
      <c r="B21" s="1" t="s">
        <v>263</v>
      </c>
      <c r="C21" t="s">
        <v>36</v>
      </c>
      <c r="D21" t="str">
        <f t="shared" si="0"/>
        <v>&lt;trip id="Belmont-Conshi-US1-NB-08-Finish-Routed_21" depart="17" from="196358956#0" to="104526256-AddedOnRampEdge"/&gt;</v>
      </c>
    </row>
    <row r="22" spans="1:4" x14ac:dyDescent="0.25">
      <c r="A22">
        <f t="shared" si="1"/>
        <v>22</v>
      </c>
      <c r="B22" s="2" t="s">
        <v>263</v>
      </c>
      <c r="C22" t="s">
        <v>37</v>
      </c>
      <c r="D22" t="str">
        <f t="shared" si="0"/>
        <v>&lt;trip id="Belmont-Conshi-US1-NB-08-Finish-Routed_22" depart="17" from="196358956#0" to="12327906#1"/&gt;</v>
      </c>
    </row>
    <row r="23" spans="1:4" x14ac:dyDescent="0.25">
      <c r="A23">
        <f t="shared" si="1"/>
        <v>23</v>
      </c>
      <c r="B23" s="1" t="s">
        <v>263</v>
      </c>
      <c r="C23" t="s">
        <v>38</v>
      </c>
      <c r="D23" t="str">
        <f t="shared" si="0"/>
        <v>&lt;trip id="Belmont-Conshi-US1-NB-08-Finish-Routed_23" depart="17" from="196358956#0" to="196358983#8"/&gt;</v>
      </c>
    </row>
    <row r="24" spans="1:4" x14ac:dyDescent="0.25">
      <c r="A24">
        <f t="shared" si="1"/>
        <v>24</v>
      </c>
      <c r="B24" s="2" t="s">
        <v>263</v>
      </c>
      <c r="C24" t="s">
        <v>39</v>
      </c>
      <c r="D24" t="str">
        <f t="shared" si="0"/>
        <v>&lt;trip id="Belmont-Conshi-US1-NB-08-Finish-Routed_24" depart="17" from="196358956#0" to="32121248#14"/&gt;</v>
      </c>
    </row>
    <row r="25" spans="1:4" x14ac:dyDescent="0.25">
      <c r="A25">
        <f t="shared" si="1"/>
        <v>25</v>
      </c>
      <c r="B25" s="2" t="s">
        <v>263</v>
      </c>
      <c r="C25" t="s">
        <v>40</v>
      </c>
      <c r="D25" t="str">
        <f t="shared" si="0"/>
        <v>&lt;trip id="Belmont-Conshi-US1-NB-08-Finish-Routed_25" depart="17" from="196358956#0" to="-43357850#4"/&gt;</v>
      </c>
    </row>
    <row r="26" spans="1:4" x14ac:dyDescent="0.25">
      <c r="A26">
        <f t="shared" si="1"/>
        <v>26</v>
      </c>
      <c r="B26" s="1" t="s">
        <v>263</v>
      </c>
      <c r="C26" t="s">
        <v>41</v>
      </c>
      <c r="D26" t="str">
        <f t="shared" si="0"/>
        <v>&lt;trip id="Belmont-Conshi-US1-NB-08-Finish-Routed_26" depart="17" from="196358956#0" to="49321305"/&gt;</v>
      </c>
    </row>
    <row r="27" spans="1:4" x14ac:dyDescent="0.25">
      <c r="A27">
        <f t="shared" si="1"/>
        <v>27</v>
      </c>
      <c r="B27" s="2" t="s">
        <v>264</v>
      </c>
      <c r="C27" t="s">
        <v>42</v>
      </c>
      <c r="D27" t="str">
        <f t="shared" si="0"/>
        <v>&lt;trip id="Belmont-Conshi-US1-SB-08-Finish-Routed_27" depart="18" from="-196358956#2" to="-12150712#3"/&gt;</v>
      </c>
    </row>
    <row r="28" spans="1:4" x14ac:dyDescent="0.25">
      <c r="A28">
        <f t="shared" si="1"/>
        <v>28</v>
      </c>
      <c r="B28" s="1" t="s">
        <v>264</v>
      </c>
      <c r="C28" t="s">
        <v>43</v>
      </c>
      <c r="D28" t="str">
        <f t="shared" si="0"/>
        <v>&lt;trip id="Belmont-Conshi-US1-SB-08-Finish-Routed_28" depart="18" from="-196358956#2" to="-12202540#1"/&gt;</v>
      </c>
    </row>
    <row r="29" spans="1:4" x14ac:dyDescent="0.25">
      <c r="A29">
        <f t="shared" si="1"/>
        <v>29</v>
      </c>
      <c r="B29" s="1" t="s">
        <v>264</v>
      </c>
      <c r="C29" t="s">
        <v>44</v>
      </c>
      <c r="D29" t="str">
        <f t="shared" si="0"/>
        <v>&lt;trip id="Belmont-Conshi-US1-SB-08-Finish-Routed_29" depart="18" from="-196358956#2" to="-42706763#2"/&gt;</v>
      </c>
    </row>
    <row r="30" spans="1:4" x14ac:dyDescent="0.25">
      <c r="A30">
        <f t="shared" si="1"/>
        <v>30</v>
      </c>
      <c r="B30" s="2" t="s">
        <v>264</v>
      </c>
      <c r="C30" t="s">
        <v>45</v>
      </c>
      <c r="D30" t="str">
        <f t="shared" si="0"/>
        <v>&lt;trip id="Belmont-Conshi-US1-SB-08-Finish-Routed_30" depart="18" from="-196358956#2" to="-43117599"/&gt;</v>
      </c>
    </row>
    <row r="31" spans="1:4" x14ac:dyDescent="0.25">
      <c r="A31">
        <f t="shared" si="1"/>
        <v>31</v>
      </c>
      <c r="B31" s="2" t="s">
        <v>264</v>
      </c>
      <c r="C31" t="s">
        <v>46</v>
      </c>
      <c r="D31" t="str">
        <f t="shared" si="0"/>
        <v>&lt;trip id="Belmont-Conshi-US1-SB-08-Finish-Routed_31" depart="18" from="-196358956#2" to="43117623"/&gt;</v>
      </c>
    </row>
    <row r="32" spans="1:4" x14ac:dyDescent="0.25">
      <c r="A32">
        <f t="shared" si="1"/>
        <v>32</v>
      </c>
      <c r="B32" s="2" t="s">
        <v>264</v>
      </c>
      <c r="C32" t="s">
        <v>47</v>
      </c>
      <c r="D32" t="str">
        <f t="shared" si="0"/>
        <v>&lt;trip id="Belmont-Conshi-US1-SB-08-Finish-Routed_32" depart="18" from="-196358956#2" to="43357850#14.0"/&gt;</v>
      </c>
    </row>
    <row r="33" spans="1:4" x14ac:dyDescent="0.25">
      <c r="A33">
        <f t="shared" si="1"/>
        <v>33</v>
      </c>
      <c r="B33" s="1" t="s">
        <v>264</v>
      </c>
      <c r="C33" t="s">
        <v>48</v>
      </c>
      <c r="D33" t="str">
        <f t="shared" si="0"/>
        <v>&lt;trip id="Belmont-Conshi-US1-SB-08-Finish-Routed_33" depart="18" from="-196358956#2" to="485212847#0"/&gt;</v>
      </c>
    </row>
    <row r="34" spans="1:4" x14ac:dyDescent="0.25">
      <c r="A34">
        <f t="shared" si="1"/>
        <v>34</v>
      </c>
      <c r="B34" s="1" t="s">
        <v>264</v>
      </c>
      <c r="C34" t="s">
        <v>49</v>
      </c>
      <c r="D34" t="str">
        <f t="shared" si="0"/>
        <v>&lt;trip id="Belmont-Conshi-US1-SB-08-Finish-Routed_34" depart="18" from="-196358956#2" to="49887339.0"/&gt;</v>
      </c>
    </row>
    <row r="35" spans="1:4" x14ac:dyDescent="0.25">
      <c r="A35">
        <f t="shared" si="1"/>
        <v>35</v>
      </c>
      <c r="B35" s="1" t="s">
        <v>265</v>
      </c>
      <c r="C35" t="s">
        <v>50</v>
      </c>
      <c r="D35" t="str">
        <f t="shared" si="0"/>
        <v>&lt;trip id="Belmont-Ford-to-US1-NB-96-Finish-Routed_35" depart="8" from="196358956#0" to="104526256-AddedOnRampEdge"/&gt;</v>
      </c>
    </row>
    <row r="36" spans="1:4" x14ac:dyDescent="0.25">
      <c r="A36">
        <f t="shared" si="1"/>
        <v>36</v>
      </c>
      <c r="B36" s="2" t="s">
        <v>265</v>
      </c>
      <c r="C36" t="s">
        <v>51</v>
      </c>
      <c r="D36" t="str">
        <f t="shared" si="0"/>
        <v>&lt;trip id="Belmont-Ford-to-US1-NB-96-Finish-Routed_36" depart="8" from="196358956#0" to="12327906#1"/&gt;</v>
      </c>
    </row>
    <row r="37" spans="1:4" x14ac:dyDescent="0.25">
      <c r="A37">
        <f t="shared" si="1"/>
        <v>37</v>
      </c>
      <c r="B37" s="1" t="s">
        <v>265</v>
      </c>
      <c r="C37" t="s">
        <v>52</v>
      </c>
      <c r="D37" t="str">
        <f t="shared" si="0"/>
        <v>&lt;trip id="Belmont-Ford-to-US1-NB-96-Finish-Routed_37" depart="8" from="196358956#0" to="196358983#8"/&gt;</v>
      </c>
    </row>
    <row r="38" spans="1:4" x14ac:dyDescent="0.25">
      <c r="A38">
        <f t="shared" si="1"/>
        <v>38</v>
      </c>
      <c r="B38" s="2" t="s">
        <v>265</v>
      </c>
      <c r="C38" t="s">
        <v>53</v>
      </c>
      <c r="D38" t="str">
        <f t="shared" si="0"/>
        <v>&lt;trip id="Belmont-Ford-to-US1-NB-96-Finish-Routed_38" depart="8" from="196358956#0" to="32121248#14"/&gt;</v>
      </c>
    </row>
    <row r="39" spans="1:4" x14ac:dyDescent="0.25">
      <c r="A39">
        <f t="shared" si="1"/>
        <v>39</v>
      </c>
      <c r="B39" s="2" t="s">
        <v>265</v>
      </c>
      <c r="C39" t="s">
        <v>54</v>
      </c>
      <c r="D39" t="str">
        <f t="shared" si="0"/>
        <v>&lt;trip id="Belmont-Ford-to-US1-NB-96-Finish-Routed_39" depart="8" from="196358956#0" to="-43357850#4"/&gt;</v>
      </c>
    </row>
    <row r="40" spans="1:4" x14ac:dyDescent="0.25">
      <c r="A40">
        <f t="shared" si="1"/>
        <v>40</v>
      </c>
      <c r="B40" s="1" t="s">
        <v>265</v>
      </c>
      <c r="C40" t="s">
        <v>55</v>
      </c>
      <c r="D40" t="str">
        <f t="shared" si="0"/>
        <v>&lt;trip id="Belmont-Ford-to-US1-NB-96-Finish-Routed_40" depart="8" from="196358956#0" to="49321305"/&gt;</v>
      </c>
    </row>
    <row r="41" spans="1:4" x14ac:dyDescent="0.25">
      <c r="A41">
        <f t="shared" si="1"/>
        <v>41</v>
      </c>
      <c r="B41" s="2" t="s">
        <v>266</v>
      </c>
      <c r="C41" t="s">
        <v>56</v>
      </c>
      <c r="D41" t="str">
        <f t="shared" si="0"/>
        <v>&lt;trip id="Belmont-Ford-to-US1-SB-96-Finish-Routed_41" depart="9" from="-196358956#2" to="-12150712#3"/&gt;</v>
      </c>
    </row>
    <row r="42" spans="1:4" x14ac:dyDescent="0.25">
      <c r="A42">
        <f t="shared" si="1"/>
        <v>42</v>
      </c>
      <c r="B42" s="1" t="s">
        <v>266</v>
      </c>
      <c r="C42" t="s">
        <v>57</v>
      </c>
      <c r="D42" t="str">
        <f t="shared" si="0"/>
        <v>&lt;trip id="Belmont-Ford-to-US1-SB-96-Finish-Routed_42" depart="9" from="-196358956#2" to="-12202540#1"/&gt;</v>
      </c>
    </row>
    <row r="43" spans="1:4" x14ac:dyDescent="0.25">
      <c r="A43">
        <f t="shared" si="1"/>
        <v>43</v>
      </c>
      <c r="B43" s="1" t="s">
        <v>266</v>
      </c>
      <c r="C43" t="s">
        <v>58</v>
      </c>
      <c r="D43" t="str">
        <f t="shared" si="0"/>
        <v>&lt;trip id="Belmont-Ford-to-US1-SB-96-Finish-Routed_43" depart="9" from="-196358956#2" to="-42706763#2"/&gt;</v>
      </c>
    </row>
    <row r="44" spans="1:4" x14ac:dyDescent="0.25">
      <c r="A44">
        <f t="shared" si="1"/>
        <v>44</v>
      </c>
      <c r="B44" s="2" t="s">
        <v>266</v>
      </c>
      <c r="C44" t="s">
        <v>59</v>
      </c>
      <c r="D44" t="str">
        <f t="shared" si="0"/>
        <v>&lt;trip id="Belmont-Ford-to-US1-SB-96-Finish-Routed_44" depart="9" from="-196358956#2" to="-43117599"/&gt;</v>
      </c>
    </row>
    <row r="45" spans="1:4" x14ac:dyDescent="0.25">
      <c r="A45">
        <f t="shared" si="1"/>
        <v>45</v>
      </c>
      <c r="B45" s="2" t="s">
        <v>266</v>
      </c>
      <c r="C45" t="s">
        <v>60</v>
      </c>
      <c r="D45" t="str">
        <f t="shared" si="0"/>
        <v>&lt;trip id="Belmont-Ford-to-US1-SB-96-Finish-Routed_45" depart="9" from="-196358956#2" to="43117623"/&gt;</v>
      </c>
    </row>
    <row r="46" spans="1:4" x14ac:dyDescent="0.25">
      <c r="A46">
        <f t="shared" si="1"/>
        <v>46</v>
      </c>
      <c r="B46" s="2" t="s">
        <v>266</v>
      </c>
      <c r="C46" t="s">
        <v>61</v>
      </c>
      <c r="D46" t="str">
        <f t="shared" si="0"/>
        <v>&lt;trip id="Belmont-Ford-to-US1-SB-96-Finish-Routed_46" depart="9" from="-196358956#2" to="43357850#14.0"/&gt;</v>
      </c>
    </row>
    <row r="47" spans="1:4" x14ac:dyDescent="0.25">
      <c r="A47">
        <f t="shared" si="1"/>
        <v>47</v>
      </c>
      <c r="B47" s="1" t="s">
        <v>266</v>
      </c>
      <c r="C47" t="s">
        <v>62</v>
      </c>
      <c r="D47" t="str">
        <f t="shared" si="0"/>
        <v>&lt;trip id="Belmont-Ford-to-US1-SB-96-Finish-Routed_47" depart="9" from="-196358956#2" to="485212847#0"/&gt;</v>
      </c>
    </row>
    <row r="48" spans="1:4" x14ac:dyDescent="0.25">
      <c r="A48">
        <f t="shared" si="1"/>
        <v>48</v>
      </c>
      <c r="B48" s="1" t="s">
        <v>266</v>
      </c>
      <c r="C48" t="s">
        <v>63</v>
      </c>
      <c r="D48" t="str">
        <f t="shared" si="0"/>
        <v>&lt;trip id="Belmont-Ford-to-US1-SB-96-Finish-Routed_48" depart="9" from="-196358956#2" to="49887339.0"/&gt;</v>
      </c>
    </row>
    <row r="49" spans="1:12" x14ac:dyDescent="0.25">
      <c r="A49">
        <f t="shared" si="1"/>
        <v>49</v>
      </c>
      <c r="B49" s="1" t="s">
        <v>267</v>
      </c>
      <c r="C49" t="s">
        <v>64</v>
      </c>
      <c r="D49" t="str">
        <f t="shared" si="0"/>
        <v>&lt;trip id="Belmont-GRD-to-Parkside-NB-96-Finish-Routed_49" depart="7" from="423956980" to="104526256-AddedOnRampEdge"/&gt;</v>
      </c>
    </row>
    <row r="50" spans="1:12" x14ac:dyDescent="0.25">
      <c r="A50">
        <f t="shared" si="1"/>
        <v>50</v>
      </c>
      <c r="B50" s="2" t="s">
        <v>267</v>
      </c>
      <c r="C50" t="s">
        <v>65</v>
      </c>
      <c r="D50" t="str">
        <f t="shared" si="0"/>
        <v>&lt;trip id="Belmont-GRD-to-Parkside-NB-96-Finish-Routed_50" depart="7" from="423956980" to="12327906#1"/&gt;</v>
      </c>
    </row>
    <row r="51" spans="1:12" x14ac:dyDescent="0.25">
      <c r="A51">
        <f t="shared" si="1"/>
        <v>51</v>
      </c>
      <c r="B51" s="1" t="s">
        <v>267</v>
      </c>
      <c r="C51" t="s">
        <v>66</v>
      </c>
      <c r="D51" t="str">
        <f t="shared" si="0"/>
        <v>&lt;trip id="Belmont-GRD-to-Parkside-NB-96-Finish-Routed_51" depart="7" from="423956980" to="196358983#8"/&gt;</v>
      </c>
    </row>
    <row r="52" spans="1:12" x14ac:dyDescent="0.25">
      <c r="A52">
        <f t="shared" si="1"/>
        <v>52</v>
      </c>
      <c r="B52" s="2" t="s">
        <v>267</v>
      </c>
      <c r="C52" t="s">
        <v>67</v>
      </c>
      <c r="D52" t="str">
        <f t="shared" si="0"/>
        <v>&lt;trip id="Belmont-GRD-to-Parkside-NB-96-Finish-Routed_52" depart="7" from="423956980" to="32121248#14"/&gt;</v>
      </c>
    </row>
    <row r="53" spans="1:12" x14ac:dyDescent="0.25">
      <c r="A53">
        <f t="shared" si="1"/>
        <v>53</v>
      </c>
      <c r="B53" s="2" t="s">
        <v>267</v>
      </c>
      <c r="C53" t="s">
        <v>68</v>
      </c>
      <c r="D53" t="str">
        <f t="shared" si="0"/>
        <v>&lt;trip id="Belmont-GRD-to-Parkside-NB-96-Finish-Routed_53" depart="7" from="423956980" to="-43357850#4"/&gt;</v>
      </c>
    </row>
    <row r="54" spans="1:12" x14ac:dyDescent="0.25">
      <c r="A54">
        <f t="shared" si="1"/>
        <v>54</v>
      </c>
      <c r="B54" s="1" t="s">
        <v>267</v>
      </c>
      <c r="C54" t="s">
        <v>69</v>
      </c>
      <c r="D54" t="str">
        <f t="shared" si="0"/>
        <v>&lt;trip id="Belmont-GRD-to-Parkside-NB-96-Finish-Routed_54" depart="7" from="423956980" to="49321305"/&gt;</v>
      </c>
    </row>
    <row r="55" spans="1:12" x14ac:dyDescent="0.25">
      <c r="A55">
        <f t="shared" si="1"/>
        <v>55</v>
      </c>
      <c r="B55" s="1" t="s">
        <v>268</v>
      </c>
      <c r="C55" t="s">
        <v>70</v>
      </c>
      <c r="D55" t="str">
        <f t="shared" si="0"/>
        <v>&lt;trip id="Belmont-GrgHill-Monmnt-NB-16-Finish-Routed_55" depart="36" from="387423966" to="104526256-AddedOnRampEdge"/&gt;</v>
      </c>
    </row>
    <row r="56" spans="1:12" x14ac:dyDescent="0.25">
      <c r="A56">
        <f t="shared" si="1"/>
        <v>56</v>
      </c>
      <c r="B56" s="2" t="s">
        <v>268</v>
      </c>
      <c r="C56" t="s">
        <v>71</v>
      </c>
      <c r="D56" t="str">
        <f t="shared" si="0"/>
        <v>&lt;trip id="Belmont-GrgHill-Monmnt-NB-16-Finish-Routed_56" depart="36" from="387423966" to="12327906#1"/&gt;</v>
      </c>
    </row>
    <row r="57" spans="1:12" x14ac:dyDescent="0.25">
      <c r="A57">
        <f t="shared" si="1"/>
        <v>57</v>
      </c>
      <c r="B57" s="1" t="s">
        <v>268</v>
      </c>
      <c r="C57" t="s">
        <v>72</v>
      </c>
      <c r="D57" t="str">
        <f t="shared" si="0"/>
        <v>&lt;trip id="Belmont-GrgHill-Monmnt-NB-16-Finish-Routed_57" depart="36" from="387423966" to="196358983#8"/&gt;</v>
      </c>
    </row>
    <row r="58" spans="1:12" x14ac:dyDescent="0.25">
      <c r="A58">
        <f t="shared" si="1"/>
        <v>58</v>
      </c>
      <c r="B58" s="2" t="s">
        <v>268</v>
      </c>
      <c r="C58" t="s">
        <v>73</v>
      </c>
      <c r="D58" t="str">
        <f t="shared" si="0"/>
        <v>&lt;trip id="Belmont-GrgHill-Monmnt-NB-16-Finish-Routed_58" depart="36" from="387423966" to="32121248#14"/&gt;</v>
      </c>
    </row>
    <row r="59" spans="1:12" x14ac:dyDescent="0.25">
      <c r="A59">
        <f t="shared" si="1"/>
        <v>59</v>
      </c>
      <c r="B59" s="2" t="s">
        <v>268</v>
      </c>
      <c r="C59" t="s">
        <v>74</v>
      </c>
      <c r="D59" t="str">
        <f t="shared" si="0"/>
        <v>&lt;trip id="Belmont-GrgHill-Monmnt-NB-16-Finish-Routed_59" depart="36" from="387423966" to="-43357850#4"/&gt;</v>
      </c>
    </row>
    <row r="60" spans="1:12" x14ac:dyDescent="0.25">
      <c r="A60">
        <f t="shared" si="1"/>
        <v>60</v>
      </c>
      <c r="B60" s="1" t="s">
        <v>268</v>
      </c>
      <c r="C60" t="s">
        <v>75</v>
      </c>
      <c r="D60" t="str">
        <f t="shared" si="0"/>
        <v>&lt;trip id="Belmont-GrgHill-Monmnt-NB-16-Finish-Routed_60" depart="36" from="387423966" to="49321305"/&gt;</v>
      </c>
    </row>
    <row r="61" spans="1:12" x14ac:dyDescent="0.25">
      <c r="A61">
        <f t="shared" si="1"/>
        <v>61</v>
      </c>
      <c r="B61" s="2" t="s">
        <v>269</v>
      </c>
      <c r="C61" t="s">
        <v>76</v>
      </c>
      <c r="D61" t="str">
        <f t="shared" si="0"/>
        <v>&lt;trip id="Belmont-GrgHill-Monmnt-SB-16-Finish-Routed_61" depart="37" from="-424978642.170" to="-12150712#3"/&gt;</v>
      </c>
    </row>
    <row r="62" spans="1:12" x14ac:dyDescent="0.25">
      <c r="A62">
        <f t="shared" si="1"/>
        <v>62</v>
      </c>
      <c r="B62" s="1" t="s">
        <v>269</v>
      </c>
      <c r="C62" t="s">
        <v>77</v>
      </c>
      <c r="D62" t="str">
        <f t="shared" si="0"/>
        <v>&lt;trip id="Belmont-GrgHill-Monmnt-SB-16-Finish-Routed_62" depart="37" from="-424978642.170" to="-12202540#1"/&gt;</v>
      </c>
    </row>
    <row r="63" spans="1:12" x14ac:dyDescent="0.25">
      <c r="A63">
        <f t="shared" si="1"/>
        <v>63</v>
      </c>
      <c r="B63" s="1" t="s">
        <v>269</v>
      </c>
      <c r="C63" t="s">
        <v>78</v>
      </c>
      <c r="D63" t="str">
        <f t="shared" si="0"/>
        <v>&lt;trip id="Belmont-GrgHill-Monmnt-SB-16-Finish-Routed_63" depart="37" from="-424978642.170" to="-42706763#2"/&gt;</v>
      </c>
      <c r="L63" s="2" t="s">
        <v>2</v>
      </c>
    </row>
    <row r="64" spans="1:12" x14ac:dyDescent="0.25">
      <c r="A64">
        <f t="shared" si="1"/>
        <v>64</v>
      </c>
      <c r="B64" s="2" t="s">
        <v>269</v>
      </c>
      <c r="C64" t="s">
        <v>79</v>
      </c>
      <c r="D64" t="str">
        <f t="shared" si="0"/>
        <v>&lt;trip id="Belmont-GrgHill-Monmnt-SB-16-Finish-Routed_64" depart="37" from="-424978642.170" to="-43117599"/&gt;</v>
      </c>
      <c r="L64" s="1" t="s">
        <v>4</v>
      </c>
    </row>
    <row r="65" spans="1:12" x14ac:dyDescent="0.25">
      <c r="A65">
        <f t="shared" si="1"/>
        <v>65</v>
      </c>
      <c r="B65" s="2" t="s">
        <v>269</v>
      </c>
      <c r="C65" t="s">
        <v>80</v>
      </c>
      <c r="D65" t="str">
        <f t="shared" si="0"/>
        <v>&lt;trip id="Belmont-GrgHill-Monmnt-SB-16-Finish-Routed_65" depart="37" from="-424978642.170" to="43117623"/&gt;</v>
      </c>
      <c r="L65" s="1" t="s">
        <v>0</v>
      </c>
    </row>
    <row r="66" spans="1:12" x14ac:dyDescent="0.25">
      <c r="A66">
        <f t="shared" si="1"/>
        <v>66</v>
      </c>
      <c r="B66" s="2" t="s">
        <v>269</v>
      </c>
      <c r="C66" t="s">
        <v>81</v>
      </c>
      <c r="D66" t="str">
        <f t="shared" ref="D66:D129" si="2">_xlfn.CONCAT(B66,"_",A66,CHAR(34),C66)</f>
        <v>&lt;trip id="Belmont-GrgHill-Monmnt-SB-16-Finish-Routed_66" depart="37" from="-424978642.170" to="43357850#14.0"/&gt;</v>
      </c>
      <c r="L66" s="2" t="s">
        <v>6</v>
      </c>
    </row>
    <row r="67" spans="1:12" x14ac:dyDescent="0.25">
      <c r="A67">
        <f t="shared" si="1"/>
        <v>67</v>
      </c>
      <c r="B67" s="1" t="s">
        <v>269</v>
      </c>
      <c r="C67" t="s">
        <v>82</v>
      </c>
      <c r="D67" t="str">
        <f t="shared" si="2"/>
        <v>&lt;trip id="Belmont-GrgHill-Monmnt-SB-16-Finish-Routed_67" depart="37" from="-424978642.170" to="485212847#0"/&gt;</v>
      </c>
      <c r="L67" s="2" t="s">
        <v>14</v>
      </c>
    </row>
    <row r="68" spans="1:12" x14ac:dyDescent="0.25">
      <c r="A68">
        <f t="shared" si="1"/>
        <v>68</v>
      </c>
      <c r="B68" s="1" t="s">
        <v>269</v>
      </c>
      <c r="C68" t="s">
        <v>83</v>
      </c>
      <c r="D68" t="str">
        <f t="shared" si="2"/>
        <v>&lt;trip id="Belmont-GrgHill-Monmnt-SB-16-Finish-Routed_68" depart="37" from="-424978642.170" to="49887339.0"/&gt;</v>
      </c>
      <c r="L68" s="2" t="s">
        <v>10</v>
      </c>
    </row>
    <row r="69" spans="1:12" x14ac:dyDescent="0.25">
      <c r="A69">
        <f t="shared" si="1"/>
        <v>69</v>
      </c>
      <c r="B69" s="1" t="s">
        <v>270</v>
      </c>
      <c r="C69" t="s">
        <v>84</v>
      </c>
      <c r="D69" t="str">
        <f t="shared" si="2"/>
        <v>&lt;trip id="Belmont-Lansdwn-States-NB-11-Finish-Routed_69" depart="27" from="423967359#1" to="104526256-AddedOnRampEdge"/&gt;</v>
      </c>
      <c r="L69" s="1" t="s">
        <v>12</v>
      </c>
    </row>
    <row r="70" spans="1:12" x14ac:dyDescent="0.25">
      <c r="A70">
        <f t="shared" si="1"/>
        <v>70</v>
      </c>
      <c r="B70" s="2" t="s">
        <v>270</v>
      </c>
      <c r="C70" t="s">
        <v>85</v>
      </c>
      <c r="D70" t="str">
        <f t="shared" si="2"/>
        <v>&lt;trip id="Belmont-Lansdwn-States-NB-11-Finish-Routed_70" depart="27" from="423967359#1" to="12327906#1"/&gt;</v>
      </c>
      <c r="L70" s="1" t="s">
        <v>8</v>
      </c>
    </row>
    <row r="71" spans="1:12" x14ac:dyDescent="0.25">
      <c r="A71">
        <f t="shared" ref="A71:A134" si="3">1+A70</f>
        <v>71</v>
      </c>
      <c r="B71" s="1" t="s">
        <v>270</v>
      </c>
      <c r="C71" t="s">
        <v>86</v>
      </c>
      <c r="D71" t="str">
        <f t="shared" si="2"/>
        <v>&lt;trip id="Belmont-Lansdwn-States-NB-11-Finish-Routed_71" depart="27" from="423967359#1" to="196358983#8"/&gt;</v>
      </c>
    </row>
    <row r="72" spans="1:12" x14ac:dyDescent="0.25">
      <c r="A72">
        <f t="shared" si="3"/>
        <v>72</v>
      </c>
      <c r="B72" s="2" t="s">
        <v>270</v>
      </c>
      <c r="C72" t="s">
        <v>87</v>
      </c>
      <c r="D72" t="str">
        <f t="shared" si="2"/>
        <v>&lt;trip id="Belmont-Lansdwn-States-NB-11-Finish-Routed_72" depart="27" from="423967359#1" to="32121248#14"/&gt;</v>
      </c>
    </row>
    <row r="73" spans="1:12" x14ac:dyDescent="0.25">
      <c r="A73">
        <f t="shared" si="3"/>
        <v>73</v>
      </c>
      <c r="B73" s="2" t="s">
        <v>270</v>
      </c>
      <c r="C73" t="s">
        <v>88</v>
      </c>
      <c r="D73" t="str">
        <f t="shared" si="2"/>
        <v>&lt;trip id="Belmont-Lansdwn-States-NB-11-Finish-Routed_73" depart="27" from="423967359#1" to="-43357850#4"/&gt;</v>
      </c>
    </row>
    <row r="74" spans="1:12" x14ac:dyDescent="0.25">
      <c r="A74">
        <f t="shared" si="3"/>
        <v>74</v>
      </c>
      <c r="B74" s="1" t="s">
        <v>270</v>
      </c>
      <c r="C74" t="s">
        <v>89</v>
      </c>
      <c r="D74" t="str">
        <f t="shared" si="2"/>
        <v>&lt;trip id="Belmont-Lansdwn-States-NB-11-Finish-Routed_74" depart="27" from="423967359#1" to="49321305"/&gt;</v>
      </c>
    </row>
    <row r="75" spans="1:12" x14ac:dyDescent="0.25">
      <c r="A75">
        <f t="shared" si="3"/>
        <v>75</v>
      </c>
      <c r="B75" s="2" t="s">
        <v>271</v>
      </c>
      <c r="C75" t="s">
        <v>90</v>
      </c>
      <c r="D75" t="str">
        <f t="shared" si="2"/>
        <v>&lt;trip id="Belmont-Lansdwn-States-SB-11-Finish-Routed_75" depart="28" from="-423967359#1" to="-12150712#3"/&gt;</v>
      </c>
    </row>
    <row r="76" spans="1:12" x14ac:dyDescent="0.25">
      <c r="A76">
        <f t="shared" si="3"/>
        <v>76</v>
      </c>
      <c r="B76" s="1" t="s">
        <v>271</v>
      </c>
      <c r="C76" t="s">
        <v>91</v>
      </c>
      <c r="D76" t="str">
        <f t="shared" si="2"/>
        <v>&lt;trip id="Belmont-Lansdwn-States-SB-11-Finish-Routed_76" depart="28" from="-423967359#1" to="-12202540#1"/&gt;</v>
      </c>
    </row>
    <row r="77" spans="1:12" x14ac:dyDescent="0.25">
      <c r="A77">
        <f t="shared" si="3"/>
        <v>77</v>
      </c>
      <c r="B77" s="1" t="s">
        <v>271</v>
      </c>
      <c r="C77" t="s">
        <v>92</v>
      </c>
      <c r="D77" t="str">
        <f t="shared" si="2"/>
        <v>&lt;trip id="Belmont-Lansdwn-States-SB-11-Finish-Routed_77" depart="28" from="-423967359#1" to="-42706763#2"/&gt;</v>
      </c>
    </row>
    <row r="78" spans="1:12" x14ac:dyDescent="0.25">
      <c r="A78">
        <f t="shared" si="3"/>
        <v>78</v>
      </c>
      <c r="B78" s="2" t="s">
        <v>271</v>
      </c>
      <c r="C78" t="s">
        <v>93</v>
      </c>
      <c r="D78" t="str">
        <f t="shared" si="2"/>
        <v>&lt;trip id="Belmont-Lansdwn-States-SB-11-Finish-Routed_78" depart="28" from="-423967359#1" to="-43117599"/&gt;</v>
      </c>
    </row>
    <row r="79" spans="1:12" x14ac:dyDescent="0.25">
      <c r="A79">
        <f t="shared" si="3"/>
        <v>79</v>
      </c>
      <c r="B79" s="2" t="s">
        <v>271</v>
      </c>
      <c r="C79" t="s">
        <v>94</v>
      </c>
      <c r="D79" t="str">
        <f t="shared" si="2"/>
        <v>&lt;trip id="Belmont-Lansdwn-States-SB-11-Finish-Routed_79" depart="28" from="-423967359#1" to="43117623"/&gt;</v>
      </c>
    </row>
    <row r="80" spans="1:12" x14ac:dyDescent="0.25">
      <c r="A80">
        <f t="shared" si="3"/>
        <v>80</v>
      </c>
      <c r="B80" s="2" t="s">
        <v>271</v>
      </c>
      <c r="C80" t="s">
        <v>95</v>
      </c>
      <c r="D80" t="str">
        <f t="shared" si="2"/>
        <v>&lt;trip id="Belmont-Lansdwn-States-SB-11-Finish-Routed_80" depart="28" from="-423967359#1" to="43357850#14.0"/&gt;</v>
      </c>
    </row>
    <row r="81" spans="1:4" x14ac:dyDescent="0.25">
      <c r="A81">
        <f t="shared" si="3"/>
        <v>81</v>
      </c>
      <c r="B81" s="1" t="s">
        <v>271</v>
      </c>
      <c r="C81" t="s">
        <v>96</v>
      </c>
      <c r="D81" t="str">
        <f t="shared" si="2"/>
        <v>&lt;trip id="Belmont-Lansdwn-States-SB-11-Finish-Routed_81" depart="28" from="-423967359#1" to="485212847#0"/&gt;</v>
      </c>
    </row>
    <row r="82" spans="1:4" x14ac:dyDescent="0.25">
      <c r="A82">
        <f t="shared" si="3"/>
        <v>82</v>
      </c>
      <c r="B82" s="1" t="s">
        <v>271</v>
      </c>
      <c r="C82" t="s">
        <v>97</v>
      </c>
      <c r="D82" t="str">
        <f t="shared" si="2"/>
        <v>&lt;trip id="Belmont-Lansdwn-States-SB-11-Finish-Routed_82" depart="28" from="-423967359#1" to="49887339.0"/&gt;</v>
      </c>
    </row>
    <row r="83" spans="1:4" x14ac:dyDescent="0.25">
      <c r="A83">
        <f t="shared" si="3"/>
        <v>83</v>
      </c>
      <c r="B83" s="1" t="s">
        <v>272</v>
      </c>
      <c r="C83" t="s">
        <v>98</v>
      </c>
      <c r="D83" t="str">
        <f t="shared" si="2"/>
        <v>&lt;trip id="Belmont-Monmnt-Conshi-NB-12-Finish-Routed_83" depart="29" from="196358954#1" to="104526256-AddedOnRampEdge"/&gt;</v>
      </c>
    </row>
    <row r="84" spans="1:4" x14ac:dyDescent="0.25">
      <c r="A84">
        <f t="shared" si="3"/>
        <v>84</v>
      </c>
      <c r="B84" s="2" t="s">
        <v>272</v>
      </c>
      <c r="C84" t="s">
        <v>99</v>
      </c>
      <c r="D84" t="str">
        <f t="shared" si="2"/>
        <v>&lt;trip id="Belmont-Monmnt-Conshi-NB-12-Finish-Routed_84" depart="29" from="196358954#1" to="12327906#1"/&gt;</v>
      </c>
    </row>
    <row r="85" spans="1:4" x14ac:dyDescent="0.25">
      <c r="A85">
        <f t="shared" si="3"/>
        <v>85</v>
      </c>
      <c r="B85" s="1" t="s">
        <v>272</v>
      </c>
      <c r="C85" t="s">
        <v>100</v>
      </c>
      <c r="D85" t="str">
        <f t="shared" si="2"/>
        <v>&lt;trip id="Belmont-Monmnt-Conshi-NB-12-Finish-Routed_85" depart="29" from="196358954#1" to="196358983#8"/&gt;</v>
      </c>
    </row>
    <row r="86" spans="1:4" x14ac:dyDescent="0.25">
      <c r="A86">
        <f t="shared" si="3"/>
        <v>86</v>
      </c>
      <c r="B86" s="2" t="s">
        <v>272</v>
      </c>
      <c r="C86" t="s">
        <v>101</v>
      </c>
      <c r="D86" t="str">
        <f t="shared" si="2"/>
        <v>&lt;trip id="Belmont-Monmnt-Conshi-NB-12-Finish-Routed_86" depart="29" from="196358954#1" to="32121248#14"/&gt;</v>
      </c>
    </row>
    <row r="87" spans="1:4" x14ac:dyDescent="0.25">
      <c r="A87">
        <f t="shared" si="3"/>
        <v>87</v>
      </c>
      <c r="B87" s="2" t="s">
        <v>272</v>
      </c>
      <c r="C87" t="s">
        <v>102</v>
      </c>
      <c r="D87" t="str">
        <f t="shared" si="2"/>
        <v>&lt;trip id="Belmont-Monmnt-Conshi-NB-12-Finish-Routed_87" depart="29" from="196358954#1" to="-43357850#4"/&gt;</v>
      </c>
    </row>
    <row r="88" spans="1:4" x14ac:dyDescent="0.25">
      <c r="A88">
        <f t="shared" si="3"/>
        <v>88</v>
      </c>
      <c r="B88" s="1" t="s">
        <v>272</v>
      </c>
      <c r="C88" t="s">
        <v>103</v>
      </c>
      <c r="D88" t="str">
        <f t="shared" si="2"/>
        <v>&lt;trip id="Belmont-Monmnt-Conshi-NB-12-Finish-Routed_88" depart="29" from="196358954#1" to="49321305"/&gt;</v>
      </c>
    </row>
    <row r="89" spans="1:4" x14ac:dyDescent="0.25">
      <c r="A89">
        <f t="shared" si="3"/>
        <v>89</v>
      </c>
      <c r="B89" s="2" t="s">
        <v>273</v>
      </c>
      <c r="C89" t="s">
        <v>104</v>
      </c>
      <c r="D89" t="str">
        <f t="shared" si="2"/>
        <v>&lt;trip id="Belmont-Monmnt-Conshi-SB-12-Finish-Routed_89" depart="30" from="-196358954#3" to="-12150712#3"/&gt;</v>
      </c>
    </row>
    <row r="90" spans="1:4" x14ac:dyDescent="0.25">
      <c r="A90">
        <f t="shared" si="3"/>
        <v>90</v>
      </c>
      <c r="B90" s="1" t="s">
        <v>273</v>
      </c>
      <c r="C90" t="s">
        <v>105</v>
      </c>
      <c r="D90" t="str">
        <f t="shared" si="2"/>
        <v>&lt;trip id="Belmont-Monmnt-Conshi-SB-12-Finish-Routed_90" depart="30" from="-196358954#3" to="-12202540#1"/&gt;</v>
      </c>
    </row>
    <row r="91" spans="1:4" x14ac:dyDescent="0.25">
      <c r="A91">
        <f t="shared" si="3"/>
        <v>91</v>
      </c>
      <c r="B91" s="1" t="s">
        <v>273</v>
      </c>
      <c r="C91" t="s">
        <v>106</v>
      </c>
      <c r="D91" t="str">
        <f t="shared" si="2"/>
        <v>&lt;trip id="Belmont-Monmnt-Conshi-SB-12-Finish-Routed_91" depart="30" from="-196358954#3" to="-42706763#2"/&gt;</v>
      </c>
    </row>
    <row r="92" spans="1:4" x14ac:dyDescent="0.25">
      <c r="A92">
        <f t="shared" si="3"/>
        <v>92</v>
      </c>
      <c r="B92" s="2" t="s">
        <v>273</v>
      </c>
      <c r="C92" t="s">
        <v>107</v>
      </c>
      <c r="D92" t="str">
        <f t="shared" si="2"/>
        <v>&lt;trip id="Belmont-Monmnt-Conshi-SB-12-Finish-Routed_92" depart="30" from="-196358954#3" to="-43117599"/&gt;</v>
      </c>
    </row>
    <row r="93" spans="1:4" x14ac:dyDescent="0.25">
      <c r="A93">
        <f t="shared" si="3"/>
        <v>93</v>
      </c>
      <c r="B93" s="2" t="s">
        <v>273</v>
      </c>
      <c r="C93" t="s">
        <v>108</v>
      </c>
      <c r="D93" t="str">
        <f t="shared" si="2"/>
        <v>&lt;trip id="Belmont-Monmnt-Conshi-SB-12-Finish-Routed_93" depart="30" from="-196358954#3" to="43117623"/&gt;</v>
      </c>
    </row>
    <row r="94" spans="1:4" x14ac:dyDescent="0.25">
      <c r="A94">
        <f t="shared" si="3"/>
        <v>94</v>
      </c>
      <c r="B94" s="2" t="s">
        <v>273</v>
      </c>
      <c r="C94" t="s">
        <v>109</v>
      </c>
      <c r="D94" t="str">
        <f t="shared" si="2"/>
        <v>&lt;trip id="Belmont-Monmnt-Conshi-SB-12-Finish-Routed_94" depart="30" from="-196358954#3" to="43357850#14.0"/&gt;</v>
      </c>
    </row>
    <row r="95" spans="1:4" x14ac:dyDescent="0.25">
      <c r="A95">
        <f t="shared" si="3"/>
        <v>95</v>
      </c>
      <c r="B95" s="1" t="s">
        <v>273</v>
      </c>
      <c r="C95" t="s">
        <v>110</v>
      </c>
      <c r="D95" t="str">
        <f t="shared" si="2"/>
        <v>&lt;trip id="Belmont-Monmnt-Conshi-SB-12-Finish-Routed_95" depart="30" from="-196358954#3" to="485212847#0"/&gt;</v>
      </c>
    </row>
    <row r="96" spans="1:4" x14ac:dyDescent="0.25">
      <c r="A96">
        <f t="shared" si="3"/>
        <v>96</v>
      </c>
      <c r="B96" s="1" t="s">
        <v>273</v>
      </c>
      <c r="C96" t="s">
        <v>111</v>
      </c>
      <c r="D96" t="str">
        <f t="shared" si="2"/>
        <v>&lt;trip id="Belmont-Monmnt-Conshi-SB-12-Finish-Routed_96" depart="30" from="-196358954#3" to="49887339.0"/&gt;</v>
      </c>
    </row>
    <row r="97" spans="1:4" x14ac:dyDescent="0.25">
      <c r="A97">
        <f t="shared" si="3"/>
        <v>97</v>
      </c>
      <c r="B97" s="1" t="s">
        <v>274</v>
      </c>
      <c r="C97" t="s">
        <v>112</v>
      </c>
      <c r="D97" t="str">
        <f t="shared" si="2"/>
        <v>&lt;trip id="Belmont-PrkSD-GrgHill-NB-16-Finish-Routed_97" depart="6" from="423967359#0" to="104526256-AddedOnRampEdge"/&gt;</v>
      </c>
    </row>
    <row r="98" spans="1:4" x14ac:dyDescent="0.25">
      <c r="A98">
        <f t="shared" si="3"/>
        <v>98</v>
      </c>
      <c r="B98" s="2" t="s">
        <v>274</v>
      </c>
      <c r="C98" t="s">
        <v>113</v>
      </c>
      <c r="D98" t="str">
        <f t="shared" si="2"/>
        <v>&lt;trip id="Belmont-PrkSD-GrgHill-NB-16-Finish-Routed_98" depart="6" from="423967359#0" to="12327906#1"/&gt;</v>
      </c>
    </row>
    <row r="99" spans="1:4" x14ac:dyDescent="0.25">
      <c r="A99">
        <f t="shared" si="3"/>
        <v>99</v>
      </c>
      <c r="B99" s="1" t="s">
        <v>274</v>
      </c>
      <c r="C99" t="s">
        <v>114</v>
      </c>
      <c r="D99" t="str">
        <f t="shared" si="2"/>
        <v>&lt;trip id="Belmont-PrkSD-GrgHill-NB-16-Finish-Routed_99" depart="6" from="423967359#0" to="196358983#8"/&gt;</v>
      </c>
    </row>
    <row r="100" spans="1:4" x14ac:dyDescent="0.25">
      <c r="A100">
        <f t="shared" si="3"/>
        <v>100</v>
      </c>
      <c r="B100" s="2" t="s">
        <v>274</v>
      </c>
      <c r="C100" t="s">
        <v>115</v>
      </c>
      <c r="D100" t="str">
        <f t="shared" si="2"/>
        <v>&lt;trip id="Belmont-PrkSD-GrgHill-NB-16-Finish-Routed_100" depart="6" from="423967359#0" to="32121248#14"/&gt;</v>
      </c>
    </row>
    <row r="101" spans="1:4" x14ac:dyDescent="0.25">
      <c r="A101">
        <f t="shared" si="3"/>
        <v>101</v>
      </c>
      <c r="B101" s="2" t="s">
        <v>274</v>
      </c>
      <c r="C101" t="s">
        <v>116</v>
      </c>
      <c r="D101" t="str">
        <f t="shared" si="2"/>
        <v>&lt;trip id="Belmont-PrkSD-GrgHill-NB-16-Finish-Routed_101" depart="6" from="423967359#0" to="-43357850#4"/&gt;</v>
      </c>
    </row>
    <row r="102" spans="1:4" x14ac:dyDescent="0.25">
      <c r="A102">
        <f t="shared" si="3"/>
        <v>102</v>
      </c>
      <c r="B102" s="1" t="s">
        <v>274</v>
      </c>
      <c r="C102" t="s">
        <v>117</v>
      </c>
      <c r="D102" t="str">
        <f t="shared" si="2"/>
        <v>&lt;trip id="Belmont-PrkSD-GrgHill-NB-16-Finish-Routed_102" depart="6" from="423967359#0" to="49321305"/&gt;</v>
      </c>
    </row>
    <row r="103" spans="1:4" x14ac:dyDescent="0.25">
      <c r="A103">
        <f t="shared" si="3"/>
        <v>103</v>
      </c>
      <c r="B103" s="2" t="s">
        <v>275</v>
      </c>
      <c r="C103" t="s">
        <v>118</v>
      </c>
      <c r="D103" t="str">
        <f t="shared" si="2"/>
        <v>&lt;trip id="Belmont-PrkSD-GrgHill-SB-16-Finish-Routed_103" depart="35" from="-423967359#0" to="-12150712#3"/&gt;</v>
      </c>
    </row>
    <row r="104" spans="1:4" x14ac:dyDescent="0.25">
      <c r="A104">
        <f t="shared" si="3"/>
        <v>104</v>
      </c>
      <c r="B104" s="1" t="s">
        <v>275</v>
      </c>
      <c r="C104" t="s">
        <v>119</v>
      </c>
      <c r="D104" t="str">
        <f t="shared" si="2"/>
        <v>&lt;trip id="Belmont-PrkSD-GrgHill-SB-16-Finish-Routed_104" depart="35" from="-423967359#0" to="-12202540#1"/&gt;</v>
      </c>
    </row>
    <row r="105" spans="1:4" x14ac:dyDescent="0.25">
      <c r="A105">
        <f t="shared" si="3"/>
        <v>105</v>
      </c>
      <c r="B105" s="1" t="s">
        <v>275</v>
      </c>
      <c r="C105" t="s">
        <v>120</v>
      </c>
      <c r="D105" t="str">
        <f t="shared" si="2"/>
        <v>&lt;trip id="Belmont-PrkSD-GrgHill-SB-16-Finish-Routed_105" depart="35" from="-423967359#0" to="-42706763#2"/&gt;</v>
      </c>
    </row>
    <row r="106" spans="1:4" x14ac:dyDescent="0.25">
      <c r="A106">
        <f t="shared" si="3"/>
        <v>106</v>
      </c>
      <c r="B106" s="2" t="s">
        <v>275</v>
      </c>
      <c r="C106" t="s">
        <v>121</v>
      </c>
      <c r="D106" t="str">
        <f t="shared" si="2"/>
        <v>&lt;trip id="Belmont-PrkSD-GrgHill-SB-16-Finish-Routed_106" depart="35" from="-423967359#0" to="-43117599"/&gt;</v>
      </c>
    </row>
    <row r="107" spans="1:4" x14ac:dyDescent="0.25">
      <c r="A107">
        <f t="shared" si="3"/>
        <v>107</v>
      </c>
      <c r="B107" s="2" t="s">
        <v>275</v>
      </c>
      <c r="C107" t="s">
        <v>122</v>
      </c>
      <c r="D107" t="str">
        <f t="shared" si="2"/>
        <v>&lt;trip id="Belmont-PrkSD-GrgHill-SB-16-Finish-Routed_107" depart="35" from="-423967359#0" to="43117623"/&gt;</v>
      </c>
    </row>
    <row r="108" spans="1:4" x14ac:dyDescent="0.25">
      <c r="A108">
        <f t="shared" si="3"/>
        <v>108</v>
      </c>
      <c r="B108" s="2" t="s">
        <v>275</v>
      </c>
      <c r="C108" t="s">
        <v>123</v>
      </c>
      <c r="D108" t="str">
        <f t="shared" si="2"/>
        <v>&lt;trip id="Belmont-PrkSD-GrgHill-SB-16-Finish-Routed_108" depart="35" from="-423967359#0" to="43357850#14.0"/&gt;</v>
      </c>
    </row>
    <row r="109" spans="1:4" x14ac:dyDescent="0.25">
      <c r="A109">
        <f t="shared" si="3"/>
        <v>109</v>
      </c>
      <c r="B109" s="1" t="s">
        <v>275</v>
      </c>
      <c r="C109" t="s">
        <v>124</v>
      </c>
      <c r="D109" t="str">
        <f t="shared" si="2"/>
        <v>&lt;trip id="Belmont-PrkSD-GrgHill-SB-16-Finish-Routed_109" depart="35" from="-423967359#0" to="485212847#0"/&gt;</v>
      </c>
    </row>
    <row r="110" spans="1:4" x14ac:dyDescent="0.25">
      <c r="A110">
        <f t="shared" si="3"/>
        <v>110</v>
      </c>
      <c r="B110" s="1" t="s">
        <v>275</v>
      </c>
      <c r="C110" t="s">
        <v>125</v>
      </c>
      <c r="D110" t="str">
        <f t="shared" si="2"/>
        <v>&lt;trip id="Belmont-PrkSD-GrgHill-SB-16-Finish-Routed_110" depart="35" from="-423967359#0" to="49887339.0"/&gt;</v>
      </c>
    </row>
    <row r="111" spans="1:4" x14ac:dyDescent="0.25">
      <c r="A111">
        <f t="shared" si="3"/>
        <v>111</v>
      </c>
      <c r="B111" s="1" t="s">
        <v>276</v>
      </c>
      <c r="C111" t="s">
        <v>126</v>
      </c>
      <c r="D111" t="str">
        <f t="shared" si="2"/>
        <v>&lt;trip id="Belmont-PrkSD-Monument-NB-09-Finish-Routed_111" depart="22" from="196358954#0" to="104526256-AddedOnRampEdge"/&gt;</v>
      </c>
    </row>
    <row r="112" spans="1:4" x14ac:dyDescent="0.25">
      <c r="A112">
        <f t="shared" si="3"/>
        <v>112</v>
      </c>
      <c r="B112" s="2" t="s">
        <v>276</v>
      </c>
      <c r="C112" t="s">
        <v>127</v>
      </c>
      <c r="D112" t="str">
        <f t="shared" si="2"/>
        <v>&lt;trip id="Belmont-PrkSD-Monument-NB-09-Finish-Routed_112" depart="22" from="196358954#0" to="12327906#1"/&gt;</v>
      </c>
    </row>
    <row r="113" spans="1:4" x14ac:dyDescent="0.25">
      <c r="A113">
        <f t="shared" si="3"/>
        <v>113</v>
      </c>
      <c r="B113" s="1" t="s">
        <v>276</v>
      </c>
      <c r="C113" t="s">
        <v>128</v>
      </c>
      <c r="D113" t="str">
        <f t="shared" si="2"/>
        <v>&lt;trip id="Belmont-PrkSD-Monument-NB-09-Finish-Routed_113" depart="22" from="196358954#0" to="196358983#8"/&gt;</v>
      </c>
    </row>
    <row r="114" spans="1:4" x14ac:dyDescent="0.25">
      <c r="A114">
        <f t="shared" si="3"/>
        <v>114</v>
      </c>
      <c r="B114" s="2" t="s">
        <v>276</v>
      </c>
      <c r="C114" t="s">
        <v>129</v>
      </c>
      <c r="D114" t="str">
        <f t="shared" si="2"/>
        <v>&lt;trip id="Belmont-PrkSD-Monument-NB-09-Finish-Routed_114" depart="22" from="196358954#0" to="32121248#14"/&gt;</v>
      </c>
    </row>
    <row r="115" spans="1:4" x14ac:dyDescent="0.25">
      <c r="A115">
        <f t="shared" si="3"/>
        <v>115</v>
      </c>
      <c r="B115" s="2" t="s">
        <v>276</v>
      </c>
      <c r="C115" t="s">
        <v>130</v>
      </c>
      <c r="D115" t="str">
        <f t="shared" si="2"/>
        <v>&lt;trip id="Belmont-PrkSD-Monument-NB-09-Finish-Routed_115" depart="22" from="196358954#0" to="-43357850#4"/&gt;</v>
      </c>
    </row>
    <row r="116" spans="1:4" x14ac:dyDescent="0.25">
      <c r="A116">
        <f t="shared" si="3"/>
        <v>116</v>
      </c>
      <c r="B116" s="1" t="s">
        <v>276</v>
      </c>
      <c r="C116" t="s">
        <v>131</v>
      </c>
      <c r="D116" t="str">
        <f t="shared" si="2"/>
        <v>&lt;trip id="Belmont-PrkSD-Monument-NB-09-Finish-Routed_116" depart="22" from="196358954#0" to="49321305"/&gt;</v>
      </c>
    </row>
    <row r="117" spans="1:4" x14ac:dyDescent="0.25">
      <c r="A117">
        <f t="shared" si="3"/>
        <v>117</v>
      </c>
      <c r="B117" s="1" t="s">
        <v>277</v>
      </c>
      <c r="C117" t="s">
        <v>132</v>
      </c>
      <c r="D117" t="str">
        <f t="shared" si="2"/>
        <v>&lt;trip id="Belmont-Stiles-Viola-NB-17-Finish-Routed_117" depart="39" from="423956980" to="104526256-AddedOnRampEdge"/&gt;</v>
      </c>
    </row>
    <row r="118" spans="1:4" x14ac:dyDescent="0.25">
      <c r="A118">
        <f t="shared" si="3"/>
        <v>118</v>
      </c>
      <c r="B118" s="2" t="s">
        <v>277</v>
      </c>
      <c r="C118" t="s">
        <v>133</v>
      </c>
      <c r="D118" t="str">
        <f t="shared" si="2"/>
        <v>&lt;trip id="Belmont-Stiles-Viola-NB-17-Finish-Routed_118" depart="39" from="423956980" to="12327906#1"/&gt;</v>
      </c>
    </row>
    <row r="119" spans="1:4" x14ac:dyDescent="0.25">
      <c r="A119">
        <f t="shared" si="3"/>
        <v>119</v>
      </c>
      <c r="B119" s="1" t="s">
        <v>277</v>
      </c>
      <c r="C119" t="s">
        <v>134</v>
      </c>
      <c r="D119" t="str">
        <f t="shared" si="2"/>
        <v>&lt;trip id="Belmont-Stiles-Viola-NB-17-Finish-Routed_119" depart="39" from="423956980" to="196358983#8"/&gt;</v>
      </c>
    </row>
    <row r="120" spans="1:4" x14ac:dyDescent="0.25">
      <c r="A120">
        <f t="shared" si="3"/>
        <v>120</v>
      </c>
      <c r="B120" s="2" t="s">
        <v>277</v>
      </c>
      <c r="C120" t="s">
        <v>135</v>
      </c>
      <c r="D120" t="str">
        <f t="shared" si="2"/>
        <v>&lt;trip id="Belmont-Stiles-Viola-NB-17-Finish-Routed_120" depart="39" from="423956980" to="32121248#14"/&gt;</v>
      </c>
    </row>
    <row r="121" spans="1:4" x14ac:dyDescent="0.25">
      <c r="A121">
        <f t="shared" si="3"/>
        <v>121</v>
      </c>
      <c r="B121" s="2" t="s">
        <v>277</v>
      </c>
      <c r="C121" t="s">
        <v>136</v>
      </c>
      <c r="D121" t="str">
        <f t="shared" si="2"/>
        <v>&lt;trip id="Belmont-Stiles-Viola-NB-17-Finish-Routed_121" depart="39" from="423956980" to="-43357850#4"/&gt;</v>
      </c>
    </row>
    <row r="122" spans="1:4" x14ac:dyDescent="0.25">
      <c r="A122">
        <f t="shared" si="3"/>
        <v>122</v>
      </c>
      <c r="B122" s="1" t="s">
        <v>277</v>
      </c>
      <c r="C122" t="s">
        <v>137</v>
      </c>
      <c r="D122" t="str">
        <f t="shared" si="2"/>
        <v>&lt;trip id="Belmont-Stiles-Viola-NB-17-Finish-Routed_122" depart="39" from="423956980" to="49321305"/&gt;</v>
      </c>
    </row>
    <row r="123" spans="1:4" x14ac:dyDescent="0.25">
      <c r="A123">
        <f t="shared" si="3"/>
        <v>123</v>
      </c>
      <c r="B123" s="2" t="s">
        <v>278</v>
      </c>
      <c r="C123" t="s">
        <v>138</v>
      </c>
      <c r="D123" t="str">
        <f t="shared" si="2"/>
        <v>&lt;trip id="Belmont-Stiles-Viola-SB-17-Finish-Routed_123" depart="38" from="-423956982" to="-12150712#3"/&gt;</v>
      </c>
    </row>
    <row r="124" spans="1:4" x14ac:dyDescent="0.25">
      <c r="A124">
        <f t="shared" si="3"/>
        <v>124</v>
      </c>
      <c r="B124" s="1" t="s">
        <v>278</v>
      </c>
      <c r="C124" t="s">
        <v>139</v>
      </c>
      <c r="D124" t="str">
        <f t="shared" si="2"/>
        <v>&lt;trip id="Belmont-Stiles-Viola-SB-17-Finish-Routed_124" depart="38" from="-423956982" to="-12202540#1"/&gt;</v>
      </c>
    </row>
    <row r="125" spans="1:4" x14ac:dyDescent="0.25">
      <c r="A125">
        <f t="shared" si="3"/>
        <v>125</v>
      </c>
      <c r="B125" s="1" t="s">
        <v>278</v>
      </c>
      <c r="C125" t="s">
        <v>140</v>
      </c>
      <c r="D125" t="str">
        <f t="shared" si="2"/>
        <v>&lt;trip id="Belmont-Stiles-Viola-SB-17-Finish-Routed_125" depart="38" from="-423956982" to="-42706763#2"/&gt;</v>
      </c>
    </row>
    <row r="126" spans="1:4" x14ac:dyDescent="0.25">
      <c r="A126">
        <f t="shared" si="3"/>
        <v>126</v>
      </c>
      <c r="B126" s="2" t="s">
        <v>278</v>
      </c>
      <c r="C126" t="s">
        <v>141</v>
      </c>
      <c r="D126" t="str">
        <f t="shared" si="2"/>
        <v>&lt;trip id="Belmont-Stiles-Viola-SB-17-Finish-Routed_126" depart="38" from="-423956982" to="-43117599"/&gt;</v>
      </c>
    </row>
    <row r="127" spans="1:4" x14ac:dyDescent="0.25">
      <c r="A127">
        <f t="shared" si="3"/>
        <v>127</v>
      </c>
      <c r="B127" s="2" t="s">
        <v>278</v>
      </c>
      <c r="C127" t="s">
        <v>142</v>
      </c>
      <c r="D127" t="str">
        <f t="shared" si="2"/>
        <v>&lt;trip id="Belmont-Stiles-Viola-SB-17-Finish-Routed_127" depart="38" from="-423956982" to="43117623"/&gt;</v>
      </c>
    </row>
    <row r="128" spans="1:4" x14ac:dyDescent="0.25">
      <c r="A128">
        <f t="shared" si="3"/>
        <v>128</v>
      </c>
      <c r="B128" s="2" t="s">
        <v>278</v>
      </c>
      <c r="C128" t="s">
        <v>143</v>
      </c>
      <c r="D128" t="str">
        <f t="shared" si="2"/>
        <v>&lt;trip id="Belmont-Stiles-Viola-SB-17-Finish-Routed_128" depart="38" from="-423956982" to="43357850#14.0"/&gt;</v>
      </c>
    </row>
    <row r="129" spans="1:4" x14ac:dyDescent="0.25">
      <c r="A129">
        <f t="shared" si="3"/>
        <v>129</v>
      </c>
      <c r="B129" s="1" t="s">
        <v>278</v>
      </c>
      <c r="C129" t="s">
        <v>144</v>
      </c>
      <c r="D129" t="str">
        <f t="shared" si="2"/>
        <v>&lt;trip id="Belmont-Stiles-Viola-SB-17-Finish-Routed_129" depart="38" from="-423956982" to="485212847#0"/&gt;</v>
      </c>
    </row>
    <row r="130" spans="1:4" x14ac:dyDescent="0.25">
      <c r="A130">
        <f t="shared" si="3"/>
        <v>130</v>
      </c>
      <c r="B130" s="1" t="s">
        <v>278</v>
      </c>
      <c r="C130" t="s">
        <v>145</v>
      </c>
      <c r="D130" t="str">
        <f t="shared" ref="D130:D193" si="4">_xlfn.CONCAT(B130,"_",A130,CHAR(34),C130)</f>
        <v>&lt;trip id="Belmont-Stiles-Viola-SB-17-Finish-Routed_130" depart="38" from="-423956982" to="49887339.0"/&gt;</v>
      </c>
    </row>
    <row r="131" spans="1:4" x14ac:dyDescent="0.25">
      <c r="A131">
        <f t="shared" si="3"/>
        <v>131</v>
      </c>
      <c r="B131" s="1" t="s">
        <v>279</v>
      </c>
      <c r="C131" t="s">
        <v>146</v>
      </c>
      <c r="D131" t="str">
        <f t="shared" si="4"/>
        <v>&lt;trip id="Belmont-Wynn-GrgHill-NB-10-Finish-Routed_131" depart="25" from="387423966" to="104526256-AddedOnRampEdge"/&gt;</v>
      </c>
    </row>
    <row r="132" spans="1:4" x14ac:dyDescent="0.25">
      <c r="A132">
        <f t="shared" si="3"/>
        <v>132</v>
      </c>
      <c r="B132" s="2" t="s">
        <v>279</v>
      </c>
      <c r="C132" t="s">
        <v>147</v>
      </c>
      <c r="D132" t="str">
        <f t="shared" si="4"/>
        <v>&lt;trip id="Belmont-Wynn-GrgHill-NB-10-Finish-Routed_132" depart="25" from="387423966" to="12327906#1"/&gt;</v>
      </c>
    </row>
    <row r="133" spans="1:4" x14ac:dyDescent="0.25">
      <c r="A133">
        <f t="shared" si="3"/>
        <v>133</v>
      </c>
      <c r="B133" s="1" t="s">
        <v>279</v>
      </c>
      <c r="C133" t="s">
        <v>148</v>
      </c>
      <c r="D133" t="str">
        <f t="shared" si="4"/>
        <v>&lt;trip id="Belmont-Wynn-GrgHill-NB-10-Finish-Routed_133" depart="25" from="387423966" to="196358983#8"/&gt;</v>
      </c>
    </row>
    <row r="134" spans="1:4" x14ac:dyDescent="0.25">
      <c r="A134">
        <f t="shared" si="3"/>
        <v>134</v>
      </c>
      <c r="B134" s="2" t="s">
        <v>279</v>
      </c>
      <c r="C134" t="s">
        <v>149</v>
      </c>
      <c r="D134" t="str">
        <f t="shared" si="4"/>
        <v>&lt;trip id="Belmont-Wynn-GrgHill-NB-10-Finish-Routed_134" depart="25" from="387423966" to="32121248#14"/&gt;</v>
      </c>
    </row>
    <row r="135" spans="1:4" x14ac:dyDescent="0.25">
      <c r="A135">
        <f t="shared" ref="A135:A198" si="5">1+A134</f>
        <v>135</v>
      </c>
      <c r="B135" s="2" t="s">
        <v>279</v>
      </c>
      <c r="C135" t="s">
        <v>150</v>
      </c>
      <c r="D135" t="str">
        <f t="shared" si="4"/>
        <v>&lt;trip id="Belmont-Wynn-GrgHill-NB-10-Finish-Routed_135" depart="25" from="387423966" to="-43357850#4"/&gt;</v>
      </c>
    </row>
    <row r="136" spans="1:4" x14ac:dyDescent="0.25">
      <c r="A136">
        <f t="shared" si="5"/>
        <v>136</v>
      </c>
      <c r="B136" s="1" t="s">
        <v>279</v>
      </c>
      <c r="C136" t="s">
        <v>151</v>
      </c>
      <c r="D136" t="str">
        <f t="shared" si="4"/>
        <v>&lt;trip id="Belmont-Wynn-GrgHill-NB-10-Finish-Routed_136" depart="25" from="387423966" to="49321305"/&gt;</v>
      </c>
    </row>
    <row r="137" spans="1:4" x14ac:dyDescent="0.25">
      <c r="A137">
        <f t="shared" si="5"/>
        <v>137</v>
      </c>
      <c r="B137" s="2" t="s">
        <v>280</v>
      </c>
      <c r="C137" t="s">
        <v>152</v>
      </c>
      <c r="D137" t="str">
        <f t="shared" si="4"/>
        <v>&lt;trip id="Belmont-Wynn-GrgHill-SB-10-Finish-Routed_137" depart="26" from="-387423966" to="-12150712#3"/&gt;</v>
      </c>
    </row>
    <row r="138" spans="1:4" x14ac:dyDescent="0.25">
      <c r="A138">
        <f t="shared" si="5"/>
        <v>138</v>
      </c>
      <c r="B138" s="1" t="s">
        <v>280</v>
      </c>
      <c r="C138" t="s">
        <v>153</v>
      </c>
      <c r="D138" t="str">
        <f t="shared" si="4"/>
        <v>&lt;trip id="Belmont-Wynn-GrgHill-SB-10-Finish-Routed_138" depart="26" from="-387423966" to="-12202540#1"/&gt;</v>
      </c>
    </row>
    <row r="139" spans="1:4" x14ac:dyDescent="0.25">
      <c r="A139">
        <f t="shared" si="5"/>
        <v>139</v>
      </c>
      <c r="B139" s="1" t="s">
        <v>280</v>
      </c>
      <c r="C139" t="s">
        <v>154</v>
      </c>
      <c r="D139" t="str">
        <f t="shared" si="4"/>
        <v>&lt;trip id="Belmont-Wynn-GrgHill-SB-10-Finish-Routed_139" depart="26" from="-387423966" to="-42706763#2"/&gt;</v>
      </c>
    </row>
    <row r="140" spans="1:4" x14ac:dyDescent="0.25">
      <c r="A140">
        <f t="shared" si="5"/>
        <v>140</v>
      </c>
      <c r="B140" s="2" t="s">
        <v>280</v>
      </c>
      <c r="C140" t="s">
        <v>155</v>
      </c>
      <c r="D140" t="str">
        <f t="shared" si="4"/>
        <v>&lt;trip id="Belmont-Wynn-GrgHill-SB-10-Finish-Routed_140" depart="26" from="-387423966" to="-43117599"/&gt;</v>
      </c>
    </row>
    <row r="141" spans="1:4" x14ac:dyDescent="0.25">
      <c r="A141">
        <f t="shared" si="5"/>
        <v>141</v>
      </c>
      <c r="B141" s="2" t="s">
        <v>280</v>
      </c>
      <c r="C141" t="s">
        <v>156</v>
      </c>
      <c r="D141" t="str">
        <f t="shared" si="4"/>
        <v>&lt;trip id="Belmont-Wynn-GrgHill-SB-10-Finish-Routed_141" depart="26" from="-387423966" to="43117623"/&gt;</v>
      </c>
    </row>
    <row r="142" spans="1:4" x14ac:dyDescent="0.25">
      <c r="A142">
        <f t="shared" si="5"/>
        <v>142</v>
      </c>
      <c r="B142" s="2" t="s">
        <v>280</v>
      </c>
      <c r="C142" t="s">
        <v>157</v>
      </c>
      <c r="D142" t="str">
        <f t="shared" si="4"/>
        <v>&lt;trip id="Belmont-Wynn-GrgHill-SB-10-Finish-Routed_142" depart="26" from="-387423966" to="43357850#14.0"/&gt;</v>
      </c>
    </row>
    <row r="143" spans="1:4" x14ac:dyDescent="0.25">
      <c r="A143">
        <f t="shared" si="5"/>
        <v>143</v>
      </c>
      <c r="B143" s="1" t="s">
        <v>280</v>
      </c>
      <c r="C143" t="s">
        <v>158</v>
      </c>
      <c r="D143" t="str">
        <f t="shared" si="4"/>
        <v>&lt;trip id="Belmont-Wynn-GrgHill-SB-10-Finish-Routed_143" depart="26" from="-387423966" to="485212847#0"/&gt;</v>
      </c>
    </row>
    <row r="144" spans="1:4" x14ac:dyDescent="0.25">
      <c r="A144">
        <f t="shared" si="5"/>
        <v>144</v>
      </c>
      <c r="B144" s="1" t="s">
        <v>280</v>
      </c>
      <c r="C144" t="s">
        <v>159</v>
      </c>
      <c r="D144" t="str">
        <f t="shared" si="4"/>
        <v>&lt;trip id="Belmont-Wynn-GrgHill-SB-10-Finish-Routed_144" depart="26" from="-387423966" to="49887339.0"/&gt;</v>
      </c>
    </row>
    <row r="145" spans="1:4" x14ac:dyDescent="0.25">
      <c r="A145">
        <f t="shared" si="5"/>
        <v>145</v>
      </c>
      <c r="B145" s="1" t="s">
        <v>281</v>
      </c>
      <c r="C145" t="s">
        <v>160</v>
      </c>
      <c r="D145" t="str">
        <f t="shared" si="4"/>
        <v>&lt;trip id="Belmont-Wynn-PrkSD-NB-05-Finish-Routed_145" depart="15" from="387423966" to="104526256-AddedOnRampEdge"/&gt;</v>
      </c>
    </row>
    <row r="146" spans="1:4" x14ac:dyDescent="0.25">
      <c r="A146">
        <f t="shared" si="5"/>
        <v>146</v>
      </c>
      <c r="B146" s="2" t="s">
        <v>281</v>
      </c>
      <c r="C146" t="s">
        <v>161</v>
      </c>
      <c r="D146" t="str">
        <f t="shared" si="4"/>
        <v>&lt;trip id="Belmont-Wynn-PrkSD-NB-05-Finish-Routed_146" depart="15" from="387423966" to="12327906#1"/&gt;</v>
      </c>
    </row>
    <row r="147" spans="1:4" x14ac:dyDescent="0.25">
      <c r="A147">
        <f t="shared" si="5"/>
        <v>147</v>
      </c>
      <c r="B147" s="1" t="s">
        <v>281</v>
      </c>
      <c r="C147" t="s">
        <v>162</v>
      </c>
      <c r="D147" t="str">
        <f t="shared" si="4"/>
        <v>&lt;trip id="Belmont-Wynn-PrkSD-NB-05-Finish-Routed_147" depart="15" from="387423966" to="196358983#8"/&gt;</v>
      </c>
    </row>
    <row r="148" spans="1:4" x14ac:dyDescent="0.25">
      <c r="A148">
        <f t="shared" si="5"/>
        <v>148</v>
      </c>
      <c r="B148" s="2" t="s">
        <v>281</v>
      </c>
      <c r="C148" t="s">
        <v>163</v>
      </c>
      <c r="D148" t="str">
        <f t="shared" si="4"/>
        <v>&lt;trip id="Belmont-Wynn-PrkSD-NB-05-Finish-Routed_148" depart="15" from="387423966" to="32121248#14"/&gt;</v>
      </c>
    </row>
    <row r="149" spans="1:4" x14ac:dyDescent="0.25">
      <c r="A149">
        <f t="shared" si="5"/>
        <v>149</v>
      </c>
      <c r="B149" s="2" t="s">
        <v>281</v>
      </c>
      <c r="C149" t="s">
        <v>164</v>
      </c>
      <c r="D149" t="str">
        <f t="shared" si="4"/>
        <v>&lt;trip id="Belmont-Wynn-PrkSD-NB-05-Finish-Routed_149" depart="15" from="387423966" to="-43357850#4"/&gt;</v>
      </c>
    </row>
    <row r="150" spans="1:4" x14ac:dyDescent="0.25">
      <c r="A150">
        <f t="shared" si="5"/>
        <v>150</v>
      </c>
      <c r="B150" s="1" t="s">
        <v>281</v>
      </c>
      <c r="C150" t="s">
        <v>165</v>
      </c>
      <c r="D150" t="str">
        <f t="shared" si="4"/>
        <v>&lt;trip id="Belmont-Wynn-PrkSD-NB-05-Finish-Routed_150" depart="15" from="387423966" to="49321305"/&gt;</v>
      </c>
    </row>
    <row r="151" spans="1:4" x14ac:dyDescent="0.25">
      <c r="A151">
        <f t="shared" si="5"/>
        <v>151</v>
      </c>
      <c r="B151" s="2" t="s">
        <v>282</v>
      </c>
      <c r="C151" t="s">
        <v>166</v>
      </c>
      <c r="D151" t="str">
        <f t="shared" si="4"/>
        <v>&lt;trip id="Belmont-Wynn-PrkSD-SB-05-Finish-Routed_151" depart="16" from="-387423966" to="-12150712#3"/&gt;</v>
      </c>
    </row>
    <row r="152" spans="1:4" x14ac:dyDescent="0.25">
      <c r="A152">
        <f t="shared" si="5"/>
        <v>152</v>
      </c>
      <c r="B152" s="1" t="s">
        <v>282</v>
      </c>
      <c r="C152" t="s">
        <v>167</v>
      </c>
      <c r="D152" t="str">
        <f t="shared" si="4"/>
        <v>&lt;trip id="Belmont-Wynn-PrkSD-SB-05-Finish-Routed_152" depart="16" from="-387423966" to="-12202540#1"/&gt;</v>
      </c>
    </row>
    <row r="153" spans="1:4" x14ac:dyDescent="0.25">
      <c r="A153">
        <f t="shared" si="5"/>
        <v>153</v>
      </c>
      <c r="B153" s="1" t="s">
        <v>282</v>
      </c>
      <c r="C153" t="s">
        <v>168</v>
      </c>
      <c r="D153" t="str">
        <f t="shared" si="4"/>
        <v>&lt;trip id="Belmont-Wynn-PrkSD-SB-05-Finish-Routed_153" depart="16" from="-387423966" to="-42706763#2"/&gt;</v>
      </c>
    </row>
    <row r="154" spans="1:4" x14ac:dyDescent="0.25">
      <c r="A154">
        <f t="shared" si="5"/>
        <v>154</v>
      </c>
      <c r="B154" s="2" t="s">
        <v>282</v>
      </c>
      <c r="C154" t="s">
        <v>169</v>
      </c>
      <c r="D154" t="str">
        <f t="shared" si="4"/>
        <v>&lt;trip id="Belmont-Wynn-PrkSD-SB-05-Finish-Routed_154" depart="16" from="-387423966" to="-43117599"/&gt;</v>
      </c>
    </row>
    <row r="155" spans="1:4" x14ac:dyDescent="0.25">
      <c r="A155">
        <f t="shared" si="5"/>
        <v>155</v>
      </c>
      <c r="B155" s="2" t="s">
        <v>282</v>
      </c>
      <c r="C155" t="s">
        <v>170</v>
      </c>
      <c r="D155" t="str">
        <f t="shared" si="4"/>
        <v>&lt;trip id="Belmont-Wynn-PrkSD-SB-05-Finish-Routed_155" depart="16" from="-387423966" to="43117623"/&gt;</v>
      </c>
    </row>
    <row r="156" spans="1:4" x14ac:dyDescent="0.25">
      <c r="A156">
        <f t="shared" si="5"/>
        <v>156</v>
      </c>
      <c r="B156" s="2" t="s">
        <v>282</v>
      </c>
      <c r="C156" t="s">
        <v>171</v>
      </c>
      <c r="D156" t="str">
        <f t="shared" si="4"/>
        <v>&lt;trip id="Belmont-Wynn-PrkSD-SB-05-Finish-Routed_156" depart="16" from="-387423966" to="43357850#14.0"/&gt;</v>
      </c>
    </row>
    <row r="157" spans="1:4" x14ac:dyDescent="0.25">
      <c r="A157">
        <f t="shared" si="5"/>
        <v>157</v>
      </c>
      <c r="B157" s="1" t="s">
        <v>282</v>
      </c>
      <c r="C157" t="s">
        <v>172</v>
      </c>
      <c r="D157" t="str">
        <f t="shared" si="4"/>
        <v>&lt;trip id="Belmont-Wynn-PrkSD-SB-05-Finish-Routed_157" depart="16" from="-387423966" to="485212847#0"/&gt;</v>
      </c>
    </row>
    <row r="158" spans="1:4" x14ac:dyDescent="0.25">
      <c r="A158">
        <f t="shared" si="5"/>
        <v>158</v>
      </c>
      <c r="B158" s="1" t="s">
        <v>282</v>
      </c>
      <c r="C158" t="s">
        <v>173</v>
      </c>
      <c r="D158" t="str">
        <f t="shared" si="4"/>
        <v>&lt;trip id="Belmont-Wynn-PrkSD-SB-05-Finish-Routed_158" depart="16" from="-387423966" to="49887339.0"/&gt;</v>
      </c>
    </row>
    <row r="159" spans="1:4" x14ac:dyDescent="0.25">
      <c r="A159">
        <f t="shared" si="5"/>
        <v>159</v>
      </c>
      <c r="B159" s="2" t="s">
        <v>283</v>
      </c>
      <c r="C159" t="s">
        <v>174</v>
      </c>
      <c r="D159" t="str">
        <f t="shared" si="4"/>
        <v>&lt;trip id="ConcrseDR-Belmont-MemHll-EB-02-Finish-Routed_159" depart="10" from="-106455704#9" to="-12150712#3"/&gt;</v>
      </c>
    </row>
    <row r="160" spans="1:4" x14ac:dyDescent="0.25">
      <c r="A160">
        <f t="shared" si="5"/>
        <v>160</v>
      </c>
      <c r="B160" s="1" t="s">
        <v>283</v>
      </c>
      <c r="C160" t="s">
        <v>175</v>
      </c>
      <c r="D160" t="str">
        <f t="shared" si="4"/>
        <v>&lt;trip id="ConcrseDR-Belmont-MemHll-EB-02-Finish-Routed_160" depart="10" from="-106455704#9" to="-12202540#1"/&gt;</v>
      </c>
    </row>
    <row r="161" spans="1:4" x14ac:dyDescent="0.25">
      <c r="A161">
        <f t="shared" si="5"/>
        <v>161</v>
      </c>
      <c r="B161" s="1" t="s">
        <v>283</v>
      </c>
      <c r="C161" t="s">
        <v>176</v>
      </c>
      <c r="D161" t="str">
        <f t="shared" si="4"/>
        <v>&lt;trip id="ConcrseDR-Belmont-MemHll-EB-02-Finish-Routed_161" depart="10" from="-106455704#9" to="-42706763#2"/&gt;</v>
      </c>
    </row>
    <row r="162" spans="1:4" x14ac:dyDescent="0.25">
      <c r="A162">
        <f t="shared" si="5"/>
        <v>162</v>
      </c>
      <c r="B162" s="2" t="s">
        <v>283</v>
      </c>
      <c r="C162" t="s">
        <v>177</v>
      </c>
      <c r="D162" t="str">
        <f t="shared" si="4"/>
        <v>&lt;trip id="ConcrseDR-Belmont-MemHll-EB-02-Finish-Routed_162" depart="10" from="-106455704#9" to="-43117599"/&gt;</v>
      </c>
    </row>
    <row r="163" spans="1:4" x14ac:dyDescent="0.25">
      <c r="A163">
        <f t="shared" si="5"/>
        <v>163</v>
      </c>
      <c r="B163" s="2" t="s">
        <v>283</v>
      </c>
      <c r="C163" t="s">
        <v>178</v>
      </c>
      <c r="D163" t="str">
        <f t="shared" si="4"/>
        <v>&lt;trip id="ConcrseDR-Belmont-MemHll-EB-02-Finish-Routed_163" depart="10" from="-106455704#9" to="43117623"/&gt;</v>
      </c>
    </row>
    <row r="164" spans="1:4" x14ac:dyDescent="0.25">
      <c r="A164">
        <f t="shared" si="5"/>
        <v>164</v>
      </c>
      <c r="B164" s="2" t="s">
        <v>283</v>
      </c>
      <c r="C164" t="s">
        <v>179</v>
      </c>
      <c r="D164" t="str">
        <f t="shared" si="4"/>
        <v>&lt;trip id="ConcrseDR-Belmont-MemHll-EB-02-Finish-Routed_164" depart="10" from="-106455704#9" to="43357850#14.0"/&gt;</v>
      </c>
    </row>
    <row r="165" spans="1:4" x14ac:dyDescent="0.25">
      <c r="A165">
        <f t="shared" si="5"/>
        <v>165</v>
      </c>
      <c r="B165" s="1" t="s">
        <v>283</v>
      </c>
      <c r="C165" t="s">
        <v>180</v>
      </c>
      <c r="D165" t="str">
        <f t="shared" si="4"/>
        <v>&lt;trip id="ConcrseDR-Belmont-MemHll-EB-02-Finish-Routed_165" depart="10" from="-106455704#9" to="485212847#0"/&gt;</v>
      </c>
    </row>
    <row r="166" spans="1:4" x14ac:dyDescent="0.25">
      <c r="A166">
        <f t="shared" si="5"/>
        <v>166</v>
      </c>
      <c r="B166" s="1" t="s">
        <v>283</v>
      </c>
      <c r="C166" t="s">
        <v>181</v>
      </c>
      <c r="D166" t="str">
        <f t="shared" si="4"/>
        <v>&lt;trip id="ConcrseDR-Belmont-MemHll-EB-02-Finish-Routed_166" depart="10" from="-106455704#9" to="49887339.0"/&gt;</v>
      </c>
    </row>
    <row r="167" spans="1:4" x14ac:dyDescent="0.25">
      <c r="A167">
        <f t="shared" si="5"/>
        <v>167</v>
      </c>
      <c r="B167" s="1" t="s">
        <v>284</v>
      </c>
      <c r="C167" t="s">
        <v>182</v>
      </c>
      <c r="D167" t="str">
        <f t="shared" si="4"/>
        <v>&lt;trip id="ConcrseDR-Belmont-MemHll-WB-02-Finish-Routed_167" depart="11" from="106455704#4" to="104526256-AddedOnRampEdge"/&gt;</v>
      </c>
    </row>
    <row r="168" spans="1:4" x14ac:dyDescent="0.25">
      <c r="A168">
        <f t="shared" si="5"/>
        <v>168</v>
      </c>
      <c r="B168" s="2" t="s">
        <v>284</v>
      </c>
      <c r="C168" t="s">
        <v>183</v>
      </c>
      <c r="D168" t="str">
        <f t="shared" si="4"/>
        <v>&lt;trip id="ConcrseDR-Belmont-MemHll-WB-02-Finish-Routed_168" depart="11" from="106455704#4" to="12327906#1"/&gt;</v>
      </c>
    </row>
    <row r="169" spans="1:4" x14ac:dyDescent="0.25">
      <c r="A169">
        <f t="shared" si="5"/>
        <v>169</v>
      </c>
      <c r="B169" s="1" t="s">
        <v>284</v>
      </c>
      <c r="C169" t="s">
        <v>184</v>
      </c>
      <c r="D169" t="str">
        <f t="shared" si="4"/>
        <v>&lt;trip id="ConcrseDR-Belmont-MemHll-WB-02-Finish-Routed_169" depart="11" from="106455704#4" to="196358983#8"/&gt;</v>
      </c>
    </row>
    <row r="170" spans="1:4" x14ac:dyDescent="0.25">
      <c r="A170">
        <f t="shared" si="5"/>
        <v>170</v>
      </c>
      <c r="B170" s="2" t="s">
        <v>284</v>
      </c>
      <c r="C170" t="s">
        <v>185</v>
      </c>
      <c r="D170" t="str">
        <f t="shared" si="4"/>
        <v>&lt;trip id="ConcrseDR-Belmont-MemHll-WB-02-Finish-Routed_170" depart="11" from="106455704#4" to="32121248#14"/&gt;</v>
      </c>
    </row>
    <row r="171" spans="1:4" x14ac:dyDescent="0.25">
      <c r="A171">
        <f t="shared" si="5"/>
        <v>171</v>
      </c>
      <c r="B171" s="2" t="s">
        <v>284</v>
      </c>
      <c r="C171" t="s">
        <v>186</v>
      </c>
      <c r="D171" t="str">
        <f t="shared" si="4"/>
        <v>&lt;trip id="ConcrseDR-Belmont-MemHll-WB-02-Finish-Routed_171" depart="11" from="106455704#4" to="-43357850#4"/&gt;</v>
      </c>
    </row>
    <row r="172" spans="1:4" x14ac:dyDescent="0.25">
      <c r="A172">
        <f t="shared" si="5"/>
        <v>172</v>
      </c>
      <c r="B172" s="1" t="s">
        <v>284</v>
      </c>
      <c r="C172" t="s">
        <v>187</v>
      </c>
      <c r="D172" t="str">
        <f t="shared" si="4"/>
        <v>&lt;trip id="ConcrseDR-Belmont-MemHll-WB-02-Finish-Routed_172" depart="11" from="106455704#4" to="49321305"/&gt;</v>
      </c>
    </row>
    <row r="173" spans="1:4" x14ac:dyDescent="0.25">
      <c r="A173">
        <f t="shared" si="5"/>
        <v>173</v>
      </c>
      <c r="B173" s="2" t="s">
        <v>285</v>
      </c>
      <c r="C173" t="s">
        <v>188</v>
      </c>
      <c r="D173" t="str">
        <f t="shared" si="4"/>
        <v>&lt;trip id="Girard-38th-34th-EB-2017-Finish-Routed_173" depart="40" from="134558401" to="-12150712#3"/&gt;</v>
      </c>
    </row>
    <row r="174" spans="1:4" x14ac:dyDescent="0.25">
      <c r="A174">
        <f t="shared" si="5"/>
        <v>174</v>
      </c>
      <c r="B174" s="1" t="s">
        <v>285</v>
      </c>
      <c r="C174" t="s">
        <v>189</v>
      </c>
      <c r="D174" t="str">
        <f t="shared" si="4"/>
        <v>&lt;trip id="Girard-38th-34th-EB-2017-Finish-Routed_174" depart="40" from="134558401" to="-12202540#1"/&gt;</v>
      </c>
    </row>
    <row r="175" spans="1:4" x14ac:dyDescent="0.25">
      <c r="A175">
        <f t="shared" si="5"/>
        <v>175</v>
      </c>
      <c r="B175" s="1" t="s">
        <v>285</v>
      </c>
      <c r="C175" t="s">
        <v>190</v>
      </c>
      <c r="D175" t="str">
        <f t="shared" si="4"/>
        <v>&lt;trip id="Girard-38th-34th-EB-2017-Finish-Routed_175" depart="40" from="134558401" to="-42706763#2"/&gt;</v>
      </c>
    </row>
    <row r="176" spans="1:4" x14ac:dyDescent="0.25">
      <c r="A176">
        <f t="shared" si="5"/>
        <v>176</v>
      </c>
      <c r="B176" s="2" t="s">
        <v>285</v>
      </c>
      <c r="C176" t="s">
        <v>191</v>
      </c>
      <c r="D176" t="str">
        <f t="shared" si="4"/>
        <v>&lt;trip id="Girard-38th-34th-EB-2017-Finish-Routed_176" depart="40" from="134558401" to="-43117599"/&gt;</v>
      </c>
    </row>
    <row r="177" spans="1:4" x14ac:dyDescent="0.25">
      <c r="A177">
        <f t="shared" si="5"/>
        <v>177</v>
      </c>
      <c r="B177" s="2" t="s">
        <v>285</v>
      </c>
      <c r="C177" t="s">
        <v>192</v>
      </c>
      <c r="D177" t="str">
        <f t="shared" si="4"/>
        <v>&lt;trip id="Girard-38th-34th-EB-2017-Finish-Routed_177" depart="40" from="134558401" to="43117623"/&gt;</v>
      </c>
    </row>
    <row r="178" spans="1:4" x14ac:dyDescent="0.25">
      <c r="A178">
        <f t="shared" si="5"/>
        <v>178</v>
      </c>
      <c r="B178" s="2" t="s">
        <v>285</v>
      </c>
      <c r="C178" t="s">
        <v>193</v>
      </c>
      <c r="D178" t="str">
        <f t="shared" si="4"/>
        <v>&lt;trip id="Girard-38th-34th-EB-2017-Finish-Routed_178" depart="40" from="134558401" to="43357850#14.0"/&gt;</v>
      </c>
    </row>
    <row r="179" spans="1:4" x14ac:dyDescent="0.25">
      <c r="A179">
        <f t="shared" si="5"/>
        <v>179</v>
      </c>
      <c r="B179" s="1" t="s">
        <v>285</v>
      </c>
      <c r="C179" t="s">
        <v>194</v>
      </c>
      <c r="D179" t="str">
        <f t="shared" si="4"/>
        <v>&lt;trip id="Girard-38th-34th-EB-2017-Finish-Routed_179" depart="40" from="134558401" to="485212847#0"/&gt;</v>
      </c>
    </row>
    <row r="180" spans="1:4" x14ac:dyDescent="0.25">
      <c r="A180">
        <f t="shared" si="5"/>
        <v>180</v>
      </c>
      <c r="B180" s="1" t="s">
        <v>285</v>
      </c>
      <c r="C180" t="s">
        <v>195</v>
      </c>
      <c r="D180" t="str">
        <f t="shared" si="4"/>
        <v>&lt;trip id="Girard-38th-34th-EB-2017-Finish-Routed_180" depart="40" from="134558401" to="49887339.0"/&gt;</v>
      </c>
    </row>
    <row r="181" spans="1:4" x14ac:dyDescent="0.25">
      <c r="A181">
        <f t="shared" si="5"/>
        <v>181</v>
      </c>
      <c r="B181" s="1" t="s">
        <v>286</v>
      </c>
      <c r="C181" t="s">
        <v>196</v>
      </c>
      <c r="D181" t="str">
        <f t="shared" si="4"/>
        <v>&lt;trip id="Girard-38th-34th-WB-2017-Finish-Routed_181" depart="41" from="134558408#1" to="104526256-AddedOnRampEdge"/&gt;</v>
      </c>
    </row>
    <row r="182" spans="1:4" x14ac:dyDescent="0.25">
      <c r="A182">
        <f t="shared" si="5"/>
        <v>182</v>
      </c>
      <c r="B182" s="2" t="s">
        <v>286</v>
      </c>
      <c r="C182" t="s">
        <v>197</v>
      </c>
      <c r="D182" t="str">
        <f t="shared" si="4"/>
        <v>&lt;trip id="Girard-38th-34th-WB-2017-Finish-Routed_182" depart="41" from="134558408#1" to="12327906#1"/&gt;</v>
      </c>
    </row>
    <row r="183" spans="1:4" x14ac:dyDescent="0.25">
      <c r="A183">
        <f t="shared" si="5"/>
        <v>183</v>
      </c>
      <c r="B183" s="1" t="s">
        <v>286</v>
      </c>
      <c r="C183" t="s">
        <v>198</v>
      </c>
      <c r="D183" t="str">
        <f t="shared" si="4"/>
        <v>&lt;trip id="Girard-38th-34th-WB-2017-Finish-Routed_183" depart="41" from="134558408#1" to="196358983#8"/&gt;</v>
      </c>
    </row>
    <row r="184" spans="1:4" x14ac:dyDescent="0.25">
      <c r="A184">
        <f t="shared" si="5"/>
        <v>184</v>
      </c>
      <c r="B184" s="2" t="s">
        <v>286</v>
      </c>
      <c r="C184" t="s">
        <v>199</v>
      </c>
      <c r="D184" t="str">
        <f t="shared" si="4"/>
        <v>&lt;trip id="Girard-38th-34th-WB-2017-Finish-Routed_184" depart="41" from="134558408#1" to="32121248#14"/&gt;</v>
      </c>
    </row>
    <row r="185" spans="1:4" x14ac:dyDescent="0.25">
      <c r="A185">
        <f t="shared" si="5"/>
        <v>185</v>
      </c>
      <c r="B185" s="2" t="s">
        <v>286</v>
      </c>
      <c r="C185" t="s">
        <v>200</v>
      </c>
      <c r="D185" t="str">
        <f t="shared" si="4"/>
        <v>&lt;trip id="Girard-38th-34th-WB-2017-Finish-Routed_185" depart="41" from="134558408#1" to="-43357850#4"/&gt;</v>
      </c>
    </row>
    <row r="186" spans="1:4" x14ac:dyDescent="0.25">
      <c r="A186">
        <f t="shared" si="5"/>
        <v>186</v>
      </c>
      <c r="B186" s="1" t="s">
        <v>286</v>
      </c>
      <c r="C186" t="s">
        <v>201</v>
      </c>
      <c r="D186" t="str">
        <f t="shared" si="4"/>
        <v>&lt;trip id="Girard-38th-34th-WB-2017-Finish-Routed_186" depart="41" from="134558408#1" to="49321305"/&gt;</v>
      </c>
    </row>
    <row r="187" spans="1:4" x14ac:dyDescent="0.25">
      <c r="A187">
        <f t="shared" si="5"/>
        <v>187</v>
      </c>
      <c r="B187" s="2" t="s">
        <v>287</v>
      </c>
      <c r="C187" t="s">
        <v>202</v>
      </c>
      <c r="D187" t="str">
        <f t="shared" si="4"/>
        <v>&lt;trip id="GrgeHill-Wynn_BTH-02-Finish-Routed_187" depart="12" from="49940069" to="-12150712#3"/&gt;</v>
      </c>
    </row>
    <row r="188" spans="1:4" x14ac:dyDescent="0.25">
      <c r="A188">
        <f t="shared" si="5"/>
        <v>188</v>
      </c>
      <c r="B188" s="1" t="s">
        <v>287</v>
      </c>
      <c r="C188" t="s">
        <v>203</v>
      </c>
      <c r="D188" t="str">
        <f t="shared" si="4"/>
        <v>&lt;trip id="GrgeHill-Wynn_BTH-02-Finish-Routed_188" depart="12" from="49940069" to="-12202540#1"/&gt;</v>
      </c>
    </row>
    <row r="189" spans="1:4" x14ac:dyDescent="0.25">
      <c r="A189">
        <f t="shared" si="5"/>
        <v>189</v>
      </c>
      <c r="B189" s="1" t="s">
        <v>287</v>
      </c>
      <c r="C189" t="s">
        <v>204</v>
      </c>
      <c r="D189" t="str">
        <f t="shared" si="4"/>
        <v>&lt;trip id="GrgeHill-Wynn_BTH-02-Finish-Routed_189" depart="12" from="49940069" to="-42706763#2"/&gt;</v>
      </c>
    </row>
    <row r="190" spans="1:4" x14ac:dyDescent="0.25">
      <c r="A190">
        <f t="shared" si="5"/>
        <v>190</v>
      </c>
      <c r="B190" s="2" t="s">
        <v>287</v>
      </c>
      <c r="C190" t="s">
        <v>205</v>
      </c>
      <c r="D190" t="str">
        <f t="shared" si="4"/>
        <v>&lt;trip id="GrgeHill-Wynn_BTH-02-Finish-Routed_190" depart="12" from="49940069" to="-43117599"/&gt;</v>
      </c>
    </row>
    <row r="191" spans="1:4" x14ac:dyDescent="0.25">
      <c r="A191">
        <f t="shared" si="5"/>
        <v>191</v>
      </c>
      <c r="B191" s="2" t="s">
        <v>287</v>
      </c>
      <c r="C191" t="s">
        <v>206</v>
      </c>
      <c r="D191" t="str">
        <f t="shared" si="4"/>
        <v>&lt;trip id="GrgeHill-Wynn_BTH-02-Finish-Routed_191" depart="12" from="49940069" to="43117623"/&gt;</v>
      </c>
    </row>
    <row r="192" spans="1:4" x14ac:dyDescent="0.25">
      <c r="A192">
        <f t="shared" si="5"/>
        <v>192</v>
      </c>
      <c r="B192" s="2" t="s">
        <v>287</v>
      </c>
      <c r="C192" t="s">
        <v>207</v>
      </c>
      <c r="D192" t="str">
        <f t="shared" si="4"/>
        <v>&lt;trip id="GrgeHill-Wynn_BTH-02-Finish-Routed_192" depart="12" from="49940069" to="43357850#14.0"/&gt;</v>
      </c>
    </row>
    <row r="193" spans="1:4" x14ac:dyDescent="0.25">
      <c r="A193">
        <f t="shared" si="5"/>
        <v>193</v>
      </c>
      <c r="B193" s="1" t="s">
        <v>287</v>
      </c>
      <c r="C193" t="s">
        <v>208</v>
      </c>
      <c r="D193" t="str">
        <f t="shared" si="4"/>
        <v>&lt;trip id="GrgeHill-Wynn_BTH-02-Finish-Routed_193" depart="12" from="49940069" to="485212847#0"/&gt;</v>
      </c>
    </row>
    <row r="194" spans="1:4" x14ac:dyDescent="0.25">
      <c r="A194">
        <f t="shared" si="5"/>
        <v>194</v>
      </c>
      <c r="B194" s="1" t="s">
        <v>287</v>
      </c>
      <c r="C194" t="s">
        <v>209</v>
      </c>
      <c r="D194" t="str">
        <f t="shared" ref="D194:D244" si="6">_xlfn.CONCAT(B194,"_",A194,CHAR(34),C194)</f>
        <v>&lt;trip id="GrgeHill-Wynn_BTH-02-Finish-Routed_194" depart="12" from="49940069" to="49887339.0"/&gt;</v>
      </c>
    </row>
    <row r="195" spans="1:4" x14ac:dyDescent="0.25">
      <c r="A195">
        <f t="shared" si="5"/>
        <v>195</v>
      </c>
      <c r="B195" s="2" t="s">
        <v>288</v>
      </c>
      <c r="C195" t="s">
        <v>210</v>
      </c>
      <c r="D195" t="str">
        <f t="shared" si="6"/>
        <v>&lt;trip id="Montgm-76-ramp-MLK-EB-14-Finish-Routed_195" depart="33" from="43117623" to="-12150712#3"/&gt;</v>
      </c>
    </row>
    <row r="196" spans="1:4" x14ac:dyDescent="0.25">
      <c r="A196">
        <f t="shared" si="5"/>
        <v>196</v>
      </c>
      <c r="B196" s="1" t="s">
        <v>288</v>
      </c>
      <c r="C196" t="s">
        <v>211</v>
      </c>
      <c r="D196" t="str">
        <f t="shared" si="6"/>
        <v>&lt;trip id="Montgm-76-ramp-MLK-EB-14-Finish-Routed_196" depart="33" from="43117623" to="-12202540#1"/&gt;</v>
      </c>
    </row>
    <row r="197" spans="1:4" x14ac:dyDescent="0.25">
      <c r="A197">
        <f t="shared" si="5"/>
        <v>197</v>
      </c>
      <c r="B197" s="1" t="s">
        <v>288</v>
      </c>
      <c r="C197" t="s">
        <v>212</v>
      </c>
      <c r="D197" t="str">
        <f t="shared" si="6"/>
        <v>&lt;trip id="Montgm-76-ramp-MLK-EB-14-Finish-Routed_197" depart="33" from="43117623" to="-42706763#2"/&gt;</v>
      </c>
    </row>
    <row r="198" spans="1:4" x14ac:dyDescent="0.25">
      <c r="A198">
        <f t="shared" si="5"/>
        <v>198</v>
      </c>
      <c r="B198" s="2" t="s">
        <v>288</v>
      </c>
      <c r="C198" t="s">
        <v>213</v>
      </c>
      <c r="D198" t="str">
        <f t="shared" si="6"/>
        <v>&lt;trip id="Montgm-76-ramp-MLK-EB-14-Finish-Routed_198" depart="33" from="43117623" to="-43117599"/&gt;</v>
      </c>
    </row>
    <row r="199" spans="1:4" x14ac:dyDescent="0.25">
      <c r="A199">
        <f t="shared" ref="A199:A244" si="7">1+A198</f>
        <v>199</v>
      </c>
      <c r="B199" s="2" t="s">
        <v>288</v>
      </c>
      <c r="C199" t="s">
        <v>214</v>
      </c>
      <c r="D199" t="str">
        <f t="shared" si="6"/>
        <v>&lt;trip id="Montgm-76-ramp-MLK-EB-14-Finish-Routed_199" depart="33" from="43117623" to="43117623"/&gt;</v>
      </c>
    </row>
    <row r="200" spans="1:4" x14ac:dyDescent="0.25">
      <c r="A200">
        <f t="shared" si="7"/>
        <v>200</v>
      </c>
      <c r="B200" s="2" t="s">
        <v>288</v>
      </c>
      <c r="C200" t="s">
        <v>215</v>
      </c>
      <c r="D200" t="str">
        <f t="shared" si="6"/>
        <v>&lt;trip id="Montgm-76-ramp-MLK-EB-14-Finish-Routed_200" depart="33" from="43117623" to="43357850#14.0"/&gt;</v>
      </c>
    </row>
    <row r="201" spans="1:4" x14ac:dyDescent="0.25">
      <c r="A201">
        <f t="shared" si="7"/>
        <v>201</v>
      </c>
      <c r="B201" s="1" t="s">
        <v>288</v>
      </c>
      <c r="C201" t="s">
        <v>216</v>
      </c>
      <c r="D201" t="str">
        <f t="shared" si="6"/>
        <v>&lt;trip id="Montgm-76-ramp-MLK-EB-14-Finish-Routed_201" depart="33" from="43117623" to="485212847#0"/&gt;</v>
      </c>
    </row>
    <row r="202" spans="1:4" x14ac:dyDescent="0.25">
      <c r="A202">
        <f t="shared" si="7"/>
        <v>202</v>
      </c>
      <c r="B202" s="1" t="s">
        <v>288</v>
      </c>
      <c r="C202" t="s">
        <v>217</v>
      </c>
      <c r="D202" t="str">
        <f t="shared" si="6"/>
        <v>&lt;trip id="Montgm-76-ramp-MLK-EB-14-Finish-Routed_202" depart="33" from="43117623" to="49887339.0"/&gt;</v>
      </c>
    </row>
    <row r="203" spans="1:4" x14ac:dyDescent="0.25">
      <c r="A203">
        <f t="shared" si="7"/>
        <v>203</v>
      </c>
      <c r="B203" s="1" t="s">
        <v>289</v>
      </c>
      <c r="C203" t="s">
        <v>218</v>
      </c>
      <c r="D203" t="str">
        <f t="shared" si="6"/>
        <v>&lt;trip id="Montgm-76-ramp-MLK-WB-14-Finish-Routed_203" depart="34" from="-43117624#1" to="104526256-AddedOnRampEdge"/&gt;</v>
      </c>
    </row>
    <row r="204" spans="1:4" x14ac:dyDescent="0.25">
      <c r="A204">
        <f t="shared" si="7"/>
        <v>204</v>
      </c>
      <c r="B204" s="2" t="s">
        <v>289</v>
      </c>
      <c r="C204" t="s">
        <v>219</v>
      </c>
      <c r="D204" t="str">
        <f t="shared" si="6"/>
        <v>&lt;trip id="Montgm-76-ramp-MLK-WB-14-Finish-Routed_204" depart="34" from="-43117624#1" to="12327906#1"/&gt;</v>
      </c>
    </row>
    <row r="205" spans="1:4" x14ac:dyDescent="0.25">
      <c r="A205">
        <f t="shared" si="7"/>
        <v>205</v>
      </c>
      <c r="B205" s="1" t="s">
        <v>289</v>
      </c>
      <c r="C205" t="s">
        <v>220</v>
      </c>
      <c r="D205" t="str">
        <f t="shared" si="6"/>
        <v>&lt;trip id="Montgm-76-ramp-MLK-WB-14-Finish-Routed_205" depart="34" from="-43117624#1" to="196358983#8"/&gt;</v>
      </c>
    </row>
    <row r="206" spans="1:4" x14ac:dyDescent="0.25">
      <c r="A206">
        <f t="shared" si="7"/>
        <v>206</v>
      </c>
      <c r="B206" s="2" t="s">
        <v>289</v>
      </c>
      <c r="C206" t="s">
        <v>221</v>
      </c>
      <c r="D206" t="str">
        <f t="shared" si="6"/>
        <v>&lt;trip id="Montgm-76-ramp-MLK-WB-14-Finish-Routed_206" depart="34" from="-43117624#1" to="32121248#14"/&gt;</v>
      </c>
    </row>
    <row r="207" spans="1:4" x14ac:dyDescent="0.25">
      <c r="A207">
        <f t="shared" si="7"/>
        <v>207</v>
      </c>
      <c r="B207" s="2" t="s">
        <v>289</v>
      </c>
      <c r="C207" t="s">
        <v>222</v>
      </c>
      <c r="D207" t="str">
        <f t="shared" si="6"/>
        <v>&lt;trip id="Montgm-76-ramp-MLK-WB-14-Finish-Routed_207" depart="34" from="-43117624#1" to="-43357850#4"/&gt;</v>
      </c>
    </row>
    <row r="208" spans="1:4" x14ac:dyDescent="0.25">
      <c r="A208">
        <f t="shared" si="7"/>
        <v>208</v>
      </c>
      <c r="B208" s="1" t="s">
        <v>289</v>
      </c>
      <c r="C208" t="s">
        <v>223</v>
      </c>
      <c r="D208" t="str">
        <f t="shared" si="6"/>
        <v>&lt;trip id="Montgm-76-ramp-MLK-WB-14-Finish-Routed_208" depart="34" from="-43117624#1" to="49321305"/&gt;</v>
      </c>
    </row>
    <row r="209" spans="1:4" x14ac:dyDescent="0.25">
      <c r="A209">
        <f t="shared" si="7"/>
        <v>209</v>
      </c>
      <c r="B209" s="2" t="s">
        <v>290</v>
      </c>
      <c r="C209" t="s">
        <v>224</v>
      </c>
      <c r="D209" t="str">
        <f t="shared" si="6"/>
        <v>&lt;trip id="Montgm-BelMan-76-ramps-EB-14-Finish-Routed_209" depart="31" from="12180067#4" to="-12150712#3"/&gt;</v>
      </c>
    </row>
    <row r="210" spans="1:4" x14ac:dyDescent="0.25">
      <c r="A210">
        <f t="shared" si="7"/>
        <v>210</v>
      </c>
      <c r="B210" s="1" t="s">
        <v>290</v>
      </c>
      <c r="C210" t="s">
        <v>225</v>
      </c>
      <c r="D210" t="str">
        <f t="shared" si="6"/>
        <v>&lt;trip id="Montgm-BelMan-76-ramps-EB-14-Finish-Routed_210" depart="31" from="12180067#4" to="-12202540#1"/&gt;</v>
      </c>
    </row>
    <row r="211" spans="1:4" x14ac:dyDescent="0.25">
      <c r="A211">
        <f t="shared" si="7"/>
        <v>211</v>
      </c>
      <c r="B211" s="1" t="s">
        <v>290</v>
      </c>
      <c r="C211" t="s">
        <v>226</v>
      </c>
      <c r="D211" t="str">
        <f t="shared" si="6"/>
        <v>&lt;trip id="Montgm-BelMan-76-ramps-EB-14-Finish-Routed_211" depart="31" from="12180067#4" to="-42706763#2"/&gt;</v>
      </c>
    </row>
    <row r="212" spans="1:4" x14ac:dyDescent="0.25">
      <c r="A212">
        <f t="shared" si="7"/>
        <v>212</v>
      </c>
      <c r="B212" s="2" t="s">
        <v>290</v>
      </c>
      <c r="C212" t="s">
        <v>227</v>
      </c>
      <c r="D212" t="str">
        <f t="shared" si="6"/>
        <v>&lt;trip id="Montgm-BelMan-76-ramps-EB-14-Finish-Routed_212" depart="31" from="12180067#4" to="-43117599"/&gt;</v>
      </c>
    </row>
    <row r="213" spans="1:4" x14ac:dyDescent="0.25">
      <c r="A213">
        <f t="shared" si="7"/>
        <v>213</v>
      </c>
      <c r="B213" s="2" t="s">
        <v>290</v>
      </c>
      <c r="C213" t="s">
        <v>228</v>
      </c>
      <c r="D213" t="str">
        <f t="shared" si="6"/>
        <v>&lt;trip id="Montgm-BelMan-76-ramps-EB-14-Finish-Routed_213" depart="31" from="12180067#4" to="43117623"/&gt;</v>
      </c>
    </row>
    <row r="214" spans="1:4" x14ac:dyDescent="0.25">
      <c r="A214">
        <f t="shared" si="7"/>
        <v>214</v>
      </c>
      <c r="B214" s="2" t="s">
        <v>290</v>
      </c>
      <c r="C214" t="s">
        <v>229</v>
      </c>
      <c r="D214" t="str">
        <f t="shared" si="6"/>
        <v>&lt;trip id="Montgm-BelMan-76-ramps-EB-14-Finish-Routed_214" depart="31" from="12180067#4" to="43357850#14.0"/&gt;</v>
      </c>
    </row>
    <row r="215" spans="1:4" x14ac:dyDescent="0.25">
      <c r="A215">
        <f t="shared" si="7"/>
        <v>215</v>
      </c>
      <c r="B215" s="1" t="s">
        <v>290</v>
      </c>
      <c r="C215" t="s">
        <v>230</v>
      </c>
      <c r="D215" t="str">
        <f t="shared" si="6"/>
        <v>&lt;trip id="Montgm-BelMan-76-ramps-EB-14-Finish-Routed_215" depart="31" from="12180067#4" to="485212847#0"/&gt;</v>
      </c>
    </row>
    <row r="216" spans="1:4" x14ac:dyDescent="0.25">
      <c r="A216">
        <f t="shared" si="7"/>
        <v>216</v>
      </c>
      <c r="B216" s="1" t="s">
        <v>290</v>
      </c>
      <c r="C216" t="s">
        <v>231</v>
      </c>
      <c r="D216" t="str">
        <f t="shared" si="6"/>
        <v>&lt;trip id="Montgm-BelMan-76-ramps-EB-14-Finish-Routed_216" depart="31" from="12180067#4" to="49887339.0"/&gt;</v>
      </c>
    </row>
    <row r="217" spans="1:4" x14ac:dyDescent="0.25">
      <c r="A217">
        <f t="shared" si="7"/>
        <v>217</v>
      </c>
      <c r="B217" s="1" t="s">
        <v>291</v>
      </c>
      <c r="C217" t="s">
        <v>232</v>
      </c>
      <c r="D217" t="str">
        <f t="shared" si="6"/>
        <v>&lt;trip id="Montgm-BelMan-76-ramps-WB-14-Finish-Routed_217" depart="32" from="-12180067#5" to="104526256-AddedOnRampEdge"/&gt;</v>
      </c>
    </row>
    <row r="218" spans="1:4" x14ac:dyDescent="0.25">
      <c r="A218">
        <f t="shared" si="7"/>
        <v>218</v>
      </c>
      <c r="B218" s="2" t="s">
        <v>291</v>
      </c>
      <c r="C218" t="s">
        <v>233</v>
      </c>
      <c r="D218" t="str">
        <f t="shared" si="6"/>
        <v>&lt;trip id="Montgm-BelMan-76-ramps-WB-14-Finish-Routed_218" depart="32" from="-12180067#5" to="12327906#1"/&gt;</v>
      </c>
    </row>
    <row r="219" spans="1:4" x14ac:dyDescent="0.25">
      <c r="A219">
        <f t="shared" si="7"/>
        <v>219</v>
      </c>
      <c r="B219" s="1" t="s">
        <v>291</v>
      </c>
      <c r="C219" t="s">
        <v>234</v>
      </c>
      <c r="D219" t="str">
        <f t="shared" si="6"/>
        <v>&lt;trip id="Montgm-BelMan-76-ramps-WB-14-Finish-Routed_219" depart="32" from="-12180067#5" to="196358983#8"/&gt;</v>
      </c>
    </row>
    <row r="220" spans="1:4" x14ac:dyDescent="0.25">
      <c r="A220">
        <f t="shared" si="7"/>
        <v>220</v>
      </c>
      <c r="B220" s="2" t="s">
        <v>291</v>
      </c>
      <c r="C220" t="s">
        <v>235</v>
      </c>
      <c r="D220" t="str">
        <f t="shared" si="6"/>
        <v>&lt;trip id="Montgm-BelMan-76-ramps-WB-14-Finish-Routed_220" depart="32" from="-12180067#5" to="32121248#14"/&gt;</v>
      </c>
    </row>
    <row r="221" spans="1:4" x14ac:dyDescent="0.25">
      <c r="A221">
        <f t="shared" si="7"/>
        <v>221</v>
      </c>
      <c r="B221" s="2" t="s">
        <v>291</v>
      </c>
      <c r="C221" t="s">
        <v>236</v>
      </c>
      <c r="D221" t="str">
        <f t="shared" si="6"/>
        <v>&lt;trip id="Montgm-BelMan-76-ramps-WB-14-Finish-Routed_221" depart="32" from="-12180067#5" to="-43357850#4"/&gt;</v>
      </c>
    </row>
    <row r="222" spans="1:4" x14ac:dyDescent="0.25">
      <c r="A222">
        <f t="shared" si="7"/>
        <v>222</v>
      </c>
      <c r="B222" s="1" t="s">
        <v>291</v>
      </c>
      <c r="C222" t="s">
        <v>237</v>
      </c>
      <c r="D222" t="str">
        <f t="shared" si="6"/>
        <v>&lt;trip id="Montgm-BelMan-76-ramps-WB-14-Finish-Routed_222" depart="32" from="-12180067#5" to="49321305"/&gt;</v>
      </c>
    </row>
    <row r="223" spans="1:4" x14ac:dyDescent="0.25">
      <c r="A223">
        <f t="shared" si="7"/>
        <v>223</v>
      </c>
      <c r="B223" s="2" t="s">
        <v>292</v>
      </c>
      <c r="C223" t="s">
        <v>238</v>
      </c>
      <c r="D223" t="str">
        <f t="shared" si="6"/>
        <v>&lt;trip id="Wynn-54th-PrkSD-BTH-02-Finish-Routed_223" depart="19" from="-196358983#4" to="-12150712#3"/&gt;</v>
      </c>
    </row>
    <row r="224" spans="1:4" x14ac:dyDescent="0.25">
      <c r="A224">
        <f t="shared" si="7"/>
        <v>224</v>
      </c>
      <c r="B224" s="1" t="s">
        <v>292</v>
      </c>
      <c r="C224" t="s">
        <v>239</v>
      </c>
      <c r="D224" t="str">
        <f t="shared" si="6"/>
        <v>&lt;trip id="Wynn-54th-PrkSD-BTH-02-Finish-Routed_224" depart="19" from="-196358983#4" to="-12202540#1"/&gt;</v>
      </c>
    </row>
    <row r="225" spans="1:4" x14ac:dyDescent="0.25">
      <c r="A225">
        <f t="shared" si="7"/>
        <v>225</v>
      </c>
      <c r="B225" s="1" t="s">
        <v>292</v>
      </c>
      <c r="C225" t="s">
        <v>240</v>
      </c>
      <c r="D225" t="str">
        <f t="shared" si="6"/>
        <v>&lt;trip id="Wynn-54th-PrkSD-BTH-02-Finish-Routed_225" depart="19" from="-196358983#4" to="-42706763#2"/&gt;</v>
      </c>
    </row>
    <row r="226" spans="1:4" x14ac:dyDescent="0.25">
      <c r="A226">
        <f t="shared" si="7"/>
        <v>226</v>
      </c>
      <c r="B226" s="2" t="s">
        <v>292</v>
      </c>
      <c r="C226" t="s">
        <v>241</v>
      </c>
      <c r="D226" t="str">
        <f t="shared" si="6"/>
        <v>&lt;trip id="Wynn-54th-PrkSD-BTH-02-Finish-Routed_226" depart="19" from="-196358983#4" to="-43117599"/&gt;</v>
      </c>
    </row>
    <row r="227" spans="1:4" x14ac:dyDescent="0.25">
      <c r="A227">
        <f t="shared" si="7"/>
        <v>227</v>
      </c>
      <c r="B227" s="2" t="s">
        <v>292</v>
      </c>
      <c r="C227" t="s">
        <v>242</v>
      </c>
      <c r="D227" t="str">
        <f t="shared" si="6"/>
        <v>&lt;trip id="Wynn-54th-PrkSD-BTH-02-Finish-Routed_227" depart="19" from="-196358983#4" to="43117623"/&gt;</v>
      </c>
    </row>
    <row r="228" spans="1:4" x14ac:dyDescent="0.25">
      <c r="A228">
        <f t="shared" si="7"/>
        <v>228</v>
      </c>
      <c r="B228" s="2" t="s">
        <v>292</v>
      </c>
      <c r="C228" t="s">
        <v>243</v>
      </c>
      <c r="D228" t="str">
        <f t="shared" si="6"/>
        <v>&lt;trip id="Wynn-54th-PrkSD-BTH-02-Finish-Routed_228" depart="19" from="-196358983#4" to="43357850#14.0"/&gt;</v>
      </c>
    </row>
    <row r="229" spans="1:4" x14ac:dyDescent="0.25">
      <c r="A229">
        <f t="shared" si="7"/>
        <v>229</v>
      </c>
      <c r="B229" s="1" t="s">
        <v>292</v>
      </c>
      <c r="C229" t="s">
        <v>244</v>
      </c>
      <c r="D229" t="str">
        <f t="shared" si="6"/>
        <v>&lt;trip id="Wynn-54th-PrkSD-BTH-02-Finish-Routed_229" depart="19" from="-196358983#4" to="485212847#0"/&gt;</v>
      </c>
    </row>
    <row r="230" spans="1:4" x14ac:dyDescent="0.25">
      <c r="A230">
        <f t="shared" si="7"/>
        <v>230</v>
      </c>
      <c r="B230" s="1" t="s">
        <v>292</v>
      </c>
      <c r="C230" t="s">
        <v>245</v>
      </c>
      <c r="D230" t="str">
        <f t="shared" si="6"/>
        <v>&lt;trip id="Wynn-54th-PrkSD-BTH-02-Finish-Routed_230" depart="19" from="-196358983#4" to="49887339.0"/&gt;</v>
      </c>
    </row>
    <row r="231" spans="1:4" x14ac:dyDescent="0.25">
      <c r="A231">
        <f t="shared" si="7"/>
        <v>231</v>
      </c>
      <c r="B231" s="2" t="s">
        <v>293</v>
      </c>
      <c r="C231" t="s">
        <v>246</v>
      </c>
      <c r="D231" t="str">
        <f t="shared" si="6"/>
        <v>&lt;trip id="Wynn-GeogresLA-53rd-EB-05-Finish-Routed_231" depart="13" from="-196358983#7" to="-12150712#3"/&gt;</v>
      </c>
    </row>
    <row r="232" spans="1:4" x14ac:dyDescent="0.25">
      <c r="A232">
        <f t="shared" si="7"/>
        <v>232</v>
      </c>
      <c r="B232" s="1" t="s">
        <v>293</v>
      </c>
      <c r="C232" t="s">
        <v>247</v>
      </c>
      <c r="D232" t="str">
        <f t="shared" si="6"/>
        <v>&lt;trip id="Wynn-GeogresLA-53rd-EB-05-Finish-Routed_232" depart="13" from="-196358983#7" to="-12202540#1"/&gt;</v>
      </c>
    </row>
    <row r="233" spans="1:4" x14ac:dyDescent="0.25">
      <c r="A233">
        <f t="shared" si="7"/>
        <v>233</v>
      </c>
      <c r="B233" s="1" t="s">
        <v>293</v>
      </c>
      <c r="C233" t="s">
        <v>248</v>
      </c>
      <c r="D233" t="str">
        <f t="shared" si="6"/>
        <v>&lt;trip id="Wynn-GeogresLA-53rd-EB-05-Finish-Routed_233" depart="13" from="-196358983#7" to="-42706763#2"/&gt;</v>
      </c>
    </row>
    <row r="234" spans="1:4" x14ac:dyDescent="0.25">
      <c r="A234">
        <f t="shared" si="7"/>
        <v>234</v>
      </c>
      <c r="B234" s="2" t="s">
        <v>293</v>
      </c>
      <c r="C234" t="s">
        <v>249</v>
      </c>
      <c r="D234" t="str">
        <f t="shared" si="6"/>
        <v>&lt;trip id="Wynn-GeogresLA-53rd-EB-05-Finish-Routed_234" depart="13" from="-196358983#7" to="-43117599"/&gt;</v>
      </c>
    </row>
    <row r="235" spans="1:4" x14ac:dyDescent="0.25">
      <c r="A235">
        <f t="shared" si="7"/>
        <v>235</v>
      </c>
      <c r="B235" s="2" t="s">
        <v>293</v>
      </c>
      <c r="C235" t="s">
        <v>250</v>
      </c>
      <c r="D235" t="str">
        <f t="shared" si="6"/>
        <v>&lt;trip id="Wynn-GeogresLA-53rd-EB-05-Finish-Routed_235" depart="13" from="-196358983#7" to="43117623"/&gt;</v>
      </c>
    </row>
    <row r="236" spans="1:4" x14ac:dyDescent="0.25">
      <c r="A236">
        <f t="shared" si="7"/>
        <v>236</v>
      </c>
      <c r="B236" s="2" t="s">
        <v>293</v>
      </c>
      <c r="C236" t="s">
        <v>251</v>
      </c>
      <c r="D236" t="str">
        <f t="shared" si="6"/>
        <v>&lt;trip id="Wynn-GeogresLA-53rd-EB-05-Finish-Routed_236" depart="13" from="-196358983#7" to="43357850#14.0"/&gt;</v>
      </c>
    </row>
    <row r="237" spans="1:4" x14ac:dyDescent="0.25">
      <c r="A237">
        <f t="shared" si="7"/>
        <v>237</v>
      </c>
      <c r="B237" s="1" t="s">
        <v>293</v>
      </c>
      <c r="C237" t="s">
        <v>252</v>
      </c>
      <c r="D237" t="str">
        <f t="shared" si="6"/>
        <v>&lt;trip id="Wynn-GeogresLA-53rd-EB-05-Finish-Routed_237" depart="13" from="-196358983#7" to="485212847#0"/&gt;</v>
      </c>
    </row>
    <row r="238" spans="1:4" x14ac:dyDescent="0.25">
      <c r="A238">
        <f t="shared" si="7"/>
        <v>238</v>
      </c>
      <c r="B238" s="1" t="s">
        <v>293</v>
      </c>
      <c r="C238" t="s">
        <v>253</v>
      </c>
      <c r="D238" t="str">
        <f t="shared" si="6"/>
        <v>&lt;trip id="Wynn-GeogresLA-53rd-EB-05-Finish-Routed_238" depart="13" from="-196358983#7" to="49887339.0"/&gt;</v>
      </c>
    </row>
    <row r="239" spans="1:4" x14ac:dyDescent="0.25">
      <c r="A239">
        <f t="shared" si="7"/>
        <v>239</v>
      </c>
      <c r="B239" s="1" t="s">
        <v>294</v>
      </c>
      <c r="C239" t="s">
        <v>254</v>
      </c>
      <c r="D239" t="str">
        <f t="shared" si="6"/>
        <v>&lt;trip id="Wynn-GeogresLA-53rd-WB-05-Finish-Routed_239" depart="14" from="196358983#7" to="104526256-AddedOnRampEdge"/&gt;</v>
      </c>
    </row>
    <row r="240" spans="1:4" x14ac:dyDescent="0.25">
      <c r="A240">
        <f t="shared" si="7"/>
        <v>240</v>
      </c>
      <c r="B240" s="2" t="s">
        <v>294</v>
      </c>
      <c r="C240" t="s">
        <v>255</v>
      </c>
      <c r="D240" t="str">
        <f t="shared" si="6"/>
        <v>&lt;trip id="Wynn-GeogresLA-53rd-WB-05-Finish-Routed_240" depart="14" from="196358983#7" to="12327906#1"/&gt;</v>
      </c>
    </row>
    <row r="241" spans="1:4" x14ac:dyDescent="0.25">
      <c r="A241">
        <f t="shared" si="7"/>
        <v>241</v>
      </c>
      <c r="B241" s="1" t="s">
        <v>294</v>
      </c>
      <c r="C241" t="s">
        <v>256</v>
      </c>
      <c r="D241" t="str">
        <f t="shared" si="6"/>
        <v>&lt;trip id="Wynn-GeogresLA-53rd-WB-05-Finish-Routed_241" depart="14" from="196358983#7" to="196358983#8"/&gt;</v>
      </c>
    </row>
    <row r="242" spans="1:4" x14ac:dyDescent="0.25">
      <c r="A242">
        <f t="shared" si="7"/>
        <v>242</v>
      </c>
      <c r="B242" s="2" t="s">
        <v>294</v>
      </c>
      <c r="C242" t="s">
        <v>257</v>
      </c>
      <c r="D242" t="str">
        <f t="shared" si="6"/>
        <v>&lt;trip id="Wynn-GeogresLA-53rd-WB-05-Finish-Routed_242" depart="14" from="196358983#7" to="32121248#14"/&gt;</v>
      </c>
    </row>
    <row r="243" spans="1:4" x14ac:dyDescent="0.25">
      <c r="A243">
        <f t="shared" si="7"/>
        <v>243</v>
      </c>
      <c r="B243" s="2" t="s">
        <v>294</v>
      </c>
      <c r="C243" t="s">
        <v>258</v>
      </c>
      <c r="D243" t="str">
        <f t="shared" si="6"/>
        <v>&lt;trip id="Wynn-GeogresLA-53rd-WB-05-Finish-Routed_243" depart="14" from="196358983#7" to="-43357850#4"/&gt;</v>
      </c>
    </row>
    <row r="244" spans="1:4" x14ac:dyDescent="0.25">
      <c r="A244">
        <f t="shared" si="7"/>
        <v>244</v>
      </c>
      <c r="B244" s="1" t="s">
        <v>294</v>
      </c>
      <c r="C244" t="s">
        <v>259</v>
      </c>
      <c r="D244" t="str">
        <f t="shared" si="6"/>
        <v>&lt;trip id="Wynn-GeogresLA-53rd-WB-05-Finish-Routed_244" depart="14" from="196358983#7" to="49321305"/&gt;</v>
      </c>
    </row>
  </sheetData>
  <sortState ref="B1:B244">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44FD-9658-46C0-B928-C706B09C066C}">
  <sheetPr codeName="Sheet3">
    <tabColor rgb="FF92D050"/>
  </sheetPr>
  <dimension ref="A1:BF490"/>
  <sheetViews>
    <sheetView topLeftCell="A123" zoomScale="70" zoomScaleNormal="70" workbookViewId="0">
      <selection activeCell="C166" sqref="C166"/>
    </sheetView>
  </sheetViews>
  <sheetFormatPr defaultRowHeight="15" x14ac:dyDescent="0.25"/>
  <cols>
    <col min="1" max="1" width="44.42578125" customWidth="1"/>
    <col min="2" max="2" width="21" customWidth="1"/>
    <col min="3" max="3" width="66.28515625" bestFit="1" customWidth="1"/>
    <col min="4" max="4" width="9.42578125" customWidth="1"/>
    <col min="5" max="5" width="66.140625" customWidth="1"/>
    <col min="7" max="7" width="12.7109375" style="4" bestFit="1" customWidth="1"/>
  </cols>
  <sheetData>
    <row r="1" spans="1:55" x14ac:dyDescent="0.25">
      <c r="E1" t="s">
        <v>773</v>
      </c>
    </row>
    <row r="2" spans="1:55" x14ac:dyDescent="0.25">
      <c r="A2">
        <v>6</v>
      </c>
      <c r="B2" t="str">
        <f>IF(LEFT(C2,2)="&lt;r",IF(A2=6,_xlfn.CONCAT(C2,D2:D7,"\r\n&lt;/routeDistribution&gt;"),_xlfn.CONCAT(C2,D2:D9,"\r\n&lt;/routeDistribution&gt;")))</f>
        <v>&lt;routeDistribution id="Belmont_PennGRV-WYALUSING-NB-09-Distrib"&gt; \r\n\t&lt;route id="Belmont_PennGRV-WYALUSING-NB-09-Finish-Routed_1"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id="Belmont_PennGRV-WYALUSING-NB-09-Finish-Routed_2"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id="Belmont_PennGRV-WYALUSING-NB-09-Finish-Routed_3" edges="'12150712#3 '12150712#4 '12150712#5 '424803247#0 '424803245 '423956979 '424824621 '423956980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id="Belmont_PennGRV-WYALUSING-NB-09-Finish-Routed_4" edges="'12150712#3 '12150712#4 '12150712#5 '134557563#9 '134557563#10 '-134563759 '32121248#0 '32121248#1 '32121248#2 '32121248#3 '32121248#4 '32121248#5 '32121248#6 '32121248#7 '32121248#8 '32121248#9 '32121248#10 '32121248#12 '32121248#13 '32121248#14/&gt;\r\n\t&lt;route id="Belmont_PennGRV-WYALUSING-NB-09-Finish-Routed_5"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id="Belmont_PennGRV-WYALUSING-NB-09-Finish-Routed_6"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v>
      </c>
      <c r="C2" s="3" t="s">
        <v>310</v>
      </c>
      <c r="D2" s="3" t="str">
        <f>_xlfn.CONCAT("\r\n\t&lt;",E2," ",F2,"=",CHAR(34),G2:BH2)</f>
        <v>\r\n\t&lt;route id="Belmont_PennGRV-WYALUSING-NB-09-Finish-Routed_1"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2" t="s">
        <v>875</v>
      </c>
      <c r="F2" t="s">
        <v>1021</v>
      </c>
      <c r="G2" s="4" t="s">
        <v>1175</v>
      </c>
      <c r="H2" t="s">
        <v>677</v>
      </c>
      <c r="I2" t="s">
        <v>678</v>
      </c>
      <c r="J2" t="s">
        <v>679</v>
      </c>
      <c r="K2" t="s">
        <v>680</v>
      </c>
      <c r="L2" t="s">
        <v>681</v>
      </c>
      <c r="M2" t="s">
        <v>682</v>
      </c>
      <c r="N2" t="s">
        <v>414</v>
      </c>
      <c r="O2" t="s">
        <v>415</v>
      </c>
      <c r="P2" t="s">
        <v>416</v>
      </c>
      <c r="Q2" t="s">
        <v>417</v>
      </c>
      <c r="R2" t="s">
        <v>418</v>
      </c>
      <c r="S2" t="s">
        <v>419</v>
      </c>
      <c r="T2" t="s">
        <v>420</v>
      </c>
      <c r="U2" t="s">
        <v>421</v>
      </c>
      <c r="V2" t="s">
        <v>422</v>
      </c>
      <c r="W2" t="s">
        <v>423</v>
      </c>
      <c r="X2" t="s">
        <v>424</v>
      </c>
      <c r="Y2" t="s">
        <v>425</v>
      </c>
      <c r="Z2" t="s">
        <v>426</v>
      </c>
      <c r="AA2" t="s">
        <v>331</v>
      </c>
      <c r="AB2" t="s">
        <v>332</v>
      </c>
      <c r="AC2" t="s">
        <v>333</v>
      </c>
      <c r="AD2" t="s">
        <v>334</v>
      </c>
      <c r="AE2" t="s">
        <v>335</v>
      </c>
      <c r="AF2" t="s">
        <v>336</v>
      </c>
      <c r="AG2" t="s">
        <v>337</v>
      </c>
      <c r="AH2" t="s">
        <v>338</v>
      </c>
      <c r="AI2" t="s">
        <v>339</v>
      </c>
      <c r="AJ2" t="s">
        <v>340</v>
      </c>
      <c r="AK2" t="s">
        <v>341</v>
      </c>
      <c r="AL2" t="s">
        <v>342</v>
      </c>
      <c r="AM2" t="s">
        <v>343</v>
      </c>
      <c r="AN2" t="s">
        <v>344</v>
      </c>
      <c r="AO2" t="s">
        <v>345</v>
      </c>
      <c r="AP2" t="s">
        <v>346</v>
      </c>
      <c r="AQ2" t="s">
        <v>347</v>
      </c>
      <c r="AR2" t="s">
        <v>348</v>
      </c>
      <c r="AS2" t="s">
        <v>349</v>
      </c>
      <c r="AT2" t="s">
        <v>350</v>
      </c>
      <c r="AU2" t="s">
        <v>351</v>
      </c>
      <c r="AV2" t="s">
        <v>352</v>
      </c>
      <c r="AW2" t="s">
        <v>353</v>
      </c>
      <c r="AX2" t="s">
        <v>354</v>
      </c>
      <c r="AY2" t="s">
        <v>355</v>
      </c>
      <c r="AZ2" t="s">
        <v>356</v>
      </c>
      <c r="BA2" t="s">
        <v>357</v>
      </c>
      <c r="BB2" t="s">
        <v>358</v>
      </c>
      <c r="BC2" t="s">
        <v>1150</v>
      </c>
    </row>
    <row r="3" spans="1:55" x14ac:dyDescent="0.25">
      <c r="B3" t="b">
        <f t="shared" ref="B3:B66" si="0">IF(LEFT(C3,2)="&lt;r",IF(A3=6,_xlfn.CONCAT(C3,D3:D8,"\r\n&lt;/routeDistribution&gt;"),_xlfn.CONCAT(C3,D3:D10,"\r\n&lt;/routeDistribution&gt;")))</f>
        <v>0</v>
      </c>
      <c r="D3" s="3" t="str">
        <f t="shared" ref="D3:D66" si="1">_xlfn.CONCAT("\r\n\t&lt;",E3," ",F3,"=",CHAR(34),G3:BH3)</f>
        <v>\r\n\t&lt;route id="Belmont_PennGRV-WYALUSING-NB-09-Finish-Routed_2" edges="'12150712#3 '12150712#4 '12150712#5 '424803247#0 '424803245 '423956979 '424824621 '423956980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3" t="s">
        <v>876</v>
      </c>
      <c r="F3" t="s">
        <v>1021</v>
      </c>
      <c r="G3" s="4" t="s">
        <v>1175</v>
      </c>
      <c r="H3" t="s">
        <v>677</v>
      </c>
      <c r="I3" t="s">
        <v>678</v>
      </c>
      <c r="J3" t="s">
        <v>679</v>
      </c>
      <c r="K3" t="s">
        <v>680</v>
      </c>
      <c r="L3" t="s">
        <v>681</v>
      </c>
      <c r="M3" t="s">
        <v>682</v>
      </c>
      <c r="N3" t="s">
        <v>414</v>
      </c>
      <c r="O3" t="s">
        <v>415</v>
      </c>
      <c r="P3" t="s">
        <v>416</v>
      </c>
      <c r="Q3" t="s">
        <v>417</v>
      </c>
      <c r="R3" t="s">
        <v>418</v>
      </c>
      <c r="S3" t="s">
        <v>419</v>
      </c>
      <c r="T3" t="s">
        <v>420</v>
      </c>
      <c r="U3" t="s">
        <v>421</v>
      </c>
      <c r="V3" t="s">
        <v>422</v>
      </c>
      <c r="W3" t="s">
        <v>423</v>
      </c>
      <c r="X3" t="s">
        <v>424</v>
      </c>
      <c r="Y3" t="s">
        <v>425</v>
      </c>
      <c r="Z3" t="s">
        <v>426</v>
      </c>
      <c r="AA3" t="s">
        <v>331</v>
      </c>
      <c r="AB3" t="s">
        <v>332</v>
      </c>
      <c r="AC3" t="s">
        <v>333</v>
      </c>
      <c r="AD3" t="s">
        <v>334</v>
      </c>
      <c r="AE3" t="s">
        <v>335</v>
      </c>
      <c r="AF3" t="s">
        <v>336</v>
      </c>
      <c r="AG3" t="s">
        <v>337</v>
      </c>
      <c r="AH3" t="s">
        <v>338</v>
      </c>
      <c r="AI3" t="s">
        <v>339</v>
      </c>
      <c r="AJ3" t="s">
        <v>340</v>
      </c>
      <c r="AK3" t="s">
        <v>359</v>
      </c>
      <c r="AL3" t="s">
        <v>360</v>
      </c>
      <c r="AM3" t="s">
        <v>361</v>
      </c>
      <c r="AN3" t="s">
        <v>362</v>
      </c>
      <c r="AO3" t="s">
        <v>363</v>
      </c>
      <c r="AP3" t="s">
        <v>364</v>
      </c>
      <c r="AQ3" t="s">
        <v>365</v>
      </c>
      <c r="AR3" t="s">
        <v>366</v>
      </c>
      <c r="AS3" t="s">
        <v>367</v>
      </c>
      <c r="AT3" t="s">
        <v>1151</v>
      </c>
    </row>
    <row r="4" spans="1:55" x14ac:dyDescent="0.25">
      <c r="B4" t="b">
        <f t="shared" si="0"/>
        <v>0</v>
      </c>
      <c r="D4" s="3" t="str">
        <f t="shared" si="1"/>
        <v>\r\n\t&lt;route id="Belmont_PennGRV-WYALUSING-NB-09-Finish-Routed_3" edges="'12150712#3 '12150712#4 '12150712#5 '424803247#0 '424803245 '423956979 '424824621 '423956980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4" t="s">
        <v>877</v>
      </c>
      <c r="F4" t="s">
        <v>1021</v>
      </c>
      <c r="G4" s="4" t="s">
        <v>1175</v>
      </c>
      <c r="H4" t="s">
        <v>677</v>
      </c>
      <c r="I4" t="s">
        <v>678</v>
      </c>
      <c r="J4" t="s">
        <v>679</v>
      </c>
      <c r="K4" t="s">
        <v>680</v>
      </c>
      <c r="L4" t="s">
        <v>681</v>
      </c>
      <c r="M4" t="s">
        <v>682</v>
      </c>
      <c r="N4" t="s">
        <v>414</v>
      </c>
      <c r="O4" t="s">
        <v>415</v>
      </c>
      <c r="P4" t="s">
        <v>416</v>
      </c>
      <c r="Q4" t="s">
        <v>417</v>
      </c>
      <c r="R4" t="s">
        <v>418</v>
      </c>
      <c r="S4" t="s">
        <v>419</v>
      </c>
      <c r="T4" t="s">
        <v>420</v>
      </c>
      <c r="U4" t="s">
        <v>421</v>
      </c>
      <c r="V4" t="s">
        <v>422</v>
      </c>
      <c r="W4" t="s">
        <v>423</v>
      </c>
      <c r="X4" t="s">
        <v>424</v>
      </c>
      <c r="Y4" t="s">
        <v>425</v>
      </c>
      <c r="Z4" t="s">
        <v>426</v>
      </c>
      <c r="AA4" t="s">
        <v>331</v>
      </c>
      <c r="AB4" t="s">
        <v>332</v>
      </c>
      <c r="AC4" t="s">
        <v>333</v>
      </c>
      <c r="AD4" t="s">
        <v>334</v>
      </c>
      <c r="AE4" t="s">
        <v>335</v>
      </c>
      <c r="AF4" t="s">
        <v>336</v>
      </c>
      <c r="AG4" t="s">
        <v>368</v>
      </c>
      <c r="AH4" t="s">
        <v>369</v>
      </c>
      <c r="AI4" t="s">
        <v>370</v>
      </c>
      <c r="AJ4" t="s">
        <v>371</v>
      </c>
      <c r="AK4" t="s">
        <v>372</v>
      </c>
      <c r="AL4" t="s">
        <v>373</v>
      </c>
      <c r="AM4" t="s">
        <v>374</v>
      </c>
      <c r="AN4" t="s">
        <v>375</v>
      </c>
      <c r="AO4" t="s">
        <v>376</v>
      </c>
      <c r="AP4" t="s">
        <v>377</v>
      </c>
      <c r="AQ4" t="s">
        <v>378</v>
      </c>
      <c r="AR4" t="s">
        <v>1152</v>
      </c>
    </row>
    <row r="5" spans="1:55" x14ac:dyDescent="0.25">
      <c r="B5" t="b">
        <f t="shared" si="0"/>
        <v>0</v>
      </c>
      <c r="D5" s="3" t="str">
        <f t="shared" si="1"/>
        <v>\r\n\t&lt;route id="Belmont_PennGRV-WYALUSING-NB-09-Finish-Routed_4" edges="'12150712#3 '12150712#4 '12150712#5 '134557563#9 '134557563#10 '-134563759 '32121248#0 '32121248#1 '32121248#2 '32121248#3 '32121248#4 '32121248#5 '32121248#6 '32121248#7 '32121248#8 '32121248#9 '32121248#10 '32121248#12 '32121248#13 '32121248#14/&gt;</v>
      </c>
      <c r="E5" t="s">
        <v>878</v>
      </c>
      <c r="F5" t="s">
        <v>1021</v>
      </c>
      <c r="G5" s="4" t="s">
        <v>1175</v>
      </c>
      <c r="H5" t="s">
        <v>677</v>
      </c>
      <c r="I5" t="s">
        <v>678</v>
      </c>
      <c r="J5" t="s">
        <v>536</v>
      </c>
      <c r="K5" t="s">
        <v>537</v>
      </c>
      <c r="L5" t="s">
        <v>683</v>
      </c>
      <c r="M5" t="s">
        <v>684</v>
      </c>
      <c r="N5" t="s">
        <v>685</v>
      </c>
      <c r="O5" t="s">
        <v>686</v>
      </c>
      <c r="P5" t="s">
        <v>687</v>
      </c>
      <c r="Q5" t="s">
        <v>688</v>
      </c>
      <c r="R5" t="s">
        <v>689</v>
      </c>
      <c r="S5" t="s">
        <v>690</v>
      </c>
      <c r="T5" t="s">
        <v>691</v>
      </c>
      <c r="U5" t="s">
        <v>692</v>
      </c>
      <c r="V5" t="s">
        <v>693</v>
      </c>
      <c r="W5" t="s">
        <v>396</v>
      </c>
      <c r="X5" t="s">
        <v>397</v>
      </c>
      <c r="Y5" t="s">
        <v>398</v>
      </c>
      <c r="Z5" t="s">
        <v>1153</v>
      </c>
    </row>
    <row r="6" spans="1:55" x14ac:dyDescent="0.25">
      <c r="B6" t="b">
        <f t="shared" si="0"/>
        <v>0</v>
      </c>
      <c r="D6" s="3" t="str">
        <f t="shared" si="1"/>
        <v>\r\n\t&lt;route id="Belmont_PennGRV-WYALUSING-NB-09-Finish-Routed_5"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v>
      </c>
      <c r="E6" t="s">
        <v>879</v>
      </c>
      <c r="F6" t="s">
        <v>1021</v>
      </c>
      <c r="G6" s="4" t="s">
        <v>1175</v>
      </c>
      <c r="H6" t="s">
        <v>677</v>
      </c>
      <c r="I6" t="s">
        <v>678</v>
      </c>
      <c r="J6" t="s">
        <v>679</v>
      </c>
      <c r="K6" t="s">
        <v>680</v>
      </c>
      <c r="L6" t="s">
        <v>681</v>
      </c>
      <c r="M6" t="s">
        <v>682</v>
      </c>
      <c r="N6" t="s">
        <v>414</v>
      </c>
      <c r="O6" t="s">
        <v>415</v>
      </c>
      <c r="P6" t="s">
        <v>416</v>
      </c>
      <c r="Q6" t="s">
        <v>417</v>
      </c>
      <c r="R6" t="s">
        <v>418</v>
      </c>
      <c r="S6" t="s">
        <v>419</v>
      </c>
      <c r="T6" t="s">
        <v>420</v>
      </c>
      <c r="U6" t="s">
        <v>421</v>
      </c>
      <c r="V6" t="s">
        <v>422</v>
      </c>
      <c r="W6" t="s">
        <v>423</v>
      </c>
      <c r="X6" t="s">
        <v>424</v>
      </c>
      <c r="Y6" t="s">
        <v>425</v>
      </c>
      <c r="Z6" t="s">
        <v>426</v>
      </c>
      <c r="AA6" t="s">
        <v>331</v>
      </c>
      <c r="AB6" t="s">
        <v>332</v>
      </c>
      <c r="AC6" t="s">
        <v>333</v>
      </c>
      <c r="AD6" t="s">
        <v>334</v>
      </c>
      <c r="AE6" t="s">
        <v>399</v>
      </c>
      <c r="AF6" t="s">
        <v>400</v>
      </c>
      <c r="AG6" t="s">
        <v>401</v>
      </c>
      <c r="AH6" t="s">
        <v>402</v>
      </c>
      <c r="AI6" t="s">
        <v>403</v>
      </c>
      <c r="AJ6" t="s">
        <v>404</v>
      </c>
      <c r="AK6" t="s">
        <v>405</v>
      </c>
      <c r="AL6" t="s">
        <v>406</v>
      </c>
      <c r="AM6" t="s">
        <v>407</v>
      </c>
      <c r="AN6" t="s">
        <v>408</v>
      </c>
      <c r="AO6" t="s">
        <v>1154</v>
      </c>
    </row>
    <row r="7" spans="1:55" x14ac:dyDescent="0.25">
      <c r="B7" t="b">
        <f t="shared" si="0"/>
        <v>0</v>
      </c>
      <c r="D7" s="3" t="str">
        <f t="shared" si="1"/>
        <v>\r\n\t&lt;route id="Belmont_PennGRV-WYALUSING-NB-09-Finish-Routed_6" edges="'12150712#3 '12150712#4 '12150712#5 '424803247#0 '424803245 '423956979 '424824621 '423956980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v>
      </c>
      <c r="E7" t="s">
        <v>880</v>
      </c>
      <c r="F7" t="s">
        <v>1021</v>
      </c>
      <c r="G7" s="4" t="s">
        <v>1175</v>
      </c>
      <c r="H7" t="s">
        <v>677</v>
      </c>
      <c r="I7" t="s">
        <v>678</v>
      </c>
      <c r="J7" t="s">
        <v>679</v>
      </c>
      <c r="K7" t="s">
        <v>680</v>
      </c>
      <c r="L7" t="s">
        <v>681</v>
      </c>
      <c r="M7" t="s">
        <v>682</v>
      </c>
      <c r="N7" t="s">
        <v>414</v>
      </c>
      <c r="O7" t="s">
        <v>415</v>
      </c>
      <c r="P7" t="s">
        <v>416</v>
      </c>
      <c r="Q7" t="s">
        <v>417</v>
      </c>
      <c r="R7" t="s">
        <v>418</v>
      </c>
      <c r="S7" t="s">
        <v>419</v>
      </c>
      <c r="T7" t="s">
        <v>420</v>
      </c>
      <c r="U7" t="s">
        <v>421</v>
      </c>
      <c r="V7" t="s">
        <v>422</v>
      </c>
      <c r="W7" t="s">
        <v>423</v>
      </c>
      <c r="X7" t="s">
        <v>424</v>
      </c>
      <c r="Y7" t="s">
        <v>425</v>
      </c>
      <c r="Z7" t="s">
        <v>426</v>
      </c>
      <c r="AA7" t="s">
        <v>331</v>
      </c>
      <c r="AB7" t="s">
        <v>332</v>
      </c>
      <c r="AC7" t="s">
        <v>333</v>
      </c>
      <c r="AD7" t="s">
        <v>334</v>
      </c>
      <c r="AE7" t="s">
        <v>399</v>
      </c>
      <c r="AF7" t="s">
        <v>400</v>
      </c>
      <c r="AG7" t="s">
        <v>401</v>
      </c>
      <c r="AH7" t="s">
        <v>402</v>
      </c>
      <c r="AI7" t="s">
        <v>403</v>
      </c>
      <c r="AJ7" t="s">
        <v>404</v>
      </c>
      <c r="AK7" t="s">
        <v>405</v>
      </c>
      <c r="AL7" t="s">
        <v>409</v>
      </c>
      <c r="AM7" t="s">
        <v>410</v>
      </c>
      <c r="AN7" t="s">
        <v>411</v>
      </c>
      <c r="AO7" t="s">
        <v>412</v>
      </c>
      <c r="AP7" t="s">
        <v>413</v>
      </c>
      <c r="AQ7" t="s">
        <v>1155</v>
      </c>
    </row>
    <row r="8" spans="1:55" x14ac:dyDescent="0.25">
      <c r="A8">
        <v>6</v>
      </c>
      <c r="B8" t="str">
        <f t="shared" si="0"/>
        <v>&lt;routeDistribution id="Belmont-BmontMansn-PrkSD-NB-09-Distrib"&gt; \r\n\t&lt;route id="Belmont-BmontMansn-PrkSD-NB-09-Finish-Routed_10" edges="'424978644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id="Belmont-BmontMansn-PrkSD-NB-09-Finish-Routed_11" edges="'424978644 '12184200#0 '12184200#2 '12184200#3-AddedOnRampEdge '12184200#3 '-49940061 '-49940062 '-12180460#1 '-424978642.0 '-424978642.170 '12180067#0 '12180067#2 '12180067#3 '12180067#4 '12180067#6 '12180067#7 '12180067#9 '486653628 '43117623 '-43357850#9 '-43357850#4/&gt;\r\n\t&lt;route id="Belmont-BmontMansn-PrkSD-NB-09-Finish-Routed_12" edges="'424978644 '12184200#0 '12184200#2 '12184200#3-AddedOnRampEdge '12184200#3 '-49940061 '-49940062 '-12180460#1 '-424978642.0 '-424978642.170 '12180067#0 '12180067#2 '12180067#3 '12180067#4 '12180067#6 '12180067#7 '12180067#9 '12113368#2 '12113368#3-AddedOnRampEdge '12113368#3 '121243831 '448887924 '49321305/&gt;\r\n\t&lt;route id="Belmont-BmontMansn-PrkSD-NB-09-Finish-Routed_7" edges="'424978644 '423965484 '196358954#0 '12149487#0 '180860085#0 '180860085#1 '180860085#2 '180860085#3 '448887904 '448887906 '448887908 '448887907 '448887889 '448887879 '448887886 '180860083#0 '448887887 '12206200 '448887872 '119667113 '63067896 '104526256-AddedOnRampEdge/&gt;\r\n\t&lt;route id="Belmont-BmontMansn-PrkSD-NB-09-Finish-Routed_8" edges="'424978644 '423965484 '196358954#0 '196358954#1 '448887868 '448887871#0 '448887871#1 '448887869 '448887867 '196358956#0 '448887870#0 '12327906#0 '12327906#1/&gt;\r\n\t&lt;route id="Belmont-BmontMansn-PrkSD-NB-09-Finish-Routed_9" edges="'424978644 '12184200#0 '12184200#2 '12184200#3-AddedOnRampEdge '12184200#3 '196358983#0 '196358983#1 '196358983#2 '196358983#3 '196358983#4 '196358983#5 '196358983#6 '196358983#7 '196358983#8/&gt;\r\n&lt;/routeDistribution&gt;</v>
      </c>
      <c r="C8" s="3" t="s">
        <v>312</v>
      </c>
      <c r="D8" s="3" t="str">
        <f t="shared" si="1"/>
        <v>\r\n\t&lt;route id="Belmont-BmontMansn-PrkSD-NB-09-Finish-Routed_10" edges="'424978644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8" t="s">
        <v>890</v>
      </c>
      <c r="F8" t="s">
        <v>1021</v>
      </c>
      <c r="G8" s="4" t="s">
        <v>1177</v>
      </c>
      <c r="H8" t="s">
        <v>473</v>
      </c>
      <c r="I8" t="s">
        <v>474</v>
      </c>
      <c r="J8" t="s">
        <v>475</v>
      </c>
      <c r="K8" t="s">
        <v>476</v>
      </c>
      <c r="L8" t="s">
        <v>477</v>
      </c>
      <c r="M8" t="s">
        <v>478</v>
      </c>
      <c r="N8" t="s">
        <v>479</v>
      </c>
      <c r="O8" t="s">
        <v>480</v>
      </c>
      <c r="P8" t="s">
        <v>481</v>
      </c>
      <c r="Q8" t="s">
        <v>482</v>
      </c>
      <c r="R8" t="s">
        <v>483</v>
      </c>
      <c r="S8" t="s">
        <v>484</v>
      </c>
      <c r="T8" t="s">
        <v>485</v>
      </c>
      <c r="U8" t="s">
        <v>390</v>
      </c>
      <c r="V8" t="s">
        <v>391</v>
      </c>
      <c r="W8" t="s">
        <v>392</v>
      </c>
      <c r="X8" t="s">
        <v>393</v>
      </c>
      <c r="Y8" t="s">
        <v>394</v>
      </c>
      <c r="Z8" t="s">
        <v>395</v>
      </c>
      <c r="AA8" t="s">
        <v>778</v>
      </c>
      <c r="AB8" t="s">
        <v>779</v>
      </c>
      <c r="AC8" t="s">
        <v>780</v>
      </c>
      <c r="AD8" t="s">
        <v>692</v>
      </c>
      <c r="AE8" t="s">
        <v>693</v>
      </c>
      <c r="AF8" t="s">
        <v>396</v>
      </c>
      <c r="AG8" t="s">
        <v>397</v>
      </c>
      <c r="AH8" t="s">
        <v>398</v>
      </c>
      <c r="AI8" t="s">
        <v>1153</v>
      </c>
    </row>
    <row r="9" spans="1:55" x14ac:dyDescent="0.25">
      <c r="B9" t="b">
        <f t="shared" si="0"/>
        <v>0</v>
      </c>
      <c r="D9" s="3" t="str">
        <f t="shared" si="1"/>
        <v>\r\n\t&lt;route id="Belmont-BmontMansn-PrkSD-NB-09-Finish-Routed_11" edges="'424978644 '12184200#0 '12184200#2 '12184200#3-AddedOnRampEdge '12184200#3 '-49940061 '-49940062 '-12180460#1 '-424978642.0 '-424978642.170 '12180067#0 '12180067#2 '12180067#3 '12180067#4 '12180067#6 '12180067#7 '12180067#9 '486653628 '43117623 '-43357850#9 '-43357850#4/&gt;</v>
      </c>
      <c r="E9" t="s">
        <v>891</v>
      </c>
      <c r="F9" t="s">
        <v>1021</v>
      </c>
      <c r="G9" s="4" t="s">
        <v>1177</v>
      </c>
      <c r="H9" t="s">
        <v>473</v>
      </c>
      <c r="I9" t="s">
        <v>474</v>
      </c>
      <c r="J9" t="s">
        <v>475</v>
      </c>
      <c r="K9" t="s">
        <v>476</v>
      </c>
      <c r="L9" t="s">
        <v>633</v>
      </c>
      <c r="M9" t="s">
        <v>634</v>
      </c>
      <c r="N9" t="s">
        <v>635</v>
      </c>
      <c r="O9" t="s">
        <v>502</v>
      </c>
      <c r="P9" t="s">
        <v>503</v>
      </c>
      <c r="Q9" t="s">
        <v>399</v>
      </c>
      <c r="R9" t="s">
        <v>400</v>
      </c>
      <c r="S9" t="s">
        <v>401</v>
      </c>
      <c r="T9" t="s">
        <v>402</v>
      </c>
      <c r="U9" t="s">
        <v>403</v>
      </c>
      <c r="V9" t="s">
        <v>404</v>
      </c>
      <c r="W9" t="s">
        <v>405</v>
      </c>
      <c r="X9" t="s">
        <v>406</v>
      </c>
      <c r="Y9" t="s">
        <v>407</v>
      </c>
      <c r="Z9" t="s">
        <v>408</v>
      </c>
      <c r="AA9" t="s">
        <v>1154</v>
      </c>
    </row>
    <row r="10" spans="1:55" x14ac:dyDescent="0.25">
      <c r="B10" t="b">
        <f t="shared" si="0"/>
        <v>0</v>
      </c>
      <c r="D10" s="3" t="str">
        <f t="shared" si="1"/>
        <v>\r\n\t&lt;route id="Belmont-BmontMansn-PrkSD-NB-09-Finish-Routed_12" edges="'424978644 '12184200#0 '12184200#2 '12184200#3-AddedOnRampEdge '12184200#3 '-49940061 '-49940062 '-12180460#1 '-424978642.0 '-424978642.170 '12180067#0 '12180067#2 '12180067#3 '12180067#4 '12180067#6 '12180067#7 '12180067#9 '12113368#2 '12113368#3-AddedOnRampEdge '12113368#3 '121243831 '448887924 '49321305/&gt;</v>
      </c>
      <c r="E10" t="s">
        <v>892</v>
      </c>
      <c r="F10" t="s">
        <v>1021</v>
      </c>
      <c r="G10" s="4" t="s">
        <v>1177</v>
      </c>
      <c r="H10" t="s">
        <v>473</v>
      </c>
      <c r="I10" t="s">
        <v>474</v>
      </c>
      <c r="J10" t="s">
        <v>475</v>
      </c>
      <c r="K10" t="s">
        <v>476</v>
      </c>
      <c r="L10" t="s">
        <v>633</v>
      </c>
      <c r="M10" t="s">
        <v>634</v>
      </c>
      <c r="N10" t="s">
        <v>635</v>
      </c>
      <c r="O10" t="s">
        <v>502</v>
      </c>
      <c r="P10" t="s">
        <v>503</v>
      </c>
      <c r="Q10" t="s">
        <v>399</v>
      </c>
      <c r="R10" t="s">
        <v>400</v>
      </c>
      <c r="S10" t="s">
        <v>401</v>
      </c>
      <c r="T10" t="s">
        <v>402</v>
      </c>
      <c r="U10" t="s">
        <v>403</v>
      </c>
      <c r="V10" t="s">
        <v>404</v>
      </c>
      <c r="W10" t="s">
        <v>405</v>
      </c>
      <c r="X10" t="s">
        <v>409</v>
      </c>
      <c r="Y10" t="s">
        <v>410</v>
      </c>
      <c r="Z10" t="s">
        <v>411</v>
      </c>
      <c r="AA10" t="s">
        <v>412</v>
      </c>
      <c r="AB10" t="s">
        <v>413</v>
      </c>
      <c r="AC10" t="s">
        <v>1155</v>
      </c>
    </row>
    <row r="11" spans="1:55" x14ac:dyDescent="0.25">
      <c r="B11" t="b">
        <f t="shared" si="0"/>
        <v>0</v>
      </c>
      <c r="D11" s="3" t="str">
        <f t="shared" si="1"/>
        <v>\r\n\t&lt;route id="Belmont-BmontMansn-PrkSD-NB-09-Finish-Routed_7" edges="'424978644 '423965484 '196358954#0 '12149487#0 '180860085#0 '180860085#1 '180860085#2 '180860085#3 '448887904 '448887906 '448887908 '448887907 '448887889 '448887879 '448887886 '180860083#0 '448887887 '12206200 '448887872 '119667113 '63067896 '104526256-AddedOnRampEdge/&gt;</v>
      </c>
      <c r="E11" t="s">
        <v>887</v>
      </c>
      <c r="F11" t="s">
        <v>1021</v>
      </c>
      <c r="G11" s="4" t="s">
        <v>1177</v>
      </c>
      <c r="H11" t="s">
        <v>339</v>
      </c>
      <c r="I11" t="s">
        <v>340</v>
      </c>
      <c r="J11" t="s">
        <v>341</v>
      </c>
      <c r="K11" t="s">
        <v>342</v>
      </c>
      <c r="L11" t="s">
        <v>343</v>
      </c>
      <c r="M11" t="s">
        <v>344</v>
      </c>
      <c r="N11" t="s">
        <v>345</v>
      </c>
      <c r="O11" t="s">
        <v>346</v>
      </c>
      <c r="P11" t="s">
        <v>347</v>
      </c>
      <c r="Q11" t="s">
        <v>348</v>
      </c>
      <c r="R11" t="s">
        <v>349</v>
      </c>
      <c r="S11" t="s">
        <v>350</v>
      </c>
      <c r="T11" t="s">
        <v>351</v>
      </c>
      <c r="U11" t="s">
        <v>352</v>
      </c>
      <c r="V11" t="s">
        <v>353</v>
      </c>
      <c r="W11" t="s">
        <v>354</v>
      </c>
      <c r="X11" t="s">
        <v>355</v>
      </c>
      <c r="Y11" t="s">
        <v>356</v>
      </c>
      <c r="Z11" t="s">
        <v>357</v>
      </c>
      <c r="AA11" t="s">
        <v>358</v>
      </c>
      <c r="AB11" t="s">
        <v>1150</v>
      </c>
    </row>
    <row r="12" spans="1:55" x14ac:dyDescent="0.25">
      <c r="B12" t="b">
        <f t="shared" si="0"/>
        <v>0</v>
      </c>
      <c r="D12" s="3" t="str">
        <f t="shared" si="1"/>
        <v>\r\n\t&lt;route id="Belmont-BmontMansn-PrkSD-NB-09-Finish-Routed_8" edges="'424978644 '423965484 '196358954#0 '196358954#1 '448887868 '448887871#0 '448887871#1 '448887869 '448887867 '196358956#0 '448887870#0 '12327906#0 '12327906#1/&gt;</v>
      </c>
      <c r="E12" t="s">
        <v>888</v>
      </c>
      <c r="F12" t="s">
        <v>1021</v>
      </c>
      <c r="G12" s="4" t="s">
        <v>1177</v>
      </c>
      <c r="H12" t="s">
        <v>339</v>
      </c>
      <c r="I12" t="s">
        <v>340</v>
      </c>
      <c r="J12" t="s">
        <v>359</v>
      </c>
      <c r="K12" t="s">
        <v>360</v>
      </c>
      <c r="L12" t="s">
        <v>361</v>
      </c>
      <c r="M12" t="s">
        <v>362</v>
      </c>
      <c r="N12" t="s">
        <v>363</v>
      </c>
      <c r="O12" t="s">
        <v>364</v>
      </c>
      <c r="P12" t="s">
        <v>365</v>
      </c>
      <c r="Q12" t="s">
        <v>366</v>
      </c>
      <c r="R12" t="s">
        <v>367</v>
      </c>
      <c r="S12" t="s">
        <v>1151</v>
      </c>
    </row>
    <row r="13" spans="1:55" x14ac:dyDescent="0.25">
      <c r="B13" t="b">
        <f t="shared" si="0"/>
        <v>0</v>
      </c>
      <c r="D13" s="3" t="str">
        <f t="shared" si="1"/>
        <v>\r\n\t&lt;route id="Belmont-BmontMansn-PrkSD-NB-09-Finish-Routed_9" edges="'424978644 '12184200#0 '12184200#2 '12184200#3-AddedOnRampEdge '12184200#3 '196358983#0 '196358983#1 '196358983#2 '196358983#3 '196358983#4 '196358983#5 '196358983#6 '196358983#7 '196358983#8/&gt;</v>
      </c>
      <c r="E13" t="s">
        <v>889</v>
      </c>
      <c r="F13" t="s">
        <v>1021</v>
      </c>
      <c r="G13" s="4" t="s">
        <v>1177</v>
      </c>
      <c r="H13" t="s">
        <v>473</v>
      </c>
      <c r="I13" t="s">
        <v>474</v>
      </c>
      <c r="J13" t="s">
        <v>475</v>
      </c>
      <c r="K13" t="s">
        <v>476</v>
      </c>
      <c r="L13" t="s">
        <v>371</v>
      </c>
      <c r="M13" t="s">
        <v>372</v>
      </c>
      <c r="N13" t="s">
        <v>373</v>
      </c>
      <c r="O13" t="s">
        <v>374</v>
      </c>
      <c r="P13" t="s">
        <v>375</v>
      </c>
      <c r="Q13" t="s">
        <v>376</v>
      </c>
      <c r="R13" t="s">
        <v>377</v>
      </c>
      <c r="S13" t="s">
        <v>378</v>
      </c>
      <c r="T13" t="s">
        <v>1152</v>
      </c>
    </row>
    <row r="14" spans="1:55" x14ac:dyDescent="0.25">
      <c r="A14">
        <v>8</v>
      </c>
      <c r="B14" t="str">
        <f t="shared" si="0"/>
        <v>&lt;routeDistribution id="Belmont-BmontMansn-PrkSD-SB-09-Distrib"&gt; \r\n\t&lt;route id="Belmont-BmontMansn-PrkSD-SB-09-Finish-Routed_13"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id="Belmont-BmontMansn-PrkSD-SB-09-Finish-Routed_14"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id="Belmont-BmontMansn-PrkSD-SB-09-Finish-Routed_15"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id="Belmont-BmontMansn-PrkSD-SB-09-Finish-Routed_16"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id="Belmont-BmontMansn-PrkSD-SB-09-Finish-Routed_17" edges="'424978644 '12184200#0 '12184200#2 '12184200#3-AddedOnRampEdge '12184200#3 '-49940061 '-49940062 '-12180460#1 '-424978642.0 '-424978642.170 '12180067#0 '12180067#2 '12180067#3 '12180067#4 '12180067#6 '12180067#7 '12180067#9 '486653628 '43117623/&gt;\r\n\t&lt;route id="Belmont-BmontMansn-PrkSD-SB-09-Finish-Routed_18" edges="'424978644 '12184200#0 '12184200#2 '12184200#3-AddedOnRampEdge '12184200#3 '-49940061 '-49940062 '-12180460#1 '-424978642.0 '-424978642.170 '12180067#0 '12180067#2 '12180067#3 '12180067#4 '12180067#6 '12180067#7 '12180067#9 '486653628 '43117623 '43357850#10 '43357850#11 '43357850#14.0/&gt;\r\n\t&lt;route id="Belmont-BmontMansn-PrkSD-SB-09-Finish-Routed_19"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id="Belmont-BmontMansn-PrkSD-SB-09-Finish-Routed_20" edges="'424978644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'49887339.0/&gt;\r\n&lt;/routeDistribution&gt;</v>
      </c>
      <c r="C14" s="3" t="s">
        <v>313</v>
      </c>
      <c r="D14" s="3" t="str">
        <f t="shared" si="1"/>
        <v>\r\n\t&lt;route id="Belmont-BmontMansn-PrkSD-SB-09-Finish-Routed_13"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14" t="s">
        <v>893</v>
      </c>
      <c r="F14" t="s">
        <v>1021</v>
      </c>
      <c r="G14" s="4" t="s">
        <v>1177</v>
      </c>
      <c r="H14" t="s">
        <v>473</v>
      </c>
      <c r="I14" t="s">
        <v>474</v>
      </c>
      <c r="J14" t="s">
        <v>475</v>
      </c>
      <c r="K14" t="s">
        <v>476</v>
      </c>
      <c r="L14" t="s">
        <v>633</v>
      </c>
      <c r="M14" t="s">
        <v>634</v>
      </c>
      <c r="N14" t="s">
        <v>635</v>
      </c>
      <c r="O14" t="s">
        <v>502</v>
      </c>
      <c r="P14" t="s">
        <v>503</v>
      </c>
      <c r="Q14" t="s">
        <v>508</v>
      </c>
      <c r="R14" t="s">
        <v>509</v>
      </c>
      <c r="S14" t="s">
        <v>510</v>
      </c>
      <c r="T14" t="s">
        <v>511</v>
      </c>
      <c r="U14" t="s">
        <v>512</v>
      </c>
      <c r="V14" t="s">
        <v>513</v>
      </c>
      <c r="W14" t="s">
        <v>514</v>
      </c>
      <c r="X14" t="s">
        <v>515</v>
      </c>
      <c r="Y14" t="s">
        <v>516</v>
      </c>
      <c r="Z14" t="s">
        <v>517</v>
      </c>
      <c r="AA14" t="s">
        <v>518</v>
      </c>
      <c r="AB14" t="s">
        <v>519</v>
      </c>
      <c r="AC14" t="s">
        <v>520</v>
      </c>
      <c r="AD14" t="s">
        <v>521</v>
      </c>
      <c r="AE14" t="s">
        <v>522</v>
      </c>
      <c r="AF14" t="s">
        <v>523</v>
      </c>
      <c r="AG14" t="s">
        <v>524</v>
      </c>
      <c r="AH14" t="s">
        <v>525</v>
      </c>
      <c r="AI14" t="s">
        <v>526</v>
      </c>
      <c r="AJ14" t="s">
        <v>527</v>
      </c>
      <c r="AK14" t="s">
        <v>528</v>
      </c>
      <c r="AL14" t="s">
        <v>529</v>
      </c>
      <c r="AM14" t="s">
        <v>530</v>
      </c>
      <c r="AN14" t="s">
        <v>1159</v>
      </c>
    </row>
    <row r="15" spans="1:55" x14ac:dyDescent="0.25">
      <c r="B15" t="b">
        <f t="shared" si="0"/>
        <v>0</v>
      </c>
      <c r="D15" s="3" t="str">
        <f t="shared" si="1"/>
        <v>\r\n\t&lt;route id="Belmont-BmontMansn-PrkSD-SB-09-Finish-Routed_14"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15" t="s">
        <v>894</v>
      </c>
      <c r="F15" t="s">
        <v>1021</v>
      </c>
      <c r="G15" s="4" t="s">
        <v>1177</v>
      </c>
      <c r="H15" t="s">
        <v>473</v>
      </c>
      <c r="I15" t="s">
        <v>474</v>
      </c>
      <c r="J15" t="s">
        <v>475</v>
      </c>
      <c r="K15" t="s">
        <v>476</v>
      </c>
      <c r="L15" t="s">
        <v>633</v>
      </c>
      <c r="M15" t="s">
        <v>634</v>
      </c>
      <c r="N15" t="s">
        <v>635</v>
      </c>
      <c r="O15" t="s">
        <v>502</v>
      </c>
      <c r="P15" t="s">
        <v>503</v>
      </c>
      <c r="Q15" t="s">
        <v>508</v>
      </c>
      <c r="R15" t="s">
        <v>509</v>
      </c>
      <c r="S15" t="s">
        <v>510</v>
      </c>
      <c r="T15" t="s">
        <v>511</v>
      </c>
      <c r="U15" t="s">
        <v>512</v>
      </c>
      <c r="V15" t="s">
        <v>513</v>
      </c>
      <c r="W15" t="s">
        <v>514</v>
      </c>
      <c r="X15" t="s">
        <v>515</v>
      </c>
      <c r="Y15" t="s">
        <v>516</v>
      </c>
      <c r="Z15" t="s">
        <v>517</v>
      </c>
      <c r="AA15" t="s">
        <v>518</v>
      </c>
      <c r="AB15" t="s">
        <v>519</v>
      </c>
      <c r="AC15" t="s">
        <v>520</v>
      </c>
      <c r="AD15" t="s">
        <v>521</v>
      </c>
      <c r="AE15" t="s">
        <v>522</v>
      </c>
      <c r="AF15" t="s">
        <v>523</v>
      </c>
      <c r="AG15" t="s">
        <v>524</v>
      </c>
      <c r="AH15" t="s">
        <v>525</v>
      </c>
      <c r="AI15" t="s">
        <v>526</v>
      </c>
      <c r="AJ15" t="s">
        <v>527</v>
      </c>
      <c r="AK15" t="s">
        <v>528</v>
      </c>
      <c r="AL15" t="s">
        <v>529</v>
      </c>
      <c r="AM15" t="s">
        <v>531</v>
      </c>
      <c r="AN15" t="s">
        <v>532</v>
      </c>
      <c r="AO15" t="s">
        <v>533</v>
      </c>
      <c r="AP15" t="s">
        <v>534</v>
      </c>
      <c r="AQ15" t="s">
        <v>535</v>
      </c>
      <c r="AR15" t="s">
        <v>1160</v>
      </c>
    </row>
    <row r="16" spans="1:55" x14ac:dyDescent="0.25">
      <c r="B16" t="b">
        <f t="shared" si="0"/>
        <v>0</v>
      </c>
      <c r="D16" s="3" t="str">
        <f t="shared" si="1"/>
        <v>\r\n\t&lt;route id="Belmont-BmontMansn-PrkSD-SB-09-Finish-Routed_15" edges="'424978644 '12184200#0 '12184200#2 '12184200#3-AddedOnRampEdge '12184200#3 '-49940061 '-49940062 '-12180460#1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16" t="s">
        <v>895</v>
      </c>
      <c r="F16" t="s">
        <v>1021</v>
      </c>
      <c r="G16" s="4" t="s">
        <v>1177</v>
      </c>
      <c r="H16" t="s">
        <v>473</v>
      </c>
      <c r="I16" t="s">
        <v>474</v>
      </c>
      <c r="J16" t="s">
        <v>475</v>
      </c>
      <c r="K16" t="s">
        <v>476</v>
      </c>
      <c r="L16" t="s">
        <v>633</v>
      </c>
      <c r="M16" t="s">
        <v>634</v>
      </c>
      <c r="N16" t="s">
        <v>635</v>
      </c>
      <c r="O16" t="s">
        <v>502</v>
      </c>
      <c r="P16" t="s">
        <v>503</v>
      </c>
      <c r="Q16" t="s">
        <v>508</v>
      </c>
      <c r="R16" t="s">
        <v>509</v>
      </c>
      <c r="S16" t="s">
        <v>510</v>
      </c>
      <c r="T16" t="s">
        <v>511</v>
      </c>
      <c r="U16" t="s">
        <v>512</v>
      </c>
      <c r="V16" t="s">
        <v>513</v>
      </c>
      <c r="W16" t="s">
        <v>514</v>
      </c>
      <c r="X16" t="s">
        <v>515</v>
      </c>
      <c r="Y16" t="s">
        <v>516</v>
      </c>
      <c r="Z16" t="s">
        <v>517</v>
      </c>
      <c r="AA16" t="s">
        <v>518</v>
      </c>
      <c r="AB16" t="s">
        <v>519</v>
      </c>
      <c r="AC16" t="s">
        <v>520</v>
      </c>
      <c r="AD16" t="s">
        <v>521</v>
      </c>
      <c r="AE16" t="s">
        <v>522</v>
      </c>
      <c r="AF16" t="s">
        <v>523</v>
      </c>
      <c r="AG16" t="s">
        <v>524</v>
      </c>
      <c r="AH16" t="s">
        <v>525</v>
      </c>
      <c r="AI16" t="s">
        <v>526</v>
      </c>
      <c r="AJ16" t="s">
        <v>527</v>
      </c>
      <c r="AK16" t="s">
        <v>528</v>
      </c>
      <c r="AL16" t="s">
        <v>536</v>
      </c>
      <c r="AM16" t="s">
        <v>537</v>
      </c>
      <c r="AN16" t="s">
        <v>538</v>
      </c>
      <c r="AO16" t="s">
        <v>539</v>
      </c>
      <c r="AP16" t="s">
        <v>1161</v>
      </c>
    </row>
    <row r="17" spans="1:50" x14ac:dyDescent="0.25">
      <c r="B17" t="b">
        <f t="shared" si="0"/>
        <v>0</v>
      </c>
      <c r="D17" s="3" t="str">
        <f t="shared" si="1"/>
        <v>\r\n\t&lt;route id="Belmont-BmontMansn-PrkSD-SB-09-Finish-Routed_16"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7" t="s">
        <v>896</v>
      </c>
      <c r="F17" t="s">
        <v>1021</v>
      </c>
      <c r="G17" s="4" t="s">
        <v>1177</v>
      </c>
      <c r="H17" t="s">
        <v>473</v>
      </c>
      <c r="I17" t="s">
        <v>474</v>
      </c>
      <c r="J17" t="s">
        <v>475</v>
      </c>
      <c r="K17" t="s">
        <v>476</v>
      </c>
      <c r="L17" t="s">
        <v>633</v>
      </c>
      <c r="M17" t="s">
        <v>634</v>
      </c>
      <c r="N17" t="s">
        <v>635</v>
      </c>
      <c r="O17" t="s">
        <v>502</v>
      </c>
      <c r="P17" t="s">
        <v>503</v>
      </c>
      <c r="Q17" t="s">
        <v>508</v>
      </c>
      <c r="R17" t="s">
        <v>509</v>
      </c>
      <c r="S17" t="s">
        <v>510</v>
      </c>
      <c r="T17" t="s">
        <v>511</v>
      </c>
      <c r="U17" t="s">
        <v>512</v>
      </c>
      <c r="V17" t="s">
        <v>513</v>
      </c>
      <c r="W17" t="s">
        <v>514</v>
      </c>
      <c r="X17" t="s">
        <v>515</v>
      </c>
      <c r="Y17" t="s">
        <v>516</v>
      </c>
      <c r="Z17" t="s">
        <v>517</v>
      </c>
      <c r="AA17" t="s">
        <v>518</v>
      </c>
      <c r="AB17" t="s">
        <v>519</v>
      </c>
      <c r="AC17" t="s">
        <v>540</v>
      </c>
      <c r="AD17" t="s">
        <v>541</v>
      </c>
      <c r="AE17" t="s">
        <v>542</v>
      </c>
      <c r="AF17" t="s">
        <v>543</v>
      </c>
      <c r="AG17" t="s">
        <v>544</v>
      </c>
      <c r="AH17" t="s">
        <v>545</v>
      </c>
      <c r="AI17" t="s">
        <v>546</v>
      </c>
      <c r="AJ17" t="s">
        <v>547</v>
      </c>
      <c r="AK17" t="s">
        <v>548</v>
      </c>
      <c r="AL17" t="s">
        <v>549</v>
      </c>
      <c r="AM17" t="s">
        <v>550</v>
      </c>
      <c r="AN17" t="s">
        <v>551</v>
      </c>
      <c r="AO17" t="s">
        <v>552</v>
      </c>
      <c r="AP17" t="s">
        <v>553</v>
      </c>
      <c r="AQ17" t="s">
        <v>554</v>
      </c>
      <c r="AR17" t="s">
        <v>555</v>
      </c>
      <c r="AS17" t="s">
        <v>556</v>
      </c>
      <c r="AT17" t="s">
        <v>557</v>
      </c>
      <c r="AU17" t="s">
        <v>1162</v>
      </c>
    </row>
    <row r="18" spans="1:50" x14ac:dyDescent="0.25">
      <c r="B18" t="b">
        <f t="shared" si="0"/>
        <v>0</v>
      </c>
      <c r="D18" s="3" t="str">
        <f t="shared" si="1"/>
        <v>\r\n\t&lt;route id="Belmont-BmontMansn-PrkSD-SB-09-Finish-Routed_17" edges="'424978644 '12184200#0 '12184200#2 '12184200#3-AddedOnRampEdge '12184200#3 '-49940061 '-49940062 '-12180460#1 '-424978642.0 '-424978642.170 '12180067#0 '12180067#2 '12180067#3 '12180067#4 '12180067#6 '12180067#7 '12180067#9 '486653628 '43117623/&gt;</v>
      </c>
      <c r="E18" t="s">
        <v>897</v>
      </c>
      <c r="F18" t="s">
        <v>1021</v>
      </c>
      <c r="G18" s="4" t="s">
        <v>1177</v>
      </c>
      <c r="H18" t="s">
        <v>473</v>
      </c>
      <c r="I18" t="s">
        <v>474</v>
      </c>
      <c r="J18" t="s">
        <v>475</v>
      </c>
      <c r="K18" t="s">
        <v>476</v>
      </c>
      <c r="L18" t="s">
        <v>633</v>
      </c>
      <c r="M18" t="s">
        <v>634</v>
      </c>
      <c r="N18" t="s">
        <v>635</v>
      </c>
      <c r="O18" t="s">
        <v>502</v>
      </c>
      <c r="P18" t="s">
        <v>503</v>
      </c>
      <c r="Q18" t="s">
        <v>399</v>
      </c>
      <c r="R18" t="s">
        <v>400</v>
      </c>
      <c r="S18" t="s">
        <v>401</v>
      </c>
      <c r="T18" t="s">
        <v>402</v>
      </c>
      <c r="U18" t="s">
        <v>403</v>
      </c>
      <c r="V18" t="s">
        <v>404</v>
      </c>
      <c r="W18" t="s">
        <v>405</v>
      </c>
      <c r="X18" t="s">
        <v>406</v>
      </c>
      <c r="Y18" t="s">
        <v>1163</v>
      </c>
    </row>
    <row r="19" spans="1:50" x14ac:dyDescent="0.25">
      <c r="B19" t="b">
        <f t="shared" si="0"/>
        <v>0</v>
      </c>
      <c r="D19" s="3" t="str">
        <f t="shared" si="1"/>
        <v>\r\n\t&lt;route id="Belmont-BmontMansn-PrkSD-SB-09-Finish-Routed_18" edges="'424978644 '12184200#0 '12184200#2 '12184200#3-AddedOnRampEdge '12184200#3 '-49940061 '-49940062 '-12180460#1 '-424978642.0 '-424978642.170 '12180067#0 '12180067#2 '12180067#3 '12180067#4 '12180067#6 '12180067#7 '12180067#9 '486653628 '43117623 '43357850#10 '43357850#11 '43357850#14.0/&gt;</v>
      </c>
      <c r="E19" t="s">
        <v>898</v>
      </c>
      <c r="F19" t="s">
        <v>1021</v>
      </c>
      <c r="G19" s="4" t="s">
        <v>1177</v>
      </c>
      <c r="H19" t="s">
        <v>473</v>
      </c>
      <c r="I19" t="s">
        <v>474</v>
      </c>
      <c r="J19" t="s">
        <v>475</v>
      </c>
      <c r="K19" t="s">
        <v>476</v>
      </c>
      <c r="L19" t="s">
        <v>633</v>
      </c>
      <c r="M19" t="s">
        <v>634</v>
      </c>
      <c r="N19" t="s">
        <v>635</v>
      </c>
      <c r="O19" t="s">
        <v>502</v>
      </c>
      <c r="P19" t="s">
        <v>503</v>
      </c>
      <c r="Q19" t="s">
        <v>399</v>
      </c>
      <c r="R19" t="s">
        <v>400</v>
      </c>
      <c r="S19" t="s">
        <v>401</v>
      </c>
      <c r="T19" t="s">
        <v>402</v>
      </c>
      <c r="U19" t="s">
        <v>403</v>
      </c>
      <c r="V19" t="s">
        <v>404</v>
      </c>
      <c r="W19" t="s">
        <v>405</v>
      </c>
      <c r="X19" t="s">
        <v>406</v>
      </c>
      <c r="Y19" t="s">
        <v>407</v>
      </c>
      <c r="Z19" t="s">
        <v>558</v>
      </c>
      <c r="AA19" t="s">
        <v>559</v>
      </c>
      <c r="AB19" t="s">
        <v>1164</v>
      </c>
    </row>
    <row r="20" spans="1:50" x14ac:dyDescent="0.25">
      <c r="B20" t="b">
        <f t="shared" si="0"/>
        <v>0</v>
      </c>
      <c r="D20" s="3" t="str">
        <f t="shared" si="1"/>
        <v>\r\n\t&lt;route id="Belmont-BmontMansn-PrkSD-SB-09-Finish-Routed_19" edges="'424978644 '12184200#0 '12184200#2 '12184200#3-AddedOnRampEdge '12184200#3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20" t="s">
        <v>899</v>
      </c>
      <c r="F20" t="s">
        <v>1021</v>
      </c>
      <c r="G20" s="4" t="s">
        <v>1177</v>
      </c>
      <c r="H20" t="s">
        <v>473</v>
      </c>
      <c r="I20" t="s">
        <v>474</v>
      </c>
      <c r="J20" t="s">
        <v>475</v>
      </c>
      <c r="K20" t="s">
        <v>476</v>
      </c>
      <c r="L20" t="s">
        <v>633</v>
      </c>
      <c r="M20" t="s">
        <v>634</v>
      </c>
      <c r="N20" t="s">
        <v>635</v>
      </c>
      <c r="O20" t="s">
        <v>502</v>
      </c>
      <c r="P20" t="s">
        <v>503</v>
      </c>
      <c r="Q20" t="s">
        <v>508</v>
      </c>
      <c r="R20" t="s">
        <v>509</v>
      </c>
      <c r="S20" t="s">
        <v>510</v>
      </c>
      <c r="T20" t="s">
        <v>511</v>
      </c>
      <c r="U20" t="s">
        <v>512</v>
      </c>
      <c r="V20" t="s">
        <v>513</v>
      </c>
      <c r="W20" t="s">
        <v>514</v>
      </c>
      <c r="X20" t="s">
        <v>515</v>
      </c>
      <c r="Y20" t="s">
        <v>516</v>
      </c>
      <c r="Z20" t="s">
        <v>517</v>
      </c>
      <c r="AA20" t="s">
        <v>518</v>
      </c>
      <c r="AB20" t="s">
        <v>519</v>
      </c>
      <c r="AC20" t="s">
        <v>540</v>
      </c>
      <c r="AD20" t="s">
        <v>541</v>
      </c>
      <c r="AE20" t="s">
        <v>542</v>
      </c>
      <c r="AF20" t="s">
        <v>543</v>
      </c>
      <c r="AG20" t="s">
        <v>544</v>
      </c>
      <c r="AH20" t="s">
        <v>545</v>
      </c>
      <c r="AI20" t="s">
        <v>546</v>
      </c>
      <c r="AJ20" t="s">
        <v>547</v>
      </c>
      <c r="AK20" t="s">
        <v>548</v>
      </c>
      <c r="AL20" t="s">
        <v>549</v>
      </c>
      <c r="AM20" t="s">
        <v>550</v>
      </c>
      <c r="AN20" t="s">
        <v>551</v>
      </c>
      <c r="AO20" t="s">
        <v>552</v>
      </c>
      <c r="AP20" t="s">
        <v>553</v>
      </c>
      <c r="AQ20" t="s">
        <v>554</v>
      </c>
      <c r="AR20" t="s">
        <v>555</v>
      </c>
      <c r="AS20" t="s">
        <v>556</v>
      </c>
      <c r="AT20" t="s">
        <v>1165</v>
      </c>
    </row>
    <row r="21" spans="1:50" x14ac:dyDescent="0.25">
      <c r="B21" t="b">
        <f t="shared" si="0"/>
        <v>0</v>
      </c>
      <c r="D21" s="3" t="str">
        <f t="shared" si="1"/>
        <v>\r\n\t&lt;route id="Belmont-BmontMansn-PrkSD-SB-09-Finish-Routed_20" edges="'424978644 '12184200#0 '12184200#2 '12184200#3-AddedOnRampEdge '12184200#3 '-49940061 '-49940062 '-12180460#1 '-424978642.0 '-424978642.170 '12180067#0 '12180067#2 '12180067#3 '12180067#4 '49916232#0 '12113021#2-AddedOnRampEdge '12113021#2 '43119835#1-AddedOnRampEdge '43119835#1 '43119835#1-AddedOffRampEdge '43119833#1 '49887339-AddedOnRampEdge '49887339.0/&gt;</v>
      </c>
      <c r="E21" t="s">
        <v>900</v>
      </c>
      <c r="F21" t="s">
        <v>1021</v>
      </c>
      <c r="G21" s="4" t="s">
        <v>1177</v>
      </c>
      <c r="H21" t="s">
        <v>473</v>
      </c>
      <c r="I21" t="s">
        <v>474</v>
      </c>
      <c r="J21" t="s">
        <v>475</v>
      </c>
      <c r="K21" t="s">
        <v>476</v>
      </c>
      <c r="L21" t="s">
        <v>633</v>
      </c>
      <c r="M21" t="s">
        <v>634</v>
      </c>
      <c r="N21" t="s">
        <v>635</v>
      </c>
      <c r="O21" t="s">
        <v>502</v>
      </c>
      <c r="P21" t="s">
        <v>503</v>
      </c>
      <c r="Q21" t="s">
        <v>399</v>
      </c>
      <c r="R21" t="s">
        <v>400</v>
      </c>
      <c r="S21" t="s">
        <v>401</v>
      </c>
      <c r="T21" t="s">
        <v>402</v>
      </c>
      <c r="U21" t="s">
        <v>560</v>
      </c>
      <c r="V21" t="s">
        <v>561</v>
      </c>
      <c r="W21" t="s">
        <v>562</v>
      </c>
      <c r="X21" t="s">
        <v>563</v>
      </c>
      <c r="Y21" t="s">
        <v>564</v>
      </c>
      <c r="Z21" t="s">
        <v>565</v>
      </c>
      <c r="AA21" t="s">
        <v>566</v>
      </c>
      <c r="AB21" t="s">
        <v>567</v>
      </c>
      <c r="AC21" t="s">
        <v>1166</v>
      </c>
    </row>
    <row r="22" spans="1:50" x14ac:dyDescent="0.25">
      <c r="A22">
        <v>6</v>
      </c>
      <c r="B22" t="str">
        <f t="shared" si="0"/>
        <v>&lt;routeDistribution id="Belmont-Conshi-US1-NB-08-Distrib"&gt; \r\n\t&lt;route id="Belmont-Conshi-US1-NB-08-Finish-Routed_21" edges="'196358956#0 '448887896#0 '180860086 '448887884 '448887874 '448887893#0 '448887897#0 '42705779 '448887900 '448887898#0 '448887889 '448887879 '448887886 '180860083#0 '448887887 '12206200 '448887872 '119667113 '63067896 '104526256-AddedOnRampEdge/&gt;\r\n\t&lt;route id="Belmont-Conshi-US1-NB-08-Finish-Routed_22" edges="'196358956#0 '448887870#0 '12327906#0 '12327906#1/&gt;\r\n\t&lt;route id="Belmont-Conshi-US1-NB-08-Finish-Routed_23"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id="Belmont-Conshi-US1-NB-08-Finish-Routed_24"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id="Belmont-Conshi-US1-NB-08-Finish-Routed_25" edges="'196358956#0 '448887896#0 '180860086 '-12168353#1 '-180860085#2 '-180860085#1 '-180860085#0 '-196358959#4 '-196358959#3 '-196204937#2 '-196204937#1 '12125400#0 '12125400#1 '12125400#2 '-145818794#2 '-145818794#0 '145818800 '-43357850#4/&gt;\r\n\t&lt;route id="Belmont-Conshi-US1-NB-08-Finish-Routed_26"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v>
      </c>
      <c r="C22" s="3" t="s">
        <v>307</v>
      </c>
      <c r="D22" s="3" t="str">
        <f t="shared" si="1"/>
        <v>\r\n\t&lt;route id="Belmont-Conshi-US1-NB-08-Finish-Routed_21" edges="'196358956#0 '448887896#0 '180860086 '448887884 '448887874 '448887893#0 '448887897#0 '42705779 '448887900 '448887898#0 '448887889 '448887879 '448887886 '180860083#0 '448887887 '12206200 '448887872 '119667113 '63067896 '104526256-AddedOnRampEdge/&gt;</v>
      </c>
      <c r="E22" t="s">
        <v>853</v>
      </c>
      <c r="F22" t="s">
        <v>1021</v>
      </c>
      <c r="G22" s="4" t="s">
        <v>1157</v>
      </c>
      <c r="H22" t="s">
        <v>436</v>
      </c>
      <c r="I22" t="s">
        <v>437</v>
      </c>
      <c r="J22" t="s">
        <v>438</v>
      </c>
      <c r="K22" t="s">
        <v>439</v>
      </c>
      <c r="L22" t="s">
        <v>440</v>
      </c>
      <c r="M22" t="s">
        <v>441</v>
      </c>
      <c r="N22" t="s">
        <v>442</v>
      </c>
      <c r="O22" t="s">
        <v>443</v>
      </c>
      <c r="P22" t="s">
        <v>444</v>
      </c>
      <c r="Q22" t="s">
        <v>350</v>
      </c>
      <c r="R22" t="s">
        <v>351</v>
      </c>
      <c r="S22" t="s">
        <v>352</v>
      </c>
      <c r="T22" t="s">
        <v>353</v>
      </c>
      <c r="U22" t="s">
        <v>354</v>
      </c>
      <c r="V22" t="s">
        <v>355</v>
      </c>
      <c r="W22" t="s">
        <v>356</v>
      </c>
      <c r="X22" t="s">
        <v>357</v>
      </c>
      <c r="Y22" t="s">
        <v>358</v>
      </c>
      <c r="Z22" t="s">
        <v>1150</v>
      </c>
    </row>
    <row r="23" spans="1:50" x14ac:dyDescent="0.25">
      <c r="B23" t="b">
        <f t="shared" si="0"/>
        <v>0</v>
      </c>
      <c r="D23" s="3" t="str">
        <f t="shared" si="1"/>
        <v>\r\n\t&lt;route id="Belmont-Conshi-US1-NB-08-Finish-Routed_22" edges="'196358956#0 '448887870#0 '12327906#0 '12327906#1/&gt;</v>
      </c>
      <c r="E23" t="s">
        <v>854</v>
      </c>
      <c r="F23" t="s">
        <v>1021</v>
      </c>
      <c r="G23" s="4" t="s">
        <v>1157</v>
      </c>
      <c r="H23" t="s">
        <v>366</v>
      </c>
      <c r="I23" t="s">
        <v>367</v>
      </c>
      <c r="J23" t="s">
        <v>1151</v>
      </c>
    </row>
    <row r="24" spans="1:50" x14ac:dyDescent="0.25">
      <c r="B24" t="b">
        <f t="shared" si="0"/>
        <v>0</v>
      </c>
      <c r="D24" s="3" t="str">
        <f t="shared" si="1"/>
        <v>\r\n\t&lt;route id="Belmont-Conshi-US1-NB-08-Finish-Routed_23" edges="'196358956#0 '-448887890#1 '-448887888 '-448887880 '-448887876 '-448887895#1 '-448887892#1 '-439905810 '-448845185#1 '448845219#0 '-448845188#1 '-448845176#2 '-448845175#3 '-448845175#2 '-448845183#1 '-121496098#2 '-121496098#0 '-12200500#6 '-12200500#5 '196358983#4 '196358983#5 '196358983#6 '196358983#7 '196358983#8/&gt;</v>
      </c>
      <c r="E24" t="s">
        <v>855</v>
      </c>
      <c r="F24" t="s">
        <v>1021</v>
      </c>
      <c r="G24" s="4" t="s">
        <v>1157</v>
      </c>
      <c r="H24" t="s">
        <v>445</v>
      </c>
      <c r="I24" t="s">
        <v>446</v>
      </c>
      <c r="J24" t="s">
        <v>447</v>
      </c>
      <c r="K24" t="s">
        <v>448</v>
      </c>
      <c r="L24" t="s">
        <v>449</v>
      </c>
      <c r="M24" t="s">
        <v>450</v>
      </c>
      <c r="N24" t="s">
        <v>451</v>
      </c>
      <c r="O24" t="s">
        <v>452</v>
      </c>
      <c r="P24" t="s">
        <v>453</v>
      </c>
      <c r="Q24" t="s">
        <v>454</v>
      </c>
      <c r="R24" t="s">
        <v>455</v>
      </c>
      <c r="S24" t="s">
        <v>456</v>
      </c>
      <c r="T24" t="s">
        <v>457</v>
      </c>
      <c r="U24" t="s">
        <v>458</v>
      </c>
      <c r="V24" t="s">
        <v>459</v>
      </c>
      <c r="W24" t="s">
        <v>460</v>
      </c>
      <c r="X24" t="s">
        <v>461</v>
      </c>
      <c r="Y24" t="s">
        <v>462</v>
      </c>
      <c r="Z24" t="s">
        <v>375</v>
      </c>
      <c r="AA24" t="s">
        <v>376</v>
      </c>
      <c r="AB24" t="s">
        <v>377</v>
      </c>
      <c r="AC24" t="s">
        <v>378</v>
      </c>
      <c r="AD24" t="s">
        <v>1152</v>
      </c>
    </row>
    <row r="25" spans="1:50" x14ac:dyDescent="0.25">
      <c r="B25" t="b">
        <f t="shared" si="0"/>
        <v>0</v>
      </c>
      <c r="D25" s="3" t="str">
        <f t="shared" si="1"/>
        <v>\r\n\t&lt;route id="Belmont-Conshi-US1-NB-08-Finish-Routed_24"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25" t="s">
        <v>856</v>
      </c>
      <c r="F25" t="s">
        <v>1021</v>
      </c>
      <c r="G25" s="4" t="s">
        <v>1157</v>
      </c>
      <c r="H25" t="s">
        <v>445</v>
      </c>
      <c r="I25" t="s">
        <v>446</v>
      </c>
      <c r="J25" t="s">
        <v>447</v>
      </c>
      <c r="K25" t="s">
        <v>448</v>
      </c>
      <c r="L25" t="s">
        <v>449</v>
      </c>
      <c r="M25" t="s">
        <v>463</v>
      </c>
      <c r="N25" t="s">
        <v>464</v>
      </c>
      <c r="O25" t="s">
        <v>465</v>
      </c>
      <c r="P25" t="s">
        <v>466</v>
      </c>
      <c r="Q25" t="s">
        <v>467</v>
      </c>
      <c r="R25" t="s">
        <v>468</v>
      </c>
      <c r="S25" t="s">
        <v>469</v>
      </c>
      <c r="T25" t="s">
        <v>470</v>
      </c>
      <c r="U25" t="s">
        <v>471</v>
      </c>
      <c r="V25" t="s">
        <v>472</v>
      </c>
      <c r="W25" t="s">
        <v>473</v>
      </c>
      <c r="X25" t="s">
        <v>474</v>
      </c>
      <c r="Y25" t="s">
        <v>475</v>
      </c>
      <c r="Z25" t="s">
        <v>476</v>
      </c>
      <c r="AA25" t="s">
        <v>477</v>
      </c>
      <c r="AB25" t="s">
        <v>478</v>
      </c>
      <c r="AC25" t="s">
        <v>479</v>
      </c>
      <c r="AD25" t="s">
        <v>480</v>
      </c>
      <c r="AE25" t="s">
        <v>481</v>
      </c>
      <c r="AF25" t="s">
        <v>482</v>
      </c>
      <c r="AG25" t="s">
        <v>483</v>
      </c>
      <c r="AH25" t="s">
        <v>484</v>
      </c>
      <c r="AI25" t="s">
        <v>485</v>
      </c>
      <c r="AJ25" t="s">
        <v>390</v>
      </c>
      <c r="AK25" t="s">
        <v>391</v>
      </c>
      <c r="AL25" t="s">
        <v>392</v>
      </c>
      <c r="AM25" t="s">
        <v>393</v>
      </c>
      <c r="AN25" t="s">
        <v>394</v>
      </c>
      <c r="AO25" t="s">
        <v>395</v>
      </c>
      <c r="AP25" t="s">
        <v>778</v>
      </c>
      <c r="AQ25" t="s">
        <v>779</v>
      </c>
      <c r="AR25" t="s">
        <v>780</v>
      </c>
      <c r="AS25" t="s">
        <v>692</v>
      </c>
      <c r="AT25" t="s">
        <v>693</v>
      </c>
      <c r="AU25" t="s">
        <v>396</v>
      </c>
      <c r="AV25" t="s">
        <v>397</v>
      </c>
      <c r="AW25" t="s">
        <v>398</v>
      </c>
      <c r="AX25" t="s">
        <v>1153</v>
      </c>
    </row>
    <row r="26" spans="1:50" x14ac:dyDescent="0.25">
      <c r="B26" t="b">
        <f t="shared" si="0"/>
        <v>0</v>
      </c>
      <c r="D26" s="3" t="str">
        <f t="shared" si="1"/>
        <v>\r\n\t&lt;route id="Belmont-Conshi-US1-NB-08-Finish-Routed_25" edges="'196358956#0 '448887896#0 '180860086 '-12168353#1 '-180860085#2 '-180860085#1 '-180860085#0 '-196358959#4 '-196358959#3 '-196204937#2 '-196204937#1 '12125400#0 '12125400#1 '12125400#2 '-145818794#2 '-145818794#0 '145818800 '-43357850#4/&gt;</v>
      </c>
      <c r="E26" t="s">
        <v>857</v>
      </c>
      <c r="F26" t="s">
        <v>1021</v>
      </c>
      <c r="G26" s="4" t="s">
        <v>1157</v>
      </c>
      <c r="H26" t="s">
        <v>436</v>
      </c>
      <c r="I26" t="s">
        <v>437</v>
      </c>
      <c r="J26" t="s">
        <v>486</v>
      </c>
      <c r="K26" t="s">
        <v>487</v>
      </c>
      <c r="L26" t="s">
        <v>488</v>
      </c>
      <c r="M26" t="s">
        <v>489</v>
      </c>
      <c r="N26" t="s">
        <v>490</v>
      </c>
      <c r="O26" t="s">
        <v>491</v>
      </c>
      <c r="P26" t="s">
        <v>492</v>
      </c>
      <c r="Q26" t="s">
        <v>493</v>
      </c>
      <c r="R26" t="s">
        <v>494</v>
      </c>
      <c r="S26" t="s">
        <v>495</v>
      </c>
      <c r="T26" t="s">
        <v>496</v>
      </c>
      <c r="U26" t="s">
        <v>497</v>
      </c>
      <c r="V26" t="s">
        <v>498</v>
      </c>
      <c r="W26" t="s">
        <v>499</v>
      </c>
      <c r="X26" t="s">
        <v>1154</v>
      </c>
    </row>
    <row r="27" spans="1:50" x14ac:dyDescent="0.25">
      <c r="B27" t="b">
        <f t="shared" si="0"/>
        <v>0</v>
      </c>
      <c r="D27" s="3" t="str">
        <f t="shared" si="1"/>
        <v>\r\n\t&lt;route id="Belmont-Conshi-US1-NB-08-Finish-Routed_26"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v>
      </c>
      <c r="E27" t="s">
        <v>858</v>
      </c>
      <c r="F27" t="s">
        <v>1021</v>
      </c>
      <c r="G27" s="4" t="s">
        <v>1157</v>
      </c>
      <c r="H27" t="s">
        <v>445</v>
      </c>
      <c r="I27" t="s">
        <v>446</v>
      </c>
      <c r="J27" t="s">
        <v>447</v>
      </c>
      <c r="K27" t="s">
        <v>448</v>
      </c>
      <c r="L27" t="s">
        <v>449</v>
      </c>
      <c r="M27" t="s">
        <v>463</v>
      </c>
      <c r="N27" t="s">
        <v>464</v>
      </c>
      <c r="O27" t="s">
        <v>465</v>
      </c>
      <c r="P27" t="s">
        <v>466</v>
      </c>
      <c r="Q27" t="s">
        <v>467</v>
      </c>
      <c r="R27" t="s">
        <v>468</v>
      </c>
      <c r="S27" t="s">
        <v>469</v>
      </c>
      <c r="T27" t="s">
        <v>470</v>
      </c>
      <c r="U27" t="s">
        <v>471</v>
      </c>
      <c r="V27" t="s">
        <v>472</v>
      </c>
      <c r="W27" t="s">
        <v>500</v>
      </c>
      <c r="X27" t="s">
        <v>501</v>
      </c>
      <c r="Y27" t="s">
        <v>502</v>
      </c>
      <c r="Z27" t="s">
        <v>503</v>
      </c>
      <c r="AA27" t="s">
        <v>399</v>
      </c>
      <c r="AB27" t="s">
        <v>400</v>
      </c>
      <c r="AC27" t="s">
        <v>401</v>
      </c>
      <c r="AD27" t="s">
        <v>402</v>
      </c>
      <c r="AE27" t="s">
        <v>403</v>
      </c>
      <c r="AF27" t="s">
        <v>404</v>
      </c>
      <c r="AG27" t="s">
        <v>405</v>
      </c>
      <c r="AH27" t="s">
        <v>409</v>
      </c>
      <c r="AI27" t="s">
        <v>410</v>
      </c>
      <c r="AJ27" t="s">
        <v>411</v>
      </c>
      <c r="AK27" t="s">
        <v>412</v>
      </c>
      <c r="AL27" t="s">
        <v>413</v>
      </c>
      <c r="AM27" t="s">
        <v>1155</v>
      </c>
    </row>
    <row r="28" spans="1:50" ht="16.5" customHeight="1" x14ac:dyDescent="0.25">
      <c r="A28">
        <v>8</v>
      </c>
      <c r="B28" t="str">
        <f t="shared" si="0"/>
        <v>&lt;routeDistribution id="Belmont-Conshi-US1-SB-08-Distrib"&gt; \r\n\t&lt;route id="Belmont-Conshi-US1-SB-08-Finish-Routed_27"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id="Belmont-Conshi-US1-SB-08-Finish-Routed_28"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id="Belmont-Conshi-US1-SB-08-Finish-Routed_29"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id="Belmont-Conshi-US1-SB-08-Finish-Routed_30"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id="Belmont-Conshi-US1-SB-08-Finish-Routed_31" edges="'-196358956#2 '-448887867 '-448887869 '-448887871#2 '-448887871#0 '-448887868 '-196358954#3 '-196358954#0 '-423965484 '-49940170#0 '-387423966 '-424978642.0 '-424978642.170 '12180067#0 '12180067#2 '12180067#3 '12180067#4 '12180067#6 '12180067#7 '12180067#9 '486653628 '43117623/&gt;\r\n\t&lt;route id="Belmont-Conshi-US1-SB-08-Finish-Routed_32"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id="Belmont-Conshi-US1-SB-08-Finish-Routed_33"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id="Belmont-Conshi-US1-SB-08-Finish-Routed_34"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v>
      </c>
      <c r="C28" s="3" t="s">
        <v>308</v>
      </c>
      <c r="D28" s="3" t="str">
        <f t="shared" si="1"/>
        <v>\r\n\t&lt;route id="Belmont-Conshi-US1-SB-08-Finish-Routed_27"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28" t="s">
        <v>859</v>
      </c>
      <c r="F28" t="s">
        <v>1021</v>
      </c>
      <c r="G28" s="4" t="s">
        <v>1158</v>
      </c>
      <c r="H28" t="s">
        <v>504</v>
      </c>
      <c r="I28" t="s">
        <v>505</v>
      </c>
      <c r="J28" t="s">
        <v>506</v>
      </c>
      <c r="K28" t="s">
        <v>507</v>
      </c>
      <c r="L28" t="s">
        <v>469</v>
      </c>
      <c r="M28" t="s">
        <v>470</v>
      </c>
      <c r="N28" t="s">
        <v>471</v>
      </c>
      <c r="O28" t="s">
        <v>472</v>
      </c>
      <c r="P28" t="s">
        <v>500</v>
      </c>
      <c r="Q28" t="s">
        <v>501</v>
      </c>
      <c r="R28" t="s">
        <v>502</v>
      </c>
      <c r="S28" t="s">
        <v>503</v>
      </c>
      <c r="T28" t="s">
        <v>508</v>
      </c>
      <c r="U28" t="s">
        <v>509</v>
      </c>
      <c r="V28" t="s">
        <v>510</v>
      </c>
      <c r="W28" t="s">
        <v>511</v>
      </c>
      <c r="X28" t="s">
        <v>512</v>
      </c>
      <c r="Y28" t="s">
        <v>513</v>
      </c>
      <c r="Z28" t="s">
        <v>514</v>
      </c>
      <c r="AA28" t="s">
        <v>515</v>
      </c>
      <c r="AB28" t="s">
        <v>516</v>
      </c>
      <c r="AC28" t="s">
        <v>517</v>
      </c>
      <c r="AD28" t="s">
        <v>518</v>
      </c>
      <c r="AE28" t="s">
        <v>519</v>
      </c>
      <c r="AF28" t="s">
        <v>520</v>
      </c>
      <c r="AG28" t="s">
        <v>521</v>
      </c>
      <c r="AH28" t="s">
        <v>522</v>
      </c>
      <c r="AI28" t="s">
        <v>523</v>
      </c>
      <c r="AJ28" t="s">
        <v>524</v>
      </c>
      <c r="AK28" t="s">
        <v>525</v>
      </c>
      <c r="AL28" t="s">
        <v>526</v>
      </c>
      <c r="AM28" t="s">
        <v>527</v>
      </c>
      <c r="AN28" t="s">
        <v>528</v>
      </c>
      <c r="AO28" t="s">
        <v>529</v>
      </c>
      <c r="AP28" t="s">
        <v>530</v>
      </c>
      <c r="AQ28" t="s">
        <v>1159</v>
      </c>
    </row>
    <row r="29" spans="1:50" ht="16.5" customHeight="1" x14ac:dyDescent="0.25">
      <c r="B29" t="b">
        <f t="shared" si="0"/>
        <v>0</v>
      </c>
      <c r="C29">
        <f>IF(LEFT(E29,LEN(E29)-4)=LEFT(E28,LEN(E28)-4),,"XX")</f>
        <v>0</v>
      </c>
      <c r="D29" s="3" t="str">
        <f t="shared" si="1"/>
        <v>\r\n\t&lt;route id="Belmont-Conshi-US1-SB-08-Finish-Routed_28"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29" t="s">
        <v>860</v>
      </c>
      <c r="F29" t="s">
        <v>1021</v>
      </c>
      <c r="G29" s="4" t="s">
        <v>1158</v>
      </c>
      <c r="H29" t="s">
        <v>504</v>
      </c>
      <c r="I29" t="s">
        <v>505</v>
      </c>
      <c r="J29" t="s">
        <v>506</v>
      </c>
      <c r="K29" t="s">
        <v>507</v>
      </c>
      <c r="L29" t="s">
        <v>469</v>
      </c>
      <c r="M29" t="s">
        <v>470</v>
      </c>
      <c r="N29" t="s">
        <v>471</v>
      </c>
      <c r="O29" t="s">
        <v>472</v>
      </c>
      <c r="P29" t="s">
        <v>500</v>
      </c>
      <c r="Q29" t="s">
        <v>501</v>
      </c>
      <c r="R29" t="s">
        <v>502</v>
      </c>
      <c r="S29" t="s">
        <v>503</v>
      </c>
      <c r="T29" t="s">
        <v>508</v>
      </c>
      <c r="U29" t="s">
        <v>509</v>
      </c>
      <c r="V29" t="s">
        <v>510</v>
      </c>
      <c r="W29" t="s">
        <v>511</v>
      </c>
      <c r="X29" t="s">
        <v>512</v>
      </c>
      <c r="Y29" t="s">
        <v>513</v>
      </c>
      <c r="Z29" t="s">
        <v>514</v>
      </c>
      <c r="AA29" t="s">
        <v>515</v>
      </c>
      <c r="AB29" t="s">
        <v>516</v>
      </c>
      <c r="AC29" t="s">
        <v>517</v>
      </c>
      <c r="AD29" t="s">
        <v>518</v>
      </c>
      <c r="AE29" t="s">
        <v>519</v>
      </c>
      <c r="AF29" t="s">
        <v>520</v>
      </c>
      <c r="AG29" t="s">
        <v>521</v>
      </c>
      <c r="AH29" t="s">
        <v>522</v>
      </c>
      <c r="AI29" t="s">
        <v>523</v>
      </c>
      <c r="AJ29" t="s">
        <v>524</v>
      </c>
      <c r="AK29" t="s">
        <v>525</v>
      </c>
      <c r="AL29" t="s">
        <v>526</v>
      </c>
      <c r="AM29" t="s">
        <v>527</v>
      </c>
      <c r="AN29" t="s">
        <v>528</v>
      </c>
      <c r="AO29" t="s">
        <v>529</v>
      </c>
      <c r="AP29" t="s">
        <v>531</v>
      </c>
      <c r="AQ29" t="s">
        <v>532</v>
      </c>
      <c r="AR29" t="s">
        <v>533</v>
      </c>
      <c r="AS29" t="s">
        <v>534</v>
      </c>
      <c r="AT29" t="s">
        <v>535</v>
      </c>
      <c r="AU29" t="s">
        <v>1160</v>
      </c>
    </row>
    <row r="30" spans="1:50" ht="16.5" customHeight="1" x14ac:dyDescent="0.25">
      <c r="B30" t="b">
        <f t="shared" si="0"/>
        <v>0</v>
      </c>
      <c r="C30">
        <f t="shared" ref="C30:C93" si="2">IF(LEFT(E30,LEN(E30)-4)=LEFT(E29,LEN(E29)-4),,"XX")</f>
        <v>0</v>
      </c>
      <c r="D30" s="3" t="str">
        <f t="shared" si="1"/>
        <v>\r\n\t&lt;route id="Belmont-Conshi-US1-SB-08-Finish-Routed_29"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30" t="s">
        <v>861</v>
      </c>
      <c r="F30" t="s">
        <v>1021</v>
      </c>
      <c r="G30" s="4" t="s">
        <v>1158</v>
      </c>
      <c r="H30" t="s">
        <v>504</v>
      </c>
      <c r="I30" t="s">
        <v>505</v>
      </c>
      <c r="J30" t="s">
        <v>506</v>
      </c>
      <c r="K30" t="s">
        <v>507</v>
      </c>
      <c r="L30" t="s">
        <v>469</v>
      </c>
      <c r="M30" t="s">
        <v>470</v>
      </c>
      <c r="N30" t="s">
        <v>471</v>
      </c>
      <c r="O30" t="s">
        <v>472</v>
      </c>
      <c r="P30" t="s">
        <v>500</v>
      </c>
      <c r="Q30" t="s">
        <v>501</v>
      </c>
      <c r="R30" t="s">
        <v>502</v>
      </c>
      <c r="S30" t="s">
        <v>503</v>
      </c>
      <c r="T30" t="s">
        <v>508</v>
      </c>
      <c r="U30" t="s">
        <v>509</v>
      </c>
      <c r="V30" t="s">
        <v>510</v>
      </c>
      <c r="W30" t="s">
        <v>511</v>
      </c>
      <c r="X30" t="s">
        <v>512</v>
      </c>
      <c r="Y30" t="s">
        <v>513</v>
      </c>
      <c r="Z30" t="s">
        <v>514</v>
      </c>
      <c r="AA30" t="s">
        <v>515</v>
      </c>
      <c r="AB30" t="s">
        <v>516</v>
      </c>
      <c r="AC30" t="s">
        <v>517</v>
      </c>
      <c r="AD30" t="s">
        <v>518</v>
      </c>
      <c r="AE30" t="s">
        <v>519</v>
      </c>
      <c r="AF30" t="s">
        <v>520</v>
      </c>
      <c r="AG30" t="s">
        <v>521</v>
      </c>
      <c r="AH30" t="s">
        <v>522</v>
      </c>
      <c r="AI30" t="s">
        <v>523</v>
      </c>
      <c r="AJ30" t="s">
        <v>524</v>
      </c>
      <c r="AK30" t="s">
        <v>525</v>
      </c>
      <c r="AL30" t="s">
        <v>526</v>
      </c>
      <c r="AM30" t="s">
        <v>527</v>
      </c>
      <c r="AN30" t="s">
        <v>528</v>
      </c>
      <c r="AO30" t="s">
        <v>536</v>
      </c>
      <c r="AP30" t="s">
        <v>537</v>
      </c>
      <c r="AQ30" t="s">
        <v>538</v>
      </c>
      <c r="AR30" t="s">
        <v>539</v>
      </c>
      <c r="AS30" t="s">
        <v>1161</v>
      </c>
    </row>
    <row r="31" spans="1:50" ht="16.5" customHeight="1" x14ac:dyDescent="0.25">
      <c r="B31" t="b">
        <f t="shared" si="0"/>
        <v>0</v>
      </c>
      <c r="C31">
        <f t="shared" si="2"/>
        <v>0</v>
      </c>
      <c r="D31" s="3" t="str">
        <f t="shared" si="1"/>
        <v>\r\n\t&lt;route id="Belmont-Conshi-US1-SB-08-Finish-Routed_30"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31" t="s">
        <v>862</v>
      </c>
      <c r="F31" t="s">
        <v>1021</v>
      </c>
      <c r="G31" s="4" t="s">
        <v>1158</v>
      </c>
      <c r="H31" t="s">
        <v>504</v>
      </c>
      <c r="I31" t="s">
        <v>505</v>
      </c>
      <c r="J31" t="s">
        <v>506</v>
      </c>
      <c r="K31" t="s">
        <v>507</v>
      </c>
      <c r="L31" t="s">
        <v>469</v>
      </c>
      <c r="M31" t="s">
        <v>470</v>
      </c>
      <c r="N31" t="s">
        <v>471</v>
      </c>
      <c r="O31" t="s">
        <v>472</v>
      </c>
      <c r="P31" t="s">
        <v>500</v>
      </c>
      <c r="Q31" t="s">
        <v>501</v>
      </c>
      <c r="R31" t="s">
        <v>502</v>
      </c>
      <c r="S31" t="s">
        <v>503</v>
      </c>
      <c r="T31" t="s">
        <v>508</v>
      </c>
      <c r="U31" t="s">
        <v>509</v>
      </c>
      <c r="V31" t="s">
        <v>510</v>
      </c>
      <c r="W31" t="s">
        <v>511</v>
      </c>
      <c r="X31" t="s">
        <v>512</v>
      </c>
      <c r="Y31" t="s">
        <v>513</v>
      </c>
      <c r="Z31" t="s">
        <v>514</v>
      </c>
      <c r="AA31" t="s">
        <v>515</v>
      </c>
      <c r="AB31" t="s">
        <v>516</v>
      </c>
      <c r="AC31" t="s">
        <v>517</v>
      </c>
      <c r="AD31" t="s">
        <v>518</v>
      </c>
      <c r="AE31" t="s">
        <v>519</v>
      </c>
      <c r="AF31" t="s">
        <v>540</v>
      </c>
      <c r="AG31" t="s">
        <v>541</v>
      </c>
      <c r="AH31" t="s">
        <v>542</v>
      </c>
      <c r="AI31" t="s">
        <v>543</v>
      </c>
      <c r="AJ31" t="s">
        <v>544</v>
      </c>
      <c r="AK31" t="s">
        <v>545</v>
      </c>
      <c r="AL31" t="s">
        <v>546</v>
      </c>
      <c r="AM31" t="s">
        <v>547</v>
      </c>
      <c r="AN31" t="s">
        <v>548</v>
      </c>
      <c r="AO31" t="s">
        <v>549</v>
      </c>
      <c r="AP31" t="s">
        <v>550</v>
      </c>
      <c r="AQ31" t="s">
        <v>551</v>
      </c>
      <c r="AR31" t="s">
        <v>552</v>
      </c>
      <c r="AS31" t="s">
        <v>553</v>
      </c>
      <c r="AT31" t="s">
        <v>554</v>
      </c>
      <c r="AU31" t="s">
        <v>555</v>
      </c>
      <c r="AV31" t="s">
        <v>556</v>
      </c>
      <c r="AW31" t="s">
        <v>557</v>
      </c>
      <c r="AX31" t="s">
        <v>1162</v>
      </c>
    </row>
    <row r="32" spans="1:50" ht="16.5" customHeight="1" x14ac:dyDescent="0.25">
      <c r="B32" t="b">
        <f t="shared" si="0"/>
        <v>0</v>
      </c>
      <c r="C32">
        <f t="shared" si="2"/>
        <v>0</v>
      </c>
      <c r="D32" s="3" t="str">
        <f t="shared" si="1"/>
        <v>\r\n\t&lt;route id="Belmont-Conshi-US1-SB-08-Finish-Routed_31" edges="'-196358956#2 '-448887867 '-448887869 '-448887871#2 '-448887871#0 '-448887868 '-196358954#3 '-196358954#0 '-423965484 '-49940170#0 '-387423966 '-424978642.0 '-424978642.170 '12180067#0 '12180067#2 '12180067#3 '12180067#4 '12180067#6 '12180067#7 '12180067#9 '486653628 '43117623/&gt;</v>
      </c>
      <c r="E32" t="s">
        <v>863</v>
      </c>
      <c r="F32" t="s">
        <v>1021</v>
      </c>
      <c r="G32" s="4" t="s">
        <v>1158</v>
      </c>
      <c r="H32" t="s">
        <v>504</v>
      </c>
      <c r="I32" t="s">
        <v>505</v>
      </c>
      <c r="J32" t="s">
        <v>506</v>
      </c>
      <c r="K32" t="s">
        <v>507</v>
      </c>
      <c r="L32" t="s">
        <v>469</v>
      </c>
      <c r="M32" t="s">
        <v>470</v>
      </c>
      <c r="N32" t="s">
        <v>471</v>
      </c>
      <c r="O32" t="s">
        <v>472</v>
      </c>
      <c r="P32" t="s">
        <v>500</v>
      </c>
      <c r="Q32" t="s">
        <v>501</v>
      </c>
      <c r="R32" t="s">
        <v>502</v>
      </c>
      <c r="S32" t="s">
        <v>503</v>
      </c>
      <c r="T32" t="s">
        <v>399</v>
      </c>
      <c r="U32" t="s">
        <v>400</v>
      </c>
      <c r="V32" t="s">
        <v>401</v>
      </c>
      <c r="W32" t="s">
        <v>402</v>
      </c>
      <c r="X32" t="s">
        <v>403</v>
      </c>
      <c r="Y32" t="s">
        <v>404</v>
      </c>
      <c r="Z32" t="s">
        <v>405</v>
      </c>
      <c r="AA32" t="s">
        <v>406</v>
      </c>
      <c r="AB32" t="s">
        <v>1163</v>
      </c>
    </row>
    <row r="33" spans="1:50" ht="16.5" customHeight="1" x14ac:dyDescent="0.25">
      <c r="B33" t="b">
        <f t="shared" si="0"/>
        <v>0</v>
      </c>
      <c r="C33">
        <f t="shared" si="2"/>
        <v>0</v>
      </c>
      <c r="D33" s="3" t="str">
        <f t="shared" si="1"/>
        <v>\r\n\t&lt;route id="Belmont-Conshi-US1-SB-08-Finish-Routed_32" edges="'-196358956#2 '-448887867 '-448887869 '-448887871#2 '-448887871#0 '-448887868 '-196358954#3 '-196358954#0 '-423965484 '-49940170#0 '-387423966 '-424978642.0 '-424978642.170 '12180067#0 '12180067#2 '12180067#3 '12180067#4 '12180067#6 '12180067#7 '12180067#9 '486653628 '43117623 '43357850#10 '43357850#11 '43357850#14.0/&gt;</v>
      </c>
      <c r="E33" t="s">
        <v>864</v>
      </c>
      <c r="F33" t="s">
        <v>1021</v>
      </c>
      <c r="G33" s="4" t="s">
        <v>1158</v>
      </c>
      <c r="H33" t="s">
        <v>504</v>
      </c>
      <c r="I33" t="s">
        <v>505</v>
      </c>
      <c r="J33" t="s">
        <v>506</v>
      </c>
      <c r="K33" t="s">
        <v>507</v>
      </c>
      <c r="L33" t="s">
        <v>469</v>
      </c>
      <c r="M33" t="s">
        <v>470</v>
      </c>
      <c r="N33" t="s">
        <v>471</v>
      </c>
      <c r="O33" t="s">
        <v>472</v>
      </c>
      <c r="P33" t="s">
        <v>500</v>
      </c>
      <c r="Q33" t="s">
        <v>501</v>
      </c>
      <c r="R33" t="s">
        <v>502</v>
      </c>
      <c r="S33" t="s">
        <v>503</v>
      </c>
      <c r="T33" t="s">
        <v>399</v>
      </c>
      <c r="U33" t="s">
        <v>400</v>
      </c>
      <c r="V33" t="s">
        <v>401</v>
      </c>
      <c r="W33" t="s">
        <v>402</v>
      </c>
      <c r="X33" t="s">
        <v>403</v>
      </c>
      <c r="Y33" t="s">
        <v>404</v>
      </c>
      <c r="Z33" t="s">
        <v>405</v>
      </c>
      <c r="AA33" t="s">
        <v>406</v>
      </c>
      <c r="AB33" t="s">
        <v>407</v>
      </c>
      <c r="AC33" t="s">
        <v>558</v>
      </c>
      <c r="AD33" t="s">
        <v>559</v>
      </c>
      <c r="AE33" t="s">
        <v>1164</v>
      </c>
    </row>
    <row r="34" spans="1:50" ht="16.5" customHeight="1" x14ac:dyDescent="0.25">
      <c r="B34" t="b">
        <f t="shared" si="0"/>
        <v>0</v>
      </c>
      <c r="C34">
        <f t="shared" si="2"/>
        <v>0</v>
      </c>
      <c r="D34" s="3" t="str">
        <f t="shared" si="1"/>
        <v>\r\n\t&lt;route id="Belmont-Conshi-US1-SB-08-Finish-Routed_33"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34" t="s">
        <v>865</v>
      </c>
      <c r="F34" t="s">
        <v>1021</v>
      </c>
      <c r="G34" s="4" t="s">
        <v>1158</v>
      </c>
      <c r="H34" t="s">
        <v>504</v>
      </c>
      <c r="I34" t="s">
        <v>505</v>
      </c>
      <c r="J34" t="s">
        <v>506</v>
      </c>
      <c r="K34" t="s">
        <v>507</v>
      </c>
      <c r="L34" t="s">
        <v>469</v>
      </c>
      <c r="M34" t="s">
        <v>470</v>
      </c>
      <c r="N34" t="s">
        <v>471</v>
      </c>
      <c r="O34" t="s">
        <v>472</v>
      </c>
      <c r="P34" t="s">
        <v>500</v>
      </c>
      <c r="Q34" t="s">
        <v>501</v>
      </c>
      <c r="R34" t="s">
        <v>502</v>
      </c>
      <c r="S34" t="s">
        <v>503</v>
      </c>
      <c r="T34" t="s">
        <v>508</v>
      </c>
      <c r="U34" t="s">
        <v>509</v>
      </c>
      <c r="V34" t="s">
        <v>510</v>
      </c>
      <c r="W34" t="s">
        <v>511</v>
      </c>
      <c r="X34" t="s">
        <v>512</v>
      </c>
      <c r="Y34" t="s">
        <v>513</v>
      </c>
      <c r="Z34" t="s">
        <v>514</v>
      </c>
      <c r="AA34" t="s">
        <v>515</v>
      </c>
      <c r="AB34" t="s">
        <v>516</v>
      </c>
      <c r="AC34" t="s">
        <v>517</v>
      </c>
      <c r="AD34" t="s">
        <v>518</v>
      </c>
      <c r="AE34" t="s">
        <v>519</v>
      </c>
      <c r="AF34" t="s">
        <v>540</v>
      </c>
      <c r="AG34" t="s">
        <v>541</v>
      </c>
      <c r="AH34" t="s">
        <v>542</v>
      </c>
      <c r="AI34" t="s">
        <v>543</v>
      </c>
      <c r="AJ34" t="s">
        <v>544</v>
      </c>
      <c r="AK34" t="s">
        <v>545</v>
      </c>
      <c r="AL34" t="s">
        <v>546</v>
      </c>
      <c r="AM34" t="s">
        <v>547</v>
      </c>
      <c r="AN34" t="s">
        <v>548</v>
      </c>
      <c r="AO34" t="s">
        <v>549</v>
      </c>
      <c r="AP34" t="s">
        <v>550</v>
      </c>
      <c r="AQ34" t="s">
        <v>551</v>
      </c>
      <c r="AR34" t="s">
        <v>552</v>
      </c>
      <c r="AS34" t="s">
        <v>553</v>
      </c>
      <c r="AT34" t="s">
        <v>554</v>
      </c>
      <c r="AU34" t="s">
        <v>555</v>
      </c>
      <c r="AV34" t="s">
        <v>556</v>
      </c>
      <c r="AW34" t="s">
        <v>1165</v>
      </c>
    </row>
    <row r="35" spans="1:50" ht="16.5" customHeight="1" x14ac:dyDescent="0.25">
      <c r="B35" t="b">
        <f t="shared" si="0"/>
        <v>0</v>
      </c>
      <c r="C35">
        <f t="shared" si="2"/>
        <v>0</v>
      </c>
      <c r="D35" s="3" t="str">
        <f t="shared" si="1"/>
        <v>\r\n\t&lt;route id="Belmont-Conshi-US1-SB-08-Finish-Routed_34"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v>
      </c>
      <c r="E35" t="s">
        <v>866</v>
      </c>
      <c r="F35" t="s">
        <v>1021</v>
      </c>
      <c r="G35" s="4" t="s">
        <v>1158</v>
      </c>
      <c r="H35" t="s">
        <v>504</v>
      </c>
      <c r="I35" t="s">
        <v>505</v>
      </c>
      <c r="J35" t="s">
        <v>506</v>
      </c>
      <c r="K35" t="s">
        <v>507</v>
      </c>
      <c r="L35" t="s">
        <v>469</v>
      </c>
      <c r="M35" t="s">
        <v>470</v>
      </c>
      <c r="N35" t="s">
        <v>471</v>
      </c>
      <c r="O35" t="s">
        <v>472</v>
      </c>
      <c r="P35" t="s">
        <v>500</v>
      </c>
      <c r="Q35" t="s">
        <v>501</v>
      </c>
      <c r="R35" t="s">
        <v>502</v>
      </c>
      <c r="S35" t="s">
        <v>503</v>
      </c>
      <c r="T35" t="s">
        <v>399</v>
      </c>
      <c r="U35" t="s">
        <v>400</v>
      </c>
      <c r="V35" t="s">
        <v>401</v>
      </c>
      <c r="W35" t="s">
        <v>402</v>
      </c>
      <c r="X35" t="s">
        <v>560</v>
      </c>
      <c r="Y35" t="s">
        <v>561</v>
      </c>
      <c r="Z35" t="s">
        <v>562</v>
      </c>
      <c r="AA35" t="s">
        <v>563</v>
      </c>
      <c r="AB35" t="s">
        <v>564</v>
      </c>
      <c r="AC35" t="s">
        <v>565</v>
      </c>
      <c r="AD35" t="s">
        <v>566</v>
      </c>
      <c r="AE35" t="s">
        <v>567</v>
      </c>
      <c r="AF35" t="s">
        <v>1166</v>
      </c>
    </row>
    <row r="36" spans="1:50" ht="16.5" customHeight="1" x14ac:dyDescent="0.25">
      <c r="A36">
        <v>6</v>
      </c>
      <c r="B36" t="str">
        <f t="shared" si="0"/>
        <v>&lt;routeDistribution id="Belmont-Ford-to-US1-NB-96-Distrib"&gt; \r\n\t&lt;route id="Belmont-Ford-to-US1-NB-96-Finish-Routed_35" edges="'196358956#0 '448887896#0 '180860086 '448887884 '448887874 '448887893#0 '448887897#0 '42705779 '448887900 '448887898#0 '448887889 '448887879 '448887886 '180860083#0 '448887887 '12206200 '448887872 '119667113 '63067896 '104526256-AddedOnRampEdge/&gt;\r\n\t&lt;route id="Belmont-Ford-to-US1-NB-96-Finish-Routed_36" edges="'196358956#0 '448887870#0 '12327906#0 '12327906#1/&gt;\r\n\t&lt;route id="Belmont-Ford-to-US1-NB-96-Finish-Routed_37" edges="'196358956#0 '-448887890#1 '-448887888 '-448887880 '-448887876 '-448887895#1 '-448887892#1 '-439905810 '-448845185#1 '448845219#0 '-448845188#1 '-448845176#2 '-448845175#3 '-448845175#2 '-448845183#1 '-121496098#2 '-121496098#0 '-12200500#6 '-12200500#5 '196358983#4 '196358983#5 '196358983#6 '196358983#7 '196358983#8/&gt;\r\n\t&lt;route id="Belmont-Ford-to-US1-NB-96-Finish-Routed_38"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id="Belmont-Ford-to-US1-NB-96-Finish-Routed_39" edges="'196358956#0 '448887896#0 '180860086 '-12168353#1 '-180860085#2 '-180860085#1 '-180860085#0 '-196358959#4 '-196358959#3 '-196204937#2 '-196204937#1 '12125400#0 '12125400#1 '12125400#2 '-145818794#2 '-145818794#0 '145818800 '-43357850#4/&gt;\r\n\t&lt;route id="Belmont-Ford-to-US1-NB-96-Finish-Routed_40"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'49321305/&gt;\r\n&lt;/routeDistribution&gt;</v>
      </c>
      <c r="C36" s="3" t="s">
        <v>298</v>
      </c>
      <c r="D36" s="3" t="str">
        <f t="shared" si="1"/>
        <v>\r\n\t&lt;route id="Belmont-Ford-to-US1-NB-96-Finish-Routed_35" edges="'196358956#0 '448887896#0 '180860086 '448887884 '448887874 '448887893#0 '448887897#0 '42705779 '448887900 '448887898#0 '448887889 '448887879 '448887886 '180860083#0 '448887887 '12206200 '448887872 '119667113 '63067896 '104526256-AddedOnRampEdge/&gt;</v>
      </c>
      <c r="E36" t="s">
        <v>789</v>
      </c>
      <c r="F36" t="s">
        <v>1021</v>
      </c>
      <c r="G36" s="4" t="s">
        <v>1157</v>
      </c>
      <c r="H36" t="s">
        <v>436</v>
      </c>
      <c r="I36" t="s">
        <v>437</v>
      </c>
      <c r="J36" t="s">
        <v>438</v>
      </c>
      <c r="K36" t="s">
        <v>439</v>
      </c>
      <c r="L36" t="s">
        <v>440</v>
      </c>
      <c r="M36" t="s">
        <v>441</v>
      </c>
      <c r="N36" t="s">
        <v>442</v>
      </c>
      <c r="O36" t="s">
        <v>443</v>
      </c>
      <c r="P36" t="s">
        <v>444</v>
      </c>
      <c r="Q36" t="s">
        <v>350</v>
      </c>
      <c r="R36" t="s">
        <v>351</v>
      </c>
      <c r="S36" t="s">
        <v>352</v>
      </c>
      <c r="T36" t="s">
        <v>353</v>
      </c>
      <c r="U36" t="s">
        <v>354</v>
      </c>
      <c r="V36" t="s">
        <v>355</v>
      </c>
      <c r="W36" t="s">
        <v>356</v>
      </c>
      <c r="X36" t="s">
        <v>357</v>
      </c>
      <c r="Y36" t="s">
        <v>358</v>
      </c>
      <c r="Z36" t="s">
        <v>1150</v>
      </c>
    </row>
    <row r="37" spans="1:50" x14ac:dyDescent="0.25">
      <c r="B37" t="b">
        <f t="shared" si="0"/>
        <v>0</v>
      </c>
      <c r="C37">
        <f t="shared" si="2"/>
        <v>0</v>
      </c>
      <c r="D37" s="3" t="str">
        <f t="shared" si="1"/>
        <v>\r\n\t&lt;route id="Belmont-Ford-to-US1-NB-96-Finish-Routed_36" edges="'196358956#0 '448887870#0 '12327906#0 '12327906#1/&gt;</v>
      </c>
      <c r="E37" t="s">
        <v>790</v>
      </c>
      <c r="F37" t="s">
        <v>1021</v>
      </c>
      <c r="G37" s="4" t="s">
        <v>1157</v>
      </c>
      <c r="H37" t="s">
        <v>366</v>
      </c>
      <c r="I37" t="s">
        <v>367</v>
      </c>
      <c r="J37" t="s">
        <v>1151</v>
      </c>
    </row>
    <row r="38" spans="1:50" x14ac:dyDescent="0.25">
      <c r="B38" t="b">
        <f t="shared" si="0"/>
        <v>0</v>
      </c>
      <c r="C38">
        <f t="shared" si="2"/>
        <v>0</v>
      </c>
      <c r="D38" s="3" t="str">
        <f t="shared" si="1"/>
        <v>\r\n\t&lt;route id="Belmont-Ford-to-US1-NB-96-Finish-Routed_37" edges="'196358956#0 '-448887890#1 '-448887888 '-448887880 '-448887876 '-448887895#1 '-448887892#1 '-439905810 '-448845185#1 '448845219#0 '-448845188#1 '-448845176#2 '-448845175#3 '-448845175#2 '-448845183#1 '-121496098#2 '-121496098#0 '-12200500#6 '-12200500#5 '196358983#4 '196358983#5 '196358983#6 '196358983#7 '196358983#8/&gt;</v>
      </c>
      <c r="E38" t="s">
        <v>791</v>
      </c>
      <c r="F38" t="s">
        <v>1021</v>
      </c>
      <c r="G38" s="4" t="s">
        <v>1157</v>
      </c>
      <c r="H38" t="s">
        <v>445</v>
      </c>
      <c r="I38" t="s">
        <v>446</v>
      </c>
      <c r="J38" t="s">
        <v>447</v>
      </c>
      <c r="K38" t="s">
        <v>448</v>
      </c>
      <c r="L38" t="s">
        <v>449</v>
      </c>
      <c r="M38" t="s">
        <v>450</v>
      </c>
      <c r="N38" t="s">
        <v>451</v>
      </c>
      <c r="O38" t="s">
        <v>452</v>
      </c>
      <c r="P38" t="s">
        <v>453</v>
      </c>
      <c r="Q38" t="s">
        <v>454</v>
      </c>
      <c r="R38" t="s">
        <v>455</v>
      </c>
      <c r="S38" t="s">
        <v>456</v>
      </c>
      <c r="T38" t="s">
        <v>457</v>
      </c>
      <c r="U38" t="s">
        <v>458</v>
      </c>
      <c r="V38" t="s">
        <v>459</v>
      </c>
      <c r="W38" t="s">
        <v>460</v>
      </c>
      <c r="X38" t="s">
        <v>461</v>
      </c>
      <c r="Y38" t="s">
        <v>462</v>
      </c>
      <c r="Z38" t="s">
        <v>375</v>
      </c>
      <c r="AA38" t="s">
        <v>376</v>
      </c>
      <c r="AB38" t="s">
        <v>377</v>
      </c>
      <c r="AC38" t="s">
        <v>378</v>
      </c>
      <c r="AD38" t="s">
        <v>1152</v>
      </c>
    </row>
    <row r="39" spans="1:50" x14ac:dyDescent="0.25">
      <c r="B39" t="b">
        <f t="shared" si="0"/>
        <v>0</v>
      </c>
      <c r="C39">
        <f t="shared" si="2"/>
        <v>0</v>
      </c>
      <c r="D39" s="3" t="str">
        <f t="shared" si="1"/>
        <v>\r\n\t&lt;route id="Belmont-Ford-to-US1-NB-96-Finish-Routed_38" edges="'196358956#0 '-448887890#1 '-448887888 '-448887880 '-448887876 '-448887895#1 '12143331#0 '12143331#2 '-12149612#2 '-12149612#1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39" t="s">
        <v>792</v>
      </c>
      <c r="F39" t="s">
        <v>1021</v>
      </c>
      <c r="G39" s="4" t="s">
        <v>1157</v>
      </c>
      <c r="H39" t="s">
        <v>445</v>
      </c>
      <c r="I39" t="s">
        <v>446</v>
      </c>
      <c r="J39" t="s">
        <v>447</v>
      </c>
      <c r="K39" t="s">
        <v>448</v>
      </c>
      <c r="L39" t="s">
        <v>449</v>
      </c>
      <c r="M39" t="s">
        <v>463</v>
      </c>
      <c r="N39" t="s">
        <v>464</v>
      </c>
      <c r="O39" t="s">
        <v>465</v>
      </c>
      <c r="P39" t="s">
        <v>466</v>
      </c>
      <c r="Q39" t="s">
        <v>467</v>
      </c>
      <c r="R39" t="s">
        <v>468</v>
      </c>
      <c r="S39" t="s">
        <v>469</v>
      </c>
      <c r="T39" t="s">
        <v>470</v>
      </c>
      <c r="U39" t="s">
        <v>471</v>
      </c>
      <c r="V39" t="s">
        <v>472</v>
      </c>
      <c r="W39" t="s">
        <v>473</v>
      </c>
      <c r="X39" t="s">
        <v>474</v>
      </c>
      <c r="Y39" t="s">
        <v>475</v>
      </c>
      <c r="Z39" t="s">
        <v>476</v>
      </c>
      <c r="AA39" t="s">
        <v>477</v>
      </c>
      <c r="AB39" t="s">
        <v>478</v>
      </c>
      <c r="AC39" t="s">
        <v>479</v>
      </c>
      <c r="AD39" t="s">
        <v>480</v>
      </c>
      <c r="AE39" t="s">
        <v>481</v>
      </c>
      <c r="AF39" t="s">
        <v>482</v>
      </c>
      <c r="AG39" t="s">
        <v>483</v>
      </c>
      <c r="AH39" t="s">
        <v>484</v>
      </c>
      <c r="AI39" t="s">
        <v>485</v>
      </c>
      <c r="AJ39" t="s">
        <v>390</v>
      </c>
      <c r="AK39" t="s">
        <v>391</v>
      </c>
      <c r="AL39" t="s">
        <v>392</v>
      </c>
      <c r="AM39" t="s">
        <v>393</v>
      </c>
      <c r="AN39" t="s">
        <v>394</v>
      </c>
      <c r="AO39" t="s">
        <v>395</v>
      </c>
      <c r="AP39" t="s">
        <v>778</v>
      </c>
      <c r="AQ39" t="s">
        <v>779</v>
      </c>
      <c r="AR39" t="s">
        <v>780</v>
      </c>
      <c r="AS39" t="s">
        <v>692</v>
      </c>
      <c r="AT39" t="s">
        <v>693</v>
      </c>
      <c r="AU39" t="s">
        <v>396</v>
      </c>
      <c r="AV39" t="s">
        <v>397</v>
      </c>
      <c r="AW39" t="s">
        <v>398</v>
      </c>
      <c r="AX39" t="s">
        <v>1153</v>
      </c>
    </row>
    <row r="40" spans="1:50" x14ac:dyDescent="0.25">
      <c r="B40" t="b">
        <f t="shared" si="0"/>
        <v>0</v>
      </c>
      <c r="C40">
        <f t="shared" si="2"/>
        <v>0</v>
      </c>
      <c r="D40" s="3" t="str">
        <f t="shared" si="1"/>
        <v>\r\n\t&lt;route id="Belmont-Ford-to-US1-NB-96-Finish-Routed_39" edges="'196358956#0 '448887896#0 '180860086 '-12168353#1 '-180860085#2 '-180860085#1 '-180860085#0 '-196358959#4 '-196358959#3 '-196204937#2 '-196204937#1 '12125400#0 '12125400#1 '12125400#2 '-145818794#2 '-145818794#0 '145818800 '-43357850#4/&gt;</v>
      </c>
      <c r="E40" t="s">
        <v>793</v>
      </c>
      <c r="F40" t="s">
        <v>1021</v>
      </c>
      <c r="G40" s="4" t="s">
        <v>1157</v>
      </c>
      <c r="H40" t="s">
        <v>436</v>
      </c>
      <c r="I40" t="s">
        <v>437</v>
      </c>
      <c r="J40" t="s">
        <v>486</v>
      </c>
      <c r="K40" t="s">
        <v>487</v>
      </c>
      <c r="L40" t="s">
        <v>488</v>
      </c>
      <c r="M40" t="s">
        <v>489</v>
      </c>
      <c r="N40" t="s">
        <v>490</v>
      </c>
      <c r="O40" t="s">
        <v>491</v>
      </c>
      <c r="P40" t="s">
        <v>492</v>
      </c>
      <c r="Q40" t="s">
        <v>493</v>
      </c>
      <c r="R40" t="s">
        <v>494</v>
      </c>
      <c r="S40" t="s">
        <v>495</v>
      </c>
      <c r="T40" t="s">
        <v>496</v>
      </c>
      <c r="U40" t="s">
        <v>497</v>
      </c>
      <c r="V40" t="s">
        <v>498</v>
      </c>
      <c r="W40" t="s">
        <v>499</v>
      </c>
      <c r="X40" t="s">
        <v>1154</v>
      </c>
    </row>
    <row r="41" spans="1:50" x14ac:dyDescent="0.25">
      <c r="B41" t="b">
        <f t="shared" si="0"/>
        <v>0</v>
      </c>
      <c r="C41">
        <f t="shared" si="2"/>
        <v>0</v>
      </c>
      <c r="D41" s="3" t="str">
        <f t="shared" si="1"/>
        <v>\r\n\t&lt;route id="Belmont-Ford-to-US1-NB-96-Finish-Routed_40" edges="'196358956#0 '-448887890#1 '-448887888 '-448887880 '-448887876 '-448887895#1 '12143331#0 '12143331#2 '-12149612#2 '-12149612#1 '-12149612#0 '-448887901 '-448887868 '-196358954#3 '-196358954#0 '-423965484 '-49940170#0 '-387423966 '-424978642.0 '-424978642.170 '12180067#0 '12180067#2 '12180067#3 '12180067#4 '12180067#6 '12180067#7 '12180067#9 '12113368#2 '12113368#3-AddedOnRampEdge '12113368#3 '121243831 '448887924 '49321305/&gt;</v>
      </c>
      <c r="E41" t="s">
        <v>794</v>
      </c>
      <c r="F41" t="s">
        <v>1021</v>
      </c>
      <c r="G41" s="4" t="s">
        <v>1157</v>
      </c>
      <c r="H41" t="s">
        <v>445</v>
      </c>
      <c r="I41" t="s">
        <v>446</v>
      </c>
      <c r="J41" t="s">
        <v>447</v>
      </c>
      <c r="K41" t="s">
        <v>448</v>
      </c>
      <c r="L41" t="s">
        <v>449</v>
      </c>
      <c r="M41" t="s">
        <v>463</v>
      </c>
      <c r="N41" t="s">
        <v>464</v>
      </c>
      <c r="O41" t="s">
        <v>465</v>
      </c>
      <c r="P41" t="s">
        <v>466</v>
      </c>
      <c r="Q41" t="s">
        <v>467</v>
      </c>
      <c r="R41" t="s">
        <v>468</v>
      </c>
      <c r="S41" t="s">
        <v>469</v>
      </c>
      <c r="T41" t="s">
        <v>470</v>
      </c>
      <c r="U41" t="s">
        <v>471</v>
      </c>
      <c r="V41" t="s">
        <v>472</v>
      </c>
      <c r="W41" t="s">
        <v>500</v>
      </c>
      <c r="X41" t="s">
        <v>501</v>
      </c>
      <c r="Y41" t="s">
        <v>502</v>
      </c>
      <c r="Z41" t="s">
        <v>503</v>
      </c>
      <c r="AA41" t="s">
        <v>399</v>
      </c>
      <c r="AB41" t="s">
        <v>400</v>
      </c>
      <c r="AC41" t="s">
        <v>401</v>
      </c>
      <c r="AD41" t="s">
        <v>402</v>
      </c>
      <c r="AE41" t="s">
        <v>403</v>
      </c>
      <c r="AF41" t="s">
        <v>404</v>
      </c>
      <c r="AG41" t="s">
        <v>405</v>
      </c>
      <c r="AH41" t="s">
        <v>409</v>
      </c>
      <c r="AI41" t="s">
        <v>410</v>
      </c>
      <c r="AJ41" t="s">
        <v>411</v>
      </c>
      <c r="AK41" t="s">
        <v>412</v>
      </c>
      <c r="AL41" t="s">
        <v>413</v>
      </c>
      <c r="AM41" t="s">
        <v>1155</v>
      </c>
    </row>
    <row r="42" spans="1:50" ht="30" x14ac:dyDescent="0.25">
      <c r="A42">
        <v>8</v>
      </c>
      <c r="B42" t="str">
        <f t="shared" si="0"/>
        <v>&lt;routeDistribution id="Belmont-Ford-to-US1-SB-96-Distrib"&gt; \r\n\t&lt;route id="Belmont-Ford-to-US1-SB-96-Finish-Routed_41"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id="Belmont-Ford-to-US1-SB-96-Finish-Routed_42"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id="Belmont-Ford-to-US1-SB-96-Finish-Routed_43"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id="Belmont-Ford-to-US1-SB-96-Finish-Routed_44"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id="Belmont-Ford-to-US1-SB-96-Finish-Routed_45" edges="'-196358956#2 '-448887867 '-448887869 '-448887871#2 '-448887871#0 '-448887868 '-196358954#3 '-196358954#0 '-423965484 '-49940170#0 '-387423966 '-424978642.0 '-424978642.170 '12180067#0 '12180067#2 '12180067#3 '12180067#4 '12180067#6 '12180067#7 '12180067#9 '486653628 '43117623/&gt;\r\n\t&lt;route id="Belmont-Ford-to-US1-SB-96-Finish-Routed_46" edges="'-196358956#2 '-448887867 '-448887869 '-448887871#2 '-448887871#0 '-448887868 '-196358954#3 '-196358954#0 '-423965484 '-49940170#0 '-387423966 '-424978642.0 '-424978642.170 '12180067#0 '12180067#2 '12180067#3 '12180067#4 '12180067#6 '12180067#7 '12180067#9 '486653628 '43117623 '43357850#10 '43357850#11 '43357850#14.0/&gt;\r\n\t&lt;route id="Belmont-Ford-to-US1-SB-96-Finish-Routed_47"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id="Belmont-Ford-to-US1-SB-96-Finish-Routed_48"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v>
      </c>
      <c r="C42" s="3" t="s">
        <v>299</v>
      </c>
      <c r="D42" s="3" t="str">
        <f t="shared" si="1"/>
        <v>\r\n\t&lt;route id="Belmont-Ford-to-US1-SB-96-Finish-Routed_41"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42" t="s">
        <v>795</v>
      </c>
      <c r="F42" t="s">
        <v>1021</v>
      </c>
      <c r="G42" s="4" t="s">
        <v>1158</v>
      </c>
      <c r="H42" t="s">
        <v>504</v>
      </c>
      <c r="I42" t="s">
        <v>505</v>
      </c>
      <c r="J42" t="s">
        <v>506</v>
      </c>
      <c r="K42" t="s">
        <v>507</v>
      </c>
      <c r="L42" t="s">
        <v>469</v>
      </c>
      <c r="M42" t="s">
        <v>470</v>
      </c>
      <c r="N42" t="s">
        <v>471</v>
      </c>
      <c r="O42" t="s">
        <v>472</v>
      </c>
      <c r="P42" t="s">
        <v>500</v>
      </c>
      <c r="Q42" t="s">
        <v>501</v>
      </c>
      <c r="R42" t="s">
        <v>502</v>
      </c>
      <c r="S42" t="s">
        <v>503</v>
      </c>
      <c r="T42" t="s">
        <v>508</v>
      </c>
      <c r="U42" t="s">
        <v>509</v>
      </c>
      <c r="V42" t="s">
        <v>510</v>
      </c>
      <c r="W42" t="s">
        <v>511</v>
      </c>
      <c r="X42" t="s">
        <v>512</v>
      </c>
      <c r="Y42" t="s">
        <v>513</v>
      </c>
      <c r="Z42" t="s">
        <v>514</v>
      </c>
      <c r="AA42" t="s">
        <v>515</v>
      </c>
      <c r="AB42" t="s">
        <v>516</v>
      </c>
      <c r="AC42" t="s">
        <v>517</v>
      </c>
      <c r="AD42" t="s">
        <v>518</v>
      </c>
      <c r="AE42" t="s">
        <v>519</v>
      </c>
      <c r="AF42" t="s">
        <v>520</v>
      </c>
      <c r="AG42" t="s">
        <v>521</v>
      </c>
      <c r="AH42" t="s">
        <v>522</v>
      </c>
      <c r="AI42" t="s">
        <v>523</v>
      </c>
      <c r="AJ42" t="s">
        <v>524</v>
      </c>
      <c r="AK42" t="s">
        <v>525</v>
      </c>
      <c r="AL42" t="s">
        <v>526</v>
      </c>
      <c r="AM42" t="s">
        <v>527</v>
      </c>
      <c r="AN42" t="s">
        <v>528</v>
      </c>
      <c r="AO42" t="s">
        <v>529</v>
      </c>
      <c r="AP42" t="s">
        <v>530</v>
      </c>
      <c r="AQ42" t="s">
        <v>1159</v>
      </c>
    </row>
    <row r="43" spans="1:50" ht="30" x14ac:dyDescent="0.25">
      <c r="B43" t="b">
        <f t="shared" si="0"/>
        <v>0</v>
      </c>
      <c r="C43">
        <f t="shared" si="2"/>
        <v>0</v>
      </c>
      <c r="D43" s="3" t="str">
        <f t="shared" si="1"/>
        <v>\r\n\t&lt;route id="Belmont-Ford-to-US1-SB-96-Finish-Routed_42"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43" t="s">
        <v>796</v>
      </c>
      <c r="F43" t="s">
        <v>1021</v>
      </c>
      <c r="G43" s="4" t="s">
        <v>1158</v>
      </c>
      <c r="H43" t="s">
        <v>504</v>
      </c>
      <c r="I43" t="s">
        <v>505</v>
      </c>
      <c r="J43" t="s">
        <v>506</v>
      </c>
      <c r="K43" t="s">
        <v>507</v>
      </c>
      <c r="L43" t="s">
        <v>469</v>
      </c>
      <c r="M43" t="s">
        <v>470</v>
      </c>
      <c r="N43" t="s">
        <v>471</v>
      </c>
      <c r="O43" t="s">
        <v>472</v>
      </c>
      <c r="P43" t="s">
        <v>500</v>
      </c>
      <c r="Q43" t="s">
        <v>501</v>
      </c>
      <c r="R43" t="s">
        <v>502</v>
      </c>
      <c r="S43" t="s">
        <v>503</v>
      </c>
      <c r="T43" t="s">
        <v>508</v>
      </c>
      <c r="U43" t="s">
        <v>509</v>
      </c>
      <c r="V43" t="s">
        <v>510</v>
      </c>
      <c r="W43" t="s">
        <v>511</v>
      </c>
      <c r="X43" t="s">
        <v>512</v>
      </c>
      <c r="Y43" t="s">
        <v>513</v>
      </c>
      <c r="Z43" t="s">
        <v>514</v>
      </c>
      <c r="AA43" t="s">
        <v>515</v>
      </c>
      <c r="AB43" t="s">
        <v>516</v>
      </c>
      <c r="AC43" t="s">
        <v>517</v>
      </c>
      <c r="AD43" t="s">
        <v>518</v>
      </c>
      <c r="AE43" t="s">
        <v>519</v>
      </c>
      <c r="AF43" t="s">
        <v>520</v>
      </c>
      <c r="AG43" t="s">
        <v>521</v>
      </c>
      <c r="AH43" t="s">
        <v>522</v>
      </c>
      <c r="AI43" t="s">
        <v>523</v>
      </c>
      <c r="AJ43" t="s">
        <v>524</v>
      </c>
      <c r="AK43" t="s">
        <v>525</v>
      </c>
      <c r="AL43" t="s">
        <v>526</v>
      </c>
      <c r="AM43" t="s">
        <v>527</v>
      </c>
      <c r="AN43" t="s">
        <v>528</v>
      </c>
      <c r="AO43" t="s">
        <v>529</v>
      </c>
      <c r="AP43" t="s">
        <v>531</v>
      </c>
      <c r="AQ43" t="s">
        <v>532</v>
      </c>
      <c r="AR43" t="s">
        <v>533</v>
      </c>
      <c r="AS43" t="s">
        <v>534</v>
      </c>
      <c r="AT43" t="s">
        <v>535</v>
      </c>
      <c r="AU43" t="s">
        <v>1160</v>
      </c>
    </row>
    <row r="44" spans="1:50" ht="30" x14ac:dyDescent="0.25">
      <c r="B44" t="b">
        <f t="shared" si="0"/>
        <v>0</v>
      </c>
      <c r="C44">
        <f t="shared" si="2"/>
        <v>0</v>
      </c>
      <c r="D44" s="3" t="str">
        <f t="shared" si="1"/>
        <v>\r\n\t&lt;route id="Belmont-Ford-to-US1-SB-96-Finish-Routed_43" edges="'-196358956#2 '-448887867 '-448887869 '-448887871#2 '-448887871#0 '-448887868 '-196358954#3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44" t="s">
        <v>797</v>
      </c>
      <c r="F44" t="s">
        <v>1021</v>
      </c>
      <c r="G44" s="4" t="s">
        <v>1158</v>
      </c>
      <c r="H44" t="s">
        <v>504</v>
      </c>
      <c r="I44" t="s">
        <v>505</v>
      </c>
      <c r="J44" t="s">
        <v>506</v>
      </c>
      <c r="K44" t="s">
        <v>507</v>
      </c>
      <c r="L44" t="s">
        <v>469</v>
      </c>
      <c r="M44" t="s">
        <v>470</v>
      </c>
      <c r="N44" t="s">
        <v>471</v>
      </c>
      <c r="O44" t="s">
        <v>472</v>
      </c>
      <c r="P44" t="s">
        <v>500</v>
      </c>
      <c r="Q44" t="s">
        <v>501</v>
      </c>
      <c r="R44" t="s">
        <v>502</v>
      </c>
      <c r="S44" t="s">
        <v>503</v>
      </c>
      <c r="T44" t="s">
        <v>508</v>
      </c>
      <c r="U44" t="s">
        <v>509</v>
      </c>
      <c r="V44" t="s">
        <v>510</v>
      </c>
      <c r="W44" t="s">
        <v>511</v>
      </c>
      <c r="X44" t="s">
        <v>512</v>
      </c>
      <c r="Y44" t="s">
        <v>513</v>
      </c>
      <c r="Z44" t="s">
        <v>514</v>
      </c>
      <c r="AA44" t="s">
        <v>515</v>
      </c>
      <c r="AB44" t="s">
        <v>516</v>
      </c>
      <c r="AC44" t="s">
        <v>517</v>
      </c>
      <c r="AD44" t="s">
        <v>518</v>
      </c>
      <c r="AE44" t="s">
        <v>519</v>
      </c>
      <c r="AF44" t="s">
        <v>520</v>
      </c>
      <c r="AG44" t="s">
        <v>521</v>
      </c>
      <c r="AH44" t="s">
        <v>522</v>
      </c>
      <c r="AI44" t="s">
        <v>523</v>
      </c>
      <c r="AJ44" t="s">
        <v>524</v>
      </c>
      <c r="AK44" t="s">
        <v>525</v>
      </c>
      <c r="AL44" t="s">
        <v>526</v>
      </c>
      <c r="AM44" t="s">
        <v>527</v>
      </c>
      <c r="AN44" t="s">
        <v>528</v>
      </c>
      <c r="AO44" t="s">
        <v>536</v>
      </c>
      <c r="AP44" t="s">
        <v>537</v>
      </c>
      <c r="AQ44" t="s">
        <v>538</v>
      </c>
      <c r="AR44" t="s">
        <v>539</v>
      </c>
      <c r="AS44" t="s">
        <v>1161</v>
      </c>
    </row>
    <row r="45" spans="1:50" ht="30" x14ac:dyDescent="0.25">
      <c r="B45" t="b">
        <f t="shared" si="0"/>
        <v>0</v>
      </c>
      <c r="C45">
        <f t="shared" si="2"/>
        <v>0</v>
      </c>
      <c r="D45" s="3" t="str">
        <f t="shared" si="1"/>
        <v>\r\n\t&lt;route id="Belmont-Ford-to-US1-SB-96-Finish-Routed_44"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45" t="s">
        <v>798</v>
      </c>
      <c r="F45" t="s">
        <v>1021</v>
      </c>
      <c r="G45" s="4" t="s">
        <v>1158</v>
      </c>
      <c r="H45" t="s">
        <v>504</v>
      </c>
      <c r="I45" t="s">
        <v>505</v>
      </c>
      <c r="J45" t="s">
        <v>506</v>
      </c>
      <c r="K45" t="s">
        <v>507</v>
      </c>
      <c r="L45" t="s">
        <v>469</v>
      </c>
      <c r="M45" t="s">
        <v>470</v>
      </c>
      <c r="N45" t="s">
        <v>471</v>
      </c>
      <c r="O45" t="s">
        <v>472</v>
      </c>
      <c r="P45" t="s">
        <v>500</v>
      </c>
      <c r="Q45" t="s">
        <v>501</v>
      </c>
      <c r="R45" t="s">
        <v>502</v>
      </c>
      <c r="S45" t="s">
        <v>503</v>
      </c>
      <c r="T45" t="s">
        <v>508</v>
      </c>
      <c r="U45" t="s">
        <v>509</v>
      </c>
      <c r="V45" t="s">
        <v>510</v>
      </c>
      <c r="W45" t="s">
        <v>511</v>
      </c>
      <c r="X45" t="s">
        <v>512</v>
      </c>
      <c r="Y45" t="s">
        <v>513</v>
      </c>
      <c r="Z45" t="s">
        <v>514</v>
      </c>
      <c r="AA45" t="s">
        <v>515</v>
      </c>
      <c r="AB45" t="s">
        <v>516</v>
      </c>
      <c r="AC45" t="s">
        <v>517</v>
      </c>
      <c r="AD45" t="s">
        <v>518</v>
      </c>
      <c r="AE45" t="s">
        <v>519</v>
      </c>
      <c r="AF45" t="s">
        <v>540</v>
      </c>
      <c r="AG45" t="s">
        <v>541</v>
      </c>
      <c r="AH45" t="s">
        <v>542</v>
      </c>
      <c r="AI45" t="s">
        <v>543</v>
      </c>
      <c r="AJ45" t="s">
        <v>544</v>
      </c>
      <c r="AK45" t="s">
        <v>545</v>
      </c>
      <c r="AL45" t="s">
        <v>546</v>
      </c>
      <c r="AM45" t="s">
        <v>547</v>
      </c>
      <c r="AN45" t="s">
        <v>548</v>
      </c>
      <c r="AO45" t="s">
        <v>549</v>
      </c>
      <c r="AP45" t="s">
        <v>550</v>
      </c>
      <c r="AQ45" t="s">
        <v>551</v>
      </c>
      <c r="AR45" t="s">
        <v>552</v>
      </c>
      <c r="AS45" t="s">
        <v>553</v>
      </c>
      <c r="AT45" t="s">
        <v>554</v>
      </c>
      <c r="AU45" t="s">
        <v>555</v>
      </c>
      <c r="AV45" t="s">
        <v>556</v>
      </c>
      <c r="AW45" t="s">
        <v>557</v>
      </c>
      <c r="AX45" t="s">
        <v>1162</v>
      </c>
    </row>
    <row r="46" spans="1:50" x14ac:dyDescent="0.25">
      <c r="B46" t="b">
        <f t="shared" si="0"/>
        <v>0</v>
      </c>
      <c r="C46">
        <f t="shared" si="2"/>
        <v>0</v>
      </c>
      <c r="D46" s="3" t="str">
        <f t="shared" si="1"/>
        <v>\r\n\t&lt;route id="Belmont-Ford-to-US1-SB-96-Finish-Routed_45" edges="'-196358956#2 '-448887867 '-448887869 '-448887871#2 '-448887871#0 '-448887868 '-196358954#3 '-196358954#0 '-423965484 '-49940170#0 '-387423966 '-424978642.0 '-424978642.170 '12180067#0 '12180067#2 '12180067#3 '12180067#4 '12180067#6 '12180067#7 '12180067#9 '486653628 '43117623/&gt;</v>
      </c>
      <c r="E46" t="s">
        <v>799</v>
      </c>
      <c r="F46" t="s">
        <v>1021</v>
      </c>
      <c r="G46" s="4" t="s">
        <v>1158</v>
      </c>
      <c r="H46" t="s">
        <v>504</v>
      </c>
      <c r="I46" t="s">
        <v>505</v>
      </c>
      <c r="J46" t="s">
        <v>506</v>
      </c>
      <c r="K46" t="s">
        <v>507</v>
      </c>
      <c r="L46" t="s">
        <v>469</v>
      </c>
      <c r="M46" t="s">
        <v>470</v>
      </c>
      <c r="N46" t="s">
        <v>471</v>
      </c>
      <c r="O46" t="s">
        <v>472</v>
      </c>
      <c r="P46" t="s">
        <v>500</v>
      </c>
      <c r="Q46" t="s">
        <v>501</v>
      </c>
      <c r="R46" t="s">
        <v>502</v>
      </c>
      <c r="S46" t="s">
        <v>503</v>
      </c>
      <c r="T46" t="s">
        <v>399</v>
      </c>
      <c r="U46" t="s">
        <v>400</v>
      </c>
      <c r="V46" t="s">
        <v>401</v>
      </c>
      <c r="W46" t="s">
        <v>402</v>
      </c>
      <c r="X46" t="s">
        <v>403</v>
      </c>
      <c r="Y46" t="s">
        <v>404</v>
      </c>
      <c r="Z46" t="s">
        <v>405</v>
      </c>
      <c r="AA46" t="s">
        <v>406</v>
      </c>
      <c r="AB46" t="s">
        <v>1163</v>
      </c>
    </row>
    <row r="47" spans="1:50" ht="30" x14ac:dyDescent="0.25">
      <c r="B47" t="b">
        <f t="shared" si="0"/>
        <v>0</v>
      </c>
      <c r="C47">
        <f t="shared" si="2"/>
        <v>0</v>
      </c>
      <c r="D47" s="3" t="str">
        <f t="shared" si="1"/>
        <v>\r\n\t&lt;route id="Belmont-Ford-to-US1-SB-96-Finish-Routed_46" edges="'-196358956#2 '-448887867 '-448887869 '-448887871#2 '-448887871#0 '-448887868 '-196358954#3 '-196358954#0 '-423965484 '-49940170#0 '-387423966 '-424978642.0 '-424978642.170 '12180067#0 '12180067#2 '12180067#3 '12180067#4 '12180067#6 '12180067#7 '12180067#9 '486653628 '43117623 '43357850#10 '43357850#11 '43357850#14.0/&gt;</v>
      </c>
      <c r="E47" t="s">
        <v>800</v>
      </c>
      <c r="F47" t="s">
        <v>1021</v>
      </c>
      <c r="G47" s="4" t="s">
        <v>1158</v>
      </c>
      <c r="H47" t="s">
        <v>504</v>
      </c>
      <c r="I47" t="s">
        <v>505</v>
      </c>
      <c r="J47" t="s">
        <v>506</v>
      </c>
      <c r="K47" t="s">
        <v>507</v>
      </c>
      <c r="L47" t="s">
        <v>469</v>
      </c>
      <c r="M47" t="s">
        <v>470</v>
      </c>
      <c r="N47" t="s">
        <v>471</v>
      </c>
      <c r="O47" t="s">
        <v>472</v>
      </c>
      <c r="P47" t="s">
        <v>500</v>
      </c>
      <c r="Q47" t="s">
        <v>501</v>
      </c>
      <c r="R47" t="s">
        <v>502</v>
      </c>
      <c r="S47" t="s">
        <v>503</v>
      </c>
      <c r="T47" t="s">
        <v>399</v>
      </c>
      <c r="U47" t="s">
        <v>400</v>
      </c>
      <c r="V47" t="s">
        <v>401</v>
      </c>
      <c r="W47" t="s">
        <v>402</v>
      </c>
      <c r="X47" t="s">
        <v>403</v>
      </c>
      <c r="Y47" t="s">
        <v>404</v>
      </c>
      <c r="Z47" t="s">
        <v>405</v>
      </c>
      <c r="AA47" t="s">
        <v>406</v>
      </c>
      <c r="AB47" t="s">
        <v>407</v>
      </c>
      <c r="AC47" t="s">
        <v>558</v>
      </c>
      <c r="AD47" t="s">
        <v>559</v>
      </c>
      <c r="AE47" t="s">
        <v>1164</v>
      </c>
    </row>
    <row r="48" spans="1:50" ht="30" x14ac:dyDescent="0.25">
      <c r="B48" t="b">
        <f t="shared" si="0"/>
        <v>0</v>
      </c>
      <c r="C48">
        <f t="shared" si="2"/>
        <v>0</v>
      </c>
      <c r="D48" s="3" t="str">
        <f t="shared" si="1"/>
        <v>\r\n\t&lt;route id="Belmont-Ford-to-US1-SB-96-Finish-Routed_47" edges="'-196358956#2 '-448887867 '-448887869 '-448887871#2 '-448887871#0 '-448887868 '-196358954#3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48" t="s">
        <v>801</v>
      </c>
      <c r="F48" t="s">
        <v>1021</v>
      </c>
      <c r="G48" s="4" t="s">
        <v>1158</v>
      </c>
      <c r="H48" t="s">
        <v>504</v>
      </c>
      <c r="I48" t="s">
        <v>505</v>
      </c>
      <c r="J48" t="s">
        <v>506</v>
      </c>
      <c r="K48" t="s">
        <v>507</v>
      </c>
      <c r="L48" t="s">
        <v>469</v>
      </c>
      <c r="M48" t="s">
        <v>470</v>
      </c>
      <c r="N48" t="s">
        <v>471</v>
      </c>
      <c r="O48" t="s">
        <v>472</v>
      </c>
      <c r="P48" t="s">
        <v>500</v>
      </c>
      <c r="Q48" t="s">
        <v>501</v>
      </c>
      <c r="R48" t="s">
        <v>502</v>
      </c>
      <c r="S48" t="s">
        <v>503</v>
      </c>
      <c r="T48" t="s">
        <v>508</v>
      </c>
      <c r="U48" t="s">
        <v>509</v>
      </c>
      <c r="V48" t="s">
        <v>510</v>
      </c>
      <c r="W48" t="s">
        <v>511</v>
      </c>
      <c r="X48" t="s">
        <v>512</v>
      </c>
      <c r="Y48" t="s">
        <v>513</v>
      </c>
      <c r="Z48" t="s">
        <v>514</v>
      </c>
      <c r="AA48" t="s">
        <v>515</v>
      </c>
      <c r="AB48" t="s">
        <v>516</v>
      </c>
      <c r="AC48" t="s">
        <v>517</v>
      </c>
      <c r="AD48" t="s">
        <v>518</v>
      </c>
      <c r="AE48" t="s">
        <v>519</v>
      </c>
      <c r="AF48" t="s">
        <v>540</v>
      </c>
      <c r="AG48" t="s">
        <v>541</v>
      </c>
      <c r="AH48" t="s">
        <v>542</v>
      </c>
      <c r="AI48" t="s">
        <v>543</v>
      </c>
      <c r="AJ48" t="s">
        <v>544</v>
      </c>
      <c r="AK48" t="s">
        <v>545</v>
      </c>
      <c r="AL48" t="s">
        <v>546</v>
      </c>
      <c r="AM48" t="s">
        <v>547</v>
      </c>
      <c r="AN48" t="s">
        <v>548</v>
      </c>
      <c r="AO48" t="s">
        <v>549</v>
      </c>
      <c r="AP48" t="s">
        <v>550</v>
      </c>
      <c r="AQ48" t="s">
        <v>551</v>
      </c>
      <c r="AR48" t="s">
        <v>552</v>
      </c>
      <c r="AS48" t="s">
        <v>553</v>
      </c>
      <c r="AT48" t="s">
        <v>554</v>
      </c>
      <c r="AU48" t="s">
        <v>555</v>
      </c>
      <c r="AV48" t="s">
        <v>556</v>
      </c>
      <c r="AW48" t="s">
        <v>1165</v>
      </c>
    </row>
    <row r="49" spans="1:48" ht="30" x14ac:dyDescent="0.25">
      <c r="B49" t="b">
        <f t="shared" si="0"/>
        <v>0</v>
      </c>
      <c r="C49">
        <f t="shared" si="2"/>
        <v>0</v>
      </c>
      <c r="D49" s="3" t="str">
        <f t="shared" si="1"/>
        <v>\r\n\t&lt;route id="Belmont-Ford-to-US1-SB-96-Finish-Routed_48" edges="'-196358956#2 '-448887867 '-448887869 '-448887871#2 '-448887871#0 '-448887868 '-196358954#3 '-196358954#0 '-423965484 '-49940170#0 '-387423966 '-424978642.0 '-424978642.170 '12180067#0 '12180067#2 '12180067#3 '12180067#4 '49916232#0 '12113021#2-AddedOnRampEdge '12113021#2 '43119835#1-AddedOnRampEdge '43119835#1 '43119835#1-AddedOffRampEdge '43119833#1 '49887339-AddedOnRampEdge '49887339.0/&gt;</v>
      </c>
      <c r="E49" t="s">
        <v>802</v>
      </c>
      <c r="F49" t="s">
        <v>1021</v>
      </c>
      <c r="G49" s="4" t="s">
        <v>1158</v>
      </c>
      <c r="H49" t="s">
        <v>504</v>
      </c>
      <c r="I49" t="s">
        <v>505</v>
      </c>
      <c r="J49" t="s">
        <v>506</v>
      </c>
      <c r="K49" t="s">
        <v>507</v>
      </c>
      <c r="L49" t="s">
        <v>469</v>
      </c>
      <c r="M49" t="s">
        <v>470</v>
      </c>
      <c r="N49" t="s">
        <v>471</v>
      </c>
      <c r="O49" t="s">
        <v>472</v>
      </c>
      <c r="P49" t="s">
        <v>500</v>
      </c>
      <c r="Q49" t="s">
        <v>501</v>
      </c>
      <c r="R49" t="s">
        <v>502</v>
      </c>
      <c r="S49" t="s">
        <v>503</v>
      </c>
      <c r="T49" t="s">
        <v>399</v>
      </c>
      <c r="U49" t="s">
        <v>400</v>
      </c>
      <c r="V49" t="s">
        <v>401</v>
      </c>
      <c r="W49" t="s">
        <v>402</v>
      </c>
      <c r="X49" t="s">
        <v>560</v>
      </c>
      <c r="Y49" t="s">
        <v>561</v>
      </c>
      <c r="Z49" t="s">
        <v>562</v>
      </c>
      <c r="AA49" t="s">
        <v>563</v>
      </c>
      <c r="AB49" t="s">
        <v>564</v>
      </c>
      <c r="AC49" t="s">
        <v>565</v>
      </c>
      <c r="AD49" t="s">
        <v>566</v>
      </c>
      <c r="AE49" t="s">
        <v>567</v>
      </c>
      <c r="AF49" t="s">
        <v>1166</v>
      </c>
    </row>
    <row r="50" spans="1:48" x14ac:dyDescent="0.25">
      <c r="A50">
        <v>6</v>
      </c>
      <c r="B50" t="str">
        <f t="shared" si="0"/>
        <v>&lt;routeDistribution id="Belmont-GRD-to-Parkside-NB-96-Distrib"&gt; \r\n\t&lt;route id="Belmont-GRD-to-Parkside-NB-96-Finish-Routed_49"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id="Belmont-GRD-to-Parkside-NB-96-Finish-Routed_50"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id="Belmont-GRD-to-Parkside-NB-96-Finish-Routed_51"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id="Belmont-GRD-to-Parkside-NB-96-Finish-Routed_52"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id="Belmont-GRD-to-Parkside-NB-96-Finish-Routed_53"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id="Belmont-GRD-to-Parkside-NB-96-Finish-Routed_54"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v>
      </c>
      <c r="C50" s="3" t="s">
        <v>297</v>
      </c>
      <c r="D50" s="3" t="str">
        <f t="shared" si="1"/>
        <v>\r\n\t&lt;route id="Belmont-GRD-to-Parkside-NB-96-Finish-Routed_49"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50" t="s">
        <v>783</v>
      </c>
      <c r="F50" t="s">
        <v>1021</v>
      </c>
      <c r="G50" s="4" t="s">
        <v>1156</v>
      </c>
      <c r="H50" t="s">
        <v>415</v>
      </c>
      <c r="I50" t="s">
        <v>416</v>
      </c>
      <c r="J50" t="s">
        <v>417</v>
      </c>
      <c r="K50" t="s">
        <v>418</v>
      </c>
      <c r="L50" t="s">
        <v>419</v>
      </c>
      <c r="M50" t="s">
        <v>420</v>
      </c>
      <c r="N50" t="s">
        <v>421</v>
      </c>
      <c r="O50" t="s">
        <v>422</v>
      </c>
      <c r="P50" t="s">
        <v>423</v>
      </c>
      <c r="Q50" t="s">
        <v>424</v>
      </c>
      <c r="R50" t="s">
        <v>425</v>
      </c>
      <c r="S50" t="s">
        <v>426</v>
      </c>
      <c r="T50" t="s">
        <v>331</v>
      </c>
      <c r="U50" t="s">
        <v>332</v>
      </c>
      <c r="V50" t="s">
        <v>333</v>
      </c>
      <c r="W50" t="s">
        <v>334</v>
      </c>
      <c r="X50" t="s">
        <v>335</v>
      </c>
      <c r="Y50" t="s">
        <v>336</v>
      </c>
      <c r="Z50" t="s">
        <v>337</v>
      </c>
      <c r="AA50" t="s">
        <v>338</v>
      </c>
      <c r="AB50" t="s">
        <v>339</v>
      </c>
      <c r="AC50" t="s">
        <v>340</v>
      </c>
      <c r="AD50" t="s">
        <v>341</v>
      </c>
      <c r="AE50" t="s">
        <v>342</v>
      </c>
      <c r="AF50" t="s">
        <v>343</v>
      </c>
      <c r="AG50" t="s">
        <v>344</v>
      </c>
      <c r="AH50" t="s">
        <v>345</v>
      </c>
      <c r="AI50" t="s">
        <v>346</v>
      </c>
      <c r="AJ50" t="s">
        <v>347</v>
      </c>
      <c r="AK50" t="s">
        <v>348</v>
      </c>
      <c r="AL50" t="s">
        <v>349</v>
      </c>
      <c r="AM50" t="s">
        <v>350</v>
      </c>
      <c r="AN50" t="s">
        <v>351</v>
      </c>
      <c r="AO50" t="s">
        <v>352</v>
      </c>
      <c r="AP50" t="s">
        <v>353</v>
      </c>
      <c r="AQ50" t="s">
        <v>354</v>
      </c>
      <c r="AR50" t="s">
        <v>355</v>
      </c>
      <c r="AS50" t="s">
        <v>356</v>
      </c>
      <c r="AT50" t="s">
        <v>357</v>
      </c>
      <c r="AU50" t="s">
        <v>358</v>
      </c>
      <c r="AV50" t="s">
        <v>1150</v>
      </c>
    </row>
    <row r="51" spans="1:48" x14ac:dyDescent="0.25">
      <c r="B51" t="b">
        <f t="shared" si="0"/>
        <v>0</v>
      </c>
      <c r="C51">
        <f t="shared" si="2"/>
        <v>0</v>
      </c>
      <c r="D51" s="3" t="str">
        <f t="shared" si="1"/>
        <v>\r\n\t&lt;route id="Belmont-GRD-to-Parkside-NB-96-Finish-Routed_50"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51" t="s">
        <v>784</v>
      </c>
      <c r="F51" t="s">
        <v>1021</v>
      </c>
      <c r="G51" s="4" t="s">
        <v>1156</v>
      </c>
      <c r="H51" t="s">
        <v>415</v>
      </c>
      <c r="I51" t="s">
        <v>416</v>
      </c>
      <c r="J51" t="s">
        <v>417</v>
      </c>
      <c r="K51" t="s">
        <v>418</v>
      </c>
      <c r="L51" t="s">
        <v>419</v>
      </c>
      <c r="M51" t="s">
        <v>420</v>
      </c>
      <c r="N51" t="s">
        <v>421</v>
      </c>
      <c r="O51" t="s">
        <v>422</v>
      </c>
      <c r="P51" t="s">
        <v>423</v>
      </c>
      <c r="Q51" t="s">
        <v>424</v>
      </c>
      <c r="R51" t="s">
        <v>425</v>
      </c>
      <c r="S51" t="s">
        <v>426</v>
      </c>
      <c r="T51" t="s">
        <v>331</v>
      </c>
      <c r="U51" t="s">
        <v>332</v>
      </c>
      <c r="V51" t="s">
        <v>333</v>
      </c>
      <c r="W51" t="s">
        <v>334</v>
      </c>
      <c r="X51" t="s">
        <v>335</v>
      </c>
      <c r="Y51" t="s">
        <v>336</v>
      </c>
      <c r="Z51" t="s">
        <v>337</v>
      </c>
      <c r="AA51" t="s">
        <v>338</v>
      </c>
      <c r="AB51" t="s">
        <v>339</v>
      </c>
      <c r="AC51" t="s">
        <v>340</v>
      </c>
      <c r="AD51" t="s">
        <v>359</v>
      </c>
      <c r="AE51" t="s">
        <v>360</v>
      </c>
      <c r="AF51" t="s">
        <v>361</v>
      </c>
      <c r="AG51" t="s">
        <v>362</v>
      </c>
      <c r="AH51" t="s">
        <v>363</v>
      </c>
      <c r="AI51" t="s">
        <v>364</v>
      </c>
      <c r="AJ51" t="s">
        <v>365</v>
      </c>
      <c r="AK51" t="s">
        <v>366</v>
      </c>
      <c r="AL51" t="s">
        <v>367</v>
      </c>
      <c r="AM51" t="s">
        <v>1151</v>
      </c>
    </row>
    <row r="52" spans="1:48" x14ac:dyDescent="0.25">
      <c r="B52" t="b">
        <f t="shared" si="0"/>
        <v>0</v>
      </c>
      <c r="C52">
        <f t="shared" si="2"/>
        <v>0</v>
      </c>
      <c r="D52" s="3" t="str">
        <f t="shared" si="1"/>
        <v>\r\n\t&lt;route id="Belmont-GRD-to-Parkside-NB-96-Finish-Routed_51"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52" t="s">
        <v>785</v>
      </c>
      <c r="F52" t="s">
        <v>1021</v>
      </c>
      <c r="G52" s="4" t="s">
        <v>1156</v>
      </c>
      <c r="H52" t="s">
        <v>415</v>
      </c>
      <c r="I52" t="s">
        <v>416</v>
      </c>
      <c r="J52" t="s">
        <v>417</v>
      </c>
      <c r="K52" t="s">
        <v>418</v>
      </c>
      <c r="L52" t="s">
        <v>419</v>
      </c>
      <c r="M52" t="s">
        <v>420</v>
      </c>
      <c r="N52" t="s">
        <v>421</v>
      </c>
      <c r="O52" t="s">
        <v>422</v>
      </c>
      <c r="P52" t="s">
        <v>423</v>
      </c>
      <c r="Q52" t="s">
        <v>424</v>
      </c>
      <c r="R52" t="s">
        <v>425</v>
      </c>
      <c r="S52" t="s">
        <v>426</v>
      </c>
      <c r="T52" t="s">
        <v>331</v>
      </c>
      <c r="U52" t="s">
        <v>332</v>
      </c>
      <c r="V52" t="s">
        <v>333</v>
      </c>
      <c r="W52" t="s">
        <v>334</v>
      </c>
      <c r="X52" t="s">
        <v>335</v>
      </c>
      <c r="Y52" t="s">
        <v>336</v>
      </c>
      <c r="Z52" t="s">
        <v>368</v>
      </c>
      <c r="AA52" t="s">
        <v>369</v>
      </c>
      <c r="AB52" t="s">
        <v>370</v>
      </c>
      <c r="AC52" t="s">
        <v>371</v>
      </c>
      <c r="AD52" t="s">
        <v>372</v>
      </c>
      <c r="AE52" t="s">
        <v>373</v>
      </c>
      <c r="AF52" t="s">
        <v>374</v>
      </c>
      <c r="AG52" t="s">
        <v>375</v>
      </c>
      <c r="AH52" t="s">
        <v>376</v>
      </c>
      <c r="AI52" t="s">
        <v>377</v>
      </c>
      <c r="AJ52" t="s">
        <v>378</v>
      </c>
      <c r="AK52" t="s">
        <v>1152</v>
      </c>
    </row>
    <row r="53" spans="1:48" x14ac:dyDescent="0.25">
      <c r="B53" t="b">
        <f t="shared" si="0"/>
        <v>0</v>
      </c>
      <c r="C53">
        <f t="shared" si="2"/>
        <v>0</v>
      </c>
      <c r="D53" s="3" t="str">
        <f t="shared" si="1"/>
        <v>\r\n\t&lt;route id="Belmont-GRD-to-Parkside-NB-96-Finish-Routed_52"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v>
      </c>
      <c r="E53" t="s">
        <v>786</v>
      </c>
      <c r="F53" t="s">
        <v>1021</v>
      </c>
      <c r="G53" s="4" t="s">
        <v>1156</v>
      </c>
      <c r="H53" t="s">
        <v>415</v>
      </c>
      <c r="I53" t="s">
        <v>416</v>
      </c>
      <c r="J53" t="s">
        <v>417</v>
      </c>
      <c r="K53" t="s">
        <v>418</v>
      </c>
      <c r="L53" t="s">
        <v>427</v>
      </c>
      <c r="M53" t="s">
        <v>428</v>
      </c>
      <c r="N53" t="s">
        <v>429</v>
      </c>
      <c r="O53" t="s">
        <v>430</v>
      </c>
      <c r="P53" t="s">
        <v>431</v>
      </c>
      <c r="Q53" t="s">
        <v>432</v>
      </c>
      <c r="R53" t="s">
        <v>433</v>
      </c>
      <c r="S53" t="s">
        <v>434</v>
      </c>
      <c r="T53" t="s">
        <v>435</v>
      </c>
      <c r="U53" t="s">
        <v>388</v>
      </c>
      <c r="V53" t="s">
        <v>389</v>
      </c>
      <c r="W53" t="s">
        <v>390</v>
      </c>
      <c r="X53" t="s">
        <v>391</v>
      </c>
      <c r="Y53" t="s">
        <v>392</v>
      </c>
      <c r="Z53" t="s">
        <v>393</v>
      </c>
      <c r="AA53" t="s">
        <v>394</v>
      </c>
      <c r="AB53" t="s">
        <v>395</v>
      </c>
      <c r="AC53" t="s">
        <v>778</v>
      </c>
      <c r="AD53" t="s">
        <v>779</v>
      </c>
      <c r="AE53" t="s">
        <v>780</v>
      </c>
      <c r="AF53" t="s">
        <v>692</v>
      </c>
      <c r="AG53" t="s">
        <v>693</v>
      </c>
      <c r="AH53" t="s">
        <v>396</v>
      </c>
      <c r="AI53" t="s">
        <v>397</v>
      </c>
      <c r="AJ53" t="s">
        <v>398</v>
      </c>
      <c r="AK53" t="s">
        <v>1153</v>
      </c>
    </row>
    <row r="54" spans="1:48" x14ac:dyDescent="0.25">
      <c r="B54" t="b">
        <f t="shared" si="0"/>
        <v>0</v>
      </c>
      <c r="C54">
        <f t="shared" si="2"/>
        <v>0</v>
      </c>
      <c r="D54" s="3" t="str">
        <f t="shared" si="1"/>
        <v>\r\n\t&lt;route id="Belmont-GRD-to-Parkside-NB-96-Finish-Routed_53"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v>
      </c>
      <c r="E54" t="s">
        <v>787</v>
      </c>
      <c r="F54" t="s">
        <v>1021</v>
      </c>
      <c r="G54" s="4" t="s">
        <v>1156</v>
      </c>
      <c r="H54" t="s">
        <v>415</v>
      </c>
      <c r="I54" t="s">
        <v>416</v>
      </c>
      <c r="J54" t="s">
        <v>417</v>
      </c>
      <c r="K54" t="s">
        <v>418</v>
      </c>
      <c r="L54" t="s">
        <v>419</v>
      </c>
      <c r="M54" t="s">
        <v>420</v>
      </c>
      <c r="N54" t="s">
        <v>421</v>
      </c>
      <c r="O54" t="s">
        <v>422</v>
      </c>
      <c r="P54" t="s">
        <v>423</v>
      </c>
      <c r="Q54" t="s">
        <v>424</v>
      </c>
      <c r="R54" t="s">
        <v>425</v>
      </c>
      <c r="S54" t="s">
        <v>426</v>
      </c>
      <c r="T54" t="s">
        <v>331</v>
      </c>
      <c r="U54" t="s">
        <v>332</v>
      </c>
      <c r="V54" t="s">
        <v>333</v>
      </c>
      <c r="W54" t="s">
        <v>334</v>
      </c>
      <c r="X54" t="s">
        <v>399</v>
      </c>
      <c r="Y54" t="s">
        <v>400</v>
      </c>
      <c r="Z54" t="s">
        <v>401</v>
      </c>
      <c r="AA54" t="s">
        <v>402</v>
      </c>
      <c r="AB54" t="s">
        <v>403</v>
      </c>
      <c r="AC54" t="s">
        <v>404</v>
      </c>
      <c r="AD54" t="s">
        <v>405</v>
      </c>
      <c r="AE54" t="s">
        <v>406</v>
      </c>
      <c r="AF54" t="s">
        <v>407</v>
      </c>
      <c r="AG54" t="s">
        <v>408</v>
      </c>
      <c r="AH54" t="s">
        <v>1154</v>
      </c>
    </row>
    <row r="55" spans="1:48" x14ac:dyDescent="0.25">
      <c r="B55" t="b">
        <f t="shared" si="0"/>
        <v>0</v>
      </c>
      <c r="C55">
        <f t="shared" si="2"/>
        <v>0</v>
      </c>
      <c r="D55" s="3" t="str">
        <f t="shared" si="1"/>
        <v>\r\n\t&lt;route id="Belmont-GRD-to-Parkside-NB-96-Finish-Routed_54"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v>
      </c>
      <c r="E55" t="s">
        <v>788</v>
      </c>
      <c r="F55" t="s">
        <v>1021</v>
      </c>
      <c r="G55" s="4" t="s">
        <v>1156</v>
      </c>
      <c r="H55" t="s">
        <v>415</v>
      </c>
      <c r="I55" t="s">
        <v>416</v>
      </c>
      <c r="J55" t="s">
        <v>417</v>
      </c>
      <c r="K55" t="s">
        <v>418</v>
      </c>
      <c r="L55" t="s">
        <v>419</v>
      </c>
      <c r="M55" t="s">
        <v>420</v>
      </c>
      <c r="N55" t="s">
        <v>421</v>
      </c>
      <c r="O55" t="s">
        <v>422</v>
      </c>
      <c r="P55" t="s">
        <v>423</v>
      </c>
      <c r="Q55" t="s">
        <v>424</v>
      </c>
      <c r="R55" t="s">
        <v>425</v>
      </c>
      <c r="S55" t="s">
        <v>426</v>
      </c>
      <c r="T55" t="s">
        <v>331</v>
      </c>
      <c r="U55" t="s">
        <v>332</v>
      </c>
      <c r="V55" t="s">
        <v>333</v>
      </c>
      <c r="W55" t="s">
        <v>334</v>
      </c>
      <c r="X55" t="s">
        <v>399</v>
      </c>
      <c r="Y55" t="s">
        <v>400</v>
      </c>
      <c r="Z55" t="s">
        <v>401</v>
      </c>
      <c r="AA55" t="s">
        <v>402</v>
      </c>
      <c r="AB55" t="s">
        <v>403</v>
      </c>
      <c r="AC55" t="s">
        <v>404</v>
      </c>
      <c r="AD55" t="s">
        <v>405</v>
      </c>
      <c r="AE55" t="s">
        <v>409</v>
      </c>
      <c r="AF55" t="s">
        <v>410</v>
      </c>
      <c r="AG55" t="s">
        <v>411</v>
      </c>
      <c r="AH55" t="s">
        <v>412</v>
      </c>
      <c r="AI55" t="s">
        <v>413</v>
      </c>
      <c r="AJ55" t="s">
        <v>1155</v>
      </c>
    </row>
    <row r="56" spans="1:48" x14ac:dyDescent="0.25">
      <c r="A56">
        <v>6</v>
      </c>
      <c r="B56" t="str">
        <f t="shared" si="0"/>
        <v>&lt;routeDistribution id="Belmont-GrgHill-Monmnt-NB-16-Distrib"&gt; \r\n\t&lt;route id="Belmont-GrgHill-Monmnt-NB-16-Finish-Routed_55" edges="'387423966 '424978644 '423965484 '196358954#0 '12149487#0 '180860085#0 '180860085#1 '180860085#2 '180860085#3 '448887904 '448887906 '448887908 '448887907 '448887889 '448887879 '448887886 '180860083#0 '448887887 '12206200 '448887872 '119667113 '63067896 '104526256-AddedOnRampEdge/&gt;\r\n\t&lt;route id="Belmont-GrgHill-Monmnt-NB-16-Finish-Routed_56" edges="'387423966 '424978644 '423965484 '196358954#0 '196358954#1 '448887868 '448887871#0 '448887871#1 '448887869 '448887867 '196358956#0 '448887870#0 '12327906#0 '12327906#1/&gt;\r\n\t&lt;route id="Belmont-GrgHill-Monmnt-NB-16-Finish-Routed_57" edges="'387423966 '437249227#0 '437249227#2-AddedOnRampEdge '437249227#2 '12184200#3-AddedOnRampEdge '12184200#3 '196358983#0 '196358983#1 '196358983#2 '196358983#3 '196358983#4 '196358983#5 '196358983#6 '196358983#7 '196358983#8/&gt;\r\n\t&lt;route id="Belmont-GrgHill-Monmnt-NB-16-Finish-Routed_58"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id="Belmont-GrgHill-Monmnt-NB-16-Finish-Routed_59" edges="'387423966 '196358991#0 '-486653624#1 '32203926#0 '32203926#2 '32203926#4 '12125400#0 '12125400#1 '12125400#2 '-145818794#2 '-145818794#0 '145818800 '-43357850#4/&gt;\r\n\t&lt;route id="Belmont-GrgHill-Monmnt-NB-16-Finish-Routed_60"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v>
      </c>
      <c r="C56" s="3" t="s">
        <v>325</v>
      </c>
      <c r="D56" s="3" t="str">
        <f t="shared" si="1"/>
        <v>\r\n\t&lt;route id="Belmont-GrgHill-Monmnt-NB-16-Finish-Routed_55" edges="'387423966 '424978644 '423965484 '196358954#0 '12149487#0 '180860085#0 '180860085#1 '180860085#2 '180860085#3 '448887904 '448887906 '448887908 '448887907 '448887889 '448887879 '448887886 '180860083#0 '448887887 '12206200 '448887872 '119667113 '63067896 '104526256-AddedOnRampEdge/&gt;</v>
      </c>
      <c r="E56" t="s">
        <v>979</v>
      </c>
      <c r="F56" t="s">
        <v>1021</v>
      </c>
      <c r="G56" s="4" t="s">
        <v>1172</v>
      </c>
      <c r="H56" t="s">
        <v>338</v>
      </c>
      <c r="I56" t="s">
        <v>339</v>
      </c>
      <c r="J56" t="s">
        <v>340</v>
      </c>
      <c r="K56" t="s">
        <v>341</v>
      </c>
      <c r="L56" t="s">
        <v>342</v>
      </c>
      <c r="M56" t="s">
        <v>343</v>
      </c>
      <c r="N56" t="s">
        <v>344</v>
      </c>
      <c r="O56" t="s">
        <v>345</v>
      </c>
      <c r="P56" t="s">
        <v>346</v>
      </c>
      <c r="Q56" t="s">
        <v>347</v>
      </c>
      <c r="R56" t="s">
        <v>348</v>
      </c>
      <c r="S56" t="s">
        <v>349</v>
      </c>
      <c r="T56" t="s">
        <v>350</v>
      </c>
      <c r="U56" t="s">
        <v>351</v>
      </c>
      <c r="V56" t="s">
        <v>352</v>
      </c>
      <c r="W56" t="s">
        <v>353</v>
      </c>
      <c r="X56" t="s">
        <v>354</v>
      </c>
      <c r="Y56" t="s">
        <v>355</v>
      </c>
      <c r="Z56" t="s">
        <v>356</v>
      </c>
      <c r="AA56" t="s">
        <v>357</v>
      </c>
      <c r="AB56" t="s">
        <v>358</v>
      </c>
      <c r="AC56" t="s">
        <v>1150</v>
      </c>
    </row>
    <row r="57" spans="1:48" x14ac:dyDescent="0.25">
      <c r="B57" t="b">
        <f t="shared" si="0"/>
        <v>0</v>
      </c>
      <c r="C57">
        <f t="shared" si="2"/>
        <v>0</v>
      </c>
      <c r="D57" s="3" t="str">
        <f t="shared" si="1"/>
        <v>\r\n\t&lt;route id="Belmont-GrgHill-Monmnt-NB-16-Finish-Routed_56" edges="'387423966 '424978644 '423965484 '196358954#0 '196358954#1 '448887868 '448887871#0 '448887871#1 '448887869 '448887867 '196358956#0 '448887870#0 '12327906#0 '12327906#1/&gt;</v>
      </c>
      <c r="E57" t="s">
        <v>980</v>
      </c>
      <c r="F57" t="s">
        <v>1021</v>
      </c>
      <c r="G57" s="4" t="s">
        <v>1172</v>
      </c>
      <c r="H57" t="s">
        <v>338</v>
      </c>
      <c r="I57" t="s">
        <v>339</v>
      </c>
      <c r="J57" t="s">
        <v>340</v>
      </c>
      <c r="K57" t="s">
        <v>359</v>
      </c>
      <c r="L57" t="s">
        <v>360</v>
      </c>
      <c r="M57" t="s">
        <v>361</v>
      </c>
      <c r="N57" t="s">
        <v>362</v>
      </c>
      <c r="O57" t="s">
        <v>363</v>
      </c>
      <c r="P57" t="s">
        <v>364</v>
      </c>
      <c r="Q57" t="s">
        <v>365</v>
      </c>
      <c r="R57" t="s">
        <v>366</v>
      </c>
      <c r="S57" t="s">
        <v>367</v>
      </c>
      <c r="T57" t="s">
        <v>1151</v>
      </c>
    </row>
    <row r="58" spans="1:48" x14ac:dyDescent="0.25">
      <c r="B58" t="b">
        <f t="shared" si="0"/>
        <v>0</v>
      </c>
      <c r="C58">
        <f t="shared" si="2"/>
        <v>0</v>
      </c>
      <c r="D58" s="3" t="str">
        <f t="shared" si="1"/>
        <v>\r\n\t&lt;route id="Belmont-GrgHill-Monmnt-NB-16-Finish-Routed_57" edges="'387423966 '437249227#0 '437249227#2-AddedOnRampEdge '437249227#2 '12184200#3-AddedOnRampEdge '12184200#3 '196358983#0 '196358983#1 '196358983#2 '196358983#3 '196358983#4 '196358983#5 '196358983#6 '196358983#7 '196358983#8/&gt;</v>
      </c>
      <c r="E58" t="s">
        <v>981</v>
      </c>
      <c r="F58" t="s">
        <v>1021</v>
      </c>
      <c r="G58" s="4" t="s">
        <v>1172</v>
      </c>
      <c r="H58" t="s">
        <v>669</v>
      </c>
      <c r="I58" t="s">
        <v>670</v>
      </c>
      <c r="J58" t="s">
        <v>671</v>
      </c>
      <c r="K58" t="s">
        <v>475</v>
      </c>
      <c r="L58" t="s">
        <v>476</v>
      </c>
      <c r="M58" t="s">
        <v>371</v>
      </c>
      <c r="N58" t="s">
        <v>372</v>
      </c>
      <c r="O58" t="s">
        <v>373</v>
      </c>
      <c r="P58" t="s">
        <v>374</v>
      </c>
      <c r="Q58" t="s">
        <v>375</v>
      </c>
      <c r="R58" t="s">
        <v>376</v>
      </c>
      <c r="S58" t="s">
        <v>377</v>
      </c>
      <c r="T58" t="s">
        <v>378</v>
      </c>
      <c r="U58" t="s">
        <v>1152</v>
      </c>
    </row>
    <row r="59" spans="1:48" x14ac:dyDescent="0.25">
      <c r="B59" t="b">
        <f t="shared" si="0"/>
        <v>0</v>
      </c>
      <c r="C59">
        <f t="shared" si="2"/>
        <v>0</v>
      </c>
      <c r="D59" s="3" t="str">
        <f t="shared" si="1"/>
        <v>\r\n\t&lt;route id="Belmont-GrgHill-Monmnt-NB-16-Finish-Routed_58"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59" t="s">
        <v>982</v>
      </c>
      <c r="F59" t="s">
        <v>1021</v>
      </c>
      <c r="G59" s="4" t="s">
        <v>1172</v>
      </c>
      <c r="H59" t="s">
        <v>669</v>
      </c>
      <c r="I59" t="s">
        <v>670</v>
      </c>
      <c r="J59" t="s">
        <v>671</v>
      </c>
      <c r="K59" t="s">
        <v>475</v>
      </c>
      <c r="L59" t="s">
        <v>476</v>
      </c>
      <c r="M59" t="s">
        <v>477</v>
      </c>
      <c r="N59" t="s">
        <v>478</v>
      </c>
      <c r="O59" t="s">
        <v>479</v>
      </c>
      <c r="P59" t="s">
        <v>480</v>
      </c>
      <c r="Q59" t="s">
        <v>481</v>
      </c>
      <c r="R59" t="s">
        <v>482</v>
      </c>
      <c r="S59" t="s">
        <v>483</v>
      </c>
      <c r="T59" t="s">
        <v>484</v>
      </c>
      <c r="U59" t="s">
        <v>485</v>
      </c>
      <c r="V59" t="s">
        <v>390</v>
      </c>
      <c r="W59" t="s">
        <v>391</v>
      </c>
      <c r="X59" t="s">
        <v>392</v>
      </c>
      <c r="Y59" t="s">
        <v>393</v>
      </c>
      <c r="Z59" t="s">
        <v>394</v>
      </c>
      <c r="AA59" t="s">
        <v>395</v>
      </c>
      <c r="AB59" t="s">
        <v>778</v>
      </c>
      <c r="AC59" t="s">
        <v>779</v>
      </c>
      <c r="AD59" t="s">
        <v>780</v>
      </c>
      <c r="AE59" t="s">
        <v>692</v>
      </c>
      <c r="AF59" t="s">
        <v>693</v>
      </c>
      <c r="AG59" t="s">
        <v>396</v>
      </c>
      <c r="AH59" t="s">
        <v>397</v>
      </c>
      <c r="AI59" t="s">
        <v>398</v>
      </c>
      <c r="AJ59" t="s">
        <v>1153</v>
      </c>
    </row>
    <row r="60" spans="1:48" x14ac:dyDescent="0.25">
      <c r="B60" t="b">
        <f t="shared" si="0"/>
        <v>0</v>
      </c>
      <c r="C60">
        <f t="shared" si="2"/>
        <v>0</v>
      </c>
      <c r="D60" s="3" t="str">
        <f t="shared" si="1"/>
        <v>\r\n\t&lt;route id="Belmont-GrgHill-Monmnt-NB-16-Finish-Routed_59" edges="'387423966 '196358991#0 '-486653624#1 '32203926#0 '32203926#2 '32203926#4 '12125400#0 '12125400#1 '12125400#2 '-145818794#2 '-145818794#0 '145818800 '-43357850#4/&gt;</v>
      </c>
      <c r="E60" t="s">
        <v>983</v>
      </c>
      <c r="F60" t="s">
        <v>1021</v>
      </c>
      <c r="G60" s="4" t="s">
        <v>1172</v>
      </c>
      <c r="H60" t="s">
        <v>672</v>
      </c>
      <c r="I60" t="s">
        <v>673</v>
      </c>
      <c r="J60" t="s">
        <v>674</v>
      </c>
      <c r="K60" t="s">
        <v>675</v>
      </c>
      <c r="L60" t="s">
        <v>676</v>
      </c>
      <c r="M60" t="s">
        <v>494</v>
      </c>
      <c r="N60" t="s">
        <v>495</v>
      </c>
      <c r="O60" t="s">
        <v>496</v>
      </c>
      <c r="P60" t="s">
        <v>497</v>
      </c>
      <c r="Q60" t="s">
        <v>498</v>
      </c>
      <c r="R60" t="s">
        <v>499</v>
      </c>
      <c r="S60" t="s">
        <v>1154</v>
      </c>
    </row>
    <row r="61" spans="1:48" x14ac:dyDescent="0.25">
      <c r="B61" t="b">
        <f t="shared" si="0"/>
        <v>0</v>
      </c>
      <c r="C61">
        <f t="shared" si="2"/>
        <v>0</v>
      </c>
      <c r="D61" s="3" t="str">
        <f t="shared" si="1"/>
        <v>\r\n\t&lt;route id="Belmont-GrgHill-Monmnt-NB-16-Finish-Routed_60"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v>
      </c>
      <c r="E61" t="s">
        <v>984</v>
      </c>
      <c r="F61" t="s">
        <v>1021</v>
      </c>
      <c r="G61" s="4" t="s">
        <v>1172</v>
      </c>
      <c r="H61" t="s">
        <v>669</v>
      </c>
      <c r="I61" t="s">
        <v>670</v>
      </c>
      <c r="J61" t="s">
        <v>671</v>
      </c>
      <c r="K61" t="s">
        <v>475</v>
      </c>
      <c r="L61" t="s">
        <v>476</v>
      </c>
      <c r="M61" t="s">
        <v>633</v>
      </c>
      <c r="N61" t="s">
        <v>634</v>
      </c>
      <c r="O61" t="s">
        <v>635</v>
      </c>
      <c r="P61" t="s">
        <v>502</v>
      </c>
      <c r="Q61" t="s">
        <v>503</v>
      </c>
      <c r="R61" t="s">
        <v>399</v>
      </c>
      <c r="S61" t="s">
        <v>400</v>
      </c>
      <c r="T61" t="s">
        <v>401</v>
      </c>
      <c r="U61" t="s">
        <v>402</v>
      </c>
      <c r="V61" t="s">
        <v>403</v>
      </c>
      <c r="W61" t="s">
        <v>404</v>
      </c>
      <c r="X61" t="s">
        <v>405</v>
      </c>
      <c r="Y61" t="s">
        <v>409</v>
      </c>
      <c r="Z61" t="s">
        <v>410</v>
      </c>
      <c r="AA61" t="s">
        <v>411</v>
      </c>
      <c r="AB61" t="s">
        <v>412</v>
      </c>
      <c r="AC61" t="s">
        <v>413</v>
      </c>
      <c r="AD61" t="s">
        <v>1155</v>
      </c>
    </row>
    <row r="62" spans="1:48" ht="45" x14ac:dyDescent="0.25">
      <c r="A62">
        <v>8</v>
      </c>
      <c r="B62" t="str">
        <f t="shared" si="0"/>
        <v>&lt;routeDistribution id="Belmont-GrgHill-Monmnt-SB-16-Distrib"&gt; \r\n\t&lt;route id="Belmont-GrgHill-Monmnt-SB-16-Finish-Routed_61" edges="'-424978642.170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id="Belmont-GrgHill-Monmnt-SB-16-Finish-Routed_62" edges="'-424978642.170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id="Belmont-GrgHill-Monmnt-SB-16-Finish-Routed_63" edges="'-424978642.170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id="Belmont-GrgHill-Monmnt-SB-16-Finish-Routed_64"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id="Belmont-GrgHill-Monmnt-SB-16-Finish-Routed_65" edges="'-424978642.170 '12180067#0 '12180067#2 '12180067#3 '12180067#4 '12180067#6 '12180067#7 '12180067#9 '486653628 '43117623/&gt;\r\n\t&lt;route id="Belmont-GrgHill-Monmnt-SB-16-Finish-Routed_66" edges="'-424978642.170 '12180067#0 '12180067#2 '12180067#3 '12180067#4 '12180067#6 '12180067#7 '12180067#9 '486653628 '43117623 '43357850#10 '43357850#11 '43357850#14.0/&gt;\r\n\t&lt;route id="Belmont-GrgHill-Monmnt-SB-16-Finish-Routed_67"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id="Belmont-GrgHill-Monmnt-SB-16-Finish-Routed_68" edges="'-424978642.170 '12180067#0 '12180067#2 '12180067#3 '12180067#4 '49916232#0 '12113021#2-AddedOnRampEdge '12113021#2 '43119835#1-AddedOnRampEdge '43119835#1 '43119835#1-AddedOffRampEdge '43119833#1 '49887339-AddedOnRampEdge '49887339.0/&gt;\r\n&lt;/routeDistribution&gt;</v>
      </c>
      <c r="C62" s="3" t="s">
        <v>326</v>
      </c>
      <c r="D62" s="3" t="str">
        <f t="shared" si="1"/>
        <v>\r\n\t&lt;route id="Belmont-GrgHill-Monmnt-SB-16-Finish-Routed_61" edges="'-424978642.170 '-424978647#1 '-423967352 '-423967359#1 '-423967359#0 '-423967356 '-424978643 '-423967357 '-423967353 '-423967354 '-423967355 '-423967358#2 '-423967358#1 '-423967058#1 '-423967058#0 '-424824620 '-424824619 '-423956982 '-424824621 '-423956981 '-424803245 '-424803247#1 '-12150712#6 '-12150712#4 '-12150712#3/&gt;</v>
      </c>
      <c r="E62" t="s">
        <v>985</v>
      </c>
      <c r="F62" t="s">
        <v>1021</v>
      </c>
      <c r="G62" s="4" t="s">
        <v>1187</v>
      </c>
      <c r="H62" t="s">
        <v>508</v>
      </c>
      <c r="I62" t="s">
        <v>509</v>
      </c>
      <c r="J62" t="s">
        <v>510</v>
      </c>
      <c r="K62" t="s">
        <v>511</v>
      </c>
      <c r="L62" t="s">
        <v>512</v>
      </c>
      <c r="M62" t="s">
        <v>513</v>
      </c>
      <c r="N62" t="s">
        <v>514</v>
      </c>
      <c r="O62" t="s">
        <v>515</v>
      </c>
      <c r="P62" t="s">
        <v>516</v>
      </c>
      <c r="Q62" t="s">
        <v>517</v>
      </c>
      <c r="R62" t="s">
        <v>518</v>
      </c>
      <c r="S62" t="s">
        <v>519</v>
      </c>
      <c r="T62" t="s">
        <v>520</v>
      </c>
      <c r="U62" t="s">
        <v>521</v>
      </c>
      <c r="V62" t="s">
        <v>522</v>
      </c>
      <c r="W62" t="s">
        <v>523</v>
      </c>
      <c r="X62" t="s">
        <v>524</v>
      </c>
      <c r="Y62" t="s">
        <v>525</v>
      </c>
      <c r="Z62" t="s">
        <v>526</v>
      </c>
      <c r="AA62" t="s">
        <v>527</v>
      </c>
      <c r="AB62" t="s">
        <v>528</v>
      </c>
      <c r="AC62" t="s">
        <v>529</v>
      </c>
      <c r="AD62" t="s">
        <v>530</v>
      </c>
      <c r="AE62" t="s">
        <v>1159</v>
      </c>
    </row>
    <row r="63" spans="1:48" ht="45" x14ac:dyDescent="0.25">
      <c r="B63" t="b">
        <f t="shared" si="0"/>
        <v>0</v>
      </c>
      <c r="C63">
        <f t="shared" si="2"/>
        <v>0</v>
      </c>
      <c r="D63" s="3" t="str">
        <f t="shared" si="1"/>
        <v>\r\n\t&lt;route id="Belmont-GrgHill-Monmnt-SB-16-Finish-Routed_62" edges="'-424978642.170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63" t="s">
        <v>986</v>
      </c>
      <c r="F63" t="s">
        <v>1021</v>
      </c>
      <c r="G63" s="4" t="s">
        <v>1187</v>
      </c>
      <c r="H63" t="s">
        <v>508</v>
      </c>
      <c r="I63" t="s">
        <v>509</v>
      </c>
      <c r="J63" t="s">
        <v>510</v>
      </c>
      <c r="K63" t="s">
        <v>511</v>
      </c>
      <c r="L63" t="s">
        <v>512</v>
      </c>
      <c r="M63" t="s">
        <v>513</v>
      </c>
      <c r="N63" t="s">
        <v>514</v>
      </c>
      <c r="O63" t="s">
        <v>515</v>
      </c>
      <c r="P63" t="s">
        <v>516</v>
      </c>
      <c r="Q63" t="s">
        <v>517</v>
      </c>
      <c r="R63" t="s">
        <v>518</v>
      </c>
      <c r="S63" t="s">
        <v>519</v>
      </c>
      <c r="T63" t="s">
        <v>520</v>
      </c>
      <c r="U63" t="s">
        <v>521</v>
      </c>
      <c r="V63" t="s">
        <v>522</v>
      </c>
      <c r="W63" t="s">
        <v>523</v>
      </c>
      <c r="X63" t="s">
        <v>524</v>
      </c>
      <c r="Y63" t="s">
        <v>525</v>
      </c>
      <c r="Z63" t="s">
        <v>526</v>
      </c>
      <c r="AA63" t="s">
        <v>527</v>
      </c>
      <c r="AB63" t="s">
        <v>528</v>
      </c>
      <c r="AC63" t="s">
        <v>529</v>
      </c>
      <c r="AD63" t="s">
        <v>531</v>
      </c>
      <c r="AE63" t="s">
        <v>532</v>
      </c>
      <c r="AF63" t="s">
        <v>533</v>
      </c>
      <c r="AG63" t="s">
        <v>534</v>
      </c>
      <c r="AH63" t="s">
        <v>535</v>
      </c>
      <c r="AI63" t="s">
        <v>1160</v>
      </c>
    </row>
    <row r="64" spans="1:48" ht="45" x14ac:dyDescent="0.25">
      <c r="B64" t="b">
        <f t="shared" si="0"/>
        <v>0</v>
      </c>
      <c r="C64">
        <f t="shared" si="2"/>
        <v>0</v>
      </c>
      <c r="D64" s="3" t="str">
        <f t="shared" si="1"/>
        <v>\r\n\t&lt;route id="Belmont-GrgHill-Monmnt-SB-16-Finish-Routed_63" edges="'-424978642.170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64" t="s">
        <v>987</v>
      </c>
      <c r="F64" t="s">
        <v>1021</v>
      </c>
      <c r="G64" s="4" t="s">
        <v>1187</v>
      </c>
      <c r="H64" t="s">
        <v>508</v>
      </c>
      <c r="I64" t="s">
        <v>509</v>
      </c>
      <c r="J64" t="s">
        <v>510</v>
      </c>
      <c r="K64" t="s">
        <v>511</v>
      </c>
      <c r="L64" t="s">
        <v>512</v>
      </c>
      <c r="M64" t="s">
        <v>513</v>
      </c>
      <c r="N64" t="s">
        <v>514</v>
      </c>
      <c r="O64" t="s">
        <v>515</v>
      </c>
      <c r="P64" t="s">
        <v>516</v>
      </c>
      <c r="Q64" t="s">
        <v>517</v>
      </c>
      <c r="R64" t="s">
        <v>518</v>
      </c>
      <c r="S64" t="s">
        <v>519</v>
      </c>
      <c r="T64" t="s">
        <v>520</v>
      </c>
      <c r="U64" t="s">
        <v>521</v>
      </c>
      <c r="V64" t="s">
        <v>522</v>
      </c>
      <c r="W64" t="s">
        <v>523</v>
      </c>
      <c r="X64" t="s">
        <v>524</v>
      </c>
      <c r="Y64" t="s">
        <v>525</v>
      </c>
      <c r="Z64" t="s">
        <v>526</v>
      </c>
      <c r="AA64" t="s">
        <v>527</v>
      </c>
      <c r="AB64" t="s">
        <v>528</v>
      </c>
      <c r="AC64" t="s">
        <v>536</v>
      </c>
      <c r="AD64" t="s">
        <v>537</v>
      </c>
      <c r="AE64" t="s">
        <v>538</v>
      </c>
      <c r="AF64" t="s">
        <v>539</v>
      </c>
      <c r="AG64" t="s">
        <v>1161</v>
      </c>
    </row>
    <row r="65" spans="1:38" ht="45" x14ac:dyDescent="0.25">
      <c r="B65" t="b">
        <f t="shared" si="0"/>
        <v>0</v>
      </c>
      <c r="C65">
        <f t="shared" si="2"/>
        <v>0</v>
      </c>
      <c r="D65" s="3" t="str">
        <f t="shared" si="1"/>
        <v>\r\n\t&lt;route id="Belmont-GrgHill-Monmnt-SB-16-Finish-Routed_64"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65" t="s">
        <v>988</v>
      </c>
      <c r="F65" t="s">
        <v>1021</v>
      </c>
      <c r="G65" s="4" t="s">
        <v>1187</v>
      </c>
      <c r="H65" t="s">
        <v>508</v>
      </c>
      <c r="I65" t="s">
        <v>509</v>
      </c>
      <c r="J65" t="s">
        <v>510</v>
      </c>
      <c r="K65" t="s">
        <v>511</v>
      </c>
      <c r="L65" t="s">
        <v>512</v>
      </c>
      <c r="M65" t="s">
        <v>513</v>
      </c>
      <c r="N65" t="s">
        <v>514</v>
      </c>
      <c r="O65" t="s">
        <v>515</v>
      </c>
      <c r="P65" t="s">
        <v>516</v>
      </c>
      <c r="Q65" t="s">
        <v>517</v>
      </c>
      <c r="R65" t="s">
        <v>518</v>
      </c>
      <c r="S65" t="s">
        <v>519</v>
      </c>
      <c r="T65" t="s">
        <v>540</v>
      </c>
      <c r="U65" t="s">
        <v>541</v>
      </c>
      <c r="V65" t="s">
        <v>542</v>
      </c>
      <c r="W65" t="s">
        <v>543</v>
      </c>
      <c r="X65" t="s">
        <v>544</v>
      </c>
      <c r="Y65" t="s">
        <v>545</v>
      </c>
      <c r="Z65" t="s">
        <v>546</v>
      </c>
      <c r="AA65" t="s">
        <v>547</v>
      </c>
      <c r="AB65" t="s">
        <v>548</v>
      </c>
      <c r="AC65" t="s">
        <v>549</v>
      </c>
      <c r="AD65" t="s">
        <v>550</v>
      </c>
      <c r="AE65" t="s">
        <v>551</v>
      </c>
      <c r="AF65" t="s">
        <v>552</v>
      </c>
      <c r="AG65" t="s">
        <v>553</v>
      </c>
      <c r="AH65" t="s">
        <v>554</v>
      </c>
      <c r="AI65" t="s">
        <v>555</v>
      </c>
      <c r="AJ65" t="s">
        <v>556</v>
      </c>
      <c r="AK65" t="s">
        <v>557</v>
      </c>
      <c r="AL65" t="s">
        <v>1162</v>
      </c>
    </row>
    <row r="66" spans="1:38" ht="45" x14ac:dyDescent="0.25">
      <c r="B66" t="b">
        <f t="shared" si="0"/>
        <v>0</v>
      </c>
      <c r="C66">
        <f t="shared" si="2"/>
        <v>0</v>
      </c>
      <c r="D66" s="3" t="str">
        <f t="shared" si="1"/>
        <v>\r\n\t&lt;route id="Belmont-GrgHill-Monmnt-SB-16-Finish-Routed_65" edges="'-424978642.170 '12180067#0 '12180067#2 '12180067#3 '12180067#4 '12180067#6 '12180067#7 '12180067#9 '486653628 '43117623/&gt;</v>
      </c>
      <c r="E66" t="s">
        <v>989</v>
      </c>
      <c r="F66" t="s">
        <v>1021</v>
      </c>
      <c r="G66" s="4" t="s">
        <v>1187</v>
      </c>
      <c r="H66" t="s">
        <v>399</v>
      </c>
      <c r="I66" t="s">
        <v>400</v>
      </c>
      <c r="J66" t="s">
        <v>401</v>
      </c>
      <c r="K66" t="s">
        <v>402</v>
      </c>
      <c r="L66" t="s">
        <v>403</v>
      </c>
      <c r="M66" t="s">
        <v>404</v>
      </c>
      <c r="N66" t="s">
        <v>405</v>
      </c>
      <c r="O66" t="s">
        <v>406</v>
      </c>
      <c r="P66" t="s">
        <v>1163</v>
      </c>
    </row>
    <row r="67" spans="1:38" ht="45" x14ac:dyDescent="0.25">
      <c r="B67" t="b">
        <f t="shared" ref="B67:B130" si="3">IF(LEFT(C67,2)="&lt;r",IF(A67=6,_xlfn.CONCAT(C67,D67:D72,"\r\n&lt;/routeDistribution&gt;"),_xlfn.CONCAT(C67,D67:D74,"\r\n&lt;/routeDistribution&gt;")))</f>
        <v>0</v>
      </c>
      <c r="C67">
        <f t="shared" si="2"/>
        <v>0</v>
      </c>
      <c r="D67" s="3" t="str">
        <f t="shared" ref="D67:D130" si="4">_xlfn.CONCAT("\r\n\t&lt;",E67," ",F67,"=",CHAR(34),G67:BH67)</f>
        <v>\r\n\t&lt;route id="Belmont-GrgHill-Monmnt-SB-16-Finish-Routed_66" edges="'-424978642.170 '12180067#0 '12180067#2 '12180067#3 '12180067#4 '12180067#6 '12180067#7 '12180067#9 '486653628 '43117623 '43357850#10 '43357850#11 '43357850#14.0/&gt;</v>
      </c>
      <c r="E67" t="s">
        <v>990</v>
      </c>
      <c r="F67" t="s">
        <v>1021</v>
      </c>
      <c r="G67" s="4" t="s">
        <v>1187</v>
      </c>
      <c r="H67" t="s">
        <v>399</v>
      </c>
      <c r="I67" t="s">
        <v>400</v>
      </c>
      <c r="J67" t="s">
        <v>401</v>
      </c>
      <c r="K67" t="s">
        <v>402</v>
      </c>
      <c r="L67" t="s">
        <v>403</v>
      </c>
      <c r="M67" t="s">
        <v>404</v>
      </c>
      <c r="N67" t="s">
        <v>405</v>
      </c>
      <c r="O67" t="s">
        <v>406</v>
      </c>
      <c r="P67" t="s">
        <v>407</v>
      </c>
      <c r="Q67" t="s">
        <v>558</v>
      </c>
      <c r="R67" t="s">
        <v>559</v>
      </c>
      <c r="S67" t="s">
        <v>1164</v>
      </c>
    </row>
    <row r="68" spans="1:38" ht="45" x14ac:dyDescent="0.25">
      <c r="B68" t="b">
        <f t="shared" si="3"/>
        <v>0</v>
      </c>
      <c r="C68">
        <f t="shared" si="2"/>
        <v>0</v>
      </c>
      <c r="D68" s="3" t="str">
        <f t="shared" si="4"/>
        <v>\r\n\t&lt;route id="Belmont-GrgHill-Monmnt-SB-16-Finish-Routed_67" edges="'-424978642.170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68" t="s">
        <v>991</v>
      </c>
      <c r="F68" t="s">
        <v>1021</v>
      </c>
      <c r="G68" s="4" t="s">
        <v>1187</v>
      </c>
      <c r="H68" t="s">
        <v>508</v>
      </c>
      <c r="I68" t="s">
        <v>509</v>
      </c>
      <c r="J68" t="s">
        <v>510</v>
      </c>
      <c r="K68" t="s">
        <v>511</v>
      </c>
      <c r="L68" t="s">
        <v>512</v>
      </c>
      <c r="M68" t="s">
        <v>513</v>
      </c>
      <c r="N68" t="s">
        <v>514</v>
      </c>
      <c r="O68" t="s">
        <v>515</v>
      </c>
      <c r="P68" t="s">
        <v>516</v>
      </c>
      <c r="Q68" t="s">
        <v>517</v>
      </c>
      <c r="R68" t="s">
        <v>518</v>
      </c>
      <c r="S68" t="s">
        <v>519</v>
      </c>
      <c r="T68" t="s">
        <v>540</v>
      </c>
      <c r="U68" t="s">
        <v>541</v>
      </c>
      <c r="V68" t="s">
        <v>542</v>
      </c>
      <c r="W68" t="s">
        <v>543</v>
      </c>
      <c r="X68" t="s">
        <v>544</v>
      </c>
      <c r="Y68" t="s">
        <v>545</v>
      </c>
      <c r="Z68" t="s">
        <v>546</v>
      </c>
      <c r="AA68" t="s">
        <v>547</v>
      </c>
      <c r="AB68" t="s">
        <v>548</v>
      </c>
      <c r="AC68" t="s">
        <v>549</v>
      </c>
      <c r="AD68" t="s">
        <v>550</v>
      </c>
      <c r="AE68" t="s">
        <v>551</v>
      </c>
      <c r="AF68" t="s">
        <v>552</v>
      </c>
      <c r="AG68" t="s">
        <v>553</v>
      </c>
      <c r="AH68" t="s">
        <v>554</v>
      </c>
      <c r="AI68" t="s">
        <v>555</v>
      </c>
      <c r="AJ68" t="s">
        <v>556</v>
      </c>
      <c r="AK68" t="s">
        <v>1165</v>
      </c>
    </row>
    <row r="69" spans="1:38" ht="45" x14ac:dyDescent="0.25">
      <c r="B69" t="b">
        <f t="shared" si="3"/>
        <v>0</v>
      </c>
      <c r="C69">
        <f t="shared" si="2"/>
        <v>0</v>
      </c>
      <c r="D69" s="3" t="str">
        <f t="shared" si="4"/>
        <v>\r\n\t&lt;route id="Belmont-GrgHill-Monmnt-SB-16-Finish-Routed_68" edges="'-424978642.170 '12180067#0 '12180067#2 '12180067#3 '12180067#4 '49916232#0 '12113021#2-AddedOnRampEdge '12113021#2 '43119835#1-AddedOnRampEdge '43119835#1 '43119835#1-AddedOffRampEdge '43119833#1 '49887339-AddedOnRampEdge '49887339.0/&gt;</v>
      </c>
      <c r="E69" t="s">
        <v>992</v>
      </c>
      <c r="F69" t="s">
        <v>1021</v>
      </c>
      <c r="G69" s="4" t="s">
        <v>1187</v>
      </c>
      <c r="H69" t="s">
        <v>399</v>
      </c>
      <c r="I69" t="s">
        <v>400</v>
      </c>
      <c r="J69" t="s">
        <v>401</v>
      </c>
      <c r="K69" t="s">
        <v>402</v>
      </c>
      <c r="L69" t="s">
        <v>560</v>
      </c>
      <c r="M69" t="s">
        <v>561</v>
      </c>
      <c r="N69" t="s">
        <v>562</v>
      </c>
      <c r="O69" t="s">
        <v>563</v>
      </c>
      <c r="P69" t="s">
        <v>564</v>
      </c>
      <c r="Q69" t="s">
        <v>565</v>
      </c>
      <c r="R69" t="s">
        <v>566</v>
      </c>
      <c r="S69" t="s">
        <v>567</v>
      </c>
      <c r="T69" t="s">
        <v>1166</v>
      </c>
    </row>
    <row r="70" spans="1:38" x14ac:dyDescent="0.25">
      <c r="A70">
        <v>6</v>
      </c>
      <c r="B70" t="str">
        <f t="shared" si="3"/>
        <v>&lt;routeDistribution id="Belmont-Lansdwn-States-NB-11-Distrib"&gt; \r\n\t&lt;route id="Belmont-Lansdwn-States-NB-11-Finish-Routed_69" edges="'423967359#1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id="Belmont-Lansdwn-States-NB-11-Finish-Routed_70" edges="'423967359#1 '423967352 '424978646 '424978639.0 '424978639.102 '387423966 '424978644 '423965484 '196358954#0 '196358954#1 '448887868 '448887871#0 '448887871#1 '448887869 '448887867 '196358956#0 '448887870#0 '12327906#0 '12327906#1/&gt;\r\n\t&lt;route id="Belmont-Lansdwn-States-NB-11-Finish-Routed_71" edges="'423967359#1 '423967352 '424978646 '424978639.0 '424978639.102 '12180460#0 '196358988#0 '49940061 '196358983#0 '196358983#1 '196358983#2 '196358983#3 '196358983#4 '196358983#5 '196358983#6 '196358983#7 '196358983#8/&gt;\r\n\t&lt;route id="Belmont-Lansdwn-States-NB-11-Finish-Routed_72" edges="'423967359#1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id="Belmont-Lansdwn-States-NB-11-Finish-Routed_73" edges="'423967359#1 '423967352 '424978646 '12180067#0 '12180067#2 '12180067#3 '12180067#4 '12180067#6 '12180067#7 '12180067#9 '486653628 '43117623 '-43357850#9 '-43357850#4/&gt;\r\n\t&lt;route id="Belmont-Lansdwn-States-NB-11-Finish-Routed_74" edges="'423967359#1 '423967352 '424978646 '12180067#0 '12180067#2 '12180067#3 '12180067#4 '12180067#6 '12180067#7 '12180067#9 '12113368#2 '12113368#3-AddedOnRampEdge '12113368#3 '121243831 '448887924 '49321305/&gt;\r\n&lt;/routeDistribution&gt;</v>
      </c>
      <c r="C70" s="3" t="s">
        <v>316</v>
      </c>
      <c r="D70" s="3" t="str">
        <f t="shared" si="4"/>
        <v>\r\n\t&lt;route id="Belmont-Lansdwn-States-NB-11-Finish-Routed_69" edges="'423967359#1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70" t="s">
        <v>915</v>
      </c>
      <c r="F70" t="s">
        <v>1021</v>
      </c>
      <c r="G70" s="4" t="s">
        <v>1178</v>
      </c>
      <c r="H70" t="s">
        <v>333</v>
      </c>
      <c r="I70" t="s">
        <v>334</v>
      </c>
      <c r="J70" t="s">
        <v>335</v>
      </c>
      <c r="K70" t="s">
        <v>336</v>
      </c>
      <c r="L70" t="s">
        <v>337</v>
      </c>
      <c r="M70" t="s">
        <v>338</v>
      </c>
      <c r="N70" t="s">
        <v>339</v>
      </c>
      <c r="O70" t="s">
        <v>340</v>
      </c>
      <c r="P70" t="s">
        <v>341</v>
      </c>
      <c r="Q70" t="s">
        <v>342</v>
      </c>
      <c r="R70" t="s">
        <v>343</v>
      </c>
      <c r="S70" t="s">
        <v>344</v>
      </c>
      <c r="T70" t="s">
        <v>345</v>
      </c>
      <c r="U70" t="s">
        <v>346</v>
      </c>
      <c r="V70" t="s">
        <v>347</v>
      </c>
      <c r="W70" t="s">
        <v>348</v>
      </c>
      <c r="X70" t="s">
        <v>349</v>
      </c>
      <c r="Y70" t="s">
        <v>350</v>
      </c>
      <c r="Z70" t="s">
        <v>351</v>
      </c>
      <c r="AA70" t="s">
        <v>352</v>
      </c>
      <c r="AB70" t="s">
        <v>353</v>
      </c>
      <c r="AC70" t="s">
        <v>354</v>
      </c>
      <c r="AD70" t="s">
        <v>355</v>
      </c>
      <c r="AE70" t="s">
        <v>356</v>
      </c>
      <c r="AF70" t="s">
        <v>357</v>
      </c>
      <c r="AG70" t="s">
        <v>358</v>
      </c>
      <c r="AH70" t="s">
        <v>1150</v>
      </c>
    </row>
    <row r="71" spans="1:38" x14ac:dyDescent="0.25">
      <c r="B71" t="b">
        <f t="shared" si="3"/>
        <v>0</v>
      </c>
      <c r="C71">
        <f t="shared" si="2"/>
        <v>0</v>
      </c>
      <c r="D71" s="3" t="str">
        <f t="shared" si="4"/>
        <v>\r\n\t&lt;route id="Belmont-Lansdwn-States-NB-11-Finish-Routed_70" edges="'423967359#1 '423967352 '424978646 '424978639.0 '424978639.102 '387423966 '424978644 '423965484 '196358954#0 '196358954#1 '448887868 '448887871#0 '448887871#1 '448887869 '448887867 '196358956#0 '448887870#0 '12327906#0 '12327906#1/&gt;</v>
      </c>
      <c r="E71" t="s">
        <v>916</v>
      </c>
      <c r="F71" t="s">
        <v>1021</v>
      </c>
      <c r="G71" s="4" t="s">
        <v>1178</v>
      </c>
      <c r="H71" t="s">
        <v>333</v>
      </c>
      <c r="I71" t="s">
        <v>334</v>
      </c>
      <c r="J71" t="s">
        <v>335</v>
      </c>
      <c r="K71" t="s">
        <v>336</v>
      </c>
      <c r="L71" t="s">
        <v>337</v>
      </c>
      <c r="M71" t="s">
        <v>338</v>
      </c>
      <c r="N71" t="s">
        <v>339</v>
      </c>
      <c r="O71" t="s">
        <v>340</v>
      </c>
      <c r="P71" t="s">
        <v>359</v>
      </c>
      <c r="Q71" t="s">
        <v>360</v>
      </c>
      <c r="R71" t="s">
        <v>361</v>
      </c>
      <c r="S71" t="s">
        <v>362</v>
      </c>
      <c r="T71" t="s">
        <v>363</v>
      </c>
      <c r="U71" t="s">
        <v>364</v>
      </c>
      <c r="V71" t="s">
        <v>365</v>
      </c>
      <c r="W71" t="s">
        <v>366</v>
      </c>
      <c r="X71" t="s">
        <v>367</v>
      </c>
      <c r="Y71" t="s">
        <v>1151</v>
      </c>
    </row>
    <row r="72" spans="1:38" x14ac:dyDescent="0.25">
      <c r="B72" t="b">
        <f t="shared" si="3"/>
        <v>0</v>
      </c>
      <c r="C72">
        <f t="shared" si="2"/>
        <v>0</v>
      </c>
      <c r="D72" s="3" t="str">
        <f t="shared" si="4"/>
        <v>\r\n\t&lt;route id="Belmont-Lansdwn-States-NB-11-Finish-Routed_71" edges="'423967359#1 '423967352 '424978646 '424978639.0 '424978639.102 '12180460#0 '196358988#0 '49940061 '196358983#0 '196358983#1 '196358983#2 '196358983#3 '196358983#4 '196358983#5 '196358983#6 '196358983#7 '196358983#8/&gt;</v>
      </c>
      <c r="E72" t="s">
        <v>917</v>
      </c>
      <c r="F72" t="s">
        <v>1021</v>
      </c>
      <c r="G72" s="4" t="s">
        <v>1178</v>
      </c>
      <c r="H72" t="s">
        <v>333</v>
      </c>
      <c r="I72" t="s">
        <v>334</v>
      </c>
      <c r="J72" t="s">
        <v>335</v>
      </c>
      <c r="K72" t="s">
        <v>336</v>
      </c>
      <c r="L72" t="s">
        <v>368</v>
      </c>
      <c r="M72" t="s">
        <v>369</v>
      </c>
      <c r="N72" t="s">
        <v>370</v>
      </c>
      <c r="O72" t="s">
        <v>371</v>
      </c>
      <c r="P72" t="s">
        <v>372</v>
      </c>
      <c r="Q72" t="s">
        <v>373</v>
      </c>
      <c r="R72" t="s">
        <v>374</v>
      </c>
      <c r="S72" t="s">
        <v>375</v>
      </c>
      <c r="T72" t="s">
        <v>376</v>
      </c>
      <c r="U72" t="s">
        <v>377</v>
      </c>
      <c r="V72" t="s">
        <v>378</v>
      </c>
      <c r="W72" t="s">
        <v>1152</v>
      </c>
    </row>
    <row r="73" spans="1:38" x14ac:dyDescent="0.25">
      <c r="B73" t="b">
        <f t="shared" si="3"/>
        <v>0</v>
      </c>
      <c r="C73">
        <f t="shared" si="2"/>
        <v>0</v>
      </c>
      <c r="D73" s="3" t="str">
        <f t="shared" si="4"/>
        <v>\r\n\t&lt;route id="Belmont-Lansdwn-States-NB-11-Finish-Routed_72" edges="'423967359#1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73" t="s">
        <v>918</v>
      </c>
      <c r="F73" t="s">
        <v>1021</v>
      </c>
      <c r="G73" s="4" t="s">
        <v>1178</v>
      </c>
      <c r="H73" t="s">
        <v>333</v>
      </c>
      <c r="I73" t="s">
        <v>334</v>
      </c>
      <c r="J73" t="s">
        <v>379</v>
      </c>
      <c r="K73" t="s">
        <v>380</v>
      </c>
      <c r="L73" t="s">
        <v>381</v>
      </c>
      <c r="M73" t="s">
        <v>382</v>
      </c>
      <c r="N73" t="s">
        <v>383</v>
      </c>
      <c r="O73" t="s">
        <v>384</v>
      </c>
      <c r="P73" t="s">
        <v>385</v>
      </c>
      <c r="Q73" t="s">
        <v>386</v>
      </c>
      <c r="R73" t="s">
        <v>387</v>
      </c>
      <c r="S73" t="s">
        <v>388</v>
      </c>
      <c r="T73" t="s">
        <v>389</v>
      </c>
      <c r="U73" t="s">
        <v>390</v>
      </c>
      <c r="V73" t="s">
        <v>391</v>
      </c>
      <c r="W73" t="s">
        <v>392</v>
      </c>
      <c r="X73" t="s">
        <v>393</v>
      </c>
      <c r="Y73" t="s">
        <v>394</v>
      </c>
      <c r="Z73" t="s">
        <v>395</v>
      </c>
      <c r="AA73" t="s">
        <v>778</v>
      </c>
      <c r="AB73" t="s">
        <v>779</v>
      </c>
      <c r="AC73" t="s">
        <v>780</v>
      </c>
      <c r="AD73" t="s">
        <v>692</v>
      </c>
      <c r="AE73" t="s">
        <v>693</v>
      </c>
      <c r="AF73" t="s">
        <v>396</v>
      </c>
      <c r="AG73" t="s">
        <v>397</v>
      </c>
      <c r="AH73" t="s">
        <v>398</v>
      </c>
      <c r="AI73" t="s">
        <v>1153</v>
      </c>
    </row>
    <row r="74" spans="1:38" x14ac:dyDescent="0.25">
      <c r="B74" t="b">
        <f t="shared" si="3"/>
        <v>0</v>
      </c>
      <c r="C74">
        <f t="shared" si="2"/>
        <v>0</v>
      </c>
      <c r="D74" s="3" t="str">
        <f t="shared" si="4"/>
        <v>\r\n\t&lt;route id="Belmont-Lansdwn-States-NB-11-Finish-Routed_73" edges="'423967359#1 '423967352 '424978646 '12180067#0 '12180067#2 '12180067#3 '12180067#4 '12180067#6 '12180067#7 '12180067#9 '486653628 '43117623 '-43357850#9 '-43357850#4/&gt;</v>
      </c>
      <c r="E74" t="s">
        <v>919</v>
      </c>
      <c r="F74" t="s">
        <v>1021</v>
      </c>
      <c r="G74" s="4" t="s">
        <v>1178</v>
      </c>
      <c r="H74" t="s">
        <v>333</v>
      </c>
      <c r="I74" t="s">
        <v>334</v>
      </c>
      <c r="J74" t="s">
        <v>399</v>
      </c>
      <c r="K74" t="s">
        <v>400</v>
      </c>
      <c r="L74" t="s">
        <v>401</v>
      </c>
      <c r="M74" t="s">
        <v>402</v>
      </c>
      <c r="N74" t="s">
        <v>403</v>
      </c>
      <c r="O74" t="s">
        <v>404</v>
      </c>
      <c r="P74" t="s">
        <v>405</v>
      </c>
      <c r="Q74" t="s">
        <v>406</v>
      </c>
      <c r="R74" t="s">
        <v>407</v>
      </c>
      <c r="S74" t="s">
        <v>408</v>
      </c>
      <c r="T74" t="s">
        <v>1154</v>
      </c>
    </row>
    <row r="75" spans="1:38" x14ac:dyDescent="0.25">
      <c r="B75" t="b">
        <f t="shared" si="3"/>
        <v>0</v>
      </c>
      <c r="C75">
        <f t="shared" si="2"/>
        <v>0</v>
      </c>
      <c r="D75" s="3" t="str">
        <f t="shared" si="4"/>
        <v>\r\n\t&lt;route id="Belmont-Lansdwn-States-NB-11-Finish-Routed_74" edges="'423967359#1 '423967352 '424978646 '12180067#0 '12180067#2 '12180067#3 '12180067#4 '12180067#6 '12180067#7 '12180067#9 '12113368#2 '12113368#3-AddedOnRampEdge '12113368#3 '121243831 '448887924 '49321305/&gt;</v>
      </c>
      <c r="E75" t="s">
        <v>920</v>
      </c>
      <c r="F75" t="s">
        <v>1021</v>
      </c>
      <c r="G75" s="4" t="s">
        <v>1178</v>
      </c>
      <c r="H75" t="s">
        <v>333</v>
      </c>
      <c r="I75" t="s">
        <v>334</v>
      </c>
      <c r="J75" t="s">
        <v>399</v>
      </c>
      <c r="K75" t="s">
        <v>400</v>
      </c>
      <c r="L75" t="s">
        <v>401</v>
      </c>
      <c r="M75" t="s">
        <v>402</v>
      </c>
      <c r="N75" t="s">
        <v>403</v>
      </c>
      <c r="O75" t="s">
        <v>404</v>
      </c>
      <c r="P75" t="s">
        <v>405</v>
      </c>
      <c r="Q75" t="s">
        <v>409</v>
      </c>
      <c r="R75" t="s">
        <v>410</v>
      </c>
      <c r="S75" t="s">
        <v>411</v>
      </c>
      <c r="T75" t="s">
        <v>412</v>
      </c>
      <c r="U75" t="s">
        <v>413</v>
      </c>
      <c r="V75" t="s">
        <v>1155</v>
      </c>
    </row>
    <row r="76" spans="1:38" ht="30" x14ac:dyDescent="0.25">
      <c r="A76">
        <v>8</v>
      </c>
      <c r="B76" t="str">
        <f t="shared" si="3"/>
        <v>&lt;routeDistribution id="Belmont-Lansdwn-States-SB-11-Distrib"&gt; \r\n\t&lt;route id="Belmont-Lansdwn-States-SB-11-Finish-Routed_75" edges="'-423967359#1 '-423967359#0 '-423967356 '-424978643 '-423967357 '-423967353 '-423967354 '-423967355 '-423967358#2 '-423967358#1 '-423967058#1 '-423967058#0 '-424824620 '-424824619 '-423956982 '-424824621 '-423956981 '-424803245 '-424803247#1 '-12150712#6 '-12150712#4 '-12150712#3/&gt;\r\n\t&lt;route id="Belmont-Lansdwn-States-SB-11-Finish-Routed_76" edges="'-423967359#1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id="Belmont-Lansdwn-States-SB-11-Finish-Routed_77" edges="'-423967359#1 '-423967359#0 '-423967356 '-424978643 '-423967357 '-423967353 '-423967354 '-423967355 '-423967358#2 '-423967358#1 '-423967058#1 '-423967058#0 '-424824620 '-424824619 '-423956982 '-424824621 '-423956981 '-424803245 '-424803247#1 '134557563#9 '134557563#10 '-42706763#5 '-42706763#3 '-42706763#2/&gt;\r\n\t&lt;route id="Belmont-Lansdwn-States-SB-11-Finish-Routed_78"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id="Belmont-Lansdwn-States-SB-11-Finish-Routed_79" edges="'-423967359#1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id="Belmont-Lansdwn-States-SB-11-Finish-Routed_80" edges="'-423967359#1 '-423967359#0 '-423967356 '-424978643 '-106455704#9 '-106455704#3 '-106455704#1 '133870836#0 '133870831#5 '133870831#6 '133870834#0 '-12124565#1 '-12124565#0 '12124622#2 '12161029#0 '43357850#14.0/&gt;\r\n\t&lt;route id="Belmont-Lansdwn-States-SB-11-Finish-Routed_81"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id="Belmont-Lansdwn-States-SB-11-Finish-Routed_82" edges="'-423967359#1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v>
      </c>
      <c r="C76" s="3" t="s">
        <v>317</v>
      </c>
      <c r="D76" s="3" t="str">
        <f t="shared" si="4"/>
        <v>\r\n\t&lt;route id="Belmont-Lansdwn-States-SB-11-Finish-Routed_75" edges="'-423967359#1 '-423967359#0 '-423967356 '-424978643 '-423967357 '-423967353 '-423967354 '-423967355 '-423967358#2 '-423967358#1 '-423967058#1 '-423967058#0 '-424824620 '-424824619 '-423956982 '-424824621 '-423956981 '-424803245 '-424803247#1 '-12150712#6 '-12150712#4 '-12150712#3/&gt;</v>
      </c>
      <c r="E76" t="s">
        <v>921</v>
      </c>
      <c r="F76" t="s">
        <v>1021</v>
      </c>
      <c r="G76" s="4" t="s">
        <v>1179</v>
      </c>
      <c r="H76" t="s">
        <v>511</v>
      </c>
      <c r="I76" t="s">
        <v>512</v>
      </c>
      <c r="J76" t="s">
        <v>513</v>
      </c>
      <c r="K76" t="s">
        <v>514</v>
      </c>
      <c r="L76" t="s">
        <v>515</v>
      </c>
      <c r="M76" t="s">
        <v>516</v>
      </c>
      <c r="N76" t="s">
        <v>517</v>
      </c>
      <c r="O76" t="s">
        <v>518</v>
      </c>
      <c r="P76" t="s">
        <v>519</v>
      </c>
      <c r="Q76" t="s">
        <v>520</v>
      </c>
      <c r="R76" t="s">
        <v>521</v>
      </c>
      <c r="S76" t="s">
        <v>522</v>
      </c>
      <c r="T76" t="s">
        <v>523</v>
      </c>
      <c r="U76" t="s">
        <v>524</v>
      </c>
      <c r="V76" t="s">
        <v>525</v>
      </c>
      <c r="W76" t="s">
        <v>526</v>
      </c>
      <c r="X76" t="s">
        <v>527</v>
      </c>
      <c r="Y76" t="s">
        <v>528</v>
      </c>
      <c r="Z76" t="s">
        <v>529</v>
      </c>
      <c r="AA76" t="s">
        <v>530</v>
      </c>
      <c r="AB76" t="s">
        <v>1159</v>
      </c>
    </row>
    <row r="77" spans="1:38" ht="30" x14ac:dyDescent="0.25">
      <c r="B77" t="b">
        <f t="shared" si="3"/>
        <v>0</v>
      </c>
      <c r="C77">
        <f t="shared" si="2"/>
        <v>0</v>
      </c>
      <c r="D77" s="3" t="str">
        <f t="shared" si="4"/>
        <v>\r\n\t&lt;route id="Belmont-Lansdwn-States-SB-11-Finish-Routed_76" edges="'-423967359#1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77" t="s">
        <v>922</v>
      </c>
      <c r="F77" t="s">
        <v>1021</v>
      </c>
      <c r="G77" s="4" t="s">
        <v>1179</v>
      </c>
      <c r="H77" t="s">
        <v>511</v>
      </c>
      <c r="I77" t="s">
        <v>512</v>
      </c>
      <c r="J77" t="s">
        <v>513</v>
      </c>
      <c r="K77" t="s">
        <v>514</v>
      </c>
      <c r="L77" t="s">
        <v>515</v>
      </c>
      <c r="M77" t="s">
        <v>516</v>
      </c>
      <c r="N77" t="s">
        <v>517</v>
      </c>
      <c r="O77" t="s">
        <v>518</v>
      </c>
      <c r="P77" t="s">
        <v>519</v>
      </c>
      <c r="Q77" t="s">
        <v>520</v>
      </c>
      <c r="R77" t="s">
        <v>521</v>
      </c>
      <c r="S77" t="s">
        <v>522</v>
      </c>
      <c r="T77" t="s">
        <v>523</v>
      </c>
      <c r="U77" t="s">
        <v>524</v>
      </c>
      <c r="V77" t="s">
        <v>525</v>
      </c>
      <c r="W77" t="s">
        <v>526</v>
      </c>
      <c r="X77" t="s">
        <v>527</v>
      </c>
      <c r="Y77" t="s">
        <v>528</v>
      </c>
      <c r="Z77" t="s">
        <v>529</v>
      </c>
      <c r="AA77" t="s">
        <v>531</v>
      </c>
      <c r="AB77" t="s">
        <v>532</v>
      </c>
      <c r="AC77" t="s">
        <v>533</v>
      </c>
      <c r="AD77" t="s">
        <v>534</v>
      </c>
      <c r="AE77" t="s">
        <v>535</v>
      </c>
      <c r="AF77" t="s">
        <v>1160</v>
      </c>
    </row>
    <row r="78" spans="1:38" ht="30" x14ac:dyDescent="0.25">
      <c r="B78" t="b">
        <f t="shared" si="3"/>
        <v>0</v>
      </c>
      <c r="C78">
        <f t="shared" si="2"/>
        <v>0</v>
      </c>
      <c r="D78" s="3" t="str">
        <f t="shared" si="4"/>
        <v>\r\n\t&lt;route id="Belmont-Lansdwn-States-SB-11-Finish-Routed_77" edges="'-423967359#1 '-423967359#0 '-423967356 '-424978643 '-423967357 '-423967353 '-423967354 '-423967355 '-423967358#2 '-423967358#1 '-423967058#1 '-423967058#0 '-424824620 '-424824619 '-423956982 '-424824621 '-423956981 '-424803245 '-424803247#1 '134557563#9 '134557563#10 '-42706763#5 '-42706763#3 '-42706763#2/&gt;</v>
      </c>
      <c r="E78" t="s">
        <v>923</v>
      </c>
      <c r="F78" t="s">
        <v>1021</v>
      </c>
      <c r="G78" s="4" t="s">
        <v>1179</v>
      </c>
      <c r="H78" t="s">
        <v>511</v>
      </c>
      <c r="I78" t="s">
        <v>512</v>
      </c>
      <c r="J78" t="s">
        <v>513</v>
      </c>
      <c r="K78" t="s">
        <v>514</v>
      </c>
      <c r="L78" t="s">
        <v>515</v>
      </c>
      <c r="M78" t="s">
        <v>516</v>
      </c>
      <c r="N78" t="s">
        <v>517</v>
      </c>
      <c r="O78" t="s">
        <v>518</v>
      </c>
      <c r="P78" t="s">
        <v>519</v>
      </c>
      <c r="Q78" t="s">
        <v>520</v>
      </c>
      <c r="R78" t="s">
        <v>521</v>
      </c>
      <c r="S78" t="s">
        <v>522</v>
      </c>
      <c r="T78" t="s">
        <v>523</v>
      </c>
      <c r="U78" t="s">
        <v>524</v>
      </c>
      <c r="V78" t="s">
        <v>525</v>
      </c>
      <c r="W78" t="s">
        <v>526</v>
      </c>
      <c r="X78" t="s">
        <v>527</v>
      </c>
      <c r="Y78" t="s">
        <v>528</v>
      </c>
      <c r="Z78" t="s">
        <v>536</v>
      </c>
      <c r="AA78" t="s">
        <v>537</v>
      </c>
      <c r="AB78" t="s">
        <v>538</v>
      </c>
      <c r="AC78" t="s">
        <v>539</v>
      </c>
      <c r="AD78" t="s">
        <v>1161</v>
      </c>
    </row>
    <row r="79" spans="1:38" ht="30" x14ac:dyDescent="0.25">
      <c r="B79" t="b">
        <f t="shared" si="3"/>
        <v>0</v>
      </c>
      <c r="C79">
        <f t="shared" si="2"/>
        <v>0</v>
      </c>
      <c r="D79" s="3" t="str">
        <f t="shared" si="4"/>
        <v>\r\n\t&lt;route id="Belmont-Lansdwn-States-SB-11-Finish-Routed_78"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79" t="s">
        <v>924</v>
      </c>
      <c r="F79" t="s">
        <v>1021</v>
      </c>
      <c r="G79" s="4" t="s">
        <v>1179</v>
      </c>
      <c r="H79" t="s">
        <v>511</v>
      </c>
      <c r="I79" t="s">
        <v>512</v>
      </c>
      <c r="J79" t="s">
        <v>513</v>
      </c>
      <c r="K79" t="s">
        <v>514</v>
      </c>
      <c r="L79" t="s">
        <v>515</v>
      </c>
      <c r="M79" t="s">
        <v>516</v>
      </c>
      <c r="N79" t="s">
        <v>517</v>
      </c>
      <c r="O79" t="s">
        <v>518</v>
      </c>
      <c r="P79" t="s">
        <v>519</v>
      </c>
      <c r="Q79" t="s">
        <v>540</v>
      </c>
      <c r="R79" t="s">
        <v>541</v>
      </c>
      <c r="S79" t="s">
        <v>542</v>
      </c>
      <c r="T79" t="s">
        <v>543</v>
      </c>
      <c r="U79" t="s">
        <v>544</v>
      </c>
      <c r="V79" t="s">
        <v>545</v>
      </c>
      <c r="W79" t="s">
        <v>546</v>
      </c>
      <c r="X79" t="s">
        <v>547</v>
      </c>
      <c r="Y79" t="s">
        <v>548</v>
      </c>
      <c r="Z79" t="s">
        <v>549</v>
      </c>
      <c r="AA79" t="s">
        <v>550</v>
      </c>
      <c r="AB79" t="s">
        <v>551</v>
      </c>
      <c r="AC79" t="s">
        <v>552</v>
      </c>
      <c r="AD79" t="s">
        <v>553</v>
      </c>
      <c r="AE79" t="s">
        <v>554</v>
      </c>
      <c r="AF79" t="s">
        <v>555</v>
      </c>
      <c r="AG79" t="s">
        <v>556</v>
      </c>
      <c r="AH79" t="s">
        <v>557</v>
      </c>
      <c r="AI79" t="s">
        <v>1162</v>
      </c>
    </row>
    <row r="80" spans="1:38" ht="30" x14ac:dyDescent="0.25">
      <c r="B80" t="b">
        <f t="shared" si="3"/>
        <v>0</v>
      </c>
      <c r="C80">
        <f t="shared" si="2"/>
        <v>0</v>
      </c>
      <c r="D80" s="3" t="str">
        <f t="shared" si="4"/>
        <v>\r\n\t&lt;route id="Belmont-Lansdwn-States-SB-11-Finish-Routed_79" edges="'-423967359#1 '-423967359#0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v>
      </c>
      <c r="E80" t="s">
        <v>925</v>
      </c>
      <c r="F80" t="s">
        <v>1021</v>
      </c>
      <c r="G80" s="4" t="s">
        <v>1179</v>
      </c>
      <c r="H80" t="s">
        <v>511</v>
      </c>
      <c r="I80" t="s">
        <v>512</v>
      </c>
      <c r="J80" t="s">
        <v>513</v>
      </c>
      <c r="K80" t="s">
        <v>514</v>
      </c>
      <c r="L80" t="s">
        <v>515</v>
      </c>
      <c r="M80" t="s">
        <v>516</v>
      </c>
      <c r="N80" t="s">
        <v>517</v>
      </c>
      <c r="O80" t="s">
        <v>518</v>
      </c>
      <c r="P80" t="s">
        <v>706</v>
      </c>
      <c r="Q80" t="s">
        <v>612</v>
      </c>
      <c r="R80" t="s">
        <v>419</v>
      </c>
      <c r="S80" t="s">
        <v>420</v>
      </c>
      <c r="T80" t="s">
        <v>421</v>
      </c>
      <c r="U80" t="s">
        <v>422</v>
      </c>
      <c r="V80" t="s">
        <v>423</v>
      </c>
      <c r="W80" t="s">
        <v>424</v>
      </c>
      <c r="X80" t="s">
        <v>425</v>
      </c>
      <c r="Y80" t="s">
        <v>426</v>
      </c>
      <c r="Z80" t="s">
        <v>331</v>
      </c>
      <c r="AA80" t="s">
        <v>332</v>
      </c>
      <c r="AB80" t="s">
        <v>333</v>
      </c>
      <c r="AC80" t="s">
        <v>334</v>
      </c>
      <c r="AD80" t="s">
        <v>399</v>
      </c>
      <c r="AE80" t="s">
        <v>400</v>
      </c>
      <c r="AF80" t="s">
        <v>401</v>
      </c>
      <c r="AG80" t="s">
        <v>402</v>
      </c>
      <c r="AH80" t="s">
        <v>403</v>
      </c>
      <c r="AI80" t="s">
        <v>404</v>
      </c>
      <c r="AJ80" t="s">
        <v>405</v>
      </c>
      <c r="AK80" t="s">
        <v>406</v>
      </c>
      <c r="AL80" t="s">
        <v>1163</v>
      </c>
    </row>
    <row r="81" spans="1:45" ht="30" x14ac:dyDescent="0.25">
      <c r="B81" t="b">
        <f t="shared" si="3"/>
        <v>0</v>
      </c>
      <c r="C81">
        <f t="shared" si="2"/>
        <v>0</v>
      </c>
      <c r="D81" s="3" t="str">
        <f t="shared" si="4"/>
        <v>\r\n\t&lt;route id="Belmont-Lansdwn-States-SB-11-Finish-Routed_80" edges="'-423967359#1 '-423967359#0 '-423967356 '-424978643 '-106455704#9 '-106455704#3 '-106455704#1 '133870836#0 '133870831#5 '133870831#6 '133870834#0 '-12124565#1 '-12124565#0 '12124622#2 '12161029#0 '43357850#14.0/&gt;</v>
      </c>
      <c r="E81" t="s">
        <v>926</v>
      </c>
      <c r="F81" t="s">
        <v>1021</v>
      </c>
      <c r="G81" s="4" t="s">
        <v>1179</v>
      </c>
      <c r="H81" t="s">
        <v>511</v>
      </c>
      <c r="I81" t="s">
        <v>512</v>
      </c>
      <c r="J81" t="s">
        <v>513</v>
      </c>
      <c r="K81" t="s">
        <v>568</v>
      </c>
      <c r="L81" t="s">
        <v>573</v>
      </c>
      <c r="M81" t="s">
        <v>583</v>
      </c>
      <c r="N81" t="s">
        <v>584</v>
      </c>
      <c r="O81" t="s">
        <v>585</v>
      </c>
      <c r="P81" t="s">
        <v>586</v>
      </c>
      <c r="Q81" t="s">
        <v>587</v>
      </c>
      <c r="R81" t="s">
        <v>588</v>
      </c>
      <c r="S81" t="s">
        <v>589</v>
      </c>
      <c r="T81" t="s">
        <v>590</v>
      </c>
      <c r="U81" t="s">
        <v>595</v>
      </c>
      <c r="V81" t="s">
        <v>1164</v>
      </c>
    </row>
    <row r="82" spans="1:45" ht="30" x14ac:dyDescent="0.25">
      <c r="B82" t="b">
        <f t="shared" si="3"/>
        <v>0</v>
      </c>
      <c r="C82">
        <f t="shared" si="2"/>
        <v>0</v>
      </c>
      <c r="D82" s="3" t="str">
        <f t="shared" si="4"/>
        <v>\r\n\t&lt;route id="Belmont-Lansdwn-States-SB-11-Finish-Routed_81" edges="'-423967359#1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82" t="s">
        <v>927</v>
      </c>
      <c r="F82" t="s">
        <v>1021</v>
      </c>
      <c r="G82" s="4" t="s">
        <v>1179</v>
      </c>
      <c r="H82" t="s">
        <v>511</v>
      </c>
      <c r="I82" t="s">
        <v>512</v>
      </c>
      <c r="J82" t="s">
        <v>513</v>
      </c>
      <c r="K82" t="s">
        <v>514</v>
      </c>
      <c r="L82" t="s">
        <v>515</v>
      </c>
      <c r="M82" t="s">
        <v>516</v>
      </c>
      <c r="N82" t="s">
        <v>517</v>
      </c>
      <c r="O82" t="s">
        <v>518</v>
      </c>
      <c r="P82" t="s">
        <v>519</v>
      </c>
      <c r="Q82" t="s">
        <v>540</v>
      </c>
      <c r="R82" t="s">
        <v>541</v>
      </c>
      <c r="S82" t="s">
        <v>542</v>
      </c>
      <c r="T82" t="s">
        <v>543</v>
      </c>
      <c r="U82" t="s">
        <v>544</v>
      </c>
      <c r="V82" t="s">
        <v>545</v>
      </c>
      <c r="W82" t="s">
        <v>546</v>
      </c>
      <c r="X82" t="s">
        <v>547</v>
      </c>
      <c r="Y82" t="s">
        <v>548</v>
      </c>
      <c r="Z82" t="s">
        <v>549</v>
      </c>
      <c r="AA82" t="s">
        <v>550</v>
      </c>
      <c r="AB82" t="s">
        <v>551</v>
      </c>
      <c r="AC82" t="s">
        <v>552</v>
      </c>
      <c r="AD82" t="s">
        <v>553</v>
      </c>
      <c r="AE82" t="s">
        <v>554</v>
      </c>
      <c r="AF82" t="s">
        <v>555</v>
      </c>
      <c r="AG82" t="s">
        <v>556</v>
      </c>
      <c r="AH82" t="s">
        <v>1165</v>
      </c>
    </row>
    <row r="83" spans="1:45" ht="30" x14ac:dyDescent="0.25">
      <c r="B83" t="b">
        <f t="shared" si="3"/>
        <v>0</v>
      </c>
      <c r="C83">
        <f t="shared" si="2"/>
        <v>0</v>
      </c>
      <c r="D83" s="3" t="str">
        <f t="shared" si="4"/>
        <v>\r\n\t&lt;route id="Belmont-Lansdwn-States-SB-11-Finish-Routed_82" edges="'-423967359#1 '-423967359#0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v>
      </c>
      <c r="E83" t="s">
        <v>928</v>
      </c>
      <c r="F83" t="s">
        <v>1021</v>
      </c>
      <c r="G83" s="4" t="s">
        <v>1179</v>
      </c>
      <c r="H83" t="s">
        <v>511</v>
      </c>
      <c r="I83" t="s">
        <v>512</v>
      </c>
      <c r="J83" t="s">
        <v>513</v>
      </c>
      <c r="K83" t="s">
        <v>514</v>
      </c>
      <c r="L83" t="s">
        <v>515</v>
      </c>
      <c r="M83" t="s">
        <v>516</v>
      </c>
      <c r="N83" t="s">
        <v>517</v>
      </c>
      <c r="O83" t="s">
        <v>518</v>
      </c>
      <c r="P83" t="s">
        <v>519</v>
      </c>
      <c r="Q83" t="s">
        <v>540</v>
      </c>
      <c r="R83" t="s">
        <v>541</v>
      </c>
      <c r="S83" t="s">
        <v>542</v>
      </c>
      <c r="T83" t="s">
        <v>543</v>
      </c>
      <c r="U83" t="s">
        <v>544</v>
      </c>
      <c r="V83" t="s">
        <v>545</v>
      </c>
      <c r="W83" t="s">
        <v>546</v>
      </c>
      <c r="X83" t="s">
        <v>547</v>
      </c>
      <c r="Y83" t="s">
        <v>548</v>
      </c>
      <c r="Z83" t="s">
        <v>549</v>
      </c>
      <c r="AA83" t="s">
        <v>550</v>
      </c>
      <c r="AB83" t="s">
        <v>551</v>
      </c>
      <c r="AC83" t="s">
        <v>552</v>
      </c>
      <c r="AD83" t="s">
        <v>553</v>
      </c>
      <c r="AE83" t="s">
        <v>554</v>
      </c>
      <c r="AF83" t="s">
        <v>598</v>
      </c>
      <c r="AG83" t="s">
        <v>567</v>
      </c>
      <c r="AH83" t="s">
        <v>1166</v>
      </c>
    </row>
    <row r="84" spans="1:45" x14ac:dyDescent="0.25">
      <c r="A84">
        <v>6</v>
      </c>
      <c r="B84" t="str">
        <f t="shared" si="3"/>
        <v>&lt;routeDistribution id="Belmont-Monmnt-Conshi-NB-12-Distrib"&gt; \r\n\t&lt;route id="Belmont-Monmnt-Conshi-NB-12-Finish-Routed_83" edges="'196358954#1 '448887868 '448887871#0 '448887871#1 '-448887902 '-196358958 '-196358959#5 '180860085#0 '180860085#1 '180860085#2 '180860085#3 '448887904 '448887906 '448887908 '448887907 '448887889 '448887879 '448887886 '180860083#0 '448887887 '12206200 '448887872 '119667113 '63067896 '104526256-AddedOnRampEdge/&gt;\r\n\t&lt;route id="Belmont-Monmnt-Conshi-NB-12-Finish-Routed_84" edges="'196358954#1 '448887868 '448887871#0 '448887871#1 '448887869 '448887867 '196358956#0 '448887870#0 '12327906#0 '12327906#1/&gt;\r\n\t&lt;route id="Belmont-Monmnt-Conshi-NB-12-Finish-Routed_85" edges="'196358954#1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id="Belmont-Monmnt-Conshi-NB-12-Finish-Routed_86" edges="'196358954#1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id="Belmont-Monmnt-Conshi-NB-12-Finish-Routed_87" edges="'196358954#1 '448887868 '448887871#0 '448887871#1 '-448887902 '-196358958 '-196358959#5 '-196358959#4 '-196358959#3 '-196204937#2 '-196204937#1 '12125400#0 '12125400#1 '12125400#2 '-145818794#2 '-145818794#0 '145818800 '-43357850#4/&gt;\r\n\t&lt;route id="Belmont-Monmnt-Conshi-NB-12-Finish-Routed_88" edges="'196358954#1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'49321305/&gt;\r\n&lt;/routeDistribution&gt;</v>
      </c>
      <c r="C84" s="3" t="s">
        <v>318</v>
      </c>
      <c r="D84" s="3" t="str">
        <f t="shared" si="4"/>
        <v>\r\n\t&lt;route id="Belmont-Monmnt-Conshi-NB-12-Finish-Routed_83" edges="'196358954#1 '448887868 '448887871#0 '448887871#1 '-448887902 '-196358958 '-196358959#5 '180860085#0 '180860085#1 '180860085#2 '180860085#3 '448887904 '448887906 '448887908 '448887907 '448887889 '448887879 '448887886 '180860083#0 '448887887 '12206200 '448887872 '119667113 '63067896 '104526256-AddedOnRampEdge/&gt;</v>
      </c>
      <c r="E84" t="s">
        <v>929</v>
      </c>
      <c r="F84" t="s">
        <v>1021</v>
      </c>
      <c r="G84" s="4" t="s">
        <v>1180</v>
      </c>
      <c r="H84" t="s">
        <v>360</v>
      </c>
      <c r="I84" t="s">
        <v>361</v>
      </c>
      <c r="J84" t="s">
        <v>362</v>
      </c>
      <c r="K84" t="s">
        <v>707</v>
      </c>
      <c r="L84" t="s">
        <v>708</v>
      </c>
      <c r="M84" t="s">
        <v>704</v>
      </c>
      <c r="N84" t="s">
        <v>342</v>
      </c>
      <c r="O84" t="s">
        <v>343</v>
      </c>
      <c r="P84" t="s">
        <v>344</v>
      </c>
      <c r="Q84" t="s">
        <v>345</v>
      </c>
      <c r="R84" t="s">
        <v>346</v>
      </c>
      <c r="S84" t="s">
        <v>347</v>
      </c>
      <c r="T84" t="s">
        <v>348</v>
      </c>
      <c r="U84" t="s">
        <v>349</v>
      </c>
      <c r="V84" t="s">
        <v>350</v>
      </c>
      <c r="W84" t="s">
        <v>351</v>
      </c>
      <c r="X84" t="s">
        <v>352</v>
      </c>
      <c r="Y84" t="s">
        <v>353</v>
      </c>
      <c r="Z84" t="s">
        <v>354</v>
      </c>
      <c r="AA84" t="s">
        <v>355</v>
      </c>
      <c r="AB84" t="s">
        <v>356</v>
      </c>
      <c r="AC84" t="s">
        <v>357</v>
      </c>
      <c r="AD84" t="s">
        <v>358</v>
      </c>
      <c r="AE84" t="s">
        <v>1150</v>
      </c>
    </row>
    <row r="85" spans="1:45" x14ac:dyDescent="0.25">
      <c r="B85" t="b">
        <f t="shared" si="3"/>
        <v>0</v>
      </c>
      <c r="C85">
        <f t="shared" si="2"/>
        <v>0</v>
      </c>
      <c r="D85" s="3" t="str">
        <f t="shared" si="4"/>
        <v>\r\n\t&lt;route id="Belmont-Monmnt-Conshi-NB-12-Finish-Routed_84" edges="'196358954#1 '448887868 '448887871#0 '448887871#1 '448887869 '448887867 '196358956#0 '448887870#0 '12327906#0 '12327906#1/&gt;</v>
      </c>
      <c r="E85" t="s">
        <v>930</v>
      </c>
      <c r="F85" t="s">
        <v>1021</v>
      </c>
      <c r="G85" s="4" t="s">
        <v>1180</v>
      </c>
      <c r="H85" t="s">
        <v>360</v>
      </c>
      <c r="I85" t="s">
        <v>361</v>
      </c>
      <c r="J85" t="s">
        <v>362</v>
      </c>
      <c r="K85" t="s">
        <v>363</v>
      </c>
      <c r="L85" t="s">
        <v>364</v>
      </c>
      <c r="M85" t="s">
        <v>365</v>
      </c>
      <c r="N85" t="s">
        <v>366</v>
      </c>
      <c r="O85" t="s">
        <v>367</v>
      </c>
      <c r="P85" t="s">
        <v>1151</v>
      </c>
    </row>
    <row r="86" spans="1:45" x14ac:dyDescent="0.25">
      <c r="B86" t="b">
        <f t="shared" si="3"/>
        <v>0</v>
      </c>
      <c r="C86">
        <f t="shared" si="2"/>
        <v>0</v>
      </c>
      <c r="D86" s="3" t="str">
        <f t="shared" si="4"/>
        <v>\r\n\t&lt;route id="Belmont-Monmnt-Conshi-NB-12-Finish-Routed_85" edges="'196358954#1 '448887868 '448887901 '12149612#0 '12149612#1 '12149612#2 '12149612#4 '12149612#5 '448845222 '448845221 '448845220#0 '448845219#0 '-448845188#1 '-448845176#2 '-448845175#3 '-448845175#2 '-448845183#1 '-121496098#2 '-121496098#0 '-12200500#6 '-12200500#5 '196358983#4 '196358983#5 '196358983#6 '196358983#7 '196358983#8/&gt;</v>
      </c>
      <c r="E86" t="s">
        <v>931</v>
      </c>
      <c r="F86" t="s">
        <v>1021</v>
      </c>
      <c r="G86" s="4" t="s">
        <v>1180</v>
      </c>
      <c r="H86" t="s">
        <v>360</v>
      </c>
      <c r="I86" t="s">
        <v>694</v>
      </c>
      <c r="J86" t="s">
        <v>695</v>
      </c>
      <c r="K86" t="s">
        <v>696</v>
      </c>
      <c r="L86" t="s">
        <v>697</v>
      </c>
      <c r="M86" t="s">
        <v>698</v>
      </c>
      <c r="N86" t="s">
        <v>699</v>
      </c>
      <c r="O86" t="s">
        <v>700</v>
      </c>
      <c r="P86" t="s">
        <v>701</v>
      </c>
      <c r="Q86" t="s">
        <v>702</v>
      </c>
      <c r="R86" t="s">
        <v>453</v>
      </c>
      <c r="S86" t="s">
        <v>454</v>
      </c>
      <c r="T86" t="s">
        <v>455</v>
      </c>
      <c r="U86" t="s">
        <v>456</v>
      </c>
      <c r="V86" t="s">
        <v>457</v>
      </c>
      <c r="W86" t="s">
        <v>458</v>
      </c>
      <c r="X86" t="s">
        <v>459</v>
      </c>
      <c r="Y86" t="s">
        <v>460</v>
      </c>
      <c r="Z86" t="s">
        <v>461</v>
      </c>
      <c r="AA86" t="s">
        <v>462</v>
      </c>
      <c r="AB86" t="s">
        <v>375</v>
      </c>
      <c r="AC86" t="s">
        <v>376</v>
      </c>
      <c r="AD86" t="s">
        <v>377</v>
      </c>
      <c r="AE86" t="s">
        <v>378</v>
      </c>
      <c r="AF86" t="s">
        <v>1152</v>
      </c>
    </row>
    <row r="87" spans="1:45" x14ac:dyDescent="0.25">
      <c r="B87" t="b">
        <f t="shared" si="3"/>
        <v>0</v>
      </c>
      <c r="C87">
        <f t="shared" si="2"/>
        <v>0</v>
      </c>
      <c r="D87" s="3" t="str">
        <f t="shared" si="4"/>
        <v>\r\n\t&lt;route id="Belmont-Monmnt-Conshi-NB-12-Finish-Routed_86" edges="'196358954#1 '448887868 '448887871#0 '12165819#0 '12140715#0 '-12149612#0 '-448887901 '-448887868 '-196358954#3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87" t="s">
        <v>932</v>
      </c>
      <c r="F87" t="s">
        <v>1021</v>
      </c>
      <c r="G87" s="4" t="s">
        <v>1180</v>
      </c>
      <c r="H87" t="s">
        <v>360</v>
      </c>
      <c r="I87" t="s">
        <v>361</v>
      </c>
      <c r="J87" t="s">
        <v>709</v>
      </c>
      <c r="K87" t="s">
        <v>710</v>
      </c>
      <c r="L87" t="s">
        <v>467</v>
      </c>
      <c r="M87" t="s">
        <v>468</v>
      </c>
      <c r="N87" t="s">
        <v>469</v>
      </c>
      <c r="O87" t="s">
        <v>470</v>
      </c>
      <c r="P87" t="s">
        <v>471</v>
      </c>
      <c r="Q87" t="s">
        <v>472</v>
      </c>
      <c r="R87" t="s">
        <v>473</v>
      </c>
      <c r="S87" t="s">
        <v>474</v>
      </c>
      <c r="T87" t="s">
        <v>475</v>
      </c>
      <c r="U87" t="s">
        <v>476</v>
      </c>
      <c r="V87" t="s">
        <v>477</v>
      </c>
      <c r="W87" t="s">
        <v>478</v>
      </c>
      <c r="X87" t="s">
        <v>479</v>
      </c>
      <c r="Y87" t="s">
        <v>480</v>
      </c>
      <c r="Z87" t="s">
        <v>481</v>
      </c>
      <c r="AA87" t="s">
        <v>482</v>
      </c>
      <c r="AB87" t="s">
        <v>483</v>
      </c>
      <c r="AC87" t="s">
        <v>484</v>
      </c>
      <c r="AD87" t="s">
        <v>485</v>
      </c>
      <c r="AE87" t="s">
        <v>390</v>
      </c>
      <c r="AF87" t="s">
        <v>391</v>
      </c>
      <c r="AG87" t="s">
        <v>392</v>
      </c>
      <c r="AH87" t="s">
        <v>393</v>
      </c>
      <c r="AI87" t="s">
        <v>394</v>
      </c>
      <c r="AJ87" t="s">
        <v>395</v>
      </c>
      <c r="AK87" t="s">
        <v>778</v>
      </c>
      <c r="AL87" t="s">
        <v>779</v>
      </c>
      <c r="AM87" t="s">
        <v>780</v>
      </c>
      <c r="AN87" t="s">
        <v>692</v>
      </c>
      <c r="AO87" t="s">
        <v>693</v>
      </c>
      <c r="AP87" t="s">
        <v>396</v>
      </c>
      <c r="AQ87" t="s">
        <v>397</v>
      </c>
      <c r="AR87" t="s">
        <v>398</v>
      </c>
      <c r="AS87" t="s">
        <v>1153</v>
      </c>
    </row>
    <row r="88" spans="1:45" x14ac:dyDescent="0.25">
      <c r="B88" t="b">
        <f t="shared" si="3"/>
        <v>0</v>
      </c>
      <c r="C88">
        <f t="shared" si="2"/>
        <v>0</v>
      </c>
      <c r="D88" s="3" t="str">
        <f t="shared" si="4"/>
        <v>\r\n\t&lt;route id="Belmont-Monmnt-Conshi-NB-12-Finish-Routed_87" edges="'196358954#1 '448887868 '448887871#0 '448887871#1 '-448887902 '-196358958 '-196358959#5 '-196358959#4 '-196358959#3 '-196204937#2 '-196204937#1 '12125400#0 '12125400#1 '12125400#2 '-145818794#2 '-145818794#0 '145818800 '-43357850#4/&gt;</v>
      </c>
      <c r="E88" t="s">
        <v>933</v>
      </c>
      <c r="F88" t="s">
        <v>1021</v>
      </c>
      <c r="G88" s="4" t="s">
        <v>1180</v>
      </c>
      <c r="H88" t="s">
        <v>360</v>
      </c>
      <c r="I88" t="s">
        <v>361</v>
      </c>
      <c r="J88" t="s">
        <v>362</v>
      </c>
      <c r="K88" t="s">
        <v>707</v>
      </c>
      <c r="L88" t="s">
        <v>708</v>
      </c>
      <c r="M88" t="s">
        <v>704</v>
      </c>
      <c r="N88" t="s">
        <v>490</v>
      </c>
      <c r="O88" t="s">
        <v>491</v>
      </c>
      <c r="P88" t="s">
        <v>492</v>
      </c>
      <c r="Q88" t="s">
        <v>493</v>
      </c>
      <c r="R88" t="s">
        <v>494</v>
      </c>
      <c r="S88" t="s">
        <v>495</v>
      </c>
      <c r="T88" t="s">
        <v>496</v>
      </c>
      <c r="U88" t="s">
        <v>497</v>
      </c>
      <c r="V88" t="s">
        <v>498</v>
      </c>
      <c r="W88" t="s">
        <v>499</v>
      </c>
      <c r="X88" t="s">
        <v>1154</v>
      </c>
    </row>
    <row r="89" spans="1:45" x14ac:dyDescent="0.25">
      <c r="B89" t="b">
        <f t="shared" si="3"/>
        <v>0</v>
      </c>
      <c r="C89">
        <f t="shared" si="2"/>
        <v>0</v>
      </c>
      <c r="D89" s="3" t="str">
        <f t="shared" si="4"/>
        <v>\r\n\t&lt;route id="Belmont-Monmnt-Conshi-NB-12-Finish-Routed_88" edges="'196358954#1 '448887868 '448887871#0 '12165819#0 '12140715#0 '-12149612#0 '-448887901 '-448887868 '-196358954#3 '-196358954#0 '-423965484 '-49940170#0 '-387423966 '-424978642.0 '-424978642.170 '12180067#0 '12180067#2 '12180067#3 '12180067#4 '12180067#6 '12180067#7 '12180067#9 '12113368#2 '12113368#3-AddedOnRampEdge '12113368#3 '121243831 '448887924 '49321305/&gt;</v>
      </c>
      <c r="E89" t="s">
        <v>934</v>
      </c>
      <c r="F89" t="s">
        <v>1021</v>
      </c>
      <c r="G89" s="4" t="s">
        <v>1180</v>
      </c>
      <c r="H89" t="s">
        <v>360</v>
      </c>
      <c r="I89" t="s">
        <v>361</v>
      </c>
      <c r="J89" t="s">
        <v>709</v>
      </c>
      <c r="K89" t="s">
        <v>710</v>
      </c>
      <c r="L89" t="s">
        <v>467</v>
      </c>
      <c r="M89" t="s">
        <v>468</v>
      </c>
      <c r="N89" t="s">
        <v>469</v>
      </c>
      <c r="O89" t="s">
        <v>470</v>
      </c>
      <c r="P89" t="s">
        <v>471</v>
      </c>
      <c r="Q89" t="s">
        <v>472</v>
      </c>
      <c r="R89" t="s">
        <v>500</v>
      </c>
      <c r="S89" t="s">
        <v>501</v>
      </c>
      <c r="T89" t="s">
        <v>502</v>
      </c>
      <c r="U89" t="s">
        <v>503</v>
      </c>
      <c r="V89" t="s">
        <v>399</v>
      </c>
      <c r="W89" t="s">
        <v>400</v>
      </c>
      <c r="X89" t="s">
        <v>401</v>
      </c>
      <c r="Y89" t="s">
        <v>402</v>
      </c>
      <c r="Z89" t="s">
        <v>403</v>
      </c>
      <c r="AA89" t="s">
        <v>404</v>
      </c>
      <c r="AB89" t="s">
        <v>405</v>
      </c>
      <c r="AC89" t="s">
        <v>409</v>
      </c>
      <c r="AD89" t="s">
        <v>410</v>
      </c>
      <c r="AE89" t="s">
        <v>411</v>
      </c>
      <c r="AF89" t="s">
        <v>412</v>
      </c>
      <c r="AG89" t="s">
        <v>413</v>
      </c>
      <c r="AH89" t="s">
        <v>1155</v>
      </c>
    </row>
    <row r="90" spans="1:45" ht="30" x14ac:dyDescent="0.25">
      <c r="A90">
        <v>8</v>
      </c>
      <c r="B90" t="str">
        <f t="shared" si="3"/>
        <v>&lt;routeDistribution id="Belmont-Monmnt-Conshi-SB-12-Distrib"&gt; \r\n\t&lt;route id="Belmont-Monmnt-Conshi-SB-12-Finish-Routed_89"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id="Belmont-Monmnt-Conshi-SB-12-Finish-Routed_90"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id="Belmont-Monmnt-Conshi-SB-12-Finish-Routed_91"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id="Belmont-Monmnt-Conshi-SB-12-Finish-Routed_92"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id="Belmont-Monmnt-Conshi-SB-12-Finish-Routed_93" edges="'-196358954#3 '-196358954#0 '-423965484 '-49940170#0 '-387423966 '-424978642.0 '-424978642.170 '12180067#0 '12180067#2 '12180067#3 '12180067#4 '12180067#6 '12180067#7 '12180067#9 '486653628 '43117623/&gt;\r\n\t&lt;route id="Belmont-Monmnt-Conshi-SB-12-Finish-Routed_94" edges="'-196358954#3 '-196358954#0 '-423965484 '-49940170#0 '-387423966 '-424978642.0 '-424978642.170 '12180067#0 '12180067#2 '12180067#3 '12180067#4 '12180067#6 '12180067#7 '12180067#9 '486653628 '43117623 '43357850#10 '43357850#11 '43357850#14.0/&gt;\r\n\t&lt;route id="Belmont-Monmnt-Conshi-SB-12-Finish-Routed_95"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id="Belmont-Monmnt-Conshi-SB-12-Finish-Routed_96" edges="'-196358954#3 '-196358954#0 '-423965484 '-49940170#0 '-387423966 '-424978642.0 '-424978642.170 '12180067#0 '12180067#2 '12180067#3 '12180067#4 '49916232#0 '12113021#2-AddedOnRampEdge '12113021#2 '43119835#1-AddedOnRampEdge '43119835#1 '43119835#1-AddedOffRampEdge '43119833#1 '49887339-AddedOnRampEdge '49887339.0/&gt;\r\n&lt;/routeDistribution&gt;</v>
      </c>
      <c r="C90" s="3" t="s">
        <v>319</v>
      </c>
      <c r="D90" s="3" t="str">
        <f t="shared" si="4"/>
        <v>\r\n\t&lt;route id="Belmont-Monmnt-Conshi-SB-12-Finish-Routed_89"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90" t="s">
        <v>935</v>
      </c>
      <c r="F90" t="s">
        <v>1021</v>
      </c>
      <c r="G90" s="4" t="s">
        <v>1181</v>
      </c>
      <c r="H90" t="s">
        <v>471</v>
      </c>
      <c r="I90" t="s">
        <v>472</v>
      </c>
      <c r="J90" t="s">
        <v>500</v>
      </c>
      <c r="K90" t="s">
        <v>501</v>
      </c>
      <c r="L90" t="s">
        <v>502</v>
      </c>
      <c r="M90" t="s">
        <v>503</v>
      </c>
      <c r="N90" t="s">
        <v>508</v>
      </c>
      <c r="O90" t="s">
        <v>509</v>
      </c>
      <c r="P90" t="s">
        <v>510</v>
      </c>
      <c r="Q90" t="s">
        <v>511</v>
      </c>
      <c r="R90" t="s">
        <v>512</v>
      </c>
      <c r="S90" t="s">
        <v>513</v>
      </c>
      <c r="T90" t="s">
        <v>514</v>
      </c>
      <c r="U90" t="s">
        <v>515</v>
      </c>
      <c r="V90" t="s">
        <v>516</v>
      </c>
      <c r="W90" t="s">
        <v>517</v>
      </c>
      <c r="X90" t="s">
        <v>518</v>
      </c>
      <c r="Y90" t="s">
        <v>519</v>
      </c>
      <c r="Z90" t="s">
        <v>520</v>
      </c>
      <c r="AA90" t="s">
        <v>521</v>
      </c>
      <c r="AB90" t="s">
        <v>522</v>
      </c>
      <c r="AC90" t="s">
        <v>523</v>
      </c>
      <c r="AD90" t="s">
        <v>524</v>
      </c>
      <c r="AE90" t="s">
        <v>525</v>
      </c>
      <c r="AF90" t="s">
        <v>526</v>
      </c>
      <c r="AG90" t="s">
        <v>527</v>
      </c>
      <c r="AH90" t="s">
        <v>528</v>
      </c>
      <c r="AI90" t="s">
        <v>529</v>
      </c>
      <c r="AJ90" t="s">
        <v>530</v>
      </c>
      <c r="AK90" t="s">
        <v>1159</v>
      </c>
    </row>
    <row r="91" spans="1:45" ht="30" x14ac:dyDescent="0.25">
      <c r="B91" t="b">
        <f t="shared" si="3"/>
        <v>0</v>
      </c>
      <c r="C91">
        <f t="shared" si="2"/>
        <v>0</v>
      </c>
      <c r="D91" s="3" t="str">
        <f t="shared" si="4"/>
        <v>\r\n\t&lt;route id="Belmont-Monmnt-Conshi-SB-12-Finish-Routed_90"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91" t="s">
        <v>936</v>
      </c>
      <c r="F91" t="s">
        <v>1021</v>
      </c>
      <c r="G91" s="4" t="s">
        <v>1181</v>
      </c>
      <c r="H91" t="s">
        <v>471</v>
      </c>
      <c r="I91" t="s">
        <v>472</v>
      </c>
      <c r="J91" t="s">
        <v>500</v>
      </c>
      <c r="K91" t="s">
        <v>501</v>
      </c>
      <c r="L91" t="s">
        <v>502</v>
      </c>
      <c r="M91" t="s">
        <v>503</v>
      </c>
      <c r="N91" t="s">
        <v>508</v>
      </c>
      <c r="O91" t="s">
        <v>509</v>
      </c>
      <c r="P91" t="s">
        <v>510</v>
      </c>
      <c r="Q91" t="s">
        <v>511</v>
      </c>
      <c r="R91" t="s">
        <v>512</v>
      </c>
      <c r="S91" t="s">
        <v>513</v>
      </c>
      <c r="T91" t="s">
        <v>514</v>
      </c>
      <c r="U91" t="s">
        <v>515</v>
      </c>
      <c r="V91" t="s">
        <v>516</v>
      </c>
      <c r="W91" t="s">
        <v>517</v>
      </c>
      <c r="X91" t="s">
        <v>518</v>
      </c>
      <c r="Y91" t="s">
        <v>519</v>
      </c>
      <c r="Z91" t="s">
        <v>520</v>
      </c>
      <c r="AA91" t="s">
        <v>521</v>
      </c>
      <c r="AB91" t="s">
        <v>522</v>
      </c>
      <c r="AC91" t="s">
        <v>523</v>
      </c>
      <c r="AD91" t="s">
        <v>524</v>
      </c>
      <c r="AE91" t="s">
        <v>525</v>
      </c>
      <c r="AF91" t="s">
        <v>526</v>
      </c>
      <c r="AG91" t="s">
        <v>527</v>
      </c>
      <c r="AH91" t="s">
        <v>528</v>
      </c>
      <c r="AI91" t="s">
        <v>529</v>
      </c>
      <c r="AJ91" t="s">
        <v>531</v>
      </c>
      <c r="AK91" t="s">
        <v>532</v>
      </c>
      <c r="AL91" t="s">
        <v>533</v>
      </c>
      <c r="AM91" t="s">
        <v>534</v>
      </c>
      <c r="AN91" t="s">
        <v>535</v>
      </c>
      <c r="AO91" t="s">
        <v>1160</v>
      </c>
    </row>
    <row r="92" spans="1:45" ht="30" x14ac:dyDescent="0.25">
      <c r="B92" t="b">
        <f t="shared" si="3"/>
        <v>0</v>
      </c>
      <c r="C92">
        <f t="shared" si="2"/>
        <v>0</v>
      </c>
      <c r="D92" s="3" t="str">
        <f t="shared" si="4"/>
        <v>\r\n\t&lt;route id="Belmont-Monmnt-Conshi-SB-12-Finish-Routed_91" edges="'-196358954#3 '-196358954#0 '-423965484 '-49940170#0 '-387423966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92" t="s">
        <v>937</v>
      </c>
      <c r="F92" t="s">
        <v>1021</v>
      </c>
      <c r="G92" s="4" t="s">
        <v>1181</v>
      </c>
      <c r="H92" t="s">
        <v>471</v>
      </c>
      <c r="I92" t="s">
        <v>472</v>
      </c>
      <c r="J92" t="s">
        <v>500</v>
      </c>
      <c r="K92" t="s">
        <v>501</v>
      </c>
      <c r="L92" t="s">
        <v>502</v>
      </c>
      <c r="M92" t="s">
        <v>503</v>
      </c>
      <c r="N92" t="s">
        <v>508</v>
      </c>
      <c r="O92" t="s">
        <v>509</v>
      </c>
      <c r="P92" t="s">
        <v>510</v>
      </c>
      <c r="Q92" t="s">
        <v>511</v>
      </c>
      <c r="R92" t="s">
        <v>512</v>
      </c>
      <c r="S92" t="s">
        <v>513</v>
      </c>
      <c r="T92" t="s">
        <v>514</v>
      </c>
      <c r="U92" t="s">
        <v>515</v>
      </c>
      <c r="V92" t="s">
        <v>516</v>
      </c>
      <c r="W92" t="s">
        <v>517</v>
      </c>
      <c r="X92" t="s">
        <v>518</v>
      </c>
      <c r="Y92" t="s">
        <v>519</v>
      </c>
      <c r="Z92" t="s">
        <v>520</v>
      </c>
      <c r="AA92" t="s">
        <v>521</v>
      </c>
      <c r="AB92" t="s">
        <v>522</v>
      </c>
      <c r="AC92" t="s">
        <v>523</v>
      </c>
      <c r="AD92" t="s">
        <v>524</v>
      </c>
      <c r="AE92" t="s">
        <v>525</v>
      </c>
      <c r="AF92" t="s">
        <v>526</v>
      </c>
      <c r="AG92" t="s">
        <v>527</v>
      </c>
      <c r="AH92" t="s">
        <v>528</v>
      </c>
      <c r="AI92" t="s">
        <v>536</v>
      </c>
      <c r="AJ92" t="s">
        <v>537</v>
      </c>
      <c r="AK92" t="s">
        <v>538</v>
      </c>
      <c r="AL92" t="s">
        <v>539</v>
      </c>
      <c r="AM92" t="s">
        <v>1161</v>
      </c>
    </row>
    <row r="93" spans="1:45" ht="30" x14ac:dyDescent="0.25">
      <c r="B93" t="b">
        <f t="shared" si="3"/>
        <v>0</v>
      </c>
      <c r="C93">
        <f t="shared" si="2"/>
        <v>0</v>
      </c>
      <c r="D93" s="3" t="str">
        <f t="shared" si="4"/>
        <v>\r\n\t&lt;route id="Belmont-Monmnt-Conshi-SB-12-Finish-Routed_92"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93" t="s">
        <v>938</v>
      </c>
      <c r="F93" t="s">
        <v>1021</v>
      </c>
      <c r="G93" s="4" t="s">
        <v>1181</v>
      </c>
      <c r="H93" t="s">
        <v>471</v>
      </c>
      <c r="I93" t="s">
        <v>472</v>
      </c>
      <c r="J93" t="s">
        <v>500</v>
      </c>
      <c r="K93" t="s">
        <v>501</v>
      </c>
      <c r="L93" t="s">
        <v>502</v>
      </c>
      <c r="M93" t="s">
        <v>503</v>
      </c>
      <c r="N93" t="s">
        <v>508</v>
      </c>
      <c r="O93" t="s">
        <v>509</v>
      </c>
      <c r="P93" t="s">
        <v>510</v>
      </c>
      <c r="Q93" t="s">
        <v>511</v>
      </c>
      <c r="R93" t="s">
        <v>512</v>
      </c>
      <c r="S93" t="s">
        <v>513</v>
      </c>
      <c r="T93" t="s">
        <v>514</v>
      </c>
      <c r="U93" t="s">
        <v>515</v>
      </c>
      <c r="V93" t="s">
        <v>516</v>
      </c>
      <c r="W93" t="s">
        <v>517</v>
      </c>
      <c r="X93" t="s">
        <v>518</v>
      </c>
      <c r="Y93" t="s">
        <v>519</v>
      </c>
      <c r="Z93" t="s">
        <v>540</v>
      </c>
      <c r="AA93" t="s">
        <v>541</v>
      </c>
      <c r="AB93" t="s">
        <v>542</v>
      </c>
      <c r="AC93" t="s">
        <v>543</v>
      </c>
      <c r="AD93" t="s">
        <v>544</v>
      </c>
      <c r="AE93" t="s">
        <v>545</v>
      </c>
      <c r="AF93" t="s">
        <v>546</v>
      </c>
      <c r="AG93" t="s">
        <v>547</v>
      </c>
      <c r="AH93" t="s">
        <v>548</v>
      </c>
      <c r="AI93" t="s">
        <v>549</v>
      </c>
      <c r="AJ93" t="s">
        <v>550</v>
      </c>
      <c r="AK93" t="s">
        <v>551</v>
      </c>
      <c r="AL93" t="s">
        <v>552</v>
      </c>
      <c r="AM93" t="s">
        <v>553</v>
      </c>
      <c r="AN93" t="s">
        <v>554</v>
      </c>
      <c r="AO93" t="s">
        <v>555</v>
      </c>
      <c r="AP93" t="s">
        <v>556</v>
      </c>
      <c r="AQ93" t="s">
        <v>557</v>
      </c>
      <c r="AR93" t="s">
        <v>1162</v>
      </c>
    </row>
    <row r="94" spans="1:45" ht="30" x14ac:dyDescent="0.25">
      <c r="B94" t="b">
        <f t="shared" si="3"/>
        <v>0</v>
      </c>
      <c r="C94">
        <f t="shared" ref="C94:C100" si="5">IF(LEFT(E94,LEN(E94)-4)=LEFT(E93,LEN(E93)-4),,"XX")</f>
        <v>0</v>
      </c>
      <c r="D94" s="3" t="str">
        <f t="shared" si="4"/>
        <v>\r\n\t&lt;route id="Belmont-Monmnt-Conshi-SB-12-Finish-Routed_93" edges="'-196358954#3 '-196358954#0 '-423965484 '-49940170#0 '-387423966 '-424978642.0 '-424978642.170 '12180067#0 '12180067#2 '12180067#3 '12180067#4 '12180067#6 '12180067#7 '12180067#9 '486653628 '43117623/&gt;</v>
      </c>
      <c r="E94" t="s">
        <v>939</v>
      </c>
      <c r="F94" t="s">
        <v>1021</v>
      </c>
      <c r="G94" s="4" t="s">
        <v>1181</v>
      </c>
      <c r="H94" t="s">
        <v>471</v>
      </c>
      <c r="I94" t="s">
        <v>472</v>
      </c>
      <c r="J94" t="s">
        <v>500</v>
      </c>
      <c r="K94" t="s">
        <v>501</v>
      </c>
      <c r="L94" t="s">
        <v>502</v>
      </c>
      <c r="M94" t="s">
        <v>503</v>
      </c>
      <c r="N94" t="s">
        <v>399</v>
      </c>
      <c r="O94" t="s">
        <v>400</v>
      </c>
      <c r="P94" t="s">
        <v>401</v>
      </c>
      <c r="Q94" t="s">
        <v>402</v>
      </c>
      <c r="R94" t="s">
        <v>403</v>
      </c>
      <c r="S94" t="s">
        <v>404</v>
      </c>
      <c r="T94" t="s">
        <v>405</v>
      </c>
      <c r="U94" t="s">
        <v>406</v>
      </c>
      <c r="V94" t="s">
        <v>1163</v>
      </c>
    </row>
    <row r="95" spans="1:45" ht="30" x14ac:dyDescent="0.25">
      <c r="B95" t="b">
        <f t="shared" si="3"/>
        <v>0</v>
      </c>
      <c r="C95">
        <f t="shared" si="5"/>
        <v>0</v>
      </c>
      <c r="D95" s="3" t="str">
        <f t="shared" si="4"/>
        <v>\r\n\t&lt;route id="Belmont-Monmnt-Conshi-SB-12-Finish-Routed_94" edges="'-196358954#3 '-196358954#0 '-423965484 '-49940170#0 '-387423966 '-424978642.0 '-424978642.170 '12180067#0 '12180067#2 '12180067#3 '12180067#4 '12180067#6 '12180067#7 '12180067#9 '486653628 '43117623 '43357850#10 '43357850#11 '43357850#14.0/&gt;</v>
      </c>
      <c r="E95" t="s">
        <v>940</v>
      </c>
      <c r="F95" t="s">
        <v>1021</v>
      </c>
      <c r="G95" s="4" t="s">
        <v>1181</v>
      </c>
      <c r="H95" t="s">
        <v>471</v>
      </c>
      <c r="I95" t="s">
        <v>472</v>
      </c>
      <c r="J95" t="s">
        <v>500</v>
      </c>
      <c r="K95" t="s">
        <v>501</v>
      </c>
      <c r="L95" t="s">
        <v>502</v>
      </c>
      <c r="M95" t="s">
        <v>503</v>
      </c>
      <c r="N95" t="s">
        <v>399</v>
      </c>
      <c r="O95" t="s">
        <v>400</v>
      </c>
      <c r="P95" t="s">
        <v>401</v>
      </c>
      <c r="Q95" t="s">
        <v>402</v>
      </c>
      <c r="R95" t="s">
        <v>403</v>
      </c>
      <c r="S95" t="s">
        <v>404</v>
      </c>
      <c r="T95" t="s">
        <v>405</v>
      </c>
      <c r="U95" t="s">
        <v>406</v>
      </c>
      <c r="V95" t="s">
        <v>407</v>
      </c>
      <c r="W95" t="s">
        <v>558</v>
      </c>
      <c r="X95" t="s">
        <v>559</v>
      </c>
      <c r="Y95" t="s">
        <v>1164</v>
      </c>
    </row>
    <row r="96" spans="1:45" ht="30" x14ac:dyDescent="0.25">
      <c r="B96" t="b">
        <f t="shared" si="3"/>
        <v>0</v>
      </c>
      <c r="C96">
        <f t="shared" si="5"/>
        <v>0</v>
      </c>
      <c r="D96" s="3" t="str">
        <f t="shared" si="4"/>
        <v>\r\n\t&lt;route id="Belmont-Monmnt-Conshi-SB-12-Finish-Routed_95" edges="'-196358954#3 '-196358954#0 '-423965484 '-49940170#0 '-387423966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96" t="s">
        <v>941</v>
      </c>
      <c r="F96" t="s">
        <v>1021</v>
      </c>
      <c r="G96" s="4" t="s">
        <v>1181</v>
      </c>
      <c r="H96" t="s">
        <v>471</v>
      </c>
      <c r="I96" t="s">
        <v>472</v>
      </c>
      <c r="J96" t="s">
        <v>500</v>
      </c>
      <c r="K96" t="s">
        <v>501</v>
      </c>
      <c r="L96" t="s">
        <v>502</v>
      </c>
      <c r="M96" t="s">
        <v>503</v>
      </c>
      <c r="N96" t="s">
        <v>508</v>
      </c>
      <c r="O96" t="s">
        <v>509</v>
      </c>
      <c r="P96" t="s">
        <v>510</v>
      </c>
      <c r="Q96" t="s">
        <v>511</v>
      </c>
      <c r="R96" t="s">
        <v>512</v>
      </c>
      <c r="S96" t="s">
        <v>513</v>
      </c>
      <c r="T96" t="s">
        <v>514</v>
      </c>
      <c r="U96" t="s">
        <v>515</v>
      </c>
      <c r="V96" t="s">
        <v>516</v>
      </c>
      <c r="W96" t="s">
        <v>517</v>
      </c>
      <c r="X96" t="s">
        <v>518</v>
      </c>
      <c r="Y96" t="s">
        <v>519</v>
      </c>
      <c r="Z96" t="s">
        <v>540</v>
      </c>
      <c r="AA96" t="s">
        <v>541</v>
      </c>
      <c r="AB96" t="s">
        <v>542</v>
      </c>
      <c r="AC96" t="s">
        <v>543</v>
      </c>
      <c r="AD96" t="s">
        <v>544</v>
      </c>
      <c r="AE96" t="s">
        <v>545</v>
      </c>
      <c r="AF96" t="s">
        <v>546</v>
      </c>
      <c r="AG96" t="s">
        <v>547</v>
      </c>
      <c r="AH96" t="s">
        <v>548</v>
      </c>
      <c r="AI96" t="s">
        <v>549</v>
      </c>
      <c r="AJ96" t="s">
        <v>550</v>
      </c>
      <c r="AK96" t="s">
        <v>551</v>
      </c>
      <c r="AL96" t="s">
        <v>552</v>
      </c>
      <c r="AM96" t="s">
        <v>553</v>
      </c>
      <c r="AN96" t="s">
        <v>554</v>
      </c>
      <c r="AO96" t="s">
        <v>555</v>
      </c>
      <c r="AP96" t="s">
        <v>556</v>
      </c>
      <c r="AQ96" t="s">
        <v>1165</v>
      </c>
    </row>
    <row r="97" spans="1:37" ht="30" x14ac:dyDescent="0.25">
      <c r="B97" t="b">
        <f t="shared" si="3"/>
        <v>0</v>
      </c>
      <c r="C97">
        <f t="shared" si="5"/>
        <v>0</v>
      </c>
      <c r="D97" s="3" t="str">
        <f t="shared" si="4"/>
        <v>\r\n\t&lt;route id="Belmont-Monmnt-Conshi-SB-12-Finish-Routed_96" edges="'-196358954#3 '-196358954#0 '-423965484 '-49940170#0 '-387423966 '-424978642.0 '-424978642.170 '12180067#0 '12180067#2 '12180067#3 '12180067#4 '49916232#0 '12113021#2-AddedOnRampEdge '12113021#2 '43119835#1-AddedOnRampEdge '43119835#1 '43119835#1-AddedOffRampEdge '43119833#1 '49887339-AddedOnRampEdge '49887339.0/&gt;</v>
      </c>
      <c r="E97" t="s">
        <v>942</v>
      </c>
      <c r="F97" t="s">
        <v>1021</v>
      </c>
      <c r="G97" s="4" t="s">
        <v>1181</v>
      </c>
      <c r="H97" t="s">
        <v>471</v>
      </c>
      <c r="I97" t="s">
        <v>472</v>
      </c>
      <c r="J97" t="s">
        <v>500</v>
      </c>
      <c r="K97" t="s">
        <v>501</v>
      </c>
      <c r="L97" t="s">
        <v>502</v>
      </c>
      <c r="M97" t="s">
        <v>503</v>
      </c>
      <c r="N97" t="s">
        <v>399</v>
      </c>
      <c r="O97" t="s">
        <v>400</v>
      </c>
      <c r="P97" t="s">
        <v>401</v>
      </c>
      <c r="Q97" t="s">
        <v>402</v>
      </c>
      <c r="R97" t="s">
        <v>560</v>
      </c>
      <c r="S97" t="s">
        <v>561</v>
      </c>
      <c r="T97" t="s">
        <v>562</v>
      </c>
      <c r="U97" t="s">
        <v>563</v>
      </c>
      <c r="V97" t="s">
        <v>564</v>
      </c>
      <c r="W97" t="s">
        <v>565</v>
      </c>
      <c r="X97" t="s">
        <v>566</v>
      </c>
      <c r="Y97" t="s">
        <v>567</v>
      </c>
      <c r="Z97" t="s">
        <v>1166</v>
      </c>
    </row>
    <row r="98" spans="1:37" x14ac:dyDescent="0.25">
      <c r="A98">
        <v>6</v>
      </c>
      <c r="B98" t="str">
        <f t="shared" si="3"/>
        <v>&lt;routeDistribution id="Belmont-PrkSD-GrgHill-NB-16-Distrib"&gt; \r\n\t&lt;route id="Belmont-PrkSD-GrgHill-NB-16-Finish-Routed_100" edges="'423967359#0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id="Belmont-PrkSD-GrgHill-NB-16-Finish-Routed_101" edges="'423967359#0 '423967359#1 '423967352 '424978646 '12180067#0 '12180067#2 '12180067#3 '12180067#4 '12180067#6 '12180067#7 '12180067#9 '486653628 '43117623 '-43357850#9 '-43357850#4/&gt;\r\n\t&lt;route id="Belmont-PrkSD-GrgHill-NB-16-Finish-Routed_102" edges="'423967359#0 '423967359#1 '423967352 '424978646 '12180067#0 '12180067#2 '12180067#3 '12180067#4 '12180067#6 '12180067#7 '12180067#9 '12113368#2 '12113368#3-AddedOnRampEdge '12113368#3 '121243831 '448887924 '49321305/&gt;\r\n\t&lt;route id="Belmont-PrkSD-GrgHill-NB-16-Finish-Routed_97" edges="'423967359#0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id="Belmont-PrkSD-GrgHill-NB-16-Finish-Routed_98" edges="'423967359#0 '423967359#1 '423967352 '424978646 '424978639.0 '424978639.102 '387423966 '424978644 '423965484 '196358954#0 '196358954#1 '448887868 '448887871#0 '448887871#1 '448887869 '448887867 '196358956#0 '448887870#0 '12327906#0 '12327906#1/&gt;\r\n\t&lt;route id="Belmont-PrkSD-GrgHill-NB-16-Finish-Routed_99" edges="'423967359#0 '423967359#1 '423967352 '424978646 '424978639.0 '424978639.102 '12180460#0 '196358988#0 '49940061 '196358983#0 '196358983#1 '196358983#2 '196358983#3 '196358983#4 '196358983#5 '196358983#6 '196358983#7 '196358983#8/&gt;\r\n&lt;/routeDistribution&gt;</v>
      </c>
      <c r="C98" s="3" t="s">
        <v>296</v>
      </c>
      <c r="D98" s="3" t="str">
        <f t="shared" si="4"/>
        <v>\r\n\t&lt;route id="Belmont-PrkSD-GrgHill-NB-16-Finish-Routed_100" edges="'423967359#0 '423967359#1 '423967352 '424978646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98" t="s">
        <v>777</v>
      </c>
      <c r="F98" t="s">
        <v>1021</v>
      </c>
      <c r="G98" s="4" t="s">
        <v>1149</v>
      </c>
      <c r="H98" t="s">
        <v>332</v>
      </c>
      <c r="I98" t="s">
        <v>333</v>
      </c>
      <c r="J98" t="s">
        <v>334</v>
      </c>
      <c r="K98" t="s">
        <v>379</v>
      </c>
      <c r="L98" t="s">
        <v>380</v>
      </c>
      <c r="M98" t="s">
        <v>381</v>
      </c>
      <c r="N98" t="s">
        <v>382</v>
      </c>
      <c r="O98" t="s">
        <v>383</v>
      </c>
      <c r="P98" t="s">
        <v>384</v>
      </c>
      <c r="Q98" t="s">
        <v>385</v>
      </c>
      <c r="R98" t="s">
        <v>386</v>
      </c>
      <c r="S98" t="s">
        <v>387</v>
      </c>
      <c r="T98" t="s">
        <v>388</v>
      </c>
      <c r="U98" t="s">
        <v>389</v>
      </c>
      <c r="V98" t="s">
        <v>390</v>
      </c>
      <c r="W98" t="s">
        <v>391</v>
      </c>
      <c r="X98" t="s">
        <v>392</v>
      </c>
      <c r="Y98" t="s">
        <v>393</v>
      </c>
      <c r="Z98" t="s">
        <v>394</v>
      </c>
      <c r="AA98" t="s">
        <v>395</v>
      </c>
      <c r="AB98" t="s">
        <v>778</v>
      </c>
      <c r="AC98" t="s">
        <v>779</v>
      </c>
      <c r="AD98" t="s">
        <v>780</v>
      </c>
      <c r="AE98" t="s">
        <v>692</v>
      </c>
      <c r="AF98" t="s">
        <v>693</v>
      </c>
      <c r="AG98" t="s">
        <v>396</v>
      </c>
      <c r="AH98" t="s">
        <v>397</v>
      </c>
      <c r="AI98" t="s">
        <v>398</v>
      </c>
      <c r="AJ98" t="s">
        <v>1153</v>
      </c>
    </row>
    <row r="99" spans="1:37" x14ac:dyDescent="0.25">
      <c r="B99" t="b">
        <f t="shared" si="3"/>
        <v>0</v>
      </c>
      <c r="C99">
        <f t="shared" si="5"/>
        <v>0</v>
      </c>
      <c r="D99" s="3" t="str">
        <f t="shared" si="4"/>
        <v>\r\n\t&lt;route id="Belmont-PrkSD-GrgHill-NB-16-Finish-Routed_101" edges="'423967359#0 '423967359#1 '423967352 '424978646 '12180067#0 '12180067#2 '12180067#3 '12180067#4 '12180067#6 '12180067#7 '12180067#9 '486653628 '43117623 '-43357850#9 '-43357850#4/&gt;</v>
      </c>
      <c r="E99" t="s">
        <v>781</v>
      </c>
      <c r="F99" t="s">
        <v>1021</v>
      </c>
      <c r="G99" s="4" t="s">
        <v>1149</v>
      </c>
      <c r="H99" t="s">
        <v>332</v>
      </c>
      <c r="I99" t="s">
        <v>333</v>
      </c>
      <c r="J99" t="s">
        <v>334</v>
      </c>
      <c r="K99" t="s">
        <v>399</v>
      </c>
      <c r="L99" t="s">
        <v>400</v>
      </c>
      <c r="M99" t="s">
        <v>401</v>
      </c>
      <c r="N99" t="s">
        <v>402</v>
      </c>
      <c r="O99" t="s">
        <v>403</v>
      </c>
      <c r="P99" t="s">
        <v>404</v>
      </c>
      <c r="Q99" t="s">
        <v>405</v>
      </c>
      <c r="R99" t="s">
        <v>406</v>
      </c>
      <c r="S99" t="s">
        <v>407</v>
      </c>
      <c r="T99" t="s">
        <v>408</v>
      </c>
      <c r="U99" t="s">
        <v>1154</v>
      </c>
    </row>
    <row r="100" spans="1:37" x14ac:dyDescent="0.25">
      <c r="B100" t="b">
        <f t="shared" si="3"/>
        <v>0</v>
      </c>
      <c r="C100">
        <f t="shared" si="5"/>
        <v>0</v>
      </c>
      <c r="D100" s="3" t="str">
        <f t="shared" si="4"/>
        <v>\r\n\t&lt;route id="Belmont-PrkSD-GrgHill-NB-16-Finish-Routed_102" edges="'423967359#0 '423967359#1 '423967352 '424978646 '12180067#0 '12180067#2 '12180067#3 '12180067#4 '12180067#6 '12180067#7 '12180067#9 '12113368#2 '12113368#3-AddedOnRampEdge '12113368#3 '121243831 '448887924 '49321305/&gt;</v>
      </c>
      <c r="E100" t="s">
        <v>782</v>
      </c>
      <c r="F100" t="s">
        <v>1021</v>
      </c>
      <c r="G100" s="4" t="s">
        <v>1149</v>
      </c>
      <c r="H100" t="s">
        <v>332</v>
      </c>
      <c r="I100" t="s">
        <v>333</v>
      </c>
      <c r="J100" t="s">
        <v>334</v>
      </c>
      <c r="K100" t="s">
        <v>399</v>
      </c>
      <c r="L100" t="s">
        <v>400</v>
      </c>
      <c r="M100" t="s">
        <v>401</v>
      </c>
      <c r="N100" t="s">
        <v>402</v>
      </c>
      <c r="O100" t="s">
        <v>403</v>
      </c>
      <c r="P100" t="s">
        <v>404</v>
      </c>
      <c r="Q100" t="s">
        <v>405</v>
      </c>
      <c r="R100" t="s">
        <v>409</v>
      </c>
      <c r="S100" t="s">
        <v>410</v>
      </c>
      <c r="T100" t="s">
        <v>411</v>
      </c>
      <c r="U100" t="s">
        <v>412</v>
      </c>
      <c r="V100" t="s">
        <v>413</v>
      </c>
      <c r="W100" t="s">
        <v>1155</v>
      </c>
    </row>
    <row r="101" spans="1:37" x14ac:dyDescent="0.25">
      <c r="B101" t="b">
        <f t="shared" si="3"/>
        <v>0</v>
      </c>
      <c r="C101" t="str">
        <f>IF(LEFT(E101,LEN(E101)-5)=LEFT(E100,LEN(E100)-5),,"XX")</f>
        <v>XX</v>
      </c>
      <c r="D101" s="3" t="str">
        <f t="shared" si="4"/>
        <v>\r\n\t&lt;route id="Belmont-PrkSD-GrgHill-NB-16-Finish-Routed_97" edges="'423967359#0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01" t="s">
        <v>774</v>
      </c>
      <c r="F101" t="s">
        <v>1021</v>
      </c>
      <c r="G101" s="4" t="s">
        <v>1149</v>
      </c>
      <c r="H101" t="s">
        <v>332</v>
      </c>
      <c r="I101" t="s">
        <v>333</v>
      </c>
      <c r="J101" t="s">
        <v>334</v>
      </c>
      <c r="K101" t="s">
        <v>335</v>
      </c>
      <c r="L101" t="s">
        <v>336</v>
      </c>
      <c r="M101" t="s">
        <v>337</v>
      </c>
      <c r="N101" t="s">
        <v>338</v>
      </c>
      <c r="O101" t="s">
        <v>339</v>
      </c>
      <c r="P101" t="s">
        <v>340</v>
      </c>
      <c r="Q101" t="s">
        <v>341</v>
      </c>
      <c r="R101" t="s">
        <v>342</v>
      </c>
      <c r="S101" t="s">
        <v>343</v>
      </c>
      <c r="T101" t="s">
        <v>344</v>
      </c>
      <c r="U101" t="s">
        <v>345</v>
      </c>
      <c r="V101" t="s">
        <v>346</v>
      </c>
      <c r="W101" t="s">
        <v>347</v>
      </c>
      <c r="X101" t="s">
        <v>348</v>
      </c>
      <c r="Y101" t="s">
        <v>349</v>
      </c>
      <c r="Z101" t="s">
        <v>350</v>
      </c>
      <c r="AA101" t="s">
        <v>351</v>
      </c>
      <c r="AB101" t="s">
        <v>352</v>
      </c>
      <c r="AC101" t="s">
        <v>353</v>
      </c>
      <c r="AD101" t="s">
        <v>354</v>
      </c>
      <c r="AE101" t="s">
        <v>355</v>
      </c>
      <c r="AF101" t="s">
        <v>356</v>
      </c>
      <c r="AG101" t="s">
        <v>357</v>
      </c>
      <c r="AH101" t="s">
        <v>358</v>
      </c>
      <c r="AI101" t="s">
        <v>1150</v>
      </c>
    </row>
    <row r="102" spans="1:37" x14ac:dyDescent="0.25">
      <c r="B102" t="b">
        <f t="shared" si="3"/>
        <v>0</v>
      </c>
      <c r="C102">
        <f t="shared" ref="C102:C165" si="6">IF(LEFT(E102,LEN(E102)-5)=LEFT(E101,LEN(E101)-5),,"XX")</f>
        <v>0</v>
      </c>
      <c r="D102" s="3" t="str">
        <f t="shared" si="4"/>
        <v>\r\n\t&lt;route id="Belmont-PrkSD-GrgHill-NB-16-Finish-Routed_98" edges="'423967359#0 '423967359#1 '423967352 '424978646 '424978639.0 '424978639.102 '387423966 '424978644 '423965484 '196358954#0 '196358954#1 '448887868 '448887871#0 '448887871#1 '448887869 '448887867 '196358956#0 '448887870#0 '12327906#0 '12327906#1/&gt;</v>
      </c>
      <c r="E102" t="s">
        <v>775</v>
      </c>
      <c r="F102" t="s">
        <v>1021</v>
      </c>
      <c r="G102" s="4" t="s">
        <v>1149</v>
      </c>
      <c r="H102" t="s">
        <v>332</v>
      </c>
      <c r="I102" t="s">
        <v>333</v>
      </c>
      <c r="J102" t="s">
        <v>334</v>
      </c>
      <c r="K102" t="s">
        <v>335</v>
      </c>
      <c r="L102" t="s">
        <v>336</v>
      </c>
      <c r="M102" t="s">
        <v>337</v>
      </c>
      <c r="N102" t="s">
        <v>338</v>
      </c>
      <c r="O102" t="s">
        <v>339</v>
      </c>
      <c r="P102" t="s">
        <v>340</v>
      </c>
      <c r="Q102" t="s">
        <v>359</v>
      </c>
      <c r="R102" t="s">
        <v>360</v>
      </c>
      <c r="S102" t="s">
        <v>361</v>
      </c>
      <c r="T102" t="s">
        <v>362</v>
      </c>
      <c r="U102" t="s">
        <v>363</v>
      </c>
      <c r="V102" t="s">
        <v>364</v>
      </c>
      <c r="W102" t="s">
        <v>365</v>
      </c>
      <c r="X102" t="s">
        <v>366</v>
      </c>
      <c r="Y102" t="s">
        <v>367</v>
      </c>
      <c r="Z102" t="s">
        <v>1151</v>
      </c>
    </row>
    <row r="103" spans="1:37" x14ac:dyDescent="0.25">
      <c r="B103" t="b">
        <f t="shared" si="3"/>
        <v>0</v>
      </c>
      <c r="C103">
        <f t="shared" si="6"/>
        <v>0</v>
      </c>
      <c r="D103" s="3" t="str">
        <f t="shared" si="4"/>
        <v>\r\n\t&lt;route id="Belmont-PrkSD-GrgHill-NB-16-Finish-Routed_99" edges="'423967359#0 '423967359#1 '423967352 '424978646 '424978639.0 '424978639.102 '12180460#0 '196358988#0 '49940061 '196358983#0 '196358983#1 '196358983#2 '196358983#3 '196358983#4 '196358983#5 '196358983#6 '196358983#7 '196358983#8/&gt;</v>
      </c>
      <c r="E103" t="s">
        <v>776</v>
      </c>
      <c r="F103" t="s">
        <v>1021</v>
      </c>
      <c r="G103" s="6" t="s">
        <v>1149</v>
      </c>
      <c r="H103" t="s">
        <v>332</v>
      </c>
      <c r="I103" t="s">
        <v>333</v>
      </c>
      <c r="J103" t="s">
        <v>334</v>
      </c>
      <c r="K103" t="s">
        <v>335</v>
      </c>
      <c r="L103" t="s">
        <v>336</v>
      </c>
      <c r="M103" t="s">
        <v>368</v>
      </c>
      <c r="N103" t="s">
        <v>369</v>
      </c>
      <c r="O103" t="s">
        <v>370</v>
      </c>
      <c r="P103" t="s">
        <v>371</v>
      </c>
      <c r="Q103" t="s">
        <v>372</v>
      </c>
      <c r="R103" t="s">
        <v>373</v>
      </c>
      <c r="S103" t="s">
        <v>374</v>
      </c>
      <c r="T103" t="s">
        <v>375</v>
      </c>
      <c r="U103" t="s">
        <v>376</v>
      </c>
      <c r="V103" t="s">
        <v>377</v>
      </c>
      <c r="W103" t="s">
        <v>378</v>
      </c>
      <c r="X103" t="s">
        <v>1152</v>
      </c>
    </row>
    <row r="104" spans="1:37" ht="30" x14ac:dyDescent="0.25">
      <c r="A104">
        <v>8</v>
      </c>
      <c r="B104" t="str">
        <f t="shared" si="3"/>
        <v>&lt;routeDistribution id="Belmont-PrkSD-GrgHill-SB-16-Distrib"&gt; \r\n\t&lt;route id="Belmont-PrkSD-GrgHill-SB-16-Finish-Routed_103" edges="'-423967359#0 '-423967356 '-424978643 '-423967357 '-423967353 '-423967354 '-423967355 '-423967358#2 '-423967358#1 '-423967058#1 '-423967058#0 '-424824620 '-424824619 '-423956982 '-424824621 '-423956981 '-424803245 '-424803247#1 '-12150712#6 '-12150712#4 '-12150712#3/&gt;\r\n\t&lt;route id="Belmont-PrkSD-GrgHill-SB-16-Finish-Routed_104" edges="'-423967359#0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id="Belmont-PrkSD-GrgHill-SB-16-Finish-Routed_105" edges="'-423967359#0 '-423967356 '-424978643 '-423967357 '-423967353 '-423967354 '-423967355 '-423967358#2 '-423967358#1 '-423967058#1 '-423967058#0 '-424824620 '-424824619 '-423956982 '-424824621 '-423956981 '-424803245 '-424803247#1 '134557563#9 '134557563#10 '-42706763#5 '-42706763#3 '-42706763#2/&gt;\r\n\t&lt;route id="Belmont-PrkSD-GrgHill-SB-16-Finish-Routed_106" edges="'-423967359#0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id="Belmont-PrkSD-GrgHill-SB-16-Finish-Routed_107" edges="'-423967359#0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'43117623/&gt;\r\n\t&lt;route id="Belmont-PrkSD-GrgHill-SB-16-Finish-Routed_108" edges="'-423967359#0 '-423967356 '-424978643 '-106455704#9 '-106455704#3 '-106455704#1 '133870836#0 '133870831#5 '133870831#6 '133870834#0 '-12124565#1 '-12124565#0 '12124622#2 '12161029#0 '43357850#14.0/&gt;\r\n\t&lt;route id="Belmont-PrkSD-GrgHill-SB-16-Finish-Routed_109" edges="'-423967359#0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id="Belmont-PrkSD-GrgHill-SB-16-Finish-Routed_110" edges="'-423967359#0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'49887339.0/&gt;\r\n&lt;/routeDistribution&gt;</v>
      </c>
      <c r="C104" s="3" t="s">
        <v>324</v>
      </c>
      <c r="D104" s="3" t="str">
        <f t="shared" si="4"/>
        <v>\r\n\t&lt;route id="Belmont-PrkSD-GrgHill-SB-16-Finish-Routed_103" edges="'-423967359#0 '-423967356 '-424978643 '-423967357 '-423967353 '-423967354 '-423967355 '-423967358#2 '-423967358#1 '-423967058#1 '-423967058#0 '-424824620 '-424824619 '-423956982 '-424824621 '-423956981 '-424803245 '-424803247#1 '-12150712#6 '-12150712#4 '-12150712#3/&gt;</v>
      </c>
      <c r="E104" t="s">
        <v>971</v>
      </c>
      <c r="F104" t="s">
        <v>1021</v>
      </c>
      <c r="G104" s="4" t="s">
        <v>1186</v>
      </c>
      <c r="H104" t="s">
        <v>512</v>
      </c>
      <c r="I104" t="s">
        <v>513</v>
      </c>
      <c r="J104" t="s">
        <v>514</v>
      </c>
      <c r="K104" t="s">
        <v>515</v>
      </c>
      <c r="L104" t="s">
        <v>516</v>
      </c>
      <c r="M104" t="s">
        <v>517</v>
      </c>
      <c r="N104" t="s">
        <v>518</v>
      </c>
      <c r="O104" t="s">
        <v>519</v>
      </c>
      <c r="P104" t="s">
        <v>520</v>
      </c>
      <c r="Q104" t="s">
        <v>521</v>
      </c>
      <c r="R104" t="s">
        <v>522</v>
      </c>
      <c r="S104" t="s">
        <v>523</v>
      </c>
      <c r="T104" t="s">
        <v>524</v>
      </c>
      <c r="U104" t="s">
        <v>525</v>
      </c>
      <c r="V104" t="s">
        <v>526</v>
      </c>
      <c r="W104" t="s">
        <v>527</v>
      </c>
      <c r="X104" t="s">
        <v>528</v>
      </c>
      <c r="Y104" t="s">
        <v>529</v>
      </c>
      <c r="Z104" t="s">
        <v>530</v>
      </c>
      <c r="AA104" t="s">
        <v>1159</v>
      </c>
    </row>
    <row r="105" spans="1:37" ht="30" x14ac:dyDescent="0.25">
      <c r="B105" t="b">
        <f t="shared" si="3"/>
        <v>0</v>
      </c>
      <c r="C105">
        <f t="shared" si="6"/>
        <v>0</v>
      </c>
      <c r="D105" s="3" t="str">
        <f t="shared" si="4"/>
        <v>\r\n\t&lt;route id="Belmont-PrkSD-GrgHill-SB-16-Finish-Routed_104" edges="'-423967359#0 '-423967356 '-424978643 '-423967357 '-423967353 '-423967354 '-423967355 '-423967358#2 '-423967358#1 '-423967058#1 '-423967058#0 '-424824620 '-424824619 '-423956982 '-424824621 '-423956981 '-424803245 '-424803247#1 '-12150712#6 '-196358962#3 '-196358962#2 '-196358962#1 '-196358962#0 '-12202540#2 '-12202540#1/&gt;</v>
      </c>
      <c r="E105" t="s">
        <v>972</v>
      </c>
      <c r="F105" t="s">
        <v>1021</v>
      </c>
      <c r="G105" s="4" t="s">
        <v>1186</v>
      </c>
      <c r="H105" t="s">
        <v>512</v>
      </c>
      <c r="I105" t="s">
        <v>513</v>
      </c>
      <c r="J105" t="s">
        <v>514</v>
      </c>
      <c r="K105" t="s">
        <v>515</v>
      </c>
      <c r="L105" t="s">
        <v>516</v>
      </c>
      <c r="M105" t="s">
        <v>517</v>
      </c>
      <c r="N105" t="s">
        <v>518</v>
      </c>
      <c r="O105" t="s">
        <v>519</v>
      </c>
      <c r="P105" t="s">
        <v>520</v>
      </c>
      <c r="Q105" t="s">
        <v>521</v>
      </c>
      <c r="R105" t="s">
        <v>522</v>
      </c>
      <c r="S105" t="s">
        <v>523</v>
      </c>
      <c r="T105" t="s">
        <v>524</v>
      </c>
      <c r="U105" t="s">
        <v>525</v>
      </c>
      <c r="V105" t="s">
        <v>526</v>
      </c>
      <c r="W105" t="s">
        <v>527</v>
      </c>
      <c r="X105" t="s">
        <v>528</v>
      </c>
      <c r="Y105" t="s">
        <v>529</v>
      </c>
      <c r="Z105" t="s">
        <v>531</v>
      </c>
      <c r="AA105" t="s">
        <v>532</v>
      </c>
      <c r="AB105" t="s">
        <v>533</v>
      </c>
      <c r="AC105" t="s">
        <v>534</v>
      </c>
      <c r="AD105" t="s">
        <v>535</v>
      </c>
      <c r="AE105" t="s">
        <v>1160</v>
      </c>
    </row>
    <row r="106" spans="1:37" ht="30" x14ac:dyDescent="0.25">
      <c r="B106" t="b">
        <f t="shared" si="3"/>
        <v>0</v>
      </c>
      <c r="C106">
        <f t="shared" si="6"/>
        <v>0</v>
      </c>
      <c r="D106" s="3" t="str">
        <f t="shared" si="4"/>
        <v>\r\n\t&lt;route id="Belmont-PrkSD-GrgHill-SB-16-Finish-Routed_105" edges="'-423967359#0 '-423967356 '-424978643 '-423967357 '-423967353 '-423967354 '-423967355 '-423967358#2 '-423967358#1 '-423967058#1 '-423967058#0 '-424824620 '-424824619 '-423956982 '-424824621 '-423956981 '-424803245 '-424803247#1 '134557563#9 '134557563#10 '-42706763#5 '-42706763#3 '-42706763#2/&gt;</v>
      </c>
      <c r="E106" t="s">
        <v>973</v>
      </c>
      <c r="F106" t="s">
        <v>1021</v>
      </c>
      <c r="G106" s="4" t="s">
        <v>1186</v>
      </c>
      <c r="H106" t="s">
        <v>512</v>
      </c>
      <c r="I106" t="s">
        <v>513</v>
      </c>
      <c r="J106" t="s">
        <v>514</v>
      </c>
      <c r="K106" t="s">
        <v>515</v>
      </c>
      <c r="L106" t="s">
        <v>516</v>
      </c>
      <c r="M106" t="s">
        <v>517</v>
      </c>
      <c r="N106" t="s">
        <v>518</v>
      </c>
      <c r="O106" t="s">
        <v>519</v>
      </c>
      <c r="P106" t="s">
        <v>520</v>
      </c>
      <c r="Q106" t="s">
        <v>521</v>
      </c>
      <c r="R106" t="s">
        <v>522</v>
      </c>
      <c r="S106" t="s">
        <v>523</v>
      </c>
      <c r="T106" t="s">
        <v>524</v>
      </c>
      <c r="U106" t="s">
        <v>525</v>
      </c>
      <c r="V106" t="s">
        <v>526</v>
      </c>
      <c r="W106" t="s">
        <v>527</v>
      </c>
      <c r="X106" t="s">
        <v>528</v>
      </c>
      <c r="Y106" t="s">
        <v>536</v>
      </c>
      <c r="Z106" t="s">
        <v>537</v>
      </c>
      <c r="AA106" t="s">
        <v>538</v>
      </c>
      <c r="AB106" t="s">
        <v>539</v>
      </c>
      <c r="AC106" t="s">
        <v>1161</v>
      </c>
    </row>
    <row r="107" spans="1:37" ht="30" x14ac:dyDescent="0.25">
      <c r="B107" t="b">
        <f t="shared" si="3"/>
        <v>0</v>
      </c>
      <c r="C107">
        <f t="shared" si="6"/>
        <v>0</v>
      </c>
      <c r="D107" s="3" t="str">
        <f t="shared" si="4"/>
        <v>\r\n\t&lt;route id="Belmont-PrkSD-GrgHill-SB-16-Finish-Routed_106" edges="'-423967359#0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07" t="s">
        <v>974</v>
      </c>
      <c r="F107" t="s">
        <v>1021</v>
      </c>
      <c r="G107" s="4" t="s">
        <v>1186</v>
      </c>
      <c r="H107" t="s">
        <v>512</v>
      </c>
      <c r="I107" t="s">
        <v>513</v>
      </c>
      <c r="J107" t="s">
        <v>514</v>
      </c>
      <c r="K107" t="s">
        <v>515</v>
      </c>
      <c r="L107" t="s">
        <v>516</v>
      </c>
      <c r="M107" t="s">
        <v>517</v>
      </c>
      <c r="N107" t="s">
        <v>518</v>
      </c>
      <c r="O107" t="s">
        <v>519</v>
      </c>
      <c r="P107" t="s">
        <v>540</v>
      </c>
      <c r="Q107" t="s">
        <v>541</v>
      </c>
      <c r="R107" t="s">
        <v>542</v>
      </c>
      <c r="S107" t="s">
        <v>543</v>
      </c>
      <c r="T107" t="s">
        <v>544</v>
      </c>
      <c r="U107" t="s">
        <v>545</v>
      </c>
      <c r="V107" t="s">
        <v>546</v>
      </c>
      <c r="W107" t="s">
        <v>547</v>
      </c>
      <c r="X107" t="s">
        <v>548</v>
      </c>
      <c r="Y107" t="s">
        <v>549</v>
      </c>
      <c r="Z107" t="s">
        <v>550</v>
      </c>
      <c r="AA107" t="s">
        <v>551</v>
      </c>
      <c r="AB107" t="s">
        <v>552</v>
      </c>
      <c r="AC107" t="s">
        <v>553</v>
      </c>
      <c r="AD107" t="s">
        <v>554</v>
      </c>
      <c r="AE107" t="s">
        <v>555</v>
      </c>
      <c r="AF107" t="s">
        <v>556</v>
      </c>
      <c r="AG107" t="s">
        <v>557</v>
      </c>
      <c r="AH107" t="s">
        <v>1162</v>
      </c>
    </row>
    <row r="108" spans="1:37" ht="30" x14ac:dyDescent="0.25">
      <c r="B108" t="b">
        <f t="shared" si="3"/>
        <v>0</v>
      </c>
      <c r="C108">
        <f t="shared" si="6"/>
        <v>0</v>
      </c>
      <c r="D108" s="3" t="str">
        <f t="shared" si="4"/>
        <v>\r\n\t&lt;route id="Belmont-PrkSD-GrgHill-SB-16-Finish-Routed_107" edges="'-423967359#0 '-423967356 '-424978643 '-423967357 '-423967353 '-423967354 '-423967355 '-423967358#2 '49940587#0 '-387423967#0 '423967358#0 '423967358#2 '423967355 '423967354 '423967353 '424978640 '424978643 '423967356 '423967359#0 '423967359#1 '423967352 '424978646 '12180067#0 '12180067#2 '12180067#3 '12180067#4 '12180067#6 '12180067#7 '12180067#9 '486653628 '43117623/&gt;</v>
      </c>
      <c r="E108" t="s">
        <v>975</v>
      </c>
      <c r="F108" t="s">
        <v>1021</v>
      </c>
      <c r="G108" s="4" t="s">
        <v>1186</v>
      </c>
      <c r="H108" t="s">
        <v>512</v>
      </c>
      <c r="I108" t="s">
        <v>513</v>
      </c>
      <c r="J108" t="s">
        <v>514</v>
      </c>
      <c r="K108" t="s">
        <v>515</v>
      </c>
      <c r="L108" t="s">
        <v>516</v>
      </c>
      <c r="M108" t="s">
        <v>517</v>
      </c>
      <c r="N108" t="s">
        <v>518</v>
      </c>
      <c r="O108" t="s">
        <v>706</v>
      </c>
      <c r="P108" t="s">
        <v>612</v>
      </c>
      <c r="Q108" t="s">
        <v>419</v>
      </c>
      <c r="R108" t="s">
        <v>420</v>
      </c>
      <c r="S108" t="s">
        <v>421</v>
      </c>
      <c r="T108" t="s">
        <v>422</v>
      </c>
      <c r="U108" t="s">
        <v>423</v>
      </c>
      <c r="V108" t="s">
        <v>424</v>
      </c>
      <c r="W108" t="s">
        <v>425</v>
      </c>
      <c r="X108" t="s">
        <v>426</v>
      </c>
      <c r="Y108" t="s">
        <v>331</v>
      </c>
      <c r="Z108" t="s">
        <v>332</v>
      </c>
      <c r="AA108" t="s">
        <v>333</v>
      </c>
      <c r="AB108" t="s">
        <v>334</v>
      </c>
      <c r="AC108" t="s">
        <v>399</v>
      </c>
      <c r="AD108" t="s">
        <v>400</v>
      </c>
      <c r="AE108" t="s">
        <v>401</v>
      </c>
      <c r="AF108" t="s">
        <v>402</v>
      </c>
      <c r="AG108" t="s">
        <v>403</v>
      </c>
      <c r="AH108" t="s">
        <v>404</v>
      </c>
      <c r="AI108" t="s">
        <v>405</v>
      </c>
      <c r="AJ108" t="s">
        <v>406</v>
      </c>
      <c r="AK108" t="s">
        <v>1163</v>
      </c>
    </row>
    <row r="109" spans="1:37" ht="30" x14ac:dyDescent="0.25">
      <c r="B109" t="b">
        <f t="shared" si="3"/>
        <v>0</v>
      </c>
      <c r="C109">
        <f t="shared" si="6"/>
        <v>0</v>
      </c>
      <c r="D109" s="3" t="str">
        <f t="shared" si="4"/>
        <v>\r\n\t&lt;route id="Belmont-PrkSD-GrgHill-SB-16-Finish-Routed_108" edges="'-423967359#0 '-423967356 '-424978643 '-106455704#9 '-106455704#3 '-106455704#1 '133870836#0 '133870831#5 '133870831#6 '133870834#0 '-12124565#1 '-12124565#0 '12124622#2 '12161029#0 '43357850#14.0/&gt;</v>
      </c>
      <c r="E109" t="s">
        <v>976</v>
      </c>
      <c r="F109" t="s">
        <v>1021</v>
      </c>
      <c r="G109" s="4" t="s">
        <v>1186</v>
      </c>
      <c r="H109" t="s">
        <v>512</v>
      </c>
      <c r="I109" t="s">
        <v>513</v>
      </c>
      <c r="J109" t="s">
        <v>568</v>
      </c>
      <c r="K109" t="s">
        <v>573</v>
      </c>
      <c r="L109" t="s">
        <v>583</v>
      </c>
      <c r="M109" t="s">
        <v>584</v>
      </c>
      <c r="N109" t="s">
        <v>585</v>
      </c>
      <c r="O109" t="s">
        <v>586</v>
      </c>
      <c r="P109" t="s">
        <v>587</v>
      </c>
      <c r="Q109" t="s">
        <v>588</v>
      </c>
      <c r="R109" t="s">
        <v>589</v>
      </c>
      <c r="S109" t="s">
        <v>590</v>
      </c>
      <c r="T109" t="s">
        <v>595</v>
      </c>
      <c r="U109" t="s">
        <v>1164</v>
      </c>
    </row>
    <row r="110" spans="1:37" ht="30" x14ac:dyDescent="0.25">
      <c r="B110" t="b">
        <f t="shared" si="3"/>
        <v>0</v>
      </c>
      <c r="C110">
        <f t="shared" si="6"/>
        <v>0</v>
      </c>
      <c r="D110" s="3" t="str">
        <f t="shared" si="4"/>
        <v>\r\n\t&lt;route id="Belmont-PrkSD-GrgHill-SB-16-Finish-Routed_109" edges="'-423967359#0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110" t="s">
        <v>977</v>
      </c>
      <c r="F110" t="s">
        <v>1021</v>
      </c>
      <c r="G110" s="4" t="s">
        <v>1186</v>
      </c>
      <c r="H110" t="s">
        <v>512</v>
      </c>
      <c r="I110" t="s">
        <v>513</v>
      </c>
      <c r="J110" t="s">
        <v>514</v>
      </c>
      <c r="K110" t="s">
        <v>515</v>
      </c>
      <c r="L110" t="s">
        <v>516</v>
      </c>
      <c r="M110" t="s">
        <v>517</v>
      </c>
      <c r="N110" t="s">
        <v>518</v>
      </c>
      <c r="O110" t="s">
        <v>519</v>
      </c>
      <c r="P110" t="s">
        <v>540</v>
      </c>
      <c r="Q110" t="s">
        <v>541</v>
      </c>
      <c r="R110" t="s">
        <v>542</v>
      </c>
      <c r="S110" t="s">
        <v>543</v>
      </c>
      <c r="T110" t="s">
        <v>544</v>
      </c>
      <c r="U110" t="s">
        <v>545</v>
      </c>
      <c r="V110" t="s">
        <v>546</v>
      </c>
      <c r="W110" t="s">
        <v>547</v>
      </c>
      <c r="X110" t="s">
        <v>548</v>
      </c>
      <c r="Y110" t="s">
        <v>549</v>
      </c>
      <c r="Z110" t="s">
        <v>550</v>
      </c>
      <c r="AA110" t="s">
        <v>551</v>
      </c>
      <c r="AB110" t="s">
        <v>552</v>
      </c>
      <c r="AC110" t="s">
        <v>553</v>
      </c>
      <c r="AD110" t="s">
        <v>554</v>
      </c>
      <c r="AE110" t="s">
        <v>555</v>
      </c>
      <c r="AF110" t="s">
        <v>556</v>
      </c>
      <c r="AG110" t="s">
        <v>1165</v>
      </c>
    </row>
    <row r="111" spans="1:37" ht="30" x14ac:dyDescent="0.25">
      <c r="B111" t="b">
        <f t="shared" si="3"/>
        <v>0</v>
      </c>
      <c r="C111">
        <f t="shared" si="6"/>
        <v>0</v>
      </c>
      <c r="D111" s="3" t="str">
        <f t="shared" si="4"/>
        <v>\r\n\t&lt;route id="Belmont-PrkSD-GrgHill-SB-16-Finish-Routed_110" edges="'-423967359#0 '-423967356 '-424978643 '-423967357 '-423967353 '-423967354 '-423967355 '-423967358#2 '-423967358#1 '-62105282#7 '-62105282#6 '-62105282#5 '-62105282#3 '-62105282#2 '-62105282#1 '-62105282#0 '134559122#0 '196358980#3 '134557562#0 '134557562#1 '134557562#2 '134557562#3 '134557562#4 '134558401 '12112343#3 '49887339-AddedOnRampEdge '49887339.0/&gt;</v>
      </c>
      <c r="E111" t="s">
        <v>978</v>
      </c>
      <c r="F111" t="s">
        <v>1021</v>
      </c>
      <c r="G111" s="4" t="s">
        <v>1186</v>
      </c>
      <c r="H111" t="s">
        <v>512</v>
      </c>
      <c r="I111" t="s">
        <v>513</v>
      </c>
      <c r="J111" t="s">
        <v>514</v>
      </c>
      <c r="K111" t="s">
        <v>515</v>
      </c>
      <c r="L111" t="s">
        <v>516</v>
      </c>
      <c r="M111" t="s">
        <v>517</v>
      </c>
      <c r="N111" t="s">
        <v>518</v>
      </c>
      <c r="O111" t="s">
        <v>519</v>
      </c>
      <c r="P111" t="s">
        <v>540</v>
      </c>
      <c r="Q111" t="s">
        <v>541</v>
      </c>
      <c r="R111" t="s">
        <v>542</v>
      </c>
      <c r="S111" t="s">
        <v>543</v>
      </c>
      <c r="T111" t="s">
        <v>544</v>
      </c>
      <c r="U111" t="s">
        <v>545</v>
      </c>
      <c r="V111" t="s">
        <v>546</v>
      </c>
      <c r="W111" t="s">
        <v>547</v>
      </c>
      <c r="X111" t="s">
        <v>548</v>
      </c>
      <c r="Y111" t="s">
        <v>549</v>
      </c>
      <c r="Z111" t="s">
        <v>550</v>
      </c>
      <c r="AA111" t="s">
        <v>551</v>
      </c>
      <c r="AB111" t="s">
        <v>552</v>
      </c>
      <c r="AC111" t="s">
        <v>553</v>
      </c>
      <c r="AD111" t="s">
        <v>554</v>
      </c>
      <c r="AE111" t="s">
        <v>598</v>
      </c>
      <c r="AF111" t="s">
        <v>567</v>
      </c>
      <c r="AG111" t="s">
        <v>1166</v>
      </c>
    </row>
    <row r="112" spans="1:37" x14ac:dyDescent="0.25">
      <c r="A112">
        <v>6</v>
      </c>
      <c r="B112" t="str">
        <f t="shared" si="3"/>
        <v>&lt;routeDistribution id="Belmont-PrkSD-Monument-NB-09-Distrib"&gt; \r\n\t&lt;route id="Belmont-PrkSD-Monument-NB-09-Finish-Routed_111" edges="'196358954#0 '12149487#0 '180860085#0 '180860085#1 '180860085#2 '180860085#3 '448887904 '448887906 '448887908 '448887907 '448887889 '448887879 '448887886 '180860083#0 '448887887 '12206200 '448887872 '119667113 '63067896 '104526256-AddedOnRampEdge/&gt;\r\n\t&lt;route id="Belmont-PrkSD-Monument-NB-09-Finish-Routed_112" edges="'196358954#0 '196358954#1 '448887868 '448887871#0 '448887871#1 '448887869 '448887867 '196358956#0 '448887870#0 '12327906#0 '12327906#1/&gt;\r\n\t&lt;route id="Belmont-PrkSD-Monument-NB-09-Finish-Routed_113" edges="'196358954#0 '196358954#1 '448887868 '448887901 '12149612#0 '12149612#1 '12149612#2 '12149612#4 '12149612#5 '448845222 '448845221 '448845220#0 '448845219#0 '-448845188#1 '-448845176#2 '-448845175#3 '-448845175#2 '-448845183#1 '-121496098#2 '-121496098#0 '-12200500#6 '-12200500#5 '196358983#4 '196358983#5 '196358983#6 '196358983#7 '196358983#8/&gt;\r\n\t&lt;route id="Belmont-PrkSD-Monument-NB-09-Finish-Routed_114" edges="'196358954#0 '12149487#0 '180860085#0 '180860084 '-196358959#5 '-12149487#2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id="Belmont-PrkSD-Monument-NB-09-Finish-Routed_115" edges="'196358954#0 '12149487#0 '-196358959#4 '-196358959#3 '-196204937#2 '-196204937#1 '12125400#0 '12125400#1 '12125400#2 '-145818794#2 '-145818794#0 '145818800 '-43357850#4/&gt;\r\n\t&lt;route id="Belmont-PrkSD-Monument-NB-09-Finish-Routed_116" edges="'196358954#0 '12149487#0 '180860085#0 '180860084 '-196358959#5 '-12149487#2 '-196358954#0 '-423965484 '-49940170#0 '-387423966 '-424978642.0 '-424978642.170 '12180067#0 '12180067#2 '12180067#3 '12180067#4 '12180067#6 '12180067#7 '12180067#9 '12113368#2 '12113368#3-AddedOnRampEdge '12113368#3 '121243831 '448887924 '49321305/&gt;\r\n&lt;/routeDistribution&gt;</v>
      </c>
      <c r="C112" s="3" t="s">
        <v>311</v>
      </c>
      <c r="D112" s="3" t="str">
        <f t="shared" si="4"/>
        <v>\r\n\t&lt;route id="Belmont-PrkSD-Monument-NB-09-Finish-Routed_111" edges="'196358954#0 '12149487#0 '180860085#0 '180860085#1 '180860085#2 '180860085#3 '448887904 '448887906 '448887908 '448887907 '448887889 '448887879 '448887886 '180860083#0 '448887887 '12206200 '448887872 '119667113 '63067896 '104526256-AddedOnRampEdge/&gt;</v>
      </c>
      <c r="E112" t="s">
        <v>881</v>
      </c>
      <c r="F112" t="s">
        <v>1021</v>
      </c>
      <c r="G112" s="4" t="s">
        <v>1176</v>
      </c>
      <c r="H112" t="s">
        <v>341</v>
      </c>
      <c r="I112" t="s">
        <v>342</v>
      </c>
      <c r="J112" t="s">
        <v>343</v>
      </c>
      <c r="K112" t="s">
        <v>344</v>
      </c>
      <c r="L112" t="s">
        <v>345</v>
      </c>
      <c r="M112" t="s">
        <v>346</v>
      </c>
      <c r="N112" t="s">
        <v>347</v>
      </c>
      <c r="O112" t="s">
        <v>348</v>
      </c>
      <c r="P112" t="s">
        <v>349</v>
      </c>
      <c r="Q112" t="s">
        <v>350</v>
      </c>
      <c r="R112" t="s">
        <v>351</v>
      </c>
      <c r="S112" t="s">
        <v>352</v>
      </c>
      <c r="T112" t="s">
        <v>353</v>
      </c>
      <c r="U112" t="s">
        <v>354</v>
      </c>
      <c r="V112" t="s">
        <v>355</v>
      </c>
      <c r="W112" t="s">
        <v>356</v>
      </c>
      <c r="X112" t="s">
        <v>357</v>
      </c>
      <c r="Y112" t="s">
        <v>358</v>
      </c>
      <c r="Z112" t="s">
        <v>1150</v>
      </c>
    </row>
    <row r="113" spans="1:48" x14ac:dyDescent="0.25">
      <c r="B113" t="b">
        <f t="shared" si="3"/>
        <v>0</v>
      </c>
      <c r="C113">
        <f t="shared" si="6"/>
        <v>0</v>
      </c>
      <c r="D113" s="3" t="str">
        <f t="shared" si="4"/>
        <v>\r\n\t&lt;route id="Belmont-PrkSD-Monument-NB-09-Finish-Routed_112" edges="'196358954#0 '196358954#1 '448887868 '448887871#0 '448887871#1 '448887869 '448887867 '196358956#0 '448887870#0 '12327906#0 '12327906#1/&gt;</v>
      </c>
      <c r="E113" t="s">
        <v>882</v>
      </c>
      <c r="F113" t="s">
        <v>1021</v>
      </c>
      <c r="G113" s="4" t="s">
        <v>1176</v>
      </c>
      <c r="H113" t="s">
        <v>359</v>
      </c>
      <c r="I113" t="s">
        <v>360</v>
      </c>
      <c r="J113" t="s">
        <v>361</v>
      </c>
      <c r="K113" t="s">
        <v>362</v>
      </c>
      <c r="L113" t="s">
        <v>363</v>
      </c>
      <c r="M113" t="s">
        <v>364</v>
      </c>
      <c r="N113" t="s">
        <v>365</v>
      </c>
      <c r="O113" t="s">
        <v>366</v>
      </c>
      <c r="P113" t="s">
        <v>367</v>
      </c>
      <c r="Q113" t="s">
        <v>1151</v>
      </c>
    </row>
    <row r="114" spans="1:48" x14ac:dyDescent="0.25">
      <c r="B114" t="b">
        <f t="shared" si="3"/>
        <v>0</v>
      </c>
      <c r="C114">
        <f t="shared" si="6"/>
        <v>0</v>
      </c>
      <c r="D114" s="3" t="str">
        <f t="shared" si="4"/>
        <v>\r\n\t&lt;route id="Belmont-PrkSD-Monument-NB-09-Finish-Routed_113" edges="'196358954#0 '196358954#1 '448887868 '448887901 '12149612#0 '12149612#1 '12149612#2 '12149612#4 '12149612#5 '448845222 '448845221 '448845220#0 '448845219#0 '-448845188#1 '-448845176#2 '-448845175#3 '-448845175#2 '-448845183#1 '-121496098#2 '-121496098#0 '-12200500#6 '-12200500#5 '196358983#4 '196358983#5 '196358983#6 '196358983#7 '196358983#8/&gt;</v>
      </c>
      <c r="E114" t="s">
        <v>883</v>
      </c>
      <c r="F114" t="s">
        <v>1021</v>
      </c>
      <c r="G114" s="4" t="s">
        <v>1176</v>
      </c>
      <c r="H114" t="s">
        <v>359</v>
      </c>
      <c r="I114" t="s">
        <v>360</v>
      </c>
      <c r="J114" t="s">
        <v>694</v>
      </c>
      <c r="K114" t="s">
        <v>695</v>
      </c>
      <c r="L114" t="s">
        <v>696</v>
      </c>
      <c r="M114" t="s">
        <v>697</v>
      </c>
      <c r="N114" t="s">
        <v>698</v>
      </c>
      <c r="O114" t="s">
        <v>699</v>
      </c>
      <c r="P114" t="s">
        <v>700</v>
      </c>
      <c r="Q114" t="s">
        <v>701</v>
      </c>
      <c r="R114" t="s">
        <v>702</v>
      </c>
      <c r="S114" t="s">
        <v>453</v>
      </c>
      <c r="T114" t="s">
        <v>454</v>
      </c>
      <c r="U114" t="s">
        <v>455</v>
      </c>
      <c r="V114" t="s">
        <v>456</v>
      </c>
      <c r="W114" t="s">
        <v>457</v>
      </c>
      <c r="X114" t="s">
        <v>458</v>
      </c>
      <c r="Y114" t="s">
        <v>459</v>
      </c>
      <c r="Z114" t="s">
        <v>460</v>
      </c>
      <c r="AA114" t="s">
        <v>461</v>
      </c>
      <c r="AB114" t="s">
        <v>462</v>
      </c>
      <c r="AC114" t="s">
        <v>375</v>
      </c>
      <c r="AD114" t="s">
        <v>376</v>
      </c>
      <c r="AE114" t="s">
        <v>377</v>
      </c>
      <c r="AF114" t="s">
        <v>378</v>
      </c>
      <c r="AG114" t="s">
        <v>1152</v>
      </c>
    </row>
    <row r="115" spans="1:48" x14ac:dyDescent="0.25">
      <c r="B115" t="b">
        <f t="shared" si="3"/>
        <v>0</v>
      </c>
      <c r="C115">
        <f t="shared" si="6"/>
        <v>0</v>
      </c>
      <c r="D115" s="3" t="str">
        <f t="shared" si="4"/>
        <v>\r\n\t&lt;route id="Belmont-PrkSD-Monument-NB-09-Finish-Routed_114" edges="'196358954#0 '12149487#0 '180860085#0 '180860084 '-196358959#5 '-12149487#2 '-196358954#0 '-423965484 '12184200#0 '12184200#2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115" t="s">
        <v>884</v>
      </c>
      <c r="F115" t="s">
        <v>1021</v>
      </c>
      <c r="G115" s="4" t="s">
        <v>1176</v>
      </c>
      <c r="H115" t="s">
        <v>341</v>
      </c>
      <c r="I115" t="s">
        <v>342</v>
      </c>
      <c r="J115" t="s">
        <v>703</v>
      </c>
      <c r="K115" t="s">
        <v>704</v>
      </c>
      <c r="L115" t="s">
        <v>705</v>
      </c>
      <c r="M115" t="s">
        <v>471</v>
      </c>
      <c r="N115" t="s">
        <v>472</v>
      </c>
      <c r="O115" t="s">
        <v>473</v>
      </c>
      <c r="P115" t="s">
        <v>474</v>
      </c>
      <c r="Q115" t="s">
        <v>475</v>
      </c>
      <c r="R115" t="s">
        <v>476</v>
      </c>
      <c r="S115" t="s">
        <v>477</v>
      </c>
      <c r="T115" t="s">
        <v>478</v>
      </c>
      <c r="U115" t="s">
        <v>479</v>
      </c>
      <c r="V115" t="s">
        <v>480</v>
      </c>
      <c r="W115" t="s">
        <v>481</v>
      </c>
      <c r="X115" t="s">
        <v>482</v>
      </c>
      <c r="Y115" t="s">
        <v>483</v>
      </c>
      <c r="Z115" t="s">
        <v>484</v>
      </c>
      <c r="AA115" t="s">
        <v>485</v>
      </c>
      <c r="AB115" t="s">
        <v>390</v>
      </c>
      <c r="AC115" t="s">
        <v>391</v>
      </c>
      <c r="AD115" t="s">
        <v>392</v>
      </c>
      <c r="AE115" t="s">
        <v>393</v>
      </c>
      <c r="AF115" t="s">
        <v>394</v>
      </c>
      <c r="AG115" t="s">
        <v>395</v>
      </c>
      <c r="AH115" t="s">
        <v>778</v>
      </c>
      <c r="AI115" t="s">
        <v>779</v>
      </c>
      <c r="AJ115" t="s">
        <v>780</v>
      </c>
      <c r="AK115" t="s">
        <v>692</v>
      </c>
      <c r="AL115" t="s">
        <v>693</v>
      </c>
      <c r="AM115" t="s">
        <v>396</v>
      </c>
      <c r="AN115" t="s">
        <v>397</v>
      </c>
      <c r="AO115" t="s">
        <v>398</v>
      </c>
      <c r="AP115" t="s">
        <v>1153</v>
      </c>
    </row>
    <row r="116" spans="1:48" x14ac:dyDescent="0.25">
      <c r="B116" t="b">
        <f t="shared" si="3"/>
        <v>0</v>
      </c>
      <c r="C116">
        <f t="shared" si="6"/>
        <v>0</v>
      </c>
      <c r="D116" s="3" t="str">
        <f t="shared" si="4"/>
        <v>\r\n\t&lt;route id="Belmont-PrkSD-Monument-NB-09-Finish-Routed_115" edges="'196358954#0 '12149487#0 '-196358959#4 '-196358959#3 '-196204937#2 '-196204937#1 '12125400#0 '12125400#1 '12125400#2 '-145818794#2 '-145818794#0 '145818800 '-43357850#4/&gt;</v>
      </c>
      <c r="E116" t="s">
        <v>885</v>
      </c>
      <c r="F116" t="s">
        <v>1021</v>
      </c>
      <c r="G116" s="4" t="s">
        <v>1176</v>
      </c>
      <c r="H116" t="s">
        <v>341</v>
      </c>
      <c r="I116" t="s">
        <v>490</v>
      </c>
      <c r="J116" t="s">
        <v>491</v>
      </c>
      <c r="K116" t="s">
        <v>492</v>
      </c>
      <c r="L116" t="s">
        <v>493</v>
      </c>
      <c r="M116" t="s">
        <v>494</v>
      </c>
      <c r="N116" t="s">
        <v>495</v>
      </c>
      <c r="O116" t="s">
        <v>496</v>
      </c>
      <c r="P116" t="s">
        <v>497</v>
      </c>
      <c r="Q116" t="s">
        <v>498</v>
      </c>
      <c r="R116" t="s">
        <v>499</v>
      </c>
      <c r="S116" t="s">
        <v>1154</v>
      </c>
    </row>
    <row r="117" spans="1:48" x14ac:dyDescent="0.25">
      <c r="B117" t="b">
        <f t="shared" si="3"/>
        <v>0</v>
      </c>
      <c r="C117">
        <f t="shared" si="6"/>
        <v>0</v>
      </c>
      <c r="D117" s="3" t="str">
        <f t="shared" si="4"/>
        <v>\r\n\t&lt;route id="Belmont-PrkSD-Monument-NB-09-Finish-Routed_116" edges="'196358954#0 '12149487#0 '180860085#0 '180860084 '-196358959#5 '-12149487#2 '-196358954#0 '-423965484 '-49940170#0 '-387423966 '-424978642.0 '-424978642.170 '12180067#0 '12180067#2 '12180067#3 '12180067#4 '12180067#6 '12180067#7 '12180067#9 '12113368#2 '12113368#3-AddedOnRampEdge '12113368#3 '121243831 '448887924 '49321305/&gt;</v>
      </c>
      <c r="E117" t="s">
        <v>886</v>
      </c>
      <c r="F117" t="s">
        <v>1021</v>
      </c>
      <c r="G117" s="4" t="s">
        <v>1176</v>
      </c>
      <c r="H117" t="s">
        <v>341</v>
      </c>
      <c r="I117" t="s">
        <v>342</v>
      </c>
      <c r="J117" t="s">
        <v>703</v>
      </c>
      <c r="K117" t="s">
        <v>704</v>
      </c>
      <c r="L117" t="s">
        <v>705</v>
      </c>
      <c r="M117" t="s">
        <v>471</v>
      </c>
      <c r="N117" t="s">
        <v>472</v>
      </c>
      <c r="O117" t="s">
        <v>500</v>
      </c>
      <c r="P117" t="s">
        <v>501</v>
      </c>
      <c r="Q117" t="s">
        <v>502</v>
      </c>
      <c r="R117" t="s">
        <v>503</v>
      </c>
      <c r="S117" t="s">
        <v>399</v>
      </c>
      <c r="T117" t="s">
        <v>400</v>
      </c>
      <c r="U117" t="s">
        <v>401</v>
      </c>
      <c r="V117" t="s">
        <v>402</v>
      </c>
      <c r="W117" t="s">
        <v>403</v>
      </c>
      <c r="X117" t="s">
        <v>404</v>
      </c>
      <c r="Y117" t="s">
        <v>405</v>
      </c>
      <c r="Z117" t="s">
        <v>409</v>
      </c>
      <c r="AA117" t="s">
        <v>410</v>
      </c>
      <c r="AB117" t="s">
        <v>411</v>
      </c>
      <c r="AC117" t="s">
        <v>412</v>
      </c>
      <c r="AD117" t="s">
        <v>413</v>
      </c>
      <c r="AE117" t="s">
        <v>1155</v>
      </c>
    </row>
    <row r="118" spans="1:48" x14ac:dyDescent="0.25">
      <c r="A118">
        <v>6</v>
      </c>
      <c r="B118" t="str">
        <f t="shared" si="3"/>
        <v>&lt;routeDistribution id="Belmont-Stiles-Viola-NB-17-Distrib"&gt; \r\n\t&lt;route id="Belmont-Stiles-Viola-NB-17-Finish-Routed_117"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id="Belmont-Stiles-Viola-NB-17-Finish-Routed_118"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id="Belmont-Stiles-Viola-NB-17-Finish-Routed_119"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id="Belmont-Stiles-Viola-NB-17-Finish-Routed_120"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'32121248#14/&gt;\r\n\t&lt;route id="Belmont-Stiles-Viola-NB-17-Finish-Routed_121"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'-43357850#4/&gt;\r\n\t&lt;route id="Belmont-Stiles-Viola-NB-17-Finish-Routed_122"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'49321305/&gt;\r\n&lt;/routeDistribution&gt;</v>
      </c>
      <c r="C118" s="3" t="s">
        <v>328</v>
      </c>
      <c r="D118" s="3" t="str">
        <f t="shared" si="4"/>
        <v>\r\n\t&lt;route id="Belmont-Stiles-Viola-NB-17-Finish-Routed_117" edges="'423956980 '424824619 '424824620 '423956978 '423967058#1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18" t="s">
        <v>1001</v>
      </c>
      <c r="F118" t="s">
        <v>1021</v>
      </c>
      <c r="G118" s="4" t="s">
        <v>1156</v>
      </c>
      <c r="H118" t="s">
        <v>415</v>
      </c>
      <c r="I118" t="s">
        <v>416</v>
      </c>
      <c r="J118" t="s">
        <v>417</v>
      </c>
      <c r="K118" t="s">
        <v>418</v>
      </c>
      <c r="L118" t="s">
        <v>419</v>
      </c>
      <c r="M118" t="s">
        <v>420</v>
      </c>
      <c r="N118" t="s">
        <v>421</v>
      </c>
      <c r="O118" t="s">
        <v>422</v>
      </c>
      <c r="P118" t="s">
        <v>423</v>
      </c>
      <c r="Q118" t="s">
        <v>424</v>
      </c>
      <c r="R118" t="s">
        <v>425</v>
      </c>
      <c r="S118" t="s">
        <v>426</v>
      </c>
      <c r="T118" t="s">
        <v>331</v>
      </c>
      <c r="U118" t="s">
        <v>332</v>
      </c>
      <c r="V118" t="s">
        <v>333</v>
      </c>
      <c r="W118" t="s">
        <v>334</v>
      </c>
      <c r="X118" t="s">
        <v>335</v>
      </c>
      <c r="Y118" t="s">
        <v>336</v>
      </c>
      <c r="Z118" t="s">
        <v>337</v>
      </c>
      <c r="AA118" t="s">
        <v>338</v>
      </c>
      <c r="AB118" t="s">
        <v>339</v>
      </c>
      <c r="AC118" t="s">
        <v>340</v>
      </c>
      <c r="AD118" t="s">
        <v>341</v>
      </c>
      <c r="AE118" t="s">
        <v>342</v>
      </c>
      <c r="AF118" t="s">
        <v>343</v>
      </c>
      <c r="AG118" t="s">
        <v>344</v>
      </c>
      <c r="AH118" t="s">
        <v>345</v>
      </c>
      <c r="AI118" t="s">
        <v>346</v>
      </c>
      <c r="AJ118" t="s">
        <v>347</v>
      </c>
      <c r="AK118" t="s">
        <v>348</v>
      </c>
      <c r="AL118" t="s">
        <v>349</v>
      </c>
      <c r="AM118" t="s">
        <v>350</v>
      </c>
      <c r="AN118" t="s">
        <v>351</v>
      </c>
      <c r="AO118" t="s">
        <v>352</v>
      </c>
      <c r="AP118" t="s">
        <v>353</v>
      </c>
      <c r="AQ118" t="s">
        <v>354</v>
      </c>
      <c r="AR118" t="s">
        <v>355</v>
      </c>
      <c r="AS118" t="s">
        <v>356</v>
      </c>
      <c r="AT118" t="s">
        <v>357</v>
      </c>
      <c r="AU118" t="s">
        <v>358</v>
      </c>
      <c r="AV118" t="s">
        <v>1150</v>
      </c>
    </row>
    <row r="119" spans="1:48" x14ac:dyDescent="0.25">
      <c r="B119" t="b">
        <f t="shared" si="3"/>
        <v>0</v>
      </c>
      <c r="C119">
        <f t="shared" si="6"/>
        <v>0</v>
      </c>
      <c r="D119" s="3" t="str">
        <f t="shared" si="4"/>
        <v>\r\n\t&lt;route id="Belmont-Stiles-Viola-NB-17-Finish-Routed_118" edges="'423956980 '424824619 '424824620 '423956978 '423967058#1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119" t="s">
        <v>1002</v>
      </c>
      <c r="F119" t="s">
        <v>1021</v>
      </c>
      <c r="G119" s="4" t="s">
        <v>1156</v>
      </c>
      <c r="H119" t="s">
        <v>415</v>
      </c>
      <c r="I119" t="s">
        <v>416</v>
      </c>
      <c r="J119" t="s">
        <v>417</v>
      </c>
      <c r="K119" t="s">
        <v>418</v>
      </c>
      <c r="L119" t="s">
        <v>419</v>
      </c>
      <c r="M119" t="s">
        <v>420</v>
      </c>
      <c r="N119" t="s">
        <v>421</v>
      </c>
      <c r="O119" t="s">
        <v>422</v>
      </c>
      <c r="P119" t="s">
        <v>423</v>
      </c>
      <c r="Q119" t="s">
        <v>424</v>
      </c>
      <c r="R119" t="s">
        <v>425</v>
      </c>
      <c r="S119" t="s">
        <v>426</v>
      </c>
      <c r="T119" t="s">
        <v>331</v>
      </c>
      <c r="U119" t="s">
        <v>332</v>
      </c>
      <c r="V119" t="s">
        <v>333</v>
      </c>
      <c r="W119" t="s">
        <v>334</v>
      </c>
      <c r="X119" t="s">
        <v>335</v>
      </c>
      <c r="Y119" t="s">
        <v>336</v>
      </c>
      <c r="Z119" t="s">
        <v>337</v>
      </c>
      <c r="AA119" t="s">
        <v>338</v>
      </c>
      <c r="AB119" t="s">
        <v>339</v>
      </c>
      <c r="AC119" t="s">
        <v>340</v>
      </c>
      <c r="AD119" t="s">
        <v>359</v>
      </c>
      <c r="AE119" t="s">
        <v>360</v>
      </c>
      <c r="AF119" t="s">
        <v>361</v>
      </c>
      <c r="AG119" t="s">
        <v>362</v>
      </c>
      <c r="AH119" t="s">
        <v>363</v>
      </c>
      <c r="AI119" t="s">
        <v>364</v>
      </c>
      <c r="AJ119" t="s">
        <v>365</v>
      </c>
      <c r="AK119" t="s">
        <v>366</v>
      </c>
      <c r="AL119" t="s">
        <v>367</v>
      </c>
      <c r="AM119" t="s">
        <v>1151</v>
      </c>
    </row>
    <row r="120" spans="1:48" x14ac:dyDescent="0.25">
      <c r="B120" t="b">
        <f t="shared" si="3"/>
        <v>0</v>
      </c>
      <c r="C120">
        <f t="shared" si="6"/>
        <v>0</v>
      </c>
      <c r="D120" s="3" t="str">
        <f t="shared" si="4"/>
        <v>\r\n\t&lt;route id="Belmont-Stiles-Viola-NB-17-Finish-Routed_119" edges="'423956980 '424824619 '424824620 '423956978 '423967058#1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120" t="s">
        <v>1003</v>
      </c>
      <c r="F120" t="s">
        <v>1021</v>
      </c>
      <c r="G120" s="4" t="s">
        <v>1156</v>
      </c>
      <c r="H120" t="s">
        <v>415</v>
      </c>
      <c r="I120" t="s">
        <v>416</v>
      </c>
      <c r="J120" t="s">
        <v>417</v>
      </c>
      <c r="K120" t="s">
        <v>418</v>
      </c>
      <c r="L120" t="s">
        <v>419</v>
      </c>
      <c r="M120" t="s">
        <v>420</v>
      </c>
      <c r="N120" t="s">
        <v>421</v>
      </c>
      <c r="O120" t="s">
        <v>422</v>
      </c>
      <c r="P120" t="s">
        <v>423</v>
      </c>
      <c r="Q120" t="s">
        <v>424</v>
      </c>
      <c r="R120" t="s">
        <v>425</v>
      </c>
      <c r="S120" t="s">
        <v>426</v>
      </c>
      <c r="T120" t="s">
        <v>331</v>
      </c>
      <c r="U120" t="s">
        <v>332</v>
      </c>
      <c r="V120" t="s">
        <v>333</v>
      </c>
      <c r="W120" t="s">
        <v>334</v>
      </c>
      <c r="X120" t="s">
        <v>335</v>
      </c>
      <c r="Y120" t="s">
        <v>336</v>
      </c>
      <c r="Z120" t="s">
        <v>368</v>
      </c>
      <c r="AA120" t="s">
        <v>369</v>
      </c>
      <c r="AB120" t="s">
        <v>370</v>
      </c>
      <c r="AC120" t="s">
        <v>371</v>
      </c>
      <c r="AD120" t="s">
        <v>372</v>
      </c>
      <c r="AE120" t="s">
        <v>373</v>
      </c>
      <c r="AF120" t="s">
        <v>374</v>
      </c>
      <c r="AG120" t="s">
        <v>375</v>
      </c>
      <c r="AH120" t="s">
        <v>376</v>
      </c>
      <c r="AI120" t="s">
        <v>377</v>
      </c>
      <c r="AJ120" t="s">
        <v>378</v>
      </c>
      <c r="AK120" t="s">
        <v>1152</v>
      </c>
    </row>
    <row r="121" spans="1:48" x14ac:dyDescent="0.25">
      <c r="B121" t="b">
        <f t="shared" si="3"/>
        <v>0</v>
      </c>
      <c r="C121">
        <f t="shared" si="6"/>
        <v>0</v>
      </c>
      <c r="D121" s="3" t="str">
        <f t="shared" si="4"/>
        <v>\r\n\t&lt;route id="Belmont-Stiles-Viola-NB-17-Finish-Routed_120" edges="'423956980 '424824619 '424824620 '423956978 '423967058#1 '387423967#0 '387423967#1 '387423967#2 '388756837#0 '388756837#1 '388756837#2 '388756837#3 '388756837#4 '388756837#5 '-486653626#1 '-486653626#0 '-195659731#1 '-195659731#0 '-49916294#1 '49916295#0 '49916295#0-AddedOffRampEdge '49916295#1 '42706768#0 '-377636731#2 '-12156204#1 '32121248#8 '32121248#9 '32121248#10 '32121248#12 '32121248#13 '32121248#14/&gt;</v>
      </c>
      <c r="E121" t="s">
        <v>1004</v>
      </c>
      <c r="F121" t="s">
        <v>1021</v>
      </c>
      <c r="G121" s="4" t="s">
        <v>1156</v>
      </c>
      <c r="H121" t="s">
        <v>415</v>
      </c>
      <c r="I121" t="s">
        <v>416</v>
      </c>
      <c r="J121" t="s">
        <v>417</v>
      </c>
      <c r="K121" t="s">
        <v>418</v>
      </c>
      <c r="L121" t="s">
        <v>427</v>
      </c>
      <c r="M121" t="s">
        <v>428</v>
      </c>
      <c r="N121" t="s">
        <v>429</v>
      </c>
      <c r="O121" t="s">
        <v>430</v>
      </c>
      <c r="P121" t="s">
        <v>431</v>
      </c>
      <c r="Q121" t="s">
        <v>432</v>
      </c>
      <c r="R121" t="s">
        <v>433</v>
      </c>
      <c r="S121" t="s">
        <v>434</v>
      </c>
      <c r="T121" t="s">
        <v>435</v>
      </c>
      <c r="U121" t="s">
        <v>388</v>
      </c>
      <c r="V121" t="s">
        <v>389</v>
      </c>
      <c r="W121" t="s">
        <v>390</v>
      </c>
      <c r="X121" t="s">
        <v>391</v>
      </c>
      <c r="Y121" t="s">
        <v>392</v>
      </c>
      <c r="Z121" t="s">
        <v>393</v>
      </c>
      <c r="AA121" t="s">
        <v>394</v>
      </c>
      <c r="AB121" t="s">
        <v>395</v>
      </c>
      <c r="AC121" t="s">
        <v>778</v>
      </c>
      <c r="AD121" t="s">
        <v>779</v>
      </c>
      <c r="AE121" t="s">
        <v>780</v>
      </c>
      <c r="AF121" t="s">
        <v>692</v>
      </c>
      <c r="AG121" t="s">
        <v>693</v>
      </c>
      <c r="AH121" t="s">
        <v>396</v>
      </c>
      <c r="AI121" t="s">
        <v>397</v>
      </c>
      <c r="AJ121" t="s">
        <v>398</v>
      </c>
      <c r="AK121" t="s">
        <v>1153</v>
      </c>
    </row>
    <row r="122" spans="1:48" x14ac:dyDescent="0.25">
      <c r="B122" t="b">
        <f t="shared" si="3"/>
        <v>0</v>
      </c>
      <c r="C122">
        <f t="shared" si="6"/>
        <v>0</v>
      </c>
      <c r="D122" s="3" t="str">
        <f t="shared" si="4"/>
        <v>\r\n\t&lt;route id="Belmont-Stiles-Viola-NB-17-Finish-Routed_121" edges="'423956980 '424824619 '424824620 '423956978 '423967058#1 '423967358#0 '423967358#2 '423967355 '423967354 '423967353 '424978640 '424978643 '423967356 '423967359#0 '423967359#1 '423967352 '424978646 '12180067#0 '12180067#2 '12180067#3 '12180067#4 '12180067#6 '12180067#7 '12180067#9 '486653628 '43117623 '-43357850#9 '-43357850#4/&gt;</v>
      </c>
      <c r="E122" t="s">
        <v>1005</v>
      </c>
      <c r="F122" t="s">
        <v>1021</v>
      </c>
      <c r="G122" s="4" t="s">
        <v>1156</v>
      </c>
      <c r="H122" t="s">
        <v>415</v>
      </c>
      <c r="I122" t="s">
        <v>416</v>
      </c>
      <c r="J122" t="s">
        <v>417</v>
      </c>
      <c r="K122" t="s">
        <v>418</v>
      </c>
      <c r="L122" t="s">
        <v>419</v>
      </c>
      <c r="M122" t="s">
        <v>420</v>
      </c>
      <c r="N122" t="s">
        <v>421</v>
      </c>
      <c r="O122" t="s">
        <v>422</v>
      </c>
      <c r="P122" t="s">
        <v>423</v>
      </c>
      <c r="Q122" t="s">
        <v>424</v>
      </c>
      <c r="R122" t="s">
        <v>425</v>
      </c>
      <c r="S122" t="s">
        <v>426</v>
      </c>
      <c r="T122" t="s">
        <v>331</v>
      </c>
      <c r="U122" t="s">
        <v>332</v>
      </c>
      <c r="V122" t="s">
        <v>333</v>
      </c>
      <c r="W122" t="s">
        <v>334</v>
      </c>
      <c r="X122" t="s">
        <v>399</v>
      </c>
      <c r="Y122" t="s">
        <v>400</v>
      </c>
      <c r="Z122" t="s">
        <v>401</v>
      </c>
      <c r="AA122" t="s">
        <v>402</v>
      </c>
      <c r="AB122" t="s">
        <v>403</v>
      </c>
      <c r="AC122" t="s">
        <v>404</v>
      </c>
      <c r="AD122" t="s">
        <v>405</v>
      </c>
      <c r="AE122" t="s">
        <v>406</v>
      </c>
      <c r="AF122" t="s">
        <v>407</v>
      </c>
      <c r="AG122" t="s">
        <v>408</v>
      </c>
      <c r="AH122" t="s">
        <v>1154</v>
      </c>
    </row>
    <row r="123" spans="1:48" x14ac:dyDescent="0.25">
      <c r="B123" t="b">
        <f t="shared" si="3"/>
        <v>0</v>
      </c>
      <c r="C123">
        <f t="shared" si="6"/>
        <v>0</v>
      </c>
      <c r="D123" s="3" t="str">
        <f t="shared" si="4"/>
        <v>\r\n\t&lt;route id="Belmont-Stiles-Viola-NB-17-Finish-Routed_122" edges="'423956980 '424824619 '424824620 '423956978 '423967058#1 '423967358#0 '423967358#2 '423967355 '423967354 '423967353 '424978640 '424978643 '423967356 '423967359#0 '423967359#1 '423967352 '424978646 '12180067#0 '12180067#2 '12180067#3 '12180067#4 '12180067#6 '12180067#7 '12180067#9 '12113368#2 '12113368#3-AddedOnRampEdge '12113368#3 '121243831 '448887924 '49321305/&gt;</v>
      </c>
      <c r="E123" t="s">
        <v>1006</v>
      </c>
      <c r="F123" t="s">
        <v>1021</v>
      </c>
      <c r="G123" s="4" t="s">
        <v>1156</v>
      </c>
      <c r="H123" t="s">
        <v>415</v>
      </c>
      <c r="I123" t="s">
        <v>416</v>
      </c>
      <c r="J123" t="s">
        <v>417</v>
      </c>
      <c r="K123" t="s">
        <v>418</v>
      </c>
      <c r="L123" t="s">
        <v>419</v>
      </c>
      <c r="M123" t="s">
        <v>420</v>
      </c>
      <c r="N123" t="s">
        <v>421</v>
      </c>
      <c r="O123" t="s">
        <v>422</v>
      </c>
      <c r="P123" t="s">
        <v>423</v>
      </c>
      <c r="Q123" t="s">
        <v>424</v>
      </c>
      <c r="R123" t="s">
        <v>425</v>
      </c>
      <c r="S123" t="s">
        <v>426</v>
      </c>
      <c r="T123" t="s">
        <v>331</v>
      </c>
      <c r="U123" t="s">
        <v>332</v>
      </c>
      <c r="V123" t="s">
        <v>333</v>
      </c>
      <c r="W123" t="s">
        <v>334</v>
      </c>
      <c r="X123" t="s">
        <v>399</v>
      </c>
      <c r="Y123" t="s">
        <v>400</v>
      </c>
      <c r="Z123" t="s">
        <v>401</v>
      </c>
      <c r="AA123" t="s">
        <v>402</v>
      </c>
      <c r="AB123" t="s">
        <v>403</v>
      </c>
      <c r="AC123" t="s">
        <v>404</v>
      </c>
      <c r="AD123" t="s">
        <v>405</v>
      </c>
      <c r="AE123" t="s">
        <v>409</v>
      </c>
      <c r="AF123" t="s">
        <v>410</v>
      </c>
      <c r="AG123" t="s">
        <v>411</v>
      </c>
      <c r="AH123" t="s">
        <v>412</v>
      </c>
      <c r="AI123" t="s">
        <v>413</v>
      </c>
      <c r="AJ123" t="s">
        <v>1155</v>
      </c>
    </row>
    <row r="124" spans="1:48" x14ac:dyDescent="0.25">
      <c r="A124">
        <v>8</v>
      </c>
      <c r="B124" t="str">
        <f t="shared" si="3"/>
        <v>&lt;routeDistribution id="Belmont-Stiles-Viola-SB-17-Distrib"&gt; \r\n\t&lt;route id="Belmont-Stiles-Viola-SB-17-Finish-Routed_123" edges="'-423956982 '-424824621 '-423956981 '-424803245 '-424803247#1 '-12150712#6 '-12150712#4 '-12150712#3/&gt;\r\n\t&lt;route id="Belmont-Stiles-Viola-SB-17-Finish-Routed_124" edges="'-423956982 '-424824621 '-423956981 '-424803245 '-424803247#1 '-12150712#6 '-196358962#3 '-196358962#2 '-196358962#1 '-196358962#0 '-12202540#2 '-12202540#1/&gt;\r\n\t&lt;route id="Belmont-Stiles-Viola-SB-17-Finish-Routed_125" edges="'-423956982 '-424824621 '-423956981 '-424803245 '-424803247#1 '134557563#9 '134557563#10 '-42706763#5 '-42706763#3 '-42706763#2/&gt;\r\n\t&lt;route id="Belmont-Stiles-Viola-SB-17-Finish-Routed_126" edges="'-423956982 '-424824621 '-423956981 '-424803245 '-424803247#1 '134557564#5 '134557564#6 '196358978 '196358980#0 '196358980#3 '134557562#0 '134557562#1 '134557562#2 '134557562#3 '134557562#4 '134558401 '134558400 '485212838#0 '49887337#0 '-43117599/&gt;\r\n\t&lt;route id="Belmont-Stiles-Viola-SB-17-Finish-Routed_127" edges="'-423956982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'43117623/&gt;\r\n\t&lt;route id="Belmont-Stiles-Viola-SB-17-Finish-Routed_128" edges="'-423956982 '-424824621 '-423956981 '-424803245 '-424803247#1 '134557564#5 '134557564#6 '196358978 '196358967#2 '196358967#3 '49940635#0 '12124622#0 '12124622#2 '12161029#0 '43357850#14.0/&gt;\r\n\t&lt;route id="Belmont-Stiles-Viola-SB-17-Finish-Routed_129" edges="'-423956982 '-424824621 '-423956981 '-424803245 '-424803247#1 '134557564#5 '134557564#6 '196358978 '196358980#0 '196358980#3 '134557562#0 '134557562#1 '134557562#2 '134557562#3 '134557562#4 '134558401 '134558400 '485212838#0 '485212847#0/&gt;\r\n\t&lt;route id="Belmont-Stiles-Viola-SB-17-Finish-Routed_130" edges="'-423956982 '-424824621 '-423956981 '-424803245 '-424803247#1 '134557564#5 '134557564#6 '196358978 '196358980#0 '196358980#3 '134557562#0 '134557562#1 '134557562#2 '134557562#3 '134557562#4 '134558401 '12112343#3 '49887339-AddedOnRampEdge '49887339.0/&gt;\r\n&lt;/routeDistribution&gt;</v>
      </c>
      <c r="C124" s="3" t="s">
        <v>327</v>
      </c>
      <c r="D124" s="3" t="str">
        <f t="shared" si="4"/>
        <v>\r\n\t&lt;route id="Belmont-Stiles-Viola-SB-17-Finish-Routed_123" edges="'-423956982 '-424824621 '-423956981 '-424803245 '-424803247#1 '-12150712#6 '-12150712#4 '-12150712#3/&gt;</v>
      </c>
      <c r="E124" t="s">
        <v>993</v>
      </c>
      <c r="F124" t="s">
        <v>1021</v>
      </c>
      <c r="G124" s="4" t="s">
        <v>1188</v>
      </c>
      <c r="H124" t="s">
        <v>525</v>
      </c>
      <c r="I124" t="s">
        <v>526</v>
      </c>
      <c r="J124" t="s">
        <v>527</v>
      </c>
      <c r="K124" t="s">
        <v>528</v>
      </c>
      <c r="L124" t="s">
        <v>529</v>
      </c>
      <c r="M124" t="s">
        <v>530</v>
      </c>
      <c r="N124" t="s">
        <v>1159</v>
      </c>
    </row>
    <row r="125" spans="1:48" x14ac:dyDescent="0.25">
      <c r="B125" t="b">
        <f t="shared" si="3"/>
        <v>0</v>
      </c>
      <c r="C125">
        <f t="shared" si="6"/>
        <v>0</v>
      </c>
      <c r="D125" s="3" t="str">
        <f t="shared" si="4"/>
        <v>\r\n\t&lt;route id="Belmont-Stiles-Viola-SB-17-Finish-Routed_124" edges="'-423956982 '-424824621 '-423956981 '-424803245 '-424803247#1 '-12150712#6 '-196358962#3 '-196358962#2 '-196358962#1 '-196358962#0 '-12202540#2 '-12202540#1/&gt;</v>
      </c>
      <c r="E125" t="s">
        <v>994</v>
      </c>
      <c r="F125" t="s">
        <v>1021</v>
      </c>
      <c r="G125" s="4" t="s">
        <v>1188</v>
      </c>
      <c r="H125" t="s">
        <v>525</v>
      </c>
      <c r="I125" t="s">
        <v>526</v>
      </c>
      <c r="J125" t="s">
        <v>527</v>
      </c>
      <c r="K125" t="s">
        <v>528</v>
      </c>
      <c r="L125" t="s">
        <v>529</v>
      </c>
      <c r="M125" t="s">
        <v>531</v>
      </c>
      <c r="N125" t="s">
        <v>532</v>
      </c>
      <c r="O125" t="s">
        <v>533</v>
      </c>
      <c r="P125" t="s">
        <v>534</v>
      </c>
      <c r="Q125" t="s">
        <v>535</v>
      </c>
      <c r="R125" t="s">
        <v>1160</v>
      </c>
    </row>
    <row r="126" spans="1:48" x14ac:dyDescent="0.25">
      <c r="B126" t="b">
        <f t="shared" si="3"/>
        <v>0</v>
      </c>
      <c r="C126">
        <f t="shared" si="6"/>
        <v>0</v>
      </c>
      <c r="D126" s="3" t="str">
        <f t="shared" si="4"/>
        <v>\r\n\t&lt;route id="Belmont-Stiles-Viola-SB-17-Finish-Routed_125" edges="'-423956982 '-424824621 '-423956981 '-424803245 '-424803247#1 '134557563#9 '134557563#10 '-42706763#5 '-42706763#3 '-42706763#2/&gt;</v>
      </c>
      <c r="E126" t="s">
        <v>995</v>
      </c>
      <c r="F126" t="s">
        <v>1021</v>
      </c>
      <c r="G126" s="4" t="s">
        <v>1188</v>
      </c>
      <c r="H126" t="s">
        <v>525</v>
      </c>
      <c r="I126" t="s">
        <v>526</v>
      </c>
      <c r="J126" t="s">
        <v>527</v>
      </c>
      <c r="K126" t="s">
        <v>528</v>
      </c>
      <c r="L126" t="s">
        <v>536</v>
      </c>
      <c r="M126" t="s">
        <v>537</v>
      </c>
      <c r="N126" t="s">
        <v>538</v>
      </c>
      <c r="O126" t="s">
        <v>539</v>
      </c>
      <c r="P126" t="s">
        <v>1161</v>
      </c>
    </row>
    <row r="127" spans="1:48" x14ac:dyDescent="0.25">
      <c r="B127" t="b">
        <f t="shared" si="3"/>
        <v>0</v>
      </c>
      <c r="C127">
        <f t="shared" si="6"/>
        <v>0</v>
      </c>
      <c r="D127" s="3" t="str">
        <f t="shared" si="4"/>
        <v>\r\n\t&lt;route id="Belmont-Stiles-Viola-SB-17-Finish-Routed_126" edges="'-423956982 '-424824621 '-423956981 '-424803245 '-424803247#1 '134557564#5 '134557564#6 '196358978 '196358980#0 '196358980#3 '134557562#0 '134557562#1 '134557562#2 '134557562#3 '134557562#4 '134558401 '134558400 '485212838#0 '49887337#0 '-43117599/&gt;</v>
      </c>
      <c r="E127" t="s">
        <v>996</v>
      </c>
      <c r="F127" t="s">
        <v>1021</v>
      </c>
      <c r="G127" s="4" t="s">
        <v>1188</v>
      </c>
      <c r="H127" t="s">
        <v>525</v>
      </c>
      <c r="I127" t="s">
        <v>526</v>
      </c>
      <c r="J127" t="s">
        <v>527</v>
      </c>
      <c r="K127" t="s">
        <v>528</v>
      </c>
      <c r="L127" t="s">
        <v>744</v>
      </c>
      <c r="M127" t="s">
        <v>580</v>
      </c>
      <c r="N127" t="s">
        <v>745</v>
      </c>
      <c r="O127" t="s">
        <v>746</v>
      </c>
      <c r="P127" t="s">
        <v>548</v>
      </c>
      <c r="Q127" t="s">
        <v>549</v>
      </c>
      <c r="R127" t="s">
        <v>550</v>
      </c>
      <c r="S127" t="s">
        <v>551</v>
      </c>
      <c r="T127" t="s">
        <v>552</v>
      </c>
      <c r="U127" t="s">
        <v>553</v>
      </c>
      <c r="V127" t="s">
        <v>554</v>
      </c>
      <c r="W127" t="s">
        <v>555</v>
      </c>
      <c r="X127" t="s">
        <v>556</v>
      </c>
      <c r="Y127" t="s">
        <v>557</v>
      </c>
      <c r="Z127" t="s">
        <v>1162</v>
      </c>
    </row>
    <row r="128" spans="1:48" x14ac:dyDescent="0.25">
      <c r="B128" t="b">
        <f t="shared" si="3"/>
        <v>0</v>
      </c>
      <c r="C128">
        <f t="shared" si="6"/>
        <v>0</v>
      </c>
      <c r="D128" s="3" t="str">
        <f t="shared" si="4"/>
        <v>\r\n\t&lt;route id="Belmont-Stiles-Viola-SB-17-Finish-Routed_127" edges="'-423956982 '-12188507#0 '12178236#2 '424824619 '424824620 '423956978 '423967058#1 '423967358#0 '423967358#2 '423967355 '423967354 '423967353 '424978640 '424978643 '423967356 '423967359#0 '423967359#1 '423967352 '424978646 '12180067#0 '12180067#2 '12180067#3 '12180067#4 '12180067#6 '12180067#7 '12180067#9 '486653628 '43117623/&gt;</v>
      </c>
      <c r="E128" t="s">
        <v>997</v>
      </c>
      <c r="F128" t="s">
        <v>1021</v>
      </c>
      <c r="G128" s="4" t="s">
        <v>1188</v>
      </c>
      <c r="H128" t="s">
        <v>747</v>
      </c>
      <c r="I128" t="s">
        <v>748</v>
      </c>
      <c r="J128" t="s">
        <v>415</v>
      </c>
      <c r="K128" t="s">
        <v>416</v>
      </c>
      <c r="L128" t="s">
        <v>417</v>
      </c>
      <c r="M128" t="s">
        <v>418</v>
      </c>
      <c r="N128" t="s">
        <v>419</v>
      </c>
      <c r="O128" t="s">
        <v>420</v>
      </c>
      <c r="P128" t="s">
        <v>421</v>
      </c>
      <c r="Q128" t="s">
        <v>422</v>
      </c>
      <c r="R128" t="s">
        <v>423</v>
      </c>
      <c r="S128" t="s">
        <v>424</v>
      </c>
      <c r="T128" t="s">
        <v>425</v>
      </c>
      <c r="U128" t="s">
        <v>426</v>
      </c>
      <c r="V128" t="s">
        <v>331</v>
      </c>
      <c r="W128" t="s">
        <v>332</v>
      </c>
      <c r="X128" t="s">
        <v>333</v>
      </c>
      <c r="Y128" t="s">
        <v>334</v>
      </c>
      <c r="Z128" t="s">
        <v>399</v>
      </c>
      <c r="AA128" t="s">
        <v>400</v>
      </c>
      <c r="AB128" t="s">
        <v>401</v>
      </c>
      <c r="AC128" t="s">
        <v>402</v>
      </c>
      <c r="AD128" t="s">
        <v>403</v>
      </c>
      <c r="AE128" t="s">
        <v>404</v>
      </c>
      <c r="AF128" t="s">
        <v>405</v>
      </c>
      <c r="AG128" t="s">
        <v>406</v>
      </c>
      <c r="AH128" t="s">
        <v>1163</v>
      </c>
    </row>
    <row r="129" spans="1:40" x14ac:dyDescent="0.25">
      <c r="B129" t="b">
        <f t="shared" si="3"/>
        <v>0</v>
      </c>
      <c r="C129">
        <f t="shared" si="6"/>
        <v>0</v>
      </c>
      <c r="D129" s="3" t="str">
        <f t="shared" si="4"/>
        <v>\r\n\t&lt;route id="Belmont-Stiles-Viola-SB-17-Finish-Routed_128" edges="'-423956982 '-424824621 '-423956981 '-424803245 '-424803247#1 '134557564#5 '134557564#6 '196358978 '196358967#2 '196358967#3 '49940635#0 '12124622#0 '12124622#2 '12161029#0 '43357850#14.0/&gt;</v>
      </c>
      <c r="E129" t="s">
        <v>998</v>
      </c>
      <c r="F129" t="s">
        <v>1021</v>
      </c>
      <c r="G129" s="4" t="s">
        <v>1188</v>
      </c>
      <c r="H129" t="s">
        <v>525</v>
      </c>
      <c r="I129" t="s">
        <v>526</v>
      </c>
      <c r="J129" t="s">
        <v>527</v>
      </c>
      <c r="K129" t="s">
        <v>528</v>
      </c>
      <c r="L129" t="s">
        <v>744</v>
      </c>
      <c r="M129" t="s">
        <v>580</v>
      </c>
      <c r="N129" t="s">
        <v>745</v>
      </c>
      <c r="O129" t="s">
        <v>749</v>
      </c>
      <c r="P129" t="s">
        <v>750</v>
      </c>
      <c r="Q129" t="s">
        <v>751</v>
      </c>
      <c r="R129" t="s">
        <v>752</v>
      </c>
      <c r="S129" t="s">
        <v>590</v>
      </c>
      <c r="T129" t="s">
        <v>595</v>
      </c>
      <c r="U129" t="s">
        <v>1164</v>
      </c>
    </row>
    <row r="130" spans="1:40" x14ac:dyDescent="0.25">
      <c r="B130" t="b">
        <f t="shared" si="3"/>
        <v>0</v>
      </c>
      <c r="C130">
        <f t="shared" si="6"/>
        <v>0</v>
      </c>
      <c r="D130" s="3" t="str">
        <f t="shared" si="4"/>
        <v>\r\n\t&lt;route id="Belmont-Stiles-Viola-SB-17-Finish-Routed_129" edges="'-423956982 '-424824621 '-423956981 '-424803245 '-424803247#1 '134557564#5 '134557564#6 '196358978 '196358980#0 '196358980#3 '134557562#0 '134557562#1 '134557562#2 '134557562#3 '134557562#4 '134558401 '134558400 '485212838#0 '485212847#0/&gt;</v>
      </c>
      <c r="E130" t="s">
        <v>999</v>
      </c>
      <c r="F130" t="s">
        <v>1021</v>
      </c>
      <c r="G130" s="4" t="s">
        <v>1188</v>
      </c>
      <c r="H130" t="s">
        <v>525</v>
      </c>
      <c r="I130" t="s">
        <v>526</v>
      </c>
      <c r="J130" t="s">
        <v>527</v>
      </c>
      <c r="K130" t="s">
        <v>528</v>
      </c>
      <c r="L130" t="s">
        <v>744</v>
      </c>
      <c r="M130" t="s">
        <v>580</v>
      </c>
      <c r="N130" t="s">
        <v>745</v>
      </c>
      <c r="O130" t="s">
        <v>746</v>
      </c>
      <c r="P130" t="s">
        <v>548</v>
      </c>
      <c r="Q130" t="s">
        <v>549</v>
      </c>
      <c r="R130" t="s">
        <v>550</v>
      </c>
      <c r="S130" t="s">
        <v>551</v>
      </c>
      <c r="T130" t="s">
        <v>552</v>
      </c>
      <c r="U130" t="s">
        <v>553</v>
      </c>
      <c r="V130" t="s">
        <v>554</v>
      </c>
      <c r="W130" t="s">
        <v>555</v>
      </c>
      <c r="X130" t="s">
        <v>556</v>
      </c>
      <c r="Y130" t="s">
        <v>1165</v>
      </c>
    </row>
    <row r="131" spans="1:40" x14ac:dyDescent="0.25">
      <c r="B131" t="b">
        <f t="shared" ref="B131:B194" si="7">IF(LEFT(C131,2)="&lt;r",IF(A131=6,_xlfn.CONCAT(C131,D131:D136,"\r\n&lt;/routeDistribution&gt;"),_xlfn.CONCAT(C131,D131:D138,"\r\n&lt;/routeDistribution&gt;")))</f>
        <v>0</v>
      </c>
      <c r="C131">
        <f t="shared" si="6"/>
        <v>0</v>
      </c>
      <c r="D131" s="3" t="str">
        <f t="shared" ref="D131:D194" si="8">_xlfn.CONCAT("\r\n\t&lt;",E131," ",F131,"=",CHAR(34),G131:BH131)</f>
        <v>\r\n\t&lt;route id="Belmont-Stiles-Viola-SB-17-Finish-Routed_130" edges="'-423956982 '-424824621 '-423956981 '-424803245 '-424803247#1 '134557564#5 '134557564#6 '196358978 '196358980#0 '196358980#3 '134557562#0 '134557562#1 '134557562#2 '134557562#3 '134557562#4 '134558401 '12112343#3 '49887339-AddedOnRampEdge '49887339.0/&gt;</v>
      </c>
      <c r="E131" t="s">
        <v>1000</v>
      </c>
      <c r="F131" t="s">
        <v>1021</v>
      </c>
      <c r="G131" s="4" t="s">
        <v>1188</v>
      </c>
      <c r="H131" t="s">
        <v>525</v>
      </c>
      <c r="I131" t="s">
        <v>526</v>
      </c>
      <c r="J131" t="s">
        <v>527</v>
      </c>
      <c r="K131" t="s">
        <v>528</v>
      </c>
      <c r="L131" t="s">
        <v>744</v>
      </c>
      <c r="M131" t="s">
        <v>580</v>
      </c>
      <c r="N131" t="s">
        <v>745</v>
      </c>
      <c r="O131" t="s">
        <v>746</v>
      </c>
      <c r="P131" t="s">
        <v>548</v>
      </c>
      <c r="Q131" t="s">
        <v>549</v>
      </c>
      <c r="R131" t="s">
        <v>550</v>
      </c>
      <c r="S131" t="s">
        <v>551</v>
      </c>
      <c r="T131" t="s">
        <v>552</v>
      </c>
      <c r="U131" t="s">
        <v>553</v>
      </c>
      <c r="V131" t="s">
        <v>554</v>
      </c>
      <c r="W131" t="s">
        <v>598</v>
      </c>
      <c r="X131" t="s">
        <v>567</v>
      </c>
      <c r="Y131" t="s">
        <v>1166</v>
      </c>
    </row>
    <row r="132" spans="1:40" x14ac:dyDescent="0.25">
      <c r="A132">
        <v>6</v>
      </c>
      <c r="B132" t="str">
        <f t="shared" si="7"/>
        <v>&lt;routeDistribution id="Belmont-Wynn-GrgHill-NB-10-Distrib"&gt; \r\n\t&lt;route id="Belmont-Wynn-GrgHill-NB-10-Finish-Routed_131"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id="Belmont-Wynn-GrgHill-NB-10-Finish-Routed_132" edges="'387423966 '424978644 '423965484 '196358954#0 '196358954#1 '448887868 '448887871#0 '448887871#1 '448887869 '448887867 '196358956#0 '448887870#0 '12327906#0 '12327906#1/&gt;\r\n\t&lt;route id="Belmont-Wynn-GrgHill-NB-10-Finish-Routed_133" edges="'387423966 '437249227#0 '437249227#2-AddedOnRampEdge '437249227#2 '12184200#3-AddedOnRampEdge '12184200#3 '196358983#0 '196358983#1 '196358983#2 '196358983#3 '196358983#4 '196358983#5 '196358983#6 '196358983#7 '196358983#8/&gt;\r\n\t&lt;route id="Belmont-Wynn-GrgHill-NB-10-Finish-Routed_134"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id="Belmont-Wynn-GrgHill-NB-10-Finish-Routed_135" edges="'387423966 '196358991#0 '-486653624#1 '32203926#0 '32203926#2 '32203926#4 '12125400#0 '12125400#1 '12125400#2 '-145818794#2 '-145818794#0 '145818800 '-43357850#4/&gt;\r\n\t&lt;route id="Belmont-Wynn-GrgHill-NB-10-Finish-Routed_136"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v>
      </c>
      <c r="C132" s="3" t="s">
        <v>314</v>
      </c>
      <c r="D132" s="3" t="str">
        <f t="shared" si="8"/>
        <v>\r\n\t&lt;route id="Belmont-Wynn-GrgHill-NB-10-Finish-Routed_131" edges="'387423966 '424978644 '423965484 '196358954#0 '12149487#0 '180860085#0 '180860085#1 '180860085#2 '180860085#3 '448887904 '448887906 '448887908 '448887907 '448887889 '448887879 '448887886 '180860083#0 '448887887 '12206200 '448887872 '119667113 '63067896 '104526256-AddedOnRampEdge/&gt;</v>
      </c>
      <c r="E132" t="s">
        <v>901</v>
      </c>
      <c r="F132" t="s">
        <v>1021</v>
      </c>
      <c r="G132" s="4" t="s">
        <v>1172</v>
      </c>
      <c r="H132" t="s">
        <v>338</v>
      </c>
      <c r="I132" t="s">
        <v>339</v>
      </c>
      <c r="J132" t="s">
        <v>340</v>
      </c>
      <c r="K132" t="s">
        <v>341</v>
      </c>
      <c r="L132" t="s">
        <v>342</v>
      </c>
      <c r="M132" t="s">
        <v>343</v>
      </c>
      <c r="N132" t="s">
        <v>344</v>
      </c>
      <c r="O132" t="s">
        <v>345</v>
      </c>
      <c r="P132" t="s">
        <v>346</v>
      </c>
      <c r="Q132" t="s">
        <v>347</v>
      </c>
      <c r="R132" t="s">
        <v>348</v>
      </c>
      <c r="S132" t="s">
        <v>349</v>
      </c>
      <c r="T132" t="s">
        <v>350</v>
      </c>
      <c r="U132" t="s">
        <v>351</v>
      </c>
      <c r="V132" t="s">
        <v>352</v>
      </c>
      <c r="W132" t="s">
        <v>353</v>
      </c>
      <c r="X132" t="s">
        <v>354</v>
      </c>
      <c r="Y132" t="s">
        <v>355</v>
      </c>
      <c r="Z132" t="s">
        <v>356</v>
      </c>
      <c r="AA132" t="s">
        <v>357</v>
      </c>
      <c r="AB132" t="s">
        <v>358</v>
      </c>
      <c r="AC132" t="s">
        <v>1150</v>
      </c>
    </row>
    <row r="133" spans="1:40" x14ac:dyDescent="0.25">
      <c r="B133" t="b">
        <f t="shared" si="7"/>
        <v>0</v>
      </c>
      <c r="C133">
        <f t="shared" si="6"/>
        <v>0</v>
      </c>
      <c r="D133" s="3" t="str">
        <f t="shared" si="8"/>
        <v>\r\n\t&lt;route id="Belmont-Wynn-GrgHill-NB-10-Finish-Routed_132" edges="'387423966 '424978644 '423965484 '196358954#0 '196358954#1 '448887868 '448887871#0 '448887871#1 '448887869 '448887867 '196358956#0 '448887870#0 '12327906#0 '12327906#1/&gt;</v>
      </c>
      <c r="E133" t="s">
        <v>902</v>
      </c>
      <c r="F133" t="s">
        <v>1021</v>
      </c>
      <c r="G133" s="4" t="s">
        <v>1172</v>
      </c>
      <c r="H133" t="s">
        <v>338</v>
      </c>
      <c r="I133" t="s">
        <v>339</v>
      </c>
      <c r="J133" t="s">
        <v>340</v>
      </c>
      <c r="K133" t="s">
        <v>359</v>
      </c>
      <c r="L133" t="s">
        <v>360</v>
      </c>
      <c r="M133" t="s">
        <v>361</v>
      </c>
      <c r="N133" t="s">
        <v>362</v>
      </c>
      <c r="O133" t="s">
        <v>363</v>
      </c>
      <c r="P133" t="s">
        <v>364</v>
      </c>
      <c r="Q133" t="s">
        <v>365</v>
      </c>
      <c r="R133" t="s">
        <v>366</v>
      </c>
      <c r="S133" t="s">
        <v>367</v>
      </c>
      <c r="T133" t="s">
        <v>1151</v>
      </c>
    </row>
    <row r="134" spans="1:40" x14ac:dyDescent="0.25">
      <c r="B134" t="b">
        <f t="shared" si="7"/>
        <v>0</v>
      </c>
      <c r="C134">
        <f t="shared" si="6"/>
        <v>0</v>
      </c>
      <c r="D134" s="3" t="str">
        <f t="shared" si="8"/>
        <v>\r\n\t&lt;route id="Belmont-Wynn-GrgHill-NB-10-Finish-Routed_133" edges="'387423966 '437249227#0 '437249227#2-AddedOnRampEdge '437249227#2 '12184200#3-AddedOnRampEdge '12184200#3 '196358983#0 '196358983#1 '196358983#2 '196358983#3 '196358983#4 '196358983#5 '196358983#6 '196358983#7 '196358983#8/&gt;</v>
      </c>
      <c r="E134" t="s">
        <v>903</v>
      </c>
      <c r="F134" t="s">
        <v>1021</v>
      </c>
      <c r="G134" s="4" t="s">
        <v>1172</v>
      </c>
      <c r="H134" t="s">
        <v>669</v>
      </c>
      <c r="I134" t="s">
        <v>670</v>
      </c>
      <c r="J134" t="s">
        <v>671</v>
      </c>
      <c r="K134" t="s">
        <v>475</v>
      </c>
      <c r="L134" t="s">
        <v>476</v>
      </c>
      <c r="M134" t="s">
        <v>371</v>
      </c>
      <c r="N134" t="s">
        <v>372</v>
      </c>
      <c r="O134" t="s">
        <v>373</v>
      </c>
      <c r="P134" t="s">
        <v>374</v>
      </c>
      <c r="Q134" t="s">
        <v>375</v>
      </c>
      <c r="R134" t="s">
        <v>376</v>
      </c>
      <c r="S134" t="s">
        <v>377</v>
      </c>
      <c r="T134" t="s">
        <v>378</v>
      </c>
      <c r="U134" t="s">
        <v>1152</v>
      </c>
    </row>
    <row r="135" spans="1:40" x14ac:dyDescent="0.25">
      <c r="B135" t="b">
        <f t="shared" si="7"/>
        <v>0</v>
      </c>
      <c r="C135">
        <f t="shared" si="6"/>
        <v>0</v>
      </c>
      <c r="D135" s="3" t="str">
        <f t="shared" si="8"/>
        <v>\r\n\t&lt;route id="Belmont-Wynn-GrgHill-NB-10-Finish-Routed_134"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135" t="s">
        <v>904</v>
      </c>
      <c r="F135" t="s">
        <v>1021</v>
      </c>
      <c r="G135" s="4" t="s">
        <v>1172</v>
      </c>
      <c r="H135" t="s">
        <v>669</v>
      </c>
      <c r="I135" t="s">
        <v>670</v>
      </c>
      <c r="J135" t="s">
        <v>671</v>
      </c>
      <c r="K135" t="s">
        <v>475</v>
      </c>
      <c r="L135" t="s">
        <v>476</v>
      </c>
      <c r="M135" t="s">
        <v>477</v>
      </c>
      <c r="N135" t="s">
        <v>478</v>
      </c>
      <c r="O135" t="s">
        <v>479</v>
      </c>
      <c r="P135" t="s">
        <v>480</v>
      </c>
      <c r="Q135" t="s">
        <v>481</v>
      </c>
      <c r="R135" t="s">
        <v>482</v>
      </c>
      <c r="S135" t="s">
        <v>483</v>
      </c>
      <c r="T135" t="s">
        <v>484</v>
      </c>
      <c r="U135" t="s">
        <v>485</v>
      </c>
      <c r="V135" t="s">
        <v>390</v>
      </c>
      <c r="W135" t="s">
        <v>391</v>
      </c>
      <c r="X135" t="s">
        <v>392</v>
      </c>
      <c r="Y135" t="s">
        <v>393</v>
      </c>
      <c r="Z135" t="s">
        <v>394</v>
      </c>
      <c r="AA135" t="s">
        <v>395</v>
      </c>
      <c r="AB135" t="s">
        <v>778</v>
      </c>
      <c r="AC135" t="s">
        <v>779</v>
      </c>
      <c r="AD135" t="s">
        <v>780</v>
      </c>
      <c r="AE135" t="s">
        <v>692</v>
      </c>
      <c r="AF135" t="s">
        <v>693</v>
      </c>
      <c r="AG135" t="s">
        <v>396</v>
      </c>
      <c r="AH135" t="s">
        <v>397</v>
      </c>
      <c r="AI135" t="s">
        <v>398</v>
      </c>
      <c r="AJ135" t="s">
        <v>1153</v>
      </c>
    </row>
    <row r="136" spans="1:40" x14ac:dyDescent="0.25">
      <c r="B136" t="b">
        <f t="shared" si="7"/>
        <v>0</v>
      </c>
      <c r="C136">
        <f t="shared" si="6"/>
        <v>0</v>
      </c>
      <c r="D136" s="3" t="str">
        <f t="shared" si="8"/>
        <v>\r\n\t&lt;route id="Belmont-Wynn-GrgHill-NB-10-Finish-Routed_135" edges="'387423966 '196358991#0 '-486653624#1 '32203926#0 '32203926#2 '32203926#4 '12125400#0 '12125400#1 '12125400#2 '-145818794#2 '-145818794#0 '145818800 '-43357850#4/&gt;</v>
      </c>
      <c r="E136" t="s">
        <v>905</v>
      </c>
      <c r="F136" t="s">
        <v>1021</v>
      </c>
      <c r="G136" s="4" t="s">
        <v>1172</v>
      </c>
      <c r="H136" t="s">
        <v>672</v>
      </c>
      <c r="I136" t="s">
        <v>673</v>
      </c>
      <c r="J136" t="s">
        <v>674</v>
      </c>
      <c r="K136" t="s">
        <v>675</v>
      </c>
      <c r="L136" t="s">
        <v>676</v>
      </c>
      <c r="M136" t="s">
        <v>494</v>
      </c>
      <c r="N136" t="s">
        <v>495</v>
      </c>
      <c r="O136" t="s">
        <v>496</v>
      </c>
      <c r="P136" t="s">
        <v>497</v>
      </c>
      <c r="Q136" t="s">
        <v>498</v>
      </c>
      <c r="R136" t="s">
        <v>499</v>
      </c>
      <c r="S136" t="s">
        <v>1154</v>
      </c>
    </row>
    <row r="137" spans="1:40" x14ac:dyDescent="0.25">
      <c r="B137" t="b">
        <f t="shared" si="7"/>
        <v>0</v>
      </c>
      <c r="C137">
        <f t="shared" si="6"/>
        <v>0</v>
      </c>
      <c r="D137" s="3" t="str">
        <f t="shared" si="8"/>
        <v>\r\n\t&lt;route id="Belmont-Wynn-GrgHill-NB-10-Finish-Routed_136"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v>
      </c>
      <c r="E137" t="s">
        <v>906</v>
      </c>
      <c r="F137" t="s">
        <v>1021</v>
      </c>
      <c r="G137" s="4" t="s">
        <v>1172</v>
      </c>
      <c r="H137" t="s">
        <v>669</v>
      </c>
      <c r="I137" t="s">
        <v>670</v>
      </c>
      <c r="J137" t="s">
        <v>671</v>
      </c>
      <c r="K137" t="s">
        <v>475</v>
      </c>
      <c r="L137" t="s">
        <v>476</v>
      </c>
      <c r="M137" t="s">
        <v>633</v>
      </c>
      <c r="N137" t="s">
        <v>634</v>
      </c>
      <c r="O137" t="s">
        <v>635</v>
      </c>
      <c r="P137" t="s">
        <v>502</v>
      </c>
      <c r="Q137" t="s">
        <v>503</v>
      </c>
      <c r="R137" t="s">
        <v>399</v>
      </c>
      <c r="S137" t="s">
        <v>400</v>
      </c>
      <c r="T137" t="s">
        <v>401</v>
      </c>
      <c r="U137" t="s">
        <v>402</v>
      </c>
      <c r="V137" t="s">
        <v>403</v>
      </c>
      <c r="W137" t="s">
        <v>404</v>
      </c>
      <c r="X137" t="s">
        <v>405</v>
      </c>
      <c r="Y137" t="s">
        <v>409</v>
      </c>
      <c r="Z137" t="s">
        <v>410</v>
      </c>
      <c r="AA137" t="s">
        <v>411</v>
      </c>
      <c r="AB137" t="s">
        <v>412</v>
      </c>
      <c r="AC137" t="s">
        <v>413</v>
      </c>
      <c r="AD137" t="s">
        <v>1155</v>
      </c>
    </row>
    <row r="138" spans="1:40" x14ac:dyDescent="0.25">
      <c r="A138">
        <v>8</v>
      </c>
      <c r="B138" t="str">
        <f t="shared" si="7"/>
        <v>&lt;routeDistribution id="Belmont-Wynn-GrgHill-SB-10-Distrib"&gt; \r\n\t&lt;route id="Belmont-Wynn-GrgHill-SB-10-Finish-Routed_137"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id="Belmont-Wynn-GrgHill-SB-10-Finish-Routed_138"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id="Belmont-Wynn-GrgHill-SB-10-Finish-Routed_139"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id="Belmont-Wynn-GrgHill-SB-10-Finish-Routed_140"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id="Belmont-Wynn-GrgHill-SB-10-Finish-Routed_141" edges="'-387423966 '-424978642.0 '-424978642.170 '12180067#0 '12180067#2 '12180067#3 '12180067#4 '12180067#6 '12180067#7 '12180067#9 '486653628 '43117623/&gt;\r\n\t&lt;route id="Belmont-Wynn-GrgHill-SB-10-Finish-Routed_142" edges="'-387423966 '-424978642.0 '-424978642.170 '12180067#0 '12180067#2 '12180067#3 '12180067#4 '12180067#6 '12180067#7 '12180067#9 '486653628 '43117623 '43357850#10 '43357850#11 '43357850#14.0/&gt;\r\n\t&lt;route id="Belmont-Wynn-GrgHill-SB-10-Finish-Routed_143"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id="Belmont-Wynn-GrgHill-SB-10-Finish-Routed_144" edges="'-387423966 '-424978642.0 '-424978642.170 '12180067#0 '12180067#2 '12180067#3 '12180067#4 '49916232#0 '12113021#2-AddedOnRampEdge '12113021#2 '43119835#1-AddedOnRampEdge '43119835#1 '43119835#1-AddedOffRampEdge '43119833#1 '49887339-AddedOnRampEdge '49887339.0/&gt;\r\n&lt;/routeDistribution&gt;</v>
      </c>
      <c r="C138" s="3" t="s">
        <v>315</v>
      </c>
      <c r="D138" s="3" t="str">
        <f t="shared" si="8"/>
        <v>\r\n\t&lt;route id="Belmont-Wynn-GrgHill-SB-10-Finish-Routed_137"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138" t="s">
        <v>907</v>
      </c>
      <c r="F138" t="s">
        <v>1021</v>
      </c>
      <c r="G138" s="4" t="s">
        <v>1173</v>
      </c>
      <c r="H138" t="s">
        <v>502</v>
      </c>
      <c r="I138" t="s">
        <v>503</v>
      </c>
      <c r="J138" t="s">
        <v>508</v>
      </c>
      <c r="K138" t="s">
        <v>509</v>
      </c>
      <c r="L138" t="s">
        <v>510</v>
      </c>
      <c r="M138" t="s">
        <v>511</v>
      </c>
      <c r="N138" t="s">
        <v>512</v>
      </c>
      <c r="O138" t="s">
        <v>513</v>
      </c>
      <c r="P138" t="s">
        <v>514</v>
      </c>
      <c r="Q138" t="s">
        <v>515</v>
      </c>
      <c r="R138" t="s">
        <v>516</v>
      </c>
      <c r="S138" t="s">
        <v>517</v>
      </c>
      <c r="T138" t="s">
        <v>518</v>
      </c>
      <c r="U138" t="s">
        <v>519</v>
      </c>
      <c r="V138" t="s">
        <v>520</v>
      </c>
      <c r="W138" t="s">
        <v>521</v>
      </c>
      <c r="X138" t="s">
        <v>522</v>
      </c>
      <c r="Y138" t="s">
        <v>523</v>
      </c>
      <c r="Z138" t="s">
        <v>524</v>
      </c>
      <c r="AA138" t="s">
        <v>525</v>
      </c>
      <c r="AB138" t="s">
        <v>526</v>
      </c>
      <c r="AC138" t="s">
        <v>527</v>
      </c>
      <c r="AD138" t="s">
        <v>528</v>
      </c>
      <c r="AE138" t="s">
        <v>529</v>
      </c>
      <c r="AF138" t="s">
        <v>530</v>
      </c>
      <c r="AG138" t="s">
        <v>1159</v>
      </c>
    </row>
    <row r="139" spans="1:40" x14ac:dyDescent="0.25">
      <c r="B139" t="b">
        <f t="shared" si="7"/>
        <v>0</v>
      </c>
      <c r="C139">
        <f t="shared" si="6"/>
        <v>0</v>
      </c>
      <c r="D139" s="3" t="str">
        <f t="shared" si="8"/>
        <v>\r\n\t&lt;route id="Belmont-Wynn-GrgHill-SB-10-Finish-Routed_138"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139" t="s">
        <v>908</v>
      </c>
      <c r="F139" t="s">
        <v>1021</v>
      </c>
      <c r="G139" s="4" t="s">
        <v>1173</v>
      </c>
      <c r="H139" t="s">
        <v>502</v>
      </c>
      <c r="I139" t="s">
        <v>503</v>
      </c>
      <c r="J139" t="s">
        <v>508</v>
      </c>
      <c r="K139" t="s">
        <v>509</v>
      </c>
      <c r="L139" t="s">
        <v>510</v>
      </c>
      <c r="M139" t="s">
        <v>511</v>
      </c>
      <c r="N139" t="s">
        <v>512</v>
      </c>
      <c r="O139" t="s">
        <v>513</v>
      </c>
      <c r="P139" t="s">
        <v>514</v>
      </c>
      <c r="Q139" t="s">
        <v>515</v>
      </c>
      <c r="R139" t="s">
        <v>516</v>
      </c>
      <c r="S139" t="s">
        <v>517</v>
      </c>
      <c r="T139" t="s">
        <v>518</v>
      </c>
      <c r="U139" t="s">
        <v>519</v>
      </c>
      <c r="V139" t="s">
        <v>520</v>
      </c>
      <c r="W139" t="s">
        <v>521</v>
      </c>
      <c r="X139" t="s">
        <v>522</v>
      </c>
      <c r="Y139" t="s">
        <v>523</v>
      </c>
      <c r="Z139" t="s">
        <v>524</v>
      </c>
      <c r="AA139" t="s">
        <v>525</v>
      </c>
      <c r="AB139" t="s">
        <v>526</v>
      </c>
      <c r="AC139" t="s">
        <v>527</v>
      </c>
      <c r="AD139" t="s">
        <v>528</v>
      </c>
      <c r="AE139" t="s">
        <v>529</v>
      </c>
      <c r="AF139" t="s">
        <v>531</v>
      </c>
      <c r="AG139" t="s">
        <v>532</v>
      </c>
      <c r="AH139" t="s">
        <v>533</v>
      </c>
      <c r="AI139" t="s">
        <v>534</v>
      </c>
      <c r="AJ139" t="s">
        <v>535</v>
      </c>
      <c r="AK139" t="s">
        <v>1160</v>
      </c>
    </row>
    <row r="140" spans="1:40" x14ac:dyDescent="0.25">
      <c r="B140" t="b">
        <f t="shared" si="7"/>
        <v>0</v>
      </c>
      <c r="C140">
        <f t="shared" si="6"/>
        <v>0</v>
      </c>
      <c r="D140" s="3" t="str">
        <f t="shared" si="8"/>
        <v>\r\n\t&lt;route id="Belmont-Wynn-GrgHill-SB-10-Finish-Routed_139"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140" t="s">
        <v>909</v>
      </c>
      <c r="F140" t="s">
        <v>1021</v>
      </c>
      <c r="G140" s="4" t="s">
        <v>1173</v>
      </c>
      <c r="H140" t="s">
        <v>502</v>
      </c>
      <c r="I140" t="s">
        <v>503</v>
      </c>
      <c r="J140" t="s">
        <v>508</v>
      </c>
      <c r="K140" t="s">
        <v>509</v>
      </c>
      <c r="L140" t="s">
        <v>510</v>
      </c>
      <c r="M140" t="s">
        <v>511</v>
      </c>
      <c r="N140" t="s">
        <v>512</v>
      </c>
      <c r="O140" t="s">
        <v>513</v>
      </c>
      <c r="P140" t="s">
        <v>514</v>
      </c>
      <c r="Q140" t="s">
        <v>515</v>
      </c>
      <c r="R140" t="s">
        <v>516</v>
      </c>
      <c r="S140" t="s">
        <v>517</v>
      </c>
      <c r="T140" t="s">
        <v>518</v>
      </c>
      <c r="U140" t="s">
        <v>519</v>
      </c>
      <c r="V140" t="s">
        <v>520</v>
      </c>
      <c r="W140" t="s">
        <v>521</v>
      </c>
      <c r="X140" t="s">
        <v>522</v>
      </c>
      <c r="Y140" t="s">
        <v>523</v>
      </c>
      <c r="Z140" t="s">
        <v>524</v>
      </c>
      <c r="AA140" t="s">
        <v>525</v>
      </c>
      <c r="AB140" t="s">
        <v>526</v>
      </c>
      <c r="AC140" t="s">
        <v>527</v>
      </c>
      <c r="AD140" t="s">
        <v>528</v>
      </c>
      <c r="AE140" t="s">
        <v>536</v>
      </c>
      <c r="AF140" t="s">
        <v>537</v>
      </c>
      <c r="AG140" t="s">
        <v>538</v>
      </c>
      <c r="AH140" t="s">
        <v>539</v>
      </c>
      <c r="AI140" t="s">
        <v>1161</v>
      </c>
    </row>
    <row r="141" spans="1:40" x14ac:dyDescent="0.25">
      <c r="B141" t="b">
        <f t="shared" si="7"/>
        <v>0</v>
      </c>
      <c r="C141">
        <f t="shared" si="6"/>
        <v>0</v>
      </c>
      <c r="D141" s="3" t="str">
        <f t="shared" si="8"/>
        <v>\r\n\t&lt;route id="Belmont-Wynn-GrgHill-SB-10-Finish-Routed_140"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41" t="s">
        <v>910</v>
      </c>
      <c r="F141" t="s">
        <v>1021</v>
      </c>
      <c r="G141" s="4" t="s">
        <v>1173</v>
      </c>
      <c r="H141" t="s">
        <v>502</v>
      </c>
      <c r="I141" t="s">
        <v>503</v>
      </c>
      <c r="J141" t="s">
        <v>508</v>
      </c>
      <c r="K141" t="s">
        <v>509</v>
      </c>
      <c r="L141" t="s">
        <v>510</v>
      </c>
      <c r="M141" t="s">
        <v>511</v>
      </c>
      <c r="N141" t="s">
        <v>512</v>
      </c>
      <c r="O141" t="s">
        <v>513</v>
      </c>
      <c r="P141" t="s">
        <v>514</v>
      </c>
      <c r="Q141" t="s">
        <v>515</v>
      </c>
      <c r="R141" t="s">
        <v>516</v>
      </c>
      <c r="S141" t="s">
        <v>517</v>
      </c>
      <c r="T141" t="s">
        <v>518</v>
      </c>
      <c r="U141" t="s">
        <v>519</v>
      </c>
      <c r="V141" t="s">
        <v>540</v>
      </c>
      <c r="W141" t="s">
        <v>541</v>
      </c>
      <c r="X141" t="s">
        <v>542</v>
      </c>
      <c r="Y141" t="s">
        <v>543</v>
      </c>
      <c r="Z141" t="s">
        <v>544</v>
      </c>
      <c r="AA141" t="s">
        <v>545</v>
      </c>
      <c r="AB141" t="s">
        <v>546</v>
      </c>
      <c r="AC141" t="s">
        <v>547</v>
      </c>
      <c r="AD141" t="s">
        <v>548</v>
      </c>
      <c r="AE141" t="s">
        <v>549</v>
      </c>
      <c r="AF141" t="s">
        <v>550</v>
      </c>
      <c r="AG141" t="s">
        <v>551</v>
      </c>
      <c r="AH141" t="s">
        <v>552</v>
      </c>
      <c r="AI141" t="s">
        <v>553</v>
      </c>
      <c r="AJ141" t="s">
        <v>554</v>
      </c>
      <c r="AK141" t="s">
        <v>555</v>
      </c>
      <c r="AL141" t="s">
        <v>556</v>
      </c>
      <c r="AM141" t="s">
        <v>557</v>
      </c>
      <c r="AN141" t="s">
        <v>1162</v>
      </c>
    </row>
    <row r="142" spans="1:40" x14ac:dyDescent="0.25">
      <c r="B142" t="b">
        <f t="shared" si="7"/>
        <v>0</v>
      </c>
      <c r="C142">
        <f t="shared" si="6"/>
        <v>0</v>
      </c>
      <c r="D142" s="3" t="str">
        <f t="shared" si="8"/>
        <v>\r\n\t&lt;route id="Belmont-Wynn-GrgHill-SB-10-Finish-Routed_141" edges="'-387423966 '-424978642.0 '-424978642.170 '12180067#0 '12180067#2 '12180067#3 '12180067#4 '12180067#6 '12180067#7 '12180067#9 '486653628 '43117623/&gt;</v>
      </c>
      <c r="E142" t="s">
        <v>911</v>
      </c>
      <c r="F142" t="s">
        <v>1021</v>
      </c>
      <c r="G142" s="4" t="s">
        <v>1173</v>
      </c>
      <c r="H142" t="s">
        <v>502</v>
      </c>
      <c r="I142" t="s">
        <v>503</v>
      </c>
      <c r="J142" t="s">
        <v>399</v>
      </c>
      <c r="K142" t="s">
        <v>400</v>
      </c>
      <c r="L142" t="s">
        <v>401</v>
      </c>
      <c r="M142" t="s">
        <v>402</v>
      </c>
      <c r="N142" t="s">
        <v>403</v>
      </c>
      <c r="O142" t="s">
        <v>404</v>
      </c>
      <c r="P142" t="s">
        <v>405</v>
      </c>
      <c r="Q142" t="s">
        <v>406</v>
      </c>
      <c r="R142" t="s">
        <v>1163</v>
      </c>
    </row>
    <row r="143" spans="1:40" x14ac:dyDescent="0.25">
      <c r="B143" t="b">
        <f t="shared" si="7"/>
        <v>0</v>
      </c>
      <c r="C143">
        <f t="shared" si="6"/>
        <v>0</v>
      </c>
      <c r="D143" s="3" t="str">
        <f t="shared" si="8"/>
        <v>\r\n\t&lt;route id="Belmont-Wynn-GrgHill-SB-10-Finish-Routed_142" edges="'-387423966 '-424978642.0 '-424978642.170 '12180067#0 '12180067#2 '12180067#3 '12180067#4 '12180067#6 '12180067#7 '12180067#9 '486653628 '43117623 '43357850#10 '43357850#11 '43357850#14.0/&gt;</v>
      </c>
      <c r="E143" t="s">
        <v>912</v>
      </c>
      <c r="F143" t="s">
        <v>1021</v>
      </c>
      <c r="G143" s="4" t="s">
        <v>1173</v>
      </c>
      <c r="H143" t="s">
        <v>502</v>
      </c>
      <c r="I143" t="s">
        <v>503</v>
      </c>
      <c r="J143" t="s">
        <v>399</v>
      </c>
      <c r="K143" t="s">
        <v>400</v>
      </c>
      <c r="L143" t="s">
        <v>401</v>
      </c>
      <c r="M143" t="s">
        <v>402</v>
      </c>
      <c r="N143" t="s">
        <v>403</v>
      </c>
      <c r="O143" t="s">
        <v>404</v>
      </c>
      <c r="P143" t="s">
        <v>405</v>
      </c>
      <c r="Q143" t="s">
        <v>406</v>
      </c>
      <c r="R143" t="s">
        <v>407</v>
      </c>
      <c r="S143" t="s">
        <v>558</v>
      </c>
      <c r="T143" t="s">
        <v>559</v>
      </c>
      <c r="U143" t="s">
        <v>1164</v>
      </c>
    </row>
    <row r="144" spans="1:40" x14ac:dyDescent="0.25">
      <c r="B144" t="b">
        <f t="shared" si="7"/>
        <v>0</v>
      </c>
      <c r="C144">
        <f t="shared" si="6"/>
        <v>0</v>
      </c>
      <c r="D144" s="3" t="str">
        <f t="shared" si="8"/>
        <v>\r\n\t&lt;route id="Belmont-Wynn-GrgHill-SB-10-Finish-Routed_143"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144" t="s">
        <v>913</v>
      </c>
      <c r="F144" t="s">
        <v>1021</v>
      </c>
      <c r="G144" s="4" t="s">
        <v>1173</v>
      </c>
      <c r="H144" t="s">
        <v>502</v>
      </c>
      <c r="I144" t="s">
        <v>503</v>
      </c>
      <c r="J144" t="s">
        <v>508</v>
      </c>
      <c r="K144" t="s">
        <v>509</v>
      </c>
      <c r="L144" t="s">
        <v>510</v>
      </c>
      <c r="M144" t="s">
        <v>511</v>
      </c>
      <c r="N144" t="s">
        <v>512</v>
      </c>
      <c r="O144" t="s">
        <v>513</v>
      </c>
      <c r="P144" t="s">
        <v>514</v>
      </c>
      <c r="Q144" t="s">
        <v>515</v>
      </c>
      <c r="R144" t="s">
        <v>516</v>
      </c>
      <c r="S144" t="s">
        <v>517</v>
      </c>
      <c r="T144" t="s">
        <v>518</v>
      </c>
      <c r="U144" t="s">
        <v>519</v>
      </c>
      <c r="V144" t="s">
        <v>540</v>
      </c>
      <c r="W144" t="s">
        <v>541</v>
      </c>
      <c r="X144" t="s">
        <v>542</v>
      </c>
      <c r="Y144" t="s">
        <v>543</v>
      </c>
      <c r="Z144" t="s">
        <v>544</v>
      </c>
      <c r="AA144" t="s">
        <v>545</v>
      </c>
      <c r="AB144" t="s">
        <v>546</v>
      </c>
      <c r="AC144" t="s">
        <v>547</v>
      </c>
      <c r="AD144" t="s">
        <v>548</v>
      </c>
      <c r="AE144" t="s">
        <v>549</v>
      </c>
      <c r="AF144" t="s">
        <v>550</v>
      </c>
      <c r="AG144" t="s">
        <v>551</v>
      </c>
      <c r="AH144" t="s">
        <v>552</v>
      </c>
      <c r="AI144" t="s">
        <v>553</v>
      </c>
      <c r="AJ144" t="s">
        <v>554</v>
      </c>
      <c r="AK144" t="s">
        <v>555</v>
      </c>
      <c r="AL144" t="s">
        <v>556</v>
      </c>
      <c r="AM144" t="s">
        <v>1165</v>
      </c>
    </row>
    <row r="145" spans="1:40" x14ac:dyDescent="0.25">
      <c r="B145" t="b">
        <f t="shared" si="7"/>
        <v>0</v>
      </c>
      <c r="C145">
        <f t="shared" si="6"/>
        <v>0</v>
      </c>
      <c r="D145" s="3" t="str">
        <f t="shared" si="8"/>
        <v>\r\n\t&lt;route id="Belmont-Wynn-GrgHill-SB-10-Finish-Routed_144" edges="'-387423966 '-424978642.0 '-424978642.170 '12180067#0 '12180067#2 '12180067#3 '12180067#4 '49916232#0 '12113021#2-AddedOnRampEdge '12113021#2 '43119835#1-AddedOnRampEdge '43119835#1 '43119835#1-AddedOffRampEdge '43119833#1 '49887339-AddedOnRampEdge '49887339.0/&gt;</v>
      </c>
      <c r="E145" t="s">
        <v>914</v>
      </c>
      <c r="F145" t="s">
        <v>1021</v>
      </c>
      <c r="G145" s="4" t="s">
        <v>1173</v>
      </c>
      <c r="H145" t="s">
        <v>502</v>
      </c>
      <c r="I145" t="s">
        <v>503</v>
      </c>
      <c r="J145" t="s">
        <v>399</v>
      </c>
      <c r="K145" t="s">
        <v>400</v>
      </c>
      <c r="L145" t="s">
        <v>401</v>
      </c>
      <c r="M145" t="s">
        <v>402</v>
      </c>
      <c r="N145" t="s">
        <v>560</v>
      </c>
      <c r="O145" t="s">
        <v>561</v>
      </c>
      <c r="P145" t="s">
        <v>562</v>
      </c>
      <c r="Q145" t="s">
        <v>563</v>
      </c>
      <c r="R145" t="s">
        <v>564</v>
      </c>
      <c r="S145" t="s">
        <v>565</v>
      </c>
      <c r="T145" t="s">
        <v>566</v>
      </c>
      <c r="U145" t="s">
        <v>567</v>
      </c>
      <c r="V145" t="s">
        <v>1166</v>
      </c>
    </row>
    <row r="146" spans="1:40" x14ac:dyDescent="0.25">
      <c r="A146">
        <v>6</v>
      </c>
      <c r="B146" t="str">
        <f t="shared" si="7"/>
        <v>&lt;routeDistribution id="Belmont-Wynn-PrkSD-NB-05-Distrib"&gt; \r\n\t&lt;route id="Belmont-Wynn-PrkSD-NB-05-Finish-Routed_145" edges="'387423966 '424978644 '423965484 '196358954#0 '12149487#0 '180860085#0 '180860085#1 '180860085#2 '180860085#3 '448887904 '448887906 '448887908 '448887907 '448887889 '448887879 '448887886 '180860083#0 '448887887 '12206200 '448887872 '119667113 '63067896 '104526256-AddedOnRampEdge/&gt;\r\n\t&lt;route id="Belmont-Wynn-PrkSD-NB-05-Finish-Routed_146" edges="'387423966 '424978644 '423965484 '196358954#0 '196358954#1 '448887868 '448887871#0 '448887871#1 '448887869 '448887867 '196358956#0 '448887870#0 '12327906#0 '12327906#1/&gt;\r\n\t&lt;route id="Belmont-Wynn-PrkSD-NB-05-Finish-Routed_147" edges="'387423966 '437249227#0 '437249227#2-AddedOnRampEdge '437249227#2 '12184200#3-AddedOnRampEdge '12184200#3 '196358983#0 '196358983#1 '196358983#2 '196358983#3 '196358983#4 '196358983#5 '196358983#6 '196358983#7 '196358983#8/&gt;\r\n\t&lt;route id="Belmont-Wynn-PrkSD-NB-05-Finish-Routed_148"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'32121248#14/&gt;\r\n\t&lt;route id="Belmont-Wynn-PrkSD-NB-05-Finish-Routed_149" edges="'387423966 '196358991#0 '-486653624#1 '32203926#0 '32203926#2 '32203926#4 '12125400#0 '12125400#1 '12125400#2 '-145818794#2 '-145818794#0 '145818800 '-43357850#4/&gt;\r\n\t&lt;route id="Belmont-Wynn-PrkSD-NB-05-Finish-Routed_150"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'49321305/&gt;\r\n&lt;/routeDistribution&gt;</v>
      </c>
      <c r="C146" s="3" t="s">
        <v>305</v>
      </c>
      <c r="D146" s="3" t="str">
        <f t="shared" si="8"/>
        <v>\r\n\t&lt;route id="Belmont-Wynn-PrkSD-NB-05-Finish-Routed_145" edges="'387423966 '424978644 '423965484 '196358954#0 '12149487#0 '180860085#0 '180860085#1 '180860085#2 '180860085#3 '448887904 '448887906 '448887908 '448887907 '448887889 '448887879 '448887886 '180860083#0 '448887887 '12206200 '448887872 '119667113 '63067896 '104526256-AddedOnRampEdge/&gt;</v>
      </c>
      <c r="E146" t="s">
        <v>839</v>
      </c>
      <c r="F146" t="s">
        <v>1021</v>
      </c>
      <c r="G146" s="4" t="s">
        <v>1172</v>
      </c>
      <c r="H146" t="s">
        <v>338</v>
      </c>
      <c r="I146" t="s">
        <v>339</v>
      </c>
      <c r="J146" t="s">
        <v>340</v>
      </c>
      <c r="K146" t="s">
        <v>341</v>
      </c>
      <c r="L146" t="s">
        <v>342</v>
      </c>
      <c r="M146" t="s">
        <v>343</v>
      </c>
      <c r="N146" t="s">
        <v>344</v>
      </c>
      <c r="O146" t="s">
        <v>345</v>
      </c>
      <c r="P146" t="s">
        <v>346</v>
      </c>
      <c r="Q146" t="s">
        <v>347</v>
      </c>
      <c r="R146" t="s">
        <v>348</v>
      </c>
      <c r="S146" t="s">
        <v>349</v>
      </c>
      <c r="T146" t="s">
        <v>350</v>
      </c>
      <c r="U146" t="s">
        <v>351</v>
      </c>
      <c r="V146" t="s">
        <v>352</v>
      </c>
      <c r="W146" t="s">
        <v>353</v>
      </c>
      <c r="X146" t="s">
        <v>354</v>
      </c>
      <c r="Y146" t="s">
        <v>355</v>
      </c>
      <c r="Z146" t="s">
        <v>356</v>
      </c>
      <c r="AA146" t="s">
        <v>357</v>
      </c>
      <c r="AB146" t="s">
        <v>358</v>
      </c>
      <c r="AC146" t="s">
        <v>1150</v>
      </c>
    </row>
    <row r="147" spans="1:40" x14ac:dyDescent="0.25">
      <c r="B147" t="b">
        <f t="shared" si="7"/>
        <v>0</v>
      </c>
      <c r="C147">
        <f t="shared" si="6"/>
        <v>0</v>
      </c>
      <c r="D147" s="3" t="str">
        <f t="shared" si="8"/>
        <v>\r\n\t&lt;route id="Belmont-Wynn-PrkSD-NB-05-Finish-Routed_146" edges="'387423966 '424978644 '423965484 '196358954#0 '196358954#1 '448887868 '448887871#0 '448887871#1 '448887869 '448887867 '196358956#0 '448887870#0 '12327906#0 '12327906#1/&gt;</v>
      </c>
      <c r="E147" t="s">
        <v>840</v>
      </c>
      <c r="F147" t="s">
        <v>1021</v>
      </c>
      <c r="G147" s="4" t="s">
        <v>1172</v>
      </c>
      <c r="H147" t="s">
        <v>338</v>
      </c>
      <c r="I147" t="s">
        <v>339</v>
      </c>
      <c r="J147" t="s">
        <v>340</v>
      </c>
      <c r="K147" t="s">
        <v>359</v>
      </c>
      <c r="L147" t="s">
        <v>360</v>
      </c>
      <c r="M147" t="s">
        <v>361</v>
      </c>
      <c r="N147" t="s">
        <v>362</v>
      </c>
      <c r="O147" t="s">
        <v>363</v>
      </c>
      <c r="P147" t="s">
        <v>364</v>
      </c>
      <c r="Q147" t="s">
        <v>365</v>
      </c>
      <c r="R147" t="s">
        <v>366</v>
      </c>
      <c r="S147" t="s">
        <v>367</v>
      </c>
      <c r="T147" t="s">
        <v>1151</v>
      </c>
    </row>
    <row r="148" spans="1:40" x14ac:dyDescent="0.25">
      <c r="B148" t="b">
        <f t="shared" si="7"/>
        <v>0</v>
      </c>
      <c r="C148">
        <f t="shared" si="6"/>
        <v>0</v>
      </c>
      <c r="D148" s="3" t="str">
        <f t="shared" si="8"/>
        <v>\r\n\t&lt;route id="Belmont-Wynn-PrkSD-NB-05-Finish-Routed_147" edges="'387423966 '437249227#0 '437249227#2-AddedOnRampEdge '437249227#2 '12184200#3-AddedOnRampEdge '12184200#3 '196358983#0 '196358983#1 '196358983#2 '196358983#3 '196358983#4 '196358983#5 '196358983#6 '196358983#7 '196358983#8/&gt;</v>
      </c>
      <c r="E148" t="s">
        <v>841</v>
      </c>
      <c r="F148" t="s">
        <v>1021</v>
      </c>
      <c r="G148" s="4" t="s">
        <v>1172</v>
      </c>
      <c r="H148" t="s">
        <v>669</v>
      </c>
      <c r="I148" t="s">
        <v>670</v>
      </c>
      <c r="J148" t="s">
        <v>671</v>
      </c>
      <c r="K148" t="s">
        <v>475</v>
      </c>
      <c r="L148" t="s">
        <v>476</v>
      </c>
      <c r="M148" t="s">
        <v>371</v>
      </c>
      <c r="N148" t="s">
        <v>372</v>
      </c>
      <c r="O148" t="s">
        <v>373</v>
      </c>
      <c r="P148" t="s">
        <v>374</v>
      </c>
      <c r="Q148" t="s">
        <v>375</v>
      </c>
      <c r="R148" t="s">
        <v>376</v>
      </c>
      <c r="S148" t="s">
        <v>377</v>
      </c>
      <c r="T148" t="s">
        <v>378</v>
      </c>
      <c r="U148" t="s">
        <v>1152</v>
      </c>
    </row>
    <row r="149" spans="1:40" x14ac:dyDescent="0.25">
      <c r="B149" t="b">
        <f t="shared" si="7"/>
        <v>0</v>
      </c>
      <c r="C149">
        <f t="shared" si="6"/>
        <v>0</v>
      </c>
      <c r="D149" s="3" t="str">
        <f t="shared" si="8"/>
        <v>\r\n\t&lt;route id="Belmont-Wynn-PrkSD-NB-05-Finish-Routed_148" edges="'387423966 '437249227#0 '437249227#2-AddedOnRampEdge '437249227#2 '12184200#3-AddedOnRampEdge '12184200#3 '49940088#0 '49940088#2 '49940088#3 '49940321#0 '49940321#1 '-486653625#1 '-486653625#0 '-12119526#1 '-12119526#0 '-195659731#1 '-195659731#0 '-49916294#1 '49916295#0 '49916295#0-AddedOffRampEdge '49916295#1 '42706768#0 '-377636731#2 '-12156204#1 '32121248#8 '32121248#9 '32121248#10 '32121248#12 '32121248#13 '32121248#14/&gt;</v>
      </c>
      <c r="E149" t="s">
        <v>842</v>
      </c>
      <c r="F149" t="s">
        <v>1021</v>
      </c>
      <c r="G149" s="4" t="s">
        <v>1172</v>
      </c>
      <c r="H149" t="s">
        <v>669</v>
      </c>
      <c r="I149" t="s">
        <v>670</v>
      </c>
      <c r="J149" t="s">
        <v>671</v>
      </c>
      <c r="K149" t="s">
        <v>475</v>
      </c>
      <c r="L149" t="s">
        <v>476</v>
      </c>
      <c r="M149" t="s">
        <v>477</v>
      </c>
      <c r="N149" t="s">
        <v>478</v>
      </c>
      <c r="O149" t="s">
        <v>479</v>
      </c>
      <c r="P149" t="s">
        <v>480</v>
      </c>
      <c r="Q149" t="s">
        <v>481</v>
      </c>
      <c r="R149" t="s">
        <v>482</v>
      </c>
      <c r="S149" t="s">
        <v>483</v>
      </c>
      <c r="T149" t="s">
        <v>484</v>
      </c>
      <c r="U149" t="s">
        <v>485</v>
      </c>
      <c r="V149" t="s">
        <v>390</v>
      </c>
      <c r="W149" t="s">
        <v>391</v>
      </c>
      <c r="X149" t="s">
        <v>392</v>
      </c>
      <c r="Y149" t="s">
        <v>393</v>
      </c>
      <c r="Z149" t="s">
        <v>394</v>
      </c>
      <c r="AA149" t="s">
        <v>395</v>
      </c>
      <c r="AB149" t="s">
        <v>778</v>
      </c>
      <c r="AC149" t="s">
        <v>779</v>
      </c>
      <c r="AD149" t="s">
        <v>780</v>
      </c>
      <c r="AE149" t="s">
        <v>692</v>
      </c>
      <c r="AF149" t="s">
        <v>693</v>
      </c>
      <c r="AG149" t="s">
        <v>396</v>
      </c>
      <c r="AH149" t="s">
        <v>397</v>
      </c>
      <c r="AI149" t="s">
        <v>398</v>
      </c>
      <c r="AJ149" t="s">
        <v>1153</v>
      </c>
    </row>
    <row r="150" spans="1:40" x14ac:dyDescent="0.25">
      <c r="B150" t="b">
        <f t="shared" si="7"/>
        <v>0</v>
      </c>
      <c r="C150">
        <f t="shared" si="6"/>
        <v>0</v>
      </c>
      <c r="D150" s="3" t="str">
        <f t="shared" si="8"/>
        <v>\r\n\t&lt;route id="Belmont-Wynn-PrkSD-NB-05-Finish-Routed_149" edges="'387423966 '196358991#0 '-486653624#1 '32203926#0 '32203926#2 '32203926#4 '12125400#0 '12125400#1 '12125400#2 '-145818794#2 '-145818794#0 '145818800 '-43357850#4/&gt;</v>
      </c>
      <c r="E150" t="s">
        <v>843</v>
      </c>
      <c r="F150" t="s">
        <v>1021</v>
      </c>
      <c r="G150" s="4" t="s">
        <v>1172</v>
      </c>
      <c r="H150" t="s">
        <v>672</v>
      </c>
      <c r="I150" t="s">
        <v>673</v>
      </c>
      <c r="J150" t="s">
        <v>674</v>
      </c>
      <c r="K150" t="s">
        <v>675</v>
      </c>
      <c r="L150" t="s">
        <v>676</v>
      </c>
      <c r="M150" t="s">
        <v>494</v>
      </c>
      <c r="N150" t="s">
        <v>495</v>
      </c>
      <c r="O150" t="s">
        <v>496</v>
      </c>
      <c r="P150" t="s">
        <v>497</v>
      </c>
      <c r="Q150" t="s">
        <v>498</v>
      </c>
      <c r="R150" t="s">
        <v>499</v>
      </c>
      <c r="S150" t="s">
        <v>1154</v>
      </c>
    </row>
    <row r="151" spans="1:40" x14ac:dyDescent="0.25">
      <c r="B151" t="b">
        <f t="shared" si="7"/>
        <v>0</v>
      </c>
      <c r="C151">
        <f t="shared" si="6"/>
        <v>0</v>
      </c>
      <c r="D151" s="3" t="str">
        <f t="shared" si="8"/>
        <v>\r\n\t&lt;route id="Belmont-Wynn-PrkSD-NB-05-Finish-Routed_150" edges="'387423966 '437249227#0 '437249227#2-AddedOnRampEdge '437249227#2 '12184200#3-AddedOnRampEdge '12184200#3 '-49940061 '-49940062 '-12180460#1 '-424978642.0 '-424978642.170 '12180067#0 '12180067#2 '12180067#3 '12180067#4 '12180067#6 '12180067#7 '12180067#9 '12113368#2 '12113368#3-AddedOnRampEdge '12113368#3 '121243831 '448887924 '49321305/&gt;</v>
      </c>
      <c r="E151" t="s">
        <v>844</v>
      </c>
      <c r="F151" t="s">
        <v>1021</v>
      </c>
      <c r="G151" s="4" t="s">
        <v>1172</v>
      </c>
      <c r="H151" t="s">
        <v>669</v>
      </c>
      <c r="I151" t="s">
        <v>670</v>
      </c>
      <c r="J151" t="s">
        <v>671</v>
      </c>
      <c r="K151" t="s">
        <v>475</v>
      </c>
      <c r="L151" t="s">
        <v>476</v>
      </c>
      <c r="M151" t="s">
        <v>633</v>
      </c>
      <c r="N151" t="s">
        <v>634</v>
      </c>
      <c r="O151" t="s">
        <v>635</v>
      </c>
      <c r="P151" t="s">
        <v>502</v>
      </c>
      <c r="Q151" t="s">
        <v>503</v>
      </c>
      <c r="R151" t="s">
        <v>399</v>
      </c>
      <c r="S151" t="s">
        <v>400</v>
      </c>
      <c r="T151" t="s">
        <v>401</v>
      </c>
      <c r="U151" t="s">
        <v>402</v>
      </c>
      <c r="V151" t="s">
        <v>403</v>
      </c>
      <c r="W151" t="s">
        <v>404</v>
      </c>
      <c r="X151" t="s">
        <v>405</v>
      </c>
      <c r="Y151" t="s">
        <v>409</v>
      </c>
      <c r="Z151" t="s">
        <v>410</v>
      </c>
      <c r="AA151" t="s">
        <v>411</v>
      </c>
      <c r="AB151" t="s">
        <v>412</v>
      </c>
      <c r="AC151" t="s">
        <v>413</v>
      </c>
      <c r="AD151" t="s">
        <v>1155</v>
      </c>
    </row>
    <row r="152" spans="1:40" x14ac:dyDescent="0.25">
      <c r="A152">
        <v>8</v>
      </c>
      <c r="B152" t="str">
        <f t="shared" si="7"/>
        <v>&lt;routeDistribution id="Belmont-Wynn-PrkSD-SB-05-Distrib"&gt; \r\n\t&lt;route id="Belmont-Wynn-PrkSD-SB-05-Finish-Routed_151"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id="Belmont-Wynn-PrkSD-SB-05-Finish-Routed_152"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id="Belmont-Wynn-PrkSD-SB-05-Finish-Routed_153"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'-42706763#2/&gt;\r\n\t&lt;route id="Belmont-Wynn-PrkSD-SB-05-Finish-Routed_154"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id="Belmont-Wynn-PrkSD-SB-05-Finish-Routed_155" edges="'-387423966 '-424978642.0 '-424978642.170 '12180067#0 '12180067#2 '12180067#3 '12180067#4 '12180067#6 '12180067#7 '12180067#9 '486653628 '43117623/&gt;\r\n\t&lt;route id="Belmont-Wynn-PrkSD-SB-05-Finish-Routed_156" edges="'-387423966 '-424978642.0 '-424978642.170 '12180067#0 '12180067#2 '12180067#3 '12180067#4 '12180067#6 '12180067#7 '12180067#9 '486653628 '43117623 '43357850#10 '43357850#11 '43357850#14.0/&gt;\r\n\t&lt;route id="Belmont-Wynn-PrkSD-SB-05-Finish-Routed_157"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id="Belmont-Wynn-PrkSD-SB-05-Finish-Routed_158" edges="'-387423966 '-424978642.0 '-424978642.170 '12180067#0 '12180067#2 '12180067#3 '12180067#4 '49916232#0 '12113021#2-AddedOnRampEdge '12113021#2 '43119835#1-AddedOnRampEdge '43119835#1 '43119835#1-AddedOffRampEdge '43119833#1 '49887339-AddedOnRampEdge '49887339.0/&gt;\r\n&lt;/routeDistribution&gt;</v>
      </c>
      <c r="C152" s="3" t="s">
        <v>306</v>
      </c>
      <c r="D152" s="3" t="str">
        <f t="shared" si="8"/>
        <v>\r\n\t&lt;route id="Belmont-Wynn-PrkSD-SB-05-Finish-Routed_151" edges="'-387423966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152" t="s">
        <v>845</v>
      </c>
      <c r="F152" t="s">
        <v>1021</v>
      </c>
      <c r="G152" s="4" t="s">
        <v>1173</v>
      </c>
      <c r="H152" t="s">
        <v>502</v>
      </c>
      <c r="I152" t="s">
        <v>503</v>
      </c>
      <c r="J152" t="s">
        <v>508</v>
      </c>
      <c r="K152" t="s">
        <v>509</v>
      </c>
      <c r="L152" t="s">
        <v>510</v>
      </c>
      <c r="M152" t="s">
        <v>511</v>
      </c>
      <c r="N152" t="s">
        <v>512</v>
      </c>
      <c r="O152" t="s">
        <v>513</v>
      </c>
      <c r="P152" t="s">
        <v>514</v>
      </c>
      <c r="Q152" t="s">
        <v>515</v>
      </c>
      <c r="R152" t="s">
        <v>516</v>
      </c>
      <c r="S152" t="s">
        <v>517</v>
      </c>
      <c r="T152" t="s">
        <v>518</v>
      </c>
      <c r="U152" t="s">
        <v>519</v>
      </c>
      <c r="V152" t="s">
        <v>520</v>
      </c>
      <c r="W152" t="s">
        <v>521</v>
      </c>
      <c r="X152" t="s">
        <v>522</v>
      </c>
      <c r="Y152" t="s">
        <v>523</v>
      </c>
      <c r="Z152" t="s">
        <v>524</v>
      </c>
      <c r="AA152" t="s">
        <v>525</v>
      </c>
      <c r="AB152" t="s">
        <v>526</v>
      </c>
      <c r="AC152" t="s">
        <v>527</v>
      </c>
      <c r="AD152" t="s">
        <v>528</v>
      </c>
      <c r="AE152" t="s">
        <v>529</v>
      </c>
      <c r="AF152" t="s">
        <v>530</v>
      </c>
      <c r="AG152" t="s">
        <v>1159</v>
      </c>
    </row>
    <row r="153" spans="1:40" x14ac:dyDescent="0.25">
      <c r="B153" t="b">
        <f t="shared" si="7"/>
        <v>0</v>
      </c>
      <c r="C153">
        <f t="shared" si="6"/>
        <v>0</v>
      </c>
      <c r="D153" s="3" t="str">
        <f t="shared" si="8"/>
        <v>\r\n\t&lt;route id="Belmont-Wynn-PrkSD-SB-05-Finish-Routed_152" edges="'-387423966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153" t="s">
        <v>846</v>
      </c>
      <c r="F153" t="s">
        <v>1021</v>
      </c>
      <c r="G153" s="4" t="s">
        <v>1173</v>
      </c>
      <c r="H153" t="s">
        <v>502</v>
      </c>
      <c r="I153" t="s">
        <v>503</v>
      </c>
      <c r="J153" t="s">
        <v>508</v>
      </c>
      <c r="K153" t="s">
        <v>509</v>
      </c>
      <c r="L153" t="s">
        <v>510</v>
      </c>
      <c r="M153" t="s">
        <v>511</v>
      </c>
      <c r="N153" t="s">
        <v>512</v>
      </c>
      <c r="O153" t="s">
        <v>513</v>
      </c>
      <c r="P153" t="s">
        <v>514</v>
      </c>
      <c r="Q153" t="s">
        <v>515</v>
      </c>
      <c r="R153" t="s">
        <v>516</v>
      </c>
      <c r="S153" t="s">
        <v>517</v>
      </c>
      <c r="T153" t="s">
        <v>518</v>
      </c>
      <c r="U153" t="s">
        <v>519</v>
      </c>
      <c r="V153" t="s">
        <v>520</v>
      </c>
      <c r="W153" t="s">
        <v>521</v>
      </c>
      <c r="X153" t="s">
        <v>522</v>
      </c>
      <c r="Y153" t="s">
        <v>523</v>
      </c>
      <c r="Z153" t="s">
        <v>524</v>
      </c>
      <c r="AA153" t="s">
        <v>525</v>
      </c>
      <c r="AB153" t="s">
        <v>526</v>
      </c>
      <c r="AC153" t="s">
        <v>527</v>
      </c>
      <c r="AD153" t="s">
        <v>528</v>
      </c>
      <c r="AE153" t="s">
        <v>529</v>
      </c>
      <c r="AF153" t="s">
        <v>531</v>
      </c>
      <c r="AG153" t="s">
        <v>532</v>
      </c>
      <c r="AH153" t="s">
        <v>533</v>
      </c>
      <c r="AI153" t="s">
        <v>534</v>
      </c>
      <c r="AJ153" t="s">
        <v>535</v>
      </c>
      <c r="AK153" t="s">
        <v>1160</v>
      </c>
    </row>
    <row r="154" spans="1:40" x14ac:dyDescent="0.25">
      <c r="B154" t="b">
        <f t="shared" si="7"/>
        <v>0</v>
      </c>
      <c r="C154">
        <f t="shared" si="6"/>
        <v>0</v>
      </c>
      <c r="D154" s="3" t="str">
        <f t="shared" si="8"/>
        <v>\r\n\t&lt;route id="Belmont-Wynn-PrkSD-SB-05-Finish-Routed_153" edges="'-387423966 '-424978642.0 '-424978642.170 '-424978647#1 '-423967352 '-423967359#1 '-423967359#0 '-423967356 '-424978643 '-423967357 '-423967353 '-423967354 '-423967355 '-423967358#2 '-423967358#1 '-423967058#1 '-423967058#0 '-424824620 '-424824619 '-423956982 '-424824621 '-423956981 '-424803245 '-424803247#1 '134557563#9 '134557563#10 '-42706763#5 '-42706763#3 '-42706763#2/&gt;</v>
      </c>
      <c r="E154" t="s">
        <v>847</v>
      </c>
      <c r="F154" t="s">
        <v>1021</v>
      </c>
      <c r="G154" s="4" t="s">
        <v>1173</v>
      </c>
      <c r="H154" t="s">
        <v>502</v>
      </c>
      <c r="I154" t="s">
        <v>503</v>
      </c>
      <c r="J154" t="s">
        <v>508</v>
      </c>
      <c r="K154" t="s">
        <v>509</v>
      </c>
      <c r="L154" t="s">
        <v>510</v>
      </c>
      <c r="M154" t="s">
        <v>511</v>
      </c>
      <c r="N154" t="s">
        <v>512</v>
      </c>
      <c r="O154" t="s">
        <v>513</v>
      </c>
      <c r="P154" t="s">
        <v>514</v>
      </c>
      <c r="Q154" t="s">
        <v>515</v>
      </c>
      <c r="R154" t="s">
        <v>516</v>
      </c>
      <c r="S154" t="s">
        <v>517</v>
      </c>
      <c r="T154" t="s">
        <v>518</v>
      </c>
      <c r="U154" t="s">
        <v>519</v>
      </c>
      <c r="V154" t="s">
        <v>520</v>
      </c>
      <c r="W154" t="s">
        <v>521</v>
      </c>
      <c r="X154" t="s">
        <v>522</v>
      </c>
      <c r="Y154" t="s">
        <v>523</v>
      </c>
      <c r="Z154" t="s">
        <v>524</v>
      </c>
      <c r="AA154" t="s">
        <v>525</v>
      </c>
      <c r="AB154" t="s">
        <v>526</v>
      </c>
      <c r="AC154" t="s">
        <v>527</v>
      </c>
      <c r="AD154" t="s">
        <v>528</v>
      </c>
      <c r="AE154" t="s">
        <v>536</v>
      </c>
      <c r="AF154" t="s">
        <v>537</v>
      </c>
      <c r="AG154" t="s">
        <v>538</v>
      </c>
      <c r="AH154" t="s">
        <v>539</v>
      </c>
      <c r="AI154" t="s">
        <v>1161</v>
      </c>
    </row>
    <row r="155" spans="1:40" x14ac:dyDescent="0.25">
      <c r="B155" t="b">
        <f t="shared" si="7"/>
        <v>0</v>
      </c>
      <c r="C155">
        <f t="shared" si="6"/>
        <v>0</v>
      </c>
      <c r="D155" s="3" t="str">
        <f t="shared" si="8"/>
        <v>\r\n\t&lt;route id="Belmont-Wynn-PrkSD-SB-05-Finish-Routed_154"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155" t="s">
        <v>848</v>
      </c>
      <c r="F155" t="s">
        <v>1021</v>
      </c>
      <c r="G155" s="4" t="s">
        <v>1173</v>
      </c>
      <c r="H155" t="s">
        <v>502</v>
      </c>
      <c r="I155" t="s">
        <v>503</v>
      </c>
      <c r="J155" t="s">
        <v>508</v>
      </c>
      <c r="K155" t="s">
        <v>509</v>
      </c>
      <c r="L155" t="s">
        <v>510</v>
      </c>
      <c r="M155" t="s">
        <v>511</v>
      </c>
      <c r="N155" t="s">
        <v>512</v>
      </c>
      <c r="O155" t="s">
        <v>513</v>
      </c>
      <c r="P155" t="s">
        <v>514</v>
      </c>
      <c r="Q155" t="s">
        <v>515</v>
      </c>
      <c r="R155" t="s">
        <v>516</v>
      </c>
      <c r="S155" t="s">
        <v>517</v>
      </c>
      <c r="T155" t="s">
        <v>518</v>
      </c>
      <c r="U155" t="s">
        <v>519</v>
      </c>
      <c r="V155" t="s">
        <v>540</v>
      </c>
      <c r="W155" t="s">
        <v>541</v>
      </c>
      <c r="X155" t="s">
        <v>542</v>
      </c>
      <c r="Y155" t="s">
        <v>543</v>
      </c>
      <c r="Z155" t="s">
        <v>544</v>
      </c>
      <c r="AA155" t="s">
        <v>545</v>
      </c>
      <c r="AB155" t="s">
        <v>546</v>
      </c>
      <c r="AC155" t="s">
        <v>547</v>
      </c>
      <c r="AD155" t="s">
        <v>548</v>
      </c>
      <c r="AE155" t="s">
        <v>549</v>
      </c>
      <c r="AF155" t="s">
        <v>550</v>
      </c>
      <c r="AG155" t="s">
        <v>551</v>
      </c>
      <c r="AH155" t="s">
        <v>552</v>
      </c>
      <c r="AI155" t="s">
        <v>553</v>
      </c>
      <c r="AJ155" t="s">
        <v>554</v>
      </c>
      <c r="AK155" t="s">
        <v>555</v>
      </c>
      <c r="AL155" t="s">
        <v>556</v>
      </c>
      <c r="AM155" t="s">
        <v>557</v>
      </c>
      <c r="AN155" t="s">
        <v>1162</v>
      </c>
    </row>
    <row r="156" spans="1:40" x14ac:dyDescent="0.25">
      <c r="B156" t="b">
        <f t="shared" si="7"/>
        <v>0</v>
      </c>
      <c r="C156">
        <f t="shared" si="6"/>
        <v>0</v>
      </c>
      <c r="D156" s="3" t="str">
        <f t="shared" si="8"/>
        <v>\r\n\t&lt;route id="Belmont-Wynn-PrkSD-SB-05-Finish-Routed_155" edges="'-387423966 '-424978642.0 '-424978642.170 '12180067#0 '12180067#2 '12180067#3 '12180067#4 '12180067#6 '12180067#7 '12180067#9 '486653628 '43117623/&gt;</v>
      </c>
      <c r="E156" t="s">
        <v>849</v>
      </c>
      <c r="F156" t="s">
        <v>1021</v>
      </c>
      <c r="G156" s="4" t="s">
        <v>1173</v>
      </c>
      <c r="H156" t="s">
        <v>502</v>
      </c>
      <c r="I156" t="s">
        <v>503</v>
      </c>
      <c r="J156" t="s">
        <v>399</v>
      </c>
      <c r="K156" t="s">
        <v>400</v>
      </c>
      <c r="L156" t="s">
        <v>401</v>
      </c>
      <c r="M156" t="s">
        <v>402</v>
      </c>
      <c r="N156" t="s">
        <v>403</v>
      </c>
      <c r="O156" t="s">
        <v>404</v>
      </c>
      <c r="P156" t="s">
        <v>405</v>
      </c>
      <c r="Q156" t="s">
        <v>406</v>
      </c>
      <c r="R156" t="s">
        <v>1163</v>
      </c>
    </row>
    <row r="157" spans="1:40" x14ac:dyDescent="0.25">
      <c r="B157" t="b">
        <f t="shared" si="7"/>
        <v>0</v>
      </c>
      <c r="C157">
        <f t="shared" si="6"/>
        <v>0</v>
      </c>
      <c r="D157" s="3" t="str">
        <f t="shared" si="8"/>
        <v>\r\n\t&lt;route id="Belmont-Wynn-PrkSD-SB-05-Finish-Routed_156" edges="'-387423966 '-424978642.0 '-424978642.170 '12180067#0 '12180067#2 '12180067#3 '12180067#4 '12180067#6 '12180067#7 '12180067#9 '486653628 '43117623 '43357850#10 '43357850#11 '43357850#14.0/&gt;</v>
      </c>
      <c r="E157" t="s">
        <v>850</v>
      </c>
      <c r="F157" t="s">
        <v>1021</v>
      </c>
      <c r="G157" s="4" t="s">
        <v>1173</v>
      </c>
      <c r="H157" t="s">
        <v>502</v>
      </c>
      <c r="I157" t="s">
        <v>503</v>
      </c>
      <c r="J157" t="s">
        <v>399</v>
      </c>
      <c r="K157" t="s">
        <v>400</v>
      </c>
      <c r="L157" t="s">
        <v>401</v>
      </c>
      <c r="M157" t="s">
        <v>402</v>
      </c>
      <c r="N157" t="s">
        <v>403</v>
      </c>
      <c r="O157" t="s">
        <v>404</v>
      </c>
      <c r="P157" t="s">
        <v>405</v>
      </c>
      <c r="Q157" t="s">
        <v>406</v>
      </c>
      <c r="R157" t="s">
        <v>407</v>
      </c>
      <c r="S157" t="s">
        <v>558</v>
      </c>
      <c r="T157" t="s">
        <v>559</v>
      </c>
      <c r="U157" t="s">
        <v>1164</v>
      </c>
    </row>
    <row r="158" spans="1:40" x14ac:dyDescent="0.25">
      <c r="B158" t="b">
        <f t="shared" si="7"/>
        <v>0</v>
      </c>
      <c r="C158">
        <f t="shared" si="6"/>
        <v>0</v>
      </c>
      <c r="D158" s="3" t="str">
        <f t="shared" si="8"/>
        <v>\r\n\t&lt;route id="Belmont-Wynn-PrkSD-SB-05-Finish-Routed_157" edges="'-387423966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158" t="s">
        <v>851</v>
      </c>
      <c r="F158" t="s">
        <v>1021</v>
      </c>
      <c r="G158" s="4" t="s">
        <v>1173</v>
      </c>
      <c r="H158" t="s">
        <v>502</v>
      </c>
      <c r="I158" t="s">
        <v>503</v>
      </c>
      <c r="J158" t="s">
        <v>508</v>
      </c>
      <c r="K158" t="s">
        <v>509</v>
      </c>
      <c r="L158" t="s">
        <v>510</v>
      </c>
      <c r="M158" t="s">
        <v>511</v>
      </c>
      <c r="N158" t="s">
        <v>512</v>
      </c>
      <c r="O158" t="s">
        <v>513</v>
      </c>
      <c r="P158" t="s">
        <v>514</v>
      </c>
      <c r="Q158" t="s">
        <v>515</v>
      </c>
      <c r="R158" t="s">
        <v>516</v>
      </c>
      <c r="S158" t="s">
        <v>517</v>
      </c>
      <c r="T158" t="s">
        <v>518</v>
      </c>
      <c r="U158" t="s">
        <v>519</v>
      </c>
      <c r="V158" t="s">
        <v>540</v>
      </c>
      <c r="W158" t="s">
        <v>541</v>
      </c>
      <c r="X158" t="s">
        <v>542</v>
      </c>
      <c r="Y158" t="s">
        <v>543</v>
      </c>
      <c r="Z158" t="s">
        <v>544</v>
      </c>
      <c r="AA158" t="s">
        <v>545</v>
      </c>
      <c r="AB158" t="s">
        <v>546</v>
      </c>
      <c r="AC158" t="s">
        <v>547</v>
      </c>
      <c r="AD158" t="s">
        <v>548</v>
      </c>
      <c r="AE158" t="s">
        <v>549</v>
      </c>
      <c r="AF158" t="s">
        <v>550</v>
      </c>
      <c r="AG158" t="s">
        <v>551</v>
      </c>
      <c r="AH158" t="s">
        <v>552</v>
      </c>
      <c r="AI158" t="s">
        <v>553</v>
      </c>
      <c r="AJ158" t="s">
        <v>554</v>
      </c>
      <c r="AK158" t="s">
        <v>555</v>
      </c>
      <c r="AL158" t="s">
        <v>556</v>
      </c>
      <c r="AM158" t="s">
        <v>1165</v>
      </c>
    </row>
    <row r="159" spans="1:40" x14ac:dyDescent="0.25">
      <c r="B159" t="b">
        <f t="shared" si="7"/>
        <v>0</v>
      </c>
      <c r="C159">
        <f t="shared" si="6"/>
        <v>0</v>
      </c>
      <c r="D159" s="3" t="str">
        <f t="shared" si="8"/>
        <v>\r\n\t&lt;route id="Belmont-Wynn-PrkSD-SB-05-Finish-Routed_158" edges="'-387423966 '-424978642.0 '-424978642.170 '12180067#0 '12180067#2 '12180067#3 '12180067#4 '49916232#0 '12113021#2-AddedOnRampEdge '12113021#2 '43119835#1-AddedOnRampEdge '43119835#1 '43119835#1-AddedOffRampEdge '43119833#1 '49887339-AddedOnRampEdge '49887339.0/&gt;</v>
      </c>
      <c r="E159" t="s">
        <v>852</v>
      </c>
      <c r="F159" t="s">
        <v>1021</v>
      </c>
      <c r="G159" s="4" t="s">
        <v>1173</v>
      </c>
      <c r="H159" t="s">
        <v>502</v>
      </c>
      <c r="I159" t="s">
        <v>503</v>
      </c>
      <c r="J159" t="s">
        <v>399</v>
      </c>
      <c r="K159" t="s">
        <v>400</v>
      </c>
      <c r="L159" t="s">
        <v>401</v>
      </c>
      <c r="M159" t="s">
        <v>402</v>
      </c>
      <c r="N159" t="s">
        <v>560</v>
      </c>
      <c r="O159" t="s">
        <v>561</v>
      </c>
      <c r="P159" t="s">
        <v>562</v>
      </c>
      <c r="Q159" t="s">
        <v>563</v>
      </c>
      <c r="R159" t="s">
        <v>564</v>
      </c>
      <c r="S159" t="s">
        <v>565</v>
      </c>
      <c r="T159" t="s">
        <v>566</v>
      </c>
      <c r="U159" t="s">
        <v>567</v>
      </c>
      <c r="V159" t="s">
        <v>1166</v>
      </c>
    </row>
    <row r="160" spans="1:40" ht="30" x14ac:dyDescent="0.25">
      <c r="A160">
        <v>8</v>
      </c>
      <c r="B160" t="str">
        <f t="shared" si="7"/>
        <v>&lt;routeDistribution id="ConcrseDR-Belmont-MemHll-EB-02-Distrib"&gt; \r\n\t&lt;route id="ConcrseDR-Belmont-MemHll-EB-02-Finish-Routed_159" edges="'-106455704#9 '-12172348#3 '-12172348#1 '62105282#6 '62105282#7 '-423967058#1 '-423967058#0 '-424824620 '-424824619 '-423956982 '-424824621 '-423956981 '-424803245 '-424803247#1 '-12150712#6 '-12150712#4 '-12150712#3/&gt;\r\n\t&lt;route id="ConcrseDR-Belmont-MemHll-EB-02-Finish-Routed_160" edges="'-106455704#9 '-106455704#3 '-12177366#3 '-12177366#1 '-62105282#3 '-12116814#1 '-12116814#0 '-12116817#4 '-12116817#3 '134557564#6 '-50111737#1 '-50111737#0 '-12202540#2 '-12202540#1/&gt;\r\n\t&lt;route id="ConcrseDR-Belmont-MemHll-EB-02-Finish-Routed_161" edges="'-106455704#9 '-12172348#3 '-12172348#1 '62105282#6 '62105282#7 '-423967058#1 '-423967058#0 '-424824620 '-424824619 '-423956982 '-424824621 '-423956981 '-424803245 '-424803247#1 '134557563#9 '134557563#10 '-42706763#5 '-42706763#3 '-42706763#2/&gt;\r\n\t&lt;route id="ConcrseDR-Belmont-MemHll-EB-02-Finish-Routed_162" edges="'-106455704#9 '-106455704#3 '-106455704#1 '133870836#0 '133870831#5 '133870831#6 '133870834#0 '-12124565#1 '-12124565#0 '12124622#2 '485212845 '485212849 '485212844#0 '49887337#0 '-43117599/&gt;\r\n\t&lt;route id="ConcrseDR-Belmont-MemHll-EB-02-Finish-Routed_163" edges="'-106455704#9 '-12172348#3 '-12140031#8 '423967353 '424978640 '424978643 '423967356 '423967359#0 '423967359#1 '423967352 '424978646 '12180067#0 '12180067#2 '12180067#3 '12180067#4 '12180067#6 '12180067#7 '12180067#9 '486653628 '43117623/&gt;\r\n\t&lt;route id="ConcrseDR-Belmont-MemHll-EB-02-Finish-Routed_164" edges="'-106455704#9 '-106455704#3 '-106455704#1 '133870836#0 '133870831#5 '133870831#6 '133870834#0 '-12124565#1 '-12124565#0 '12124622#2 '12161029#0 '43357850#14.0/&gt;\r\n\t&lt;route id="ConcrseDR-Belmont-MemHll-EB-02-Finish-Routed_165" edges="'-106455704#9 '-106455704#3 '-106455704#1 '133870836#0 '133870831#5 '133870831#6 '133870834#0 '-12124565#1 '-12124565#0 '12124622#2 '485212845 '485212849 '485212844#0 '485212847#0/&gt;\r\n\t&lt;route id="ConcrseDR-Belmont-MemHll-EB-02-Finish-Routed_166" edges="'-106455704#9 '-106455704#3 '-106455704#1 '133870836#0 '133870831#5 '106455705#0 '106455705#2 '134559122#0 '196358980#3 '134557562#0 '134557562#1 '134557562#2 '134557562#3 '134557562#4 '134558401 '12112343#3 '49887339-AddedOnRampEdge '49887339.0/&gt;\r\n&lt;/routeDistribution&gt;</v>
      </c>
      <c r="C160" s="3" t="s">
        <v>300</v>
      </c>
      <c r="D160" s="3" t="str">
        <f t="shared" si="8"/>
        <v>\r\n\t&lt;route id="ConcrseDR-Belmont-MemHll-EB-02-Finish-Routed_159" edges="'-106455704#9 '-12172348#3 '-12172348#1 '62105282#6 '62105282#7 '-423967058#1 '-423967058#0 '-424824620 '-424824619 '-423956982 '-424824621 '-423956981 '-424803245 '-424803247#1 '-12150712#6 '-12150712#4 '-12150712#3/&gt;</v>
      </c>
      <c r="E160" t="s">
        <v>803</v>
      </c>
      <c r="F160" t="s">
        <v>1021</v>
      </c>
      <c r="G160" s="4" t="s">
        <v>1167</v>
      </c>
      <c r="H160" t="s">
        <v>569</v>
      </c>
      <c r="I160" t="s">
        <v>570</v>
      </c>
      <c r="J160" t="s">
        <v>571</v>
      </c>
      <c r="K160" t="s">
        <v>572</v>
      </c>
      <c r="L160" t="s">
        <v>520</v>
      </c>
      <c r="M160" t="s">
        <v>521</v>
      </c>
      <c r="N160" t="s">
        <v>522</v>
      </c>
      <c r="O160" t="s">
        <v>523</v>
      </c>
      <c r="P160" t="s">
        <v>524</v>
      </c>
      <c r="Q160" t="s">
        <v>525</v>
      </c>
      <c r="R160" t="s">
        <v>526</v>
      </c>
      <c r="S160" t="s">
        <v>527</v>
      </c>
      <c r="T160" t="s">
        <v>528</v>
      </c>
      <c r="U160" t="s">
        <v>529</v>
      </c>
      <c r="V160" t="s">
        <v>530</v>
      </c>
      <c r="W160" t="s">
        <v>1159</v>
      </c>
    </row>
    <row r="161" spans="1:38" ht="30" x14ac:dyDescent="0.25">
      <c r="B161" t="b">
        <f t="shared" si="7"/>
        <v>0</v>
      </c>
      <c r="C161">
        <f t="shared" si="6"/>
        <v>0</v>
      </c>
      <c r="D161" s="3" t="str">
        <f t="shared" si="8"/>
        <v>\r\n\t&lt;route id="ConcrseDR-Belmont-MemHll-EB-02-Finish-Routed_160" edges="'-106455704#9 '-106455704#3 '-12177366#3 '-12177366#1 '-62105282#3 '-12116814#1 '-12116814#0 '-12116817#4 '-12116817#3 '134557564#6 '-50111737#1 '-50111737#0 '-12202540#2 '-12202540#1/&gt;</v>
      </c>
      <c r="E161" t="s">
        <v>804</v>
      </c>
      <c r="F161" t="s">
        <v>1021</v>
      </c>
      <c r="G161" s="4" t="s">
        <v>1167</v>
      </c>
      <c r="H161" t="s">
        <v>573</v>
      </c>
      <c r="I161" t="s">
        <v>574</v>
      </c>
      <c r="J161" t="s">
        <v>575</v>
      </c>
      <c r="K161" t="s">
        <v>543</v>
      </c>
      <c r="L161" t="s">
        <v>576</v>
      </c>
      <c r="M161" t="s">
        <v>577</v>
      </c>
      <c r="N161" t="s">
        <v>578</v>
      </c>
      <c r="O161" t="s">
        <v>579</v>
      </c>
      <c r="P161" t="s">
        <v>580</v>
      </c>
      <c r="Q161" t="s">
        <v>581</v>
      </c>
      <c r="R161" t="s">
        <v>582</v>
      </c>
      <c r="S161" t="s">
        <v>535</v>
      </c>
      <c r="T161" t="s">
        <v>1160</v>
      </c>
    </row>
    <row r="162" spans="1:38" ht="30" x14ac:dyDescent="0.25">
      <c r="B162" t="b">
        <f t="shared" si="7"/>
        <v>0</v>
      </c>
      <c r="C162">
        <f t="shared" si="6"/>
        <v>0</v>
      </c>
      <c r="D162" s="3" t="str">
        <f t="shared" si="8"/>
        <v>\r\n\t&lt;route id="ConcrseDR-Belmont-MemHll-EB-02-Finish-Routed_161" edges="'-106455704#9 '-12172348#3 '-12172348#1 '62105282#6 '62105282#7 '-423967058#1 '-423967058#0 '-424824620 '-424824619 '-423956982 '-424824621 '-423956981 '-424803245 '-424803247#1 '134557563#9 '134557563#10 '-42706763#5 '-42706763#3 '-42706763#2/&gt;</v>
      </c>
      <c r="E162" t="s">
        <v>805</v>
      </c>
      <c r="F162" t="s">
        <v>1021</v>
      </c>
      <c r="G162" s="4" t="s">
        <v>1167</v>
      </c>
      <c r="H162" t="s">
        <v>569</v>
      </c>
      <c r="I162" t="s">
        <v>570</v>
      </c>
      <c r="J162" t="s">
        <v>571</v>
      </c>
      <c r="K162" t="s">
        <v>572</v>
      </c>
      <c r="L162" t="s">
        <v>520</v>
      </c>
      <c r="M162" t="s">
        <v>521</v>
      </c>
      <c r="N162" t="s">
        <v>522</v>
      </c>
      <c r="O162" t="s">
        <v>523</v>
      </c>
      <c r="P162" t="s">
        <v>524</v>
      </c>
      <c r="Q162" t="s">
        <v>525</v>
      </c>
      <c r="R162" t="s">
        <v>526</v>
      </c>
      <c r="S162" t="s">
        <v>527</v>
      </c>
      <c r="T162" t="s">
        <v>528</v>
      </c>
      <c r="U162" t="s">
        <v>536</v>
      </c>
      <c r="V162" t="s">
        <v>537</v>
      </c>
      <c r="W162" t="s">
        <v>538</v>
      </c>
      <c r="X162" t="s">
        <v>539</v>
      </c>
      <c r="Y162" t="s">
        <v>1161</v>
      </c>
    </row>
    <row r="163" spans="1:38" ht="30" x14ac:dyDescent="0.25">
      <c r="B163" t="b">
        <f t="shared" si="7"/>
        <v>0</v>
      </c>
      <c r="C163">
        <f t="shared" si="6"/>
        <v>0</v>
      </c>
      <c r="D163" s="3" t="str">
        <f t="shared" si="8"/>
        <v>\r\n\t&lt;route id="ConcrseDR-Belmont-MemHll-EB-02-Finish-Routed_162" edges="'-106455704#9 '-106455704#3 '-106455704#1 '133870836#0 '133870831#5 '133870831#6 '133870834#0 '-12124565#1 '-12124565#0 '12124622#2 '485212845 '485212849 '485212844#0 '49887337#0 '-43117599/&gt;</v>
      </c>
      <c r="E163" t="s">
        <v>806</v>
      </c>
      <c r="F163" t="s">
        <v>1021</v>
      </c>
      <c r="G163" s="4" t="s">
        <v>1167</v>
      </c>
      <c r="H163" t="s">
        <v>573</v>
      </c>
      <c r="I163" t="s">
        <v>583</v>
      </c>
      <c r="J163" t="s">
        <v>584</v>
      </c>
      <c r="K163" t="s">
        <v>585</v>
      </c>
      <c r="L163" t="s">
        <v>586</v>
      </c>
      <c r="M163" t="s">
        <v>587</v>
      </c>
      <c r="N163" t="s">
        <v>588</v>
      </c>
      <c r="O163" t="s">
        <v>589</v>
      </c>
      <c r="P163" t="s">
        <v>590</v>
      </c>
      <c r="Q163" t="s">
        <v>591</v>
      </c>
      <c r="R163" t="s">
        <v>592</v>
      </c>
      <c r="S163" t="s">
        <v>593</v>
      </c>
      <c r="T163" t="s">
        <v>557</v>
      </c>
      <c r="U163" t="s">
        <v>1162</v>
      </c>
    </row>
    <row r="164" spans="1:38" ht="30" x14ac:dyDescent="0.25">
      <c r="B164" t="b">
        <f t="shared" si="7"/>
        <v>0</v>
      </c>
      <c r="C164">
        <f t="shared" si="6"/>
        <v>0</v>
      </c>
      <c r="D164" s="3" t="str">
        <f t="shared" si="8"/>
        <v>\r\n\t&lt;route id="ConcrseDR-Belmont-MemHll-EB-02-Finish-Routed_163" edges="'-106455704#9 '-12172348#3 '-12140031#8 '423967353 '424978640 '424978643 '423967356 '423967359#0 '423967359#1 '423967352 '424978646 '12180067#0 '12180067#2 '12180067#3 '12180067#4 '12180067#6 '12180067#7 '12180067#9 '486653628 '43117623/&gt;</v>
      </c>
      <c r="E164" t="s">
        <v>807</v>
      </c>
      <c r="F164" t="s">
        <v>1021</v>
      </c>
      <c r="G164" s="4" t="s">
        <v>1167</v>
      </c>
      <c r="H164" t="s">
        <v>569</v>
      </c>
      <c r="I164" t="s">
        <v>594</v>
      </c>
      <c r="J164" t="s">
        <v>423</v>
      </c>
      <c r="K164" t="s">
        <v>424</v>
      </c>
      <c r="L164" t="s">
        <v>425</v>
      </c>
      <c r="M164" t="s">
        <v>426</v>
      </c>
      <c r="N164" t="s">
        <v>331</v>
      </c>
      <c r="O164" t="s">
        <v>332</v>
      </c>
      <c r="P164" t="s">
        <v>333</v>
      </c>
      <c r="Q164" t="s">
        <v>334</v>
      </c>
      <c r="R164" t="s">
        <v>399</v>
      </c>
      <c r="S164" t="s">
        <v>400</v>
      </c>
      <c r="T164" t="s">
        <v>401</v>
      </c>
      <c r="U164" t="s">
        <v>402</v>
      </c>
      <c r="V164" t="s">
        <v>403</v>
      </c>
      <c r="W164" t="s">
        <v>404</v>
      </c>
      <c r="X164" t="s">
        <v>405</v>
      </c>
      <c r="Y164" t="s">
        <v>406</v>
      </c>
      <c r="Z164" t="s">
        <v>1163</v>
      </c>
    </row>
    <row r="165" spans="1:38" ht="30" x14ac:dyDescent="0.25">
      <c r="B165" t="b">
        <f t="shared" si="7"/>
        <v>0</v>
      </c>
      <c r="C165">
        <f t="shared" si="6"/>
        <v>0</v>
      </c>
      <c r="D165" s="3" t="str">
        <f t="shared" si="8"/>
        <v>\r\n\t&lt;route id="ConcrseDR-Belmont-MemHll-EB-02-Finish-Routed_164" edges="'-106455704#9 '-106455704#3 '-106455704#1 '133870836#0 '133870831#5 '133870831#6 '133870834#0 '-12124565#1 '-12124565#0 '12124622#2 '12161029#0 '43357850#14.0/&gt;</v>
      </c>
      <c r="E165" t="s">
        <v>808</v>
      </c>
      <c r="F165" t="s">
        <v>1021</v>
      </c>
      <c r="G165" s="4" t="s">
        <v>1167</v>
      </c>
      <c r="H165" t="s">
        <v>573</v>
      </c>
      <c r="I165" t="s">
        <v>583</v>
      </c>
      <c r="J165" t="s">
        <v>584</v>
      </c>
      <c r="K165" t="s">
        <v>585</v>
      </c>
      <c r="L165" t="s">
        <v>586</v>
      </c>
      <c r="M165" t="s">
        <v>587</v>
      </c>
      <c r="N165" t="s">
        <v>588</v>
      </c>
      <c r="O165" t="s">
        <v>589</v>
      </c>
      <c r="P165" t="s">
        <v>590</v>
      </c>
      <c r="Q165" t="s">
        <v>595</v>
      </c>
      <c r="R165" t="s">
        <v>1164</v>
      </c>
    </row>
    <row r="166" spans="1:38" ht="30" x14ac:dyDescent="0.25">
      <c r="B166" t="b">
        <f t="shared" si="7"/>
        <v>0</v>
      </c>
      <c r="C166">
        <f t="shared" ref="C166:C229" si="9">IF(LEFT(E166,LEN(E166)-5)=LEFT(E165,LEN(E165)-5),,"XX")</f>
        <v>0</v>
      </c>
      <c r="D166" s="3" t="str">
        <f t="shared" si="8"/>
        <v>\r\n\t&lt;route id="ConcrseDR-Belmont-MemHll-EB-02-Finish-Routed_165" edges="'-106455704#9 '-106455704#3 '-106455704#1 '133870836#0 '133870831#5 '133870831#6 '133870834#0 '-12124565#1 '-12124565#0 '12124622#2 '485212845 '485212849 '485212844#0 '485212847#0/&gt;</v>
      </c>
      <c r="E166" t="s">
        <v>809</v>
      </c>
      <c r="F166" t="s">
        <v>1021</v>
      </c>
      <c r="G166" s="4" t="s">
        <v>1167</v>
      </c>
      <c r="H166" t="s">
        <v>573</v>
      </c>
      <c r="I166" t="s">
        <v>583</v>
      </c>
      <c r="J166" t="s">
        <v>584</v>
      </c>
      <c r="K166" t="s">
        <v>585</v>
      </c>
      <c r="L166" t="s">
        <v>586</v>
      </c>
      <c r="M166" t="s">
        <v>587</v>
      </c>
      <c r="N166" t="s">
        <v>588</v>
      </c>
      <c r="O166" t="s">
        <v>589</v>
      </c>
      <c r="P166" t="s">
        <v>590</v>
      </c>
      <c r="Q166" t="s">
        <v>591</v>
      </c>
      <c r="R166" t="s">
        <v>592</v>
      </c>
      <c r="S166" t="s">
        <v>593</v>
      </c>
      <c r="T166" t="s">
        <v>1165</v>
      </c>
    </row>
    <row r="167" spans="1:38" ht="30" x14ac:dyDescent="0.25">
      <c r="B167" t="b">
        <f t="shared" si="7"/>
        <v>0</v>
      </c>
      <c r="C167">
        <f t="shared" si="9"/>
        <v>0</v>
      </c>
      <c r="D167" s="3" t="str">
        <f t="shared" si="8"/>
        <v>\r\n\t&lt;route id="ConcrseDR-Belmont-MemHll-EB-02-Finish-Routed_166" edges="'-106455704#9 '-106455704#3 '-106455704#1 '133870836#0 '133870831#5 '106455705#0 '106455705#2 '134559122#0 '196358980#3 '134557562#0 '134557562#1 '134557562#2 '134557562#3 '134557562#4 '134558401 '12112343#3 '49887339-AddedOnRampEdge '49887339.0/&gt;</v>
      </c>
      <c r="E167" t="s">
        <v>810</v>
      </c>
      <c r="F167" t="s">
        <v>1021</v>
      </c>
      <c r="G167" s="4" t="s">
        <v>1167</v>
      </c>
      <c r="H167" t="s">
        <v>573</v>
      </c>
      <c r="I167" t="s">
        <v>583</v>
      </c>
      <c r="J167" t="s">
        <v>584</v>
      </c>
      <c r="K167" t="s">
        <v>585</v>
      </c>
      <c r="L167" t="s">
        <v>596</v>
      </c>
      <c r="M167" t="s">
        <v>597</v>
      </c>
      <c r="N167" t="s">
        <v>547</v>
      </c>
      <c r="O167" t="s">
        <v>548</v>
      </c>
      <c r="P167" t="s">
        <v>549</v>
      </c>
      <c r="Q167" t="s">
        <v>550</v>
      </c>
      <c r="R167" t="s">
        <v>551</v>
      </c>
      <c r="S167" t="s">
        <v>552</v>
      </c>
      <c r="T167" t="s">
        <v>553</v>
      </c>
      <c r="U167" t="s">
        <v>554</v>
      </c>
      <c r="V167" t="s">
        <v>598</v>
      </c>
      <c r="W167" t="s">
        <v>567</v>
      </c>
      <c r="X167" t="s">
        <v>1166</v>
      </c>
    </row>
    <row r="168" spans="1:38" x14ac:dyDescent="0.25">
      <c r="A168">
        <v>6</v>
      </c>
      <c r="B168" t="str">
        <f t="shared" si="7"/>
        <v>&lt;routeDistribution id="ConcrseDR-Belmont-MemHll-WB-02-Distrib"&gt; \r\n\t&lt;route id="ConcrseDR-Belmont-MemHll-WB-02-Finish-Routed_167" edges="'106455704#4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id="ConcrseDR-Belmont-MemHll-WB-02-Finish-Routed_168" edges="'106455704#4 '424978643 '423967356 '423967359#0 '423967359#1 '423967352 '424978646 '424978639.0 '424978639.102 '387423966 '424978644 '423965484 '196358954#0 '196358954#1 '448887868 '448887871#0 '448887871#1 '448887869 '448887867 '196358956#0 '448887870#0 '12327906#0 '12327906#1/&gt;\r\n\t&lt;route id="ConcrseDR-Belmont-MemHll-WB-02-Finish-Routed_169" edges="'106455704#4 '424978643 '423967356 '423967359#0 '423967359#1 '423967352 '424978646 '424978639.0 '424978639.102 '12180460#0 '196358988#0 '49940061 '196358983#0 '196358983#1 '196358983#2 '196358983#3 '196358983#4 '196358983#5 '196358983#6 '196358983#7 '196358983#8/&gt;\r\n\t&lt;route id="ConcrseDR-Belmont-MemHll-WB-02-Finish-Routed_170" edges="'106455704#4 '106455704#10 '49916266#4 '49916266#1 '49916265 '-12132374#3 '-12132374#1 '-348015507#1 '-12132369#1 '-486653626#1 '-486653626#0 '-195659731#1 '-195659731#0 '-49916294#1 '49916295#0 '49916295#0-AddedOffRampEdge '49916295#1 '42706768#0 '-377636731#2 '-12156204#1 '32121248#8 '32121248#9 '32121248#10 '32121248#12 '32121248#13 '32121248#14/&gt;\r\n\t&lt;route id="ConcrseDR-Belmont-MemHll-WB-02-Finish-Routed_171" edges="'106455704#4 '424978643 '423967356 '423967359#0 '423967359#1 '423967352 '424978646 '12180067#0 '12180067#2 '12180067#3 '12180067#4 '12180067#6 '12180067#7 '12180067#9 '486653628 '43117623 '-43357850#9 '-43357850#4/&gt;\r\n\t&lt;route id="ConcrseDR-Belmont-MemHll-WB-02-Finish-Routed_172" edges="'106455704#4 '424978643 '423967356 '423967359#0 '423967359#1 '423967352 '424978646 '12180067#0 '12180067#2 '12180067#3 '12180067#4 '12180067#6 '12180067#7 '12180067#9 '12113368#2 '12113368#3-AddedOnRampEdge '12113368#3 '121243831 '448887924 '49321305/&gt;\r\n&lt;/routeDistribution&gt;</v>
      </c>
      <c r="C168" s="3" t="s">
        <v>301</v>
      </c>
      <c r="D168" s="3" t="str">
        <f t="shared" si="8"/>
        <v>\r\n\t&lt;route id="ConcrseDR-Belmont-MemHll-WB-02-Finish-Routed_167" edges="'106455704#4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68" t="s">
        <v>811</v>
      </c>
      <c r="F168" t="s">
        <v>1021</v>
      </c>
      <c r="G168" s="4" t="s">
        <v>1168</v>
      </c>
      <c r="H168" t="s">
        <v>425</v>
      </c>
      <c r="I168" t="s">
        <v>426</v>
      </c>
      <c r="J168" t="s">
        <v>331</v>
      </c>
      <c r="K168" t="s">
        <v>332</v>
      </c>
      <c r="L168" t="s">
        <v>333</v>
      </c>
      <c r="M168" t="s">
        <v>334</v>
      </c>
      <c r="N168" t="s">
        <v>335</v>
      </c>
      <c r="O168" t="s">
        <v>336</v>
      </c>
      <c r="P168" t="s">
        <v>337</v>
      </c>
      <c r="Q168" t="s">
        <v>338</v>
      </c>
      <c r="R168" t="s">
        <v>339</v>
      </c>
      <c r="S168" t="s">
        <v>340</v>
      </c>
      <c r="T168" t="s">
        <v>341</v>
      </c>
      <c r="U168" t="s">
        <v>342</v>
      </c>
      <c r="V168" t="s">
        <v>343</v>
      </c>
      <c r="W168" t="s">
        <v>344</v>
      </c>
      <c r="X168" t="s">
        <v>345</v>
      </c>
      <c r="Y168" t="s">
        <v>346</v>
      </c>
      <c r="Z168" t="s">
        <v>347</v>
      </c>
      <c r="AA168" t="s">
        <v>348</v>
      </c>
      <c r="AB168" t="s">
        <v>349</v>
      </c>
      <c r="AC168" t="s">
        <v>350</v>
      </c>
      <c r="AD168" t="s">
        <v>351</v>
      </c>
      <c r="AE168" t="s">
        <v>352</v>
      </c>
      <c r="AF168" t="s">
        <v>353</v>
      </c>
      <c r="AG168" t="s">
        <v>354</v>
      </c>
      <c r="AH168" t="s">
        <v>355</v>
      </c>
      <c r="AI168" t="s">
        <v>356</v>
      </c>
      <c r="AJ168" t="s">
        <v>357</v>
      </c>
      <c r="AK168" t="s">
        <v>358</v>
      </c>
      <c r="AL168" t="s">
        <v>1150</v>
      </c>
    </row>
    <row r="169" spans="1:38" x14ac:dyDescent="0.25">
      <c r="B169" t="b">
        <f t="shared" si="7"/>
        <v>0</v>
      </c>
      <c r="C169">
        <f t="shared" si="9"/>
        <v>0</v>
      </c>
      <c r="D169" s="3" t="str">
        <f t="shared" si="8"/>
        <v>\r\n\t&lt;route id="ConcrseDR-Belmont-MemHll-WB-02-Finish-Routed_168" edges="'106455704#4 '424978643 '423967356 '423967359#0 '423967359#1 '423967352 '424978646 '424978639.0 '424978639.102 '387423966 '424978644 '423965484 '196358954#0 '196358954#1 '448887868 '448887871#0 '448887871#1 '448887869 '448887867 '196358956#0 '448887870#0 '12327906#0 '12327906#1/&gt;</v>
      </c>
      <c r="E169" t="s">
        <v>812</v>
      </c>
      <c r="F169" t="s">
        <v>1021</v>
      </c>
      <c r="G169" s="4" t="s">
        <v>1168</v>
      </c>
      <c r="H169" t="s">
        <v>425</v>
      </c>
      <c r="I169" t="s">
        <v>426</v>
      </c>
      <c r="J169" t="s">
        <v>331</v>
      </c>
      <c r="K169" t="s">
        <v>332</v>
      </c>
      <c r="L169" t="s">
        <v>333</v>
      </c>
      <c r="M169" t="s">
        <v>334</v>
      </c>
      <c r="N169" t="s">
        <v>335</v>
      </c>
      <c r="O169" t="s">
        <v>336</v>
      </c>
      <c r="P169" t="s">
        <v>337</v>
      </c>
      <c r="Q169" t="s">
        <v>338</v>
      </c>
      <c r="R169" t="s">
        <v>339</v>
      </c>
      <c r="S169" t="s">
        <v>340</v>
      </c>
      <c r="T169" t="s">
        <v>359</v>
      </c>
      <c r="U169" t="s">
        <v>360</v>
      </c>
      <c r="V169" t="s">
        <v>361</v>
      </c>
      <c r="W169" t="s">
        <v>362</v>
      </c>
      <c r="X169" t="s">
        <v>363</v>
      </c>
      <c r="Y169" t="s">
        <v>364</v>
      </c>
      <c r="Z169" t="s">
        <v>365</v>
      </c>
      <c r="AA169" t="s">
        <v>366</v>
      </c>
      <c r="AB169" t="s">
        <v>367</v>
      </c>
      <c r="AC169" t="s">
        <v>1151</v>
      </c>
    </row>
    <row r="170" spans="1:38" x14ac:dyDescent="0.25">
      <c r="B170" t="b">
        <f t="shared" si="7"/>
        <v>0</v>
      </c>
      <c r="C170">
        <f t="shared" si="9"/>
        <v>0</v>
      </c>
      <c r="D170" s="3" t="str">
        <f t="shared" si="8"/>
        <v>\r\n\t&lt;route id="ConcrseDR-Belmont-MemHll-WB-02-Finish-Routed_169" edges="'106455704#4 '424978643 '423967356 '423967359#0 '423967359#1 '423967352 '424978646 '424978639.0 '424978639.102 '12180460#0 '196358988#0 '49940061 '196358983#0 '196358983#1 '196358983#2 '196358983#3 '196358983#4 '196358983#5 '196358983#6 '196358983#7 '196358983#8/&gt;</v>
      </c>
      <c r="E170" t="s">
        <v>813</v>
      </c>
      <c r="F170" t="s">
        <v>1021</v>
      </c>
      <c r="G170" s="4" t="s">
        <v>1168</v>
      </c>
      <c r="H170" t="s">
        <v>425</v>
      </c>
      <c r="I170" t="s">
        <v>426</v>
      </c>
      <c r="J170" t="s">
        <v>331</v>
      </c>
      <c r="K170" t="s">
        <v>332</v>
      </c>
      <c r="L170" t="s">
        <v>333</v>
      </c>
      <c r="M170" t="s">
        <v>334</v>
      </c>
      <c r="N170" t="s">
        <v>335</v>
      </c>
      <c r="O170" t="s">
        <v>336</v>
      </c>
      <c r="P170" t="s">
        <v>368</v>
      </c>
      <c r="Q170" t="s">
        <v>369</v>
      </c>
      <c r="R170" t="s">
        <v>370</v>
      </c>
      <c r="S170" t="s">
        <v>371</v>
      </c>
      <c r="T170" t="s">
        <v>372</v>
      </c>
      <c r="U170" t="s">
        <v>373</v>
      </c>
      <c r="V170" t="s">
        <v>374</v>
      </c>
      <c r="W170" t="s">
        <v>375</v>
      </c>
      <c r="X170" t="s">
        <v>376</v>
      </c>
      <c r="Y170" t="s">
        <v>377</v>
      </c>
      <c r="Z170" t="s">
        <v>378</v>
      </c>
      <c r="AA170" t="s">
        <v>1152</v>
      </c>
    </row>
    <row r="171" spans="1:38" x14ac:dyDescent="0.25">
      <c r="B171" t="b">
        <f t="shared" si="7"/>
        <v>0</v>
      </c>
      <c r="C171">
        <f t="shared" si="9"/>
        <v>0</v>
      </c>
      <c r="D171" s="3" t="str">
        <f t="shared" si="8"/>
        <v>\r\n\t&lt;route id="ConcrseDR-Belmont-MemHll-WB-02-Finish-Routed_170" edges="'106455704#4 '106455704#10 '49916266#4 '49916266#1 '49916265 '-12132374#3 '-12132374#1 '-348015507#1 '-12132369#1 '-486653626#1 '-486653626#0 '-195659731#1 '-195659731#0 '-49916294#1 '49916295#0 '49916295#0-AddedOffRampEdge '49916295#1 '42706768#0 '-377636731#2 '-12156204#1 '32121248#8 '32121248#9 '32121248#10 '32121248#12 '32121248#13 '32121248#14/&gt;</v>
      </c>
      <c r="E171" t="s">
        <v>814</v>
      </c>
      <c r="F171" t="s">
        <v>1021</v>
      </c>
      <c r="G171" s="4" t="s">
        <v>1168</v>
      </c>
      <c r="H171" t="s">
        <v>599</v>
      </c>
      <c r="I171" t="s">
        <v>600</v>
      </c>
      <c r="J171" t="s">
        <v>382</v>
      </c>
      <c r="K171" t="s">
        <v>383</v>
      </c>
      <c r="L171" t="s">
        <v>384</v>
      </c>
      <c r="M171" t="s">
        <v>385</v>
      </c>
      <c r="N171" t="s">
        <v>386</v>
      </c>
      <c r="O171" t="s">
        <v>387</v>
      </c>
      <c r="P171" t="s">
        <v>388</v>
      </c>
      <c r="Q171" t="s">
        <v>389</v>
      </c>
      <c r="R171" t="s">
        <v>390</v>
      </c>
      <c r="S171" t="s">
        <v>391</v>
      </c>
      <c r="T171" t="s">
        <v>392</v>
      </c>
      <c r="U171" t="s">
        <v>393</v>
      </c>
      <c r="V171" t="s">
        <v>394</v>
      </c>
      <c r="W171" t="s">
        <v>395</v>
      </c>
      <c r="X171" t="s">
        <v>778</v>
      </c>
      <c r="Y171" t="s">
        <v>779</v>
      </c>
      <c r="Z171" t="s">
        <v>780</v>
      </c>
      <c r="AA171" t="s">
        <v>692</v>
      </c>
      <c r="AB171" t="s">
        <v>693</v>
      </c>
      <c r="AC171" t="s">
        <v>396</v>
      </c>
      <c r="AD171" t="s">
        <v>397</v>
      </c>
      <c r="AE171" t="s">
        <v>398</v>
      </c>
      <c r="AF171" t="s">
        <v>1153</v>
      </c>
    </row>
    <row r="172" spans="1:38" x14ac:dyDescent="0.25">
      <c r="B172" t="b">
        <f t="shared" si="7"/>
        <v>0</v>
      </c>
      <c r="C172">
        <f t="shared" si="9"/>
        <v>0</v>
      </c>
      <c r="D172" s="3" t="str">
        <f t="shared" si="8"/>
        <v>\r\n\t&lt;route id="ConcrseDR-Belmont-MemHll-WB-02-Finish-Routed_171" edges="'106455704#4 '424978643 '423967356 '423967359#0 '423967359#1 '423967352 '424978646 '12180067#0 '12180067#2 '12180067#3 '12180067#4 '12180067#6 '12180067#7 '12180067#9 '486653628 '43117623 '-43357850#9 '-43357850#4/&gt;</v>
      </c>
      <c r="E172" t="s">
        <v>815</v>
      </c>
      <c r="F172" t="s">
        <v>1021</v>
      </c>
      <c r="G172" s="4" t="s">
        <v>1168</v>
      </c>
      <c r="H172" t="s">
        <v>425</v>
      </c>
      <c r="I172" t="s">
        <v>426</v>
      </c>
      <c r="J172" t="s">
        <v>331</v>
      </c>
      <c r="K172" t="s">
        <v>332</v>
      </c>
      <c r="L172" t="s">
        <v>333</v>
      </c>
      <c r="M172" t="s">
        <v>334</v>
      </c>
      <c r="N172" t="s">
        <v>399</v>
      </c>
      <c r="O172" t="s">
        <v>400</v>
      </c>
      <c r="P172" t="s">
        <v>401</v>
      </c>
      <c r="Q172" t="s">
        <v>402</v>
      </c>
      <c r="R172" t="s">
        <v>403</v>
      </c>
      <c r="S172" t="s">
        <v>404</v>
      </c>
      <c r="T172" t="s">
        <v>405</v>
      </c>
      <c r="U172" t="s">
        <v>406</v>
      </c>
      <c r="V172" t="s">
        <v>407</v>
      </c>
      <c r="W172" t="s">
        <v>408</v>
      </c>
      <c r="X172" t="s">
        <v>1154</v>
      </c>
    </row>
    <row r="173" spans="1:38" x14ac:dyDescent="0.25">
      <c r="B173" t="b">
        <f t="shared" si="7"/>
        <v>0</v>
      </c>
      <c r="C173">
        <f t="shared" si="9"/>
        <v>0</v>
      </c>
      <c r="D173" s="3" t="str">
        <f t="shared" si="8"/>
        <v>\r\n\t&lt;route id="ConcrseDR-Belmont-MemHll-WB-02-Finish-Routed_172" edges="'106455704#4 '424978643 '423967356 '423967359#0 '423967359#1 '423967352 '424978646 '12180067#0 '12180067#2 '12180067#3 '12180067#4 '12180067#6 '12180067#7 '12180067#9 '12113368#2 '12113368#3-AddedOnRampEdge '12113368#3 '121243831 '448887924 '49321305/&gt;</v>
      </c>
      <c r="E173" t="s">
        <v>816</v>
      </c>
      <c r="F173" t="s">
        <v>1021</v>
      </c>
      <c r="G173" s="4" t="s">
        <v>1168</v>
      </c>
      <c r="H173" t="s">
        <v>425</v>
      </c>
      <c r="I173" t="s">
        <v>426</v>
      </c>
      <c r="J173" t="s">
        <v>331</v>
      </c>
      <c r="K173" t="s">
        <v>332</v>
      </c>
      <c r="L173" t="s">
        <v>333</v>
      </c>
      <c r="M173" t="s">
        <v>334</v>
      </c>
      <c r="N173" t="s">
        <v>399</v>
      </c>
      <c r="O173" t="s">
        <v>400</v>
      </c>
      <c r="P173" t="s">
        <v>401</v>
      </c>
      <c r="Q173" t="s">
        <v>402</v>
      </c>
      <c r="R173" t="s">
        <v>403</v>
      </c>
      <c r="S173" t="s">
        <v>404</v>
      </c>
      <c r="T173" t="s">
        <v>405</v>
      </c>
      <c r="U173" t="s">
        <v>409</v>
      </c>
      <c r="V173" t="s">
        <v>410</v>
      </c>
      <c r="W173" t="s">
        <v>411</v>
      </c>
      <c r="X173" t="s">
        <v>412</v>
      </c>
      <c r="Y173" t="s">
        <v>413</v>
      </c>
      <c r="Z173" t="s">
        <v>1155</v>
      </c>
    </row>
    <row r="174" spans="1:38" x14ac:dyDescent="0.25">
      <c r="A174">
        <v>8</v>
      </c>
      <c r="B174" t="str">
        <f t="shared" si="7"/>
        <v>&lt;routeDistribution id="Girard-38th-34th-EB-2017-Distrib"&gt; \r\n\t&lt;route id="Girard-38th-34th-EB-2017-Finish-Routed_173" edges="'134558401 '134558400 '485212838#0 '49887337#0 '313260439 '424803249 '367835676#0 '485212835#0 '423972760 '134558408#1 '134557565#1 '134557565#2 '134557565#3 '423972761 '134557563#0 '134557563#2 '134557563#5 '134557563#6 '134557563#7 '134557563#8 '-12150712#6 '-12150712#4 '-12150712#3/&gt;\r\n\t&lt;route id="Girard-38th-34th-EB-2017-Finish-Routed_174" edges="'134558401 '134558400 '485212838#0 '49887337#0 '313260439 '424803249 '367835676#0 '485212835#0 '423972760 '134558408#1 '134557565#1 '134557565#2 '134557565#3 '423972761 '134557563#0 '134557563#2 '134557563#5 '134557563#6 '-50111737#1 '-50111737#0 '-12202540#2 '-12202540#1/&gt;\r\n\t&lt;route id="Girard-38th-34th-EB-2017-Finish-Routed_175" edges="'134558401 '134558400 '485212838#0 '49887337#0 '313260439 '424803249 '367835676#0 '485212835#0 '423972760 '134558408#1 '134557565#1 '134557565#2 '134557565#3 '423972761 '134557563#0 '134557563#2 '134557563#5 '134557563#6 '134557563#7 '134557563#8 '134557563#9 '134557563#10 '-42706763#5 '-42706763#3 '-42706763#2/&gt;\r\n\t&lt;route id="Girard-38th-34th-EB-2017-Finish-Routed_176" edges="'134558401 '134558400 '485212838#0 '49887337#0 '-43117599/&gt;\r\n\t&lt;route id="Girard-38th-34th-EB-2017-Finish-Routed_177" edges="'134558401 '134558400 '485212838#0 '49887337#0 '313260439 '424803249 '367835676#0 '485212835#0 '423972760 '134558408#1 '12112385#3 '43117580#1-AddedOnRampEdge '43117580#1 '43117580#1-AddedOffRampEdge '12113368#0 '486653628 '43117623/&gt;\r\n\t&lt;route id="Girard-38th-34th-EB-2017-Finish-Routed_178" edges="'134558401 '134558400 '485212838#0 '485212848#0 '485212843 '-485212845 '12161029#0 '43357850#14.0/&gt;\r\n\t&lt;route id="Girard-38th-34th-EB-2017-Finish-Routed_179" edges="'134558401 '134558400 '485212838#0 '485212847#0/&gt;\r\n\t&lt;route id="Girard-38th-34th-EB-2017-Finish-Routed_180" edges="'134558401 '12112343#3 '49887339-AddedOnRampEdge '49887339.0/&gt;\r\n&lt;/routeDistribution&gt;</v>
      </c>
      <c r="C174" t="s">
        <v>329</v>
      </c>
      <c r="D174" s="3" t="str">
        <f t="shared" si="8"/>
        <v>\r\n\t&lt;route id="Girard-38th-34th-EB-2017-Finish-Routed_173" edges="'134558401 '134558400 '485212838#0 '49887337#0 '313260439 '424803249 '367835676#0 '485212835#0 '423972760 '134558408#1 '134557565#1 '134557565#2 '134557565#3 '423972761 '134557563#0 '134557563#2 '134557563#5 '134557563#6 '134557563#7 '134557563#8 '-12150712#6 '-12150712#4 '-12150712#3/&gt;</v>
      </c>
      <c r="E174" t="s">
        <v>1007</v>
      </c>
      <c r="F174" t="s">
        <v>1021</v>
      </c>
      <c r="G174" s="4" t="s">
        <v>1189</v>
      </c>
      <c r="H174" t="s">
        <v>555</v>
      </c>
      <c r="I174" t="s">
        <v>556</v>
      </c>
      <c r="J174" t="s">
        <v>557</v>
      </c>
      <c r="K174" t="s">
        <v>753</v>
      </c>
      <c r="L174" t="s">
        <v>754</v>
      </c>
      <c r="M174" t="s">
        <v>755</v>
      </c>
      <c r="N174" t="s">
        <v>737</v>
      </c>
      <c r="O174" t="s">
        <v>738</v>
      </c>
      <c r="P174" t="s">
        <v>712</v>
      </c>
      <c r="Q174" t="s">
        <v>713</v>
      </c>
      <c r="R174" t="s">
        <v>714</v>
      </c>
      <c r="S174" t="s">
        <v>715</v>
      </c>
      <c r="T174" t="s">
        <v>716</v>
      </c>
      <c r="U174" t="s">
        <v>717</v>
      </c>
      <c r="V174" t="s">
        <v>718</v>
      </c>
      <c r="W174" t="s">
        <v>719</v>
      </c>
      <c r="X174" t="s">
        <v>720</v>
      </c>
      <c r="Y174" t="s">
        <v>721</v>
      </c>
      <c r="Z174" t="s">
        <v>722</v>
      </c>
      <c r="AA174" t="s">
        <v>529</v>
      </c>
      <c r="AB174" t="s">
        <v>530</v>
      </c>
      <c r="AC174" t="s">
        <v>1159</v>
      </c>
    </row>
    <row r="175" spans="1:38" x14ac:dyDescent="0.25">
      <c r="B175" t="b">
        <f t="shared" si="7"/>
        <v>0</v>
      </c>
      <c r="C175">
        <f t="shared" si="9"/>
        <v>0</v>
      </c>
      <c r="D175" s="3" t="str">
        <f t="shared" si="8"/>
        <v>\r\n\t&lt;route id="Girard-38th-34th-EB-2017-Finish-Routed_174" edges="'134558401 '134558400 '485212838#0 '49887337#0 '313260439 '424803249 '367835676#0 '485212835#0 '423972760 '134558408#1 '134557565#1 '134557565#2 '134557565#3 '423972761 '134557563#0 '134557563#2 '134557563#5 '134557563#6 '-50111737#1 '-50111737#0 '-12202540#2 '-12202540#1/&gt;</v>
      </c>
      <c r="E175" t="s">
        <v>1008</v>
      </c>
      <c r="F175" t="s">
        <v>1021</v>
      </c>
      <c r="G175" s="4" t="s">
        <v>1189</v>
      </c>
      <c r="H175" t="s">
        <v>555</v>
      </c>
      <c r="I175" t="s">
        <v>556</v>
      </c>
      <c r="J175" t="s">
        <v>557</v>
      </c>
      <c r="K175" t="s">
        <v>753</v>
      </c>
      <c r="L175" t="s">
        <v>754</v>
      </c>
      <c r="M175" t="s">
        <v>755</v>
      </c>
      <c r="N175" t="s">
        <v>737</v>
      </c>
      <c r="O175" t="s">
        <v>738</v>
      </c>
      <c r="P175" t="s">
        <v>712</v>
      </c>
      <c r="Q175" t="s">
        <v>713</v>
      </c>
      <c r="R175" t="s">
        <v>714</v>
      </c>
      <c r="S175" t="s">
        <v>715</v>
      </c>
      <c r="T175" t="s">
        <v>716</v>
      </c>
      <c r="U175" t="s">
        <v>717</v>
      </c>
      <c r="V175" t="s">
        <v>718</v>
      </c>
      <c r="W175" t="s">
        <v>719</v>
      </c>
      <c r="X175" t="s">
        <v>720</v>
      </c>
      <c r="Y175" t="s">
        <v>581</v>
      </c>
      <c r="Z175" t="s">
        <v>582</v>
      </c>
      <c r="AA175" t="s">
        <v>535</v>
      </c>
      <c r="AB175" t="s">
        <v>1160</v>
      </c>
    </row>
    <row r="176" spans="1:38" x14ac:dyDescent="0.25">
      <c r="B176" t="b">
        <f t="shared" si="7"/>
        <v>0</v>
      </c>
      <c r="C176">
        <f t="shared" si="9"/>
        <v>0</v>
      </c>
      <c r="D176" s="3" t="str">
        <f t="shared" si="8"/>
        <v>\r\n\t&lt;route id="Girard-38th-34th-EB-2017-Finish-Routed_175" edges="'134558401 '134558400 '485212838#0 '49887337#0 '313260439 '424803249 '367835676#0 '485212835#0 '423972760 '134558408#1 '134557565#1 '134557565#2 '134557565#3 '423972761 '134557563#0 '134557563#2 '134557563#5 '134557563#6 '134557563#7 '134557563#8 '134557563#9 '134557563#10 '-42706763#5 '-42706763#3 '-42706763#2/&gt;</v>
      </c>
      <c r="E176" t="s">
        <v>1009</v>
      </c>
      <c r="F176" t="s">
        <v>1021</v>
      </c>
      <c r="G176" s="4" t="s">
        <v>1189</v>
      </c>
      <c r="H176" t="s">
        <v>555</v>
      </c>
      <c r="I176" t="s">
        <v>556</v>
      </c>
      <c r="J176" t="s">
        <v>557</v>
      </c>
      <c r="K176" t="s">
        <v>753</v>
      </c>
      <c r="L176" t="s">
        <v>754</v>
      </c>
      <c r="M176" t="s">
        <v>755</v>
      </c>
      <c r="N176" t="s">
        <v>737</v>
      </c>
      <c r="O176" t="s">
        <v>738</v>
      </c>
      <c r="P176" t="s">
        <v>712</v>
      </c>
      <c r="Q176" t="s">
        <v>713</v>
      </c>
      <c r="R176" t="s">
        <v>714</v>
      </c>
      <c r="S176" t="s">
        <v>715</v>
      </c>
      <c r="T176" t="s">
        <v>716</v>
      </c>
      <c r="U176" t="s">
        <v>717</v>
      </c>
      <c r="V176" t="s">
        <v>718</v>
      </c>
      <c r="W176" t="s">
        <v>719</v>
      </c>
      <c r="X176" t="s">
        <v>720</v>
      </c>
      <c r="Y176" t="s">
        <v>721</v>
      </c>
      <c r="Z176" t="s">
        <v>722</v>
      </c>
      <c r="AA176" t="s">
        <v>536</v>
      </c>
      <c r="AB176" t="s">
        <v>537</v>
      </c>
      <c r="AC176" t="s">
        <v>538</v>
      </c>
      <c r="AD176" t="s">
        <v>539</v>
      </c>
      <c r="AE176" t="s">
        <v>1161</v>
      </c>
    </row>
    <row r="177" spans="1:58" x14ac:dyDescent="0.25">
      <c r="B177" t="b">
        <f t="shared" si="7"/>
        <v>0</v>
      </c>
      <c r="C177">
        <f t="shared" si="9"/>
        <v>0</v>
      </c>
      <c r="D177" s="3" t="str">
        <f t="shared" si="8"/>
        <v>\r\n\t&lt;route id="Girard-38th-34th-EB-2017-Finish-Routed_176" edges="'134558401 '134558400 '485212838#0 '49887337#0 '-43117599/&gt;</v>
      </c>
      <c r="E177" t="s">
        <v>1010</v>
      </c>
      <c r="F177" t="s">
        <v>1021</v>
      </c>
      <c r="G177" s="4" t="s">
        <v>1189</v>
      </c>
      <c r="H177" t="s">
        <v>555</v>
      </c>
      <c r="I177" t="s">
        <v>556</v>
      </c>
      <c r="J177" t="s">
        <v>557</v>
      </c>
      <c r="K177" t="s">
        <v>1162</v>
      </c>
    </row>
    <row r="178" spans="1:58" x14ac:dyDescent="0.25">
      <c r="B178" t="b">
        <f t="shared" si="7"/>
        <v>0</v>
      </c>
      <c r="C178">
        <f t="shared" si="9"/>
        <v>0</v>
      </c>
      <c r="D178" s="3" t="str">
        <f t="shared" si="8"/>
        <v>\r\n\t&lt;route id="Girard-38th-34th-EB-2017-Finish-Routed_177" edges="'134558401 '134558400 '485212838#0 '49887337#0 '313260439 '424803249 '367835676#0 '485212835#0 '423972760 '134558408#1 '12112385#3 '43117580#1-AddedOnRampEdge '43117580#1 '43117580#1-AddedOffRampEdge '12113368#0 '486653628 '43117623/&gt;</v>
      </c>
      <c r="E178" t="s">
        <v>1011</v>
      </c>
      <c r="F178" t="s">
        <v>1021</v>
      </c>
      <c r="G178" s="4" t="s">
        <v>1189</v>
      </c>
      <c r="H178" t="s">
        <v>555</v>
      </c>
      <c r="I178" t="s">
        <v>556</v>
      </c>
      <c r="J178" t="s">
        <v>557</v>
      </c>
      <c r="K178" t="s">
        <v>753</v>
      </c>
      <c r="L178" t="s">
        <v>754</v>
      </c>
      <c r="M178" t="s">
        <v>755</v>
      </c>
      <c r="N178" t="s">
        <v>737</v>
      </c>
      <c r="O178" t="s">
        <v>738</v>
      </c>
      <c r="P178" t="s">
        <v>712</v>
      </c>
      <c r="Q178" t="s">
        <v>756</v>
      </c>
      <c r="R178" t="s">
        <v>757</v>
      </c>
      <c r="S178" t="s">
        <v>758</v>
      </c>
      <c r="T178" t="s">
        <v>759</v>
      </c>
      <c r="U178" t="s">
        <v>760</v>
      </c>
      <c r="V178" t="s">
        <v>406</v>
      </c>
      <c r="W178" t="s">
        <v>1163</v>
      </c>
    </row>
    <row r="179" spans="1:58" x14ac:dyDescent="0.25">
      <c r="B179" t="b">
        <f t="shared" si="7"/>
        <v>0</v>
      </c>
      <c r="C179">
        <f t="shared" si="9"/>
        <v>0</v>
      </c>
      <c r="D179" s="3" t="str">
        <f t="shared" si="8"/>
        <v>\r\n\t&lt;route id="Girard-38th-34th-EB-2017-Finish-Routed_178" edges="'134558401 '134558400 '485212838#0 '485212848#0 '485212843 '-485212845 '12161029#0 '43357850#14.0/&gt;</v>
      </c>
      <c r="E179" t="s">
        <v>1012</v>
      </c>
      <c r="F179" t="s">
        <v>1021</v>
      </c>
      <c r="G179" s="4" t="s">
        <v>1189</v>
      </c>
      <c r="H179" t="s">
        <v>555</v>
      </c>
      <c r="I179" t="s">
        <v>556</v>
      </c>
      <c r="J179" t="s">
        <v>761</v>
      </c>
      <c r="K179" t="s">
        <v>762</v>
      </c>
      <c r="L179" t="s">
        <v>763</v>
      </c>
      <c r="M179" t="s">
        <v>595</v>
      </c>
      <c r="N179" t="s">
        <v>1164</v>
      </c>
    </row>
    <row r="180" spans="1:58" x14ac:dyDescent="0.25">
      <c r="B180" t="b">
        <f t="shared" si="7"/>
        <v>0</v>
      </c>
      <c r="C180">
        <f t="shared" si="9"/>
        <v>0</v>
      </c>
      <c r="D180" s="3" t="str">
        <f t="shared" si="8"/>
        <v>\r\n\t&lt;route id="Girard-38th-34th-EB-2017-Finish-Routed_179" edges="'134558401 '134558400 '485212838#0 '485212847#0/&gt;</v>
      </c>
      <c r="E180" t="s">
        <v>1013</v>
      </c>
      <c r="F180" t="s">
        <v>1021</v>
      </c>
      <c r="G180" s="4" t="s">
        <v>1189</v>
      </c>
      <c r="H180" t="s">
        <v>555</v>
      </c>
      <c r="I180" t="s">
        <v>556</v>
      </c>
      <c r="J180" t="s">
        <v>1165</v>
      </c>
    </row>
    <row r="181" spans="1:58" x14ac:dyDescent="0.25">
      <c r="B181" t="b">
        <f t="shared" si="7"/>
        <v>0</v>
      </c>
      <c r="C181">
        <f t="shared" si="9"/>
        <v>0</v>
      </c>
      <c r="D181" s="3" t="str">
        <f t="shared" si="8"/>
        <v>\r\n\t&lt;route id="Girard-38th-34th-EB-2017-Finish-Routed_180" edges="'134558401 '12112343#3 '49887339-AddedOnRampEdge '49887339.0/&gt;</v>
      </c>
      <c r="E181" t="s">
        <v>1014</v>
      </c>
      <c r="F181" t="s">
        <v>1021</v>
      </c>
      <c r="G181" s="4" t="s">
        <v>1189</v>
      </c>
      <c r="H181" t="s">
        <v>598</v>
      </c>
      <c r="I181" t="s">
        <v>567</v>
      </c>
      <c r="J181" t="s">
        <v>1166</v>
      </c>
    </row>
    <row r="182" spans="1:58" x14ac:dyDescent="0.25">
      <c r="A182">
        <v>6</v>
      </c>
      <c r="B182" t="str">
        <f t="shared" si="7"/>
        <v>&lt;routeDistribution id="Girard-38th-34th-WB-2017-Distrib"&gt; \r\n\t&lt;route id="Girard-38th-34th-WB-2017-Finish-Routed_181"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id="Girard-38th-34th-WB-2017-Finish-Routed_182"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'12327906#1/&gt;\r\n\t&lt;route id="Girard-38th-34th-WB-2017-Finish-Routed_183"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'196358983#8/&gt;\r\n\t&lt;route id="Girard-38th-34th-WB-2017-Finish-Routed_184" edges="'134558408#1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'32121248#14/&gt;\r\n\t&lt;route id="Girard-38th-34th-WB-2017-Finish-Routed_185" edges="'134558408#1 '12112385#3 '43117580#1-AddedOnRampEdge '43117580#1 '43117580#1-AddedOffRampEdge '12113368#0 '486653628 '43117623 '-43357850#9 '-43357850#4/&gt;\r\n\t&lt;route id="Girard-38th-34th-WB-2017-Finish-Routed_186" edges="'134558408#1 '12112385#3 '43117580#1-AddedOnRampEdge '43117580#1 '43117580#1-AddedOffRampEdge '43119829#1 '121243831 '448887924 '49321305/&gt;\r\n&lt;/routeDistribution&gt;</v>
      </c>
      <c r="C182" t="s">
        <v>330</v>
      </c>
      <c r="D182" s="3" t="str">
        <f t="shared" si="8"/>
        <v>\r\n\t&lt;route id="Girard-38th-34th-WB-2017-Finish-Routed_181"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182" t="s">
        <v>1015</v>
      </c>
      <c r="F182" t="s">
        <v>1021</v>
      </c>
      <c r="G182" s="4" t="s">
        <v>1190</v>
      </c>
      <c r="H182" t="s">
        <v>713</v>
      </c>
      <c r="I182" t="s">
        <v>714</v>
      </c>
      <c r="J182" t="s">
        <v>715</v>
      </c>
      <c r="K182" t="s">
        <v>716</v>
      </c>
      <c r="L182" t="s">
        <v>764</v>
      </c>
      <c r="M182" t="s">
        <v>765</v>
      </c>
      <c r="N182" t="s">
        <v>766</v>
      </c>
      <c r="O182" t="s">
        <v>767</v>
      </c>
      <c r="P182" t="s">
        <v>768</v>
      </c>
      <c r="Q182" t="s">
        <v>769</v>
      </c>
      <c r="R182" t="s">
        <v>770</v>
      </c>
      <c r="S182" t="s">
        <v>771</v>
      </c>
      <c r="T182" t="s">
        <v>571</v>
      </c>
      <c r="U182" t="s">
        <v>572</v>
      </c>
      <c r="V182" t="s">
        <v>419</v>
      </c>
      <c r="W182" t="s">
        <v>420</v>
      </c>
      <c r="X182" t="s">
        <v>421</v>
      </c>
      <c r="Y182" t="s">
        <v>422</v>
      </c>
      <c r="Z182" t="s">
        <v>423</v>
      </c>
      <c r="AA182" t="s">
        <v>424</v>
      </c>
      <c r="AB182" t="s">
        <v>425</v>
      </c>
      <c r="AC182" t="s">
        <v>426</v>
      </c>
      <c r="AD182" t="s">
        <v>331</v>
      </c>
      <c r="AE182" t="s">
        <v>332</v>
      </c>
      <c r="AF182" t="s">
        <v>333</v>
      </c>
      <c r="AG182" t="s">
        <v>334</v>
      </c>
      <c r="AH182" t="s">
        <v>335</v>
      </c>
      <c r="AI182" t="s">
        <v>336</v>
      </c>
      <c r="AJ182" t="s">
        <v>337</v>
      </c>
      <c r="AK182" t="s">
        <v>338</v>
      </c>
      <c r="AL182" t="s">
        <v>339</v>
      </c>
      <c r="AM182" t="s">
        <v>340</v>
      </c>
      <c r="AN182" t="s">
        <v>341</v>
      </c>
      <c r="AO182" t="s">
        <v>342</v>
      </c>
      <c r="AP182" t="s">
        <v>343</v>
      </c>
      <c r="AQ182" t="s">
        <v>344</v>
      </c>
      <c r="AR182" t="s">
        <v>345</v>
      </c>
      <c r="AS182" t="s">
        <v>346</v>
      </c>
      <c r="AT182" t="s">
        <v>347</v>
      </c>
      <c r="AU182" t="s">
        <v>348</v>
      </c>
      <c r="AV182" t="s">
        <v>349</v>
      </c>
      <c r="AW182" t="s">
        <v>350</v>
      </c>
      <c r="AX182" t="s">
        <v>351</v>
      </c>
      <c r="AY182" t="s">
        <v>352</v>
      </c>
      <c r="AZ182" t="s">
        <v>353</v>
      </c>
      <c r="BA182" t="s">
        <v>354</v>
      </c>
      <c r="BB182" t="s">
        <v>355</v>
      </c>
      <c r="BC182" t="s">
        <v>356</v>
      </c>
      <c r="BD182" t="s">
        <v>357</v>
      </c>
      <c r="BE182" t="s">
        <v>358</v>
      </c>
      <c r="BF182" t="s">
        <v>1150</v>
      </c>
    </row>
    <row r="183" spans="1:58" x14ac:dyDescent="0.25">
      <c r="B183" t="b">
        <f t="shared" si="7"/>
        <v>0</v>
      </c>
      <c r="C183">
        <f t="shared" si="9"/>
        <v>0</v>
      </c>
      <c r="D183" s="3" t="str">
        <f t="shared" si="8"/>
        <v>\r\n\t&lt;route id="Girard-38th-34th-WB-2017-Finish-Routed_182"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'387423966 '424978644 '423965484 '196358954#0 '196358954#1 '448887868 '448887871#0 '448887871#1 '448887869 '448887867 '196358956#0 '448887870#0 '12327906#0 '12327906#1/&gt;</v>
      </c>
      <c r="E183" t="s">
        <v>1016</v>
      </c>
      <c r="F183" t="s">
        <v>1021</v>
      </c>
      <c r="G183" s="4" t="s">
        <v>1190</v>
      </c>
      <c r="H183" t="s">
        <v>713</v>
      </c>
      <c r="I183" t="s">
        <v>714</v>
      </c>
      <c r="J183" t="s">
        <v>715</v>
      </c>
      <c r="K183" t="s">
        <v>716</v>
      </c>
      <c r="L183" t="s">
        <v>764</v>
      </c>
      <c r="M183" t="s">
        <v>765</v>
      </c>
      <c r="N183" t="s">
        <v>766</v>
      </c>
      <c r="O183" t="s">
        <v>767</v>
      </c>
      <c r="P183" t="s">
        <v>768</v>
      </c>
      <c r="Q183" t="s">
        <v>769</v>
      </c>
      <c r="R183" t="s">
        <v>770</v>
      </c>
      <c r="S183" t="s">
        <v>771</v>
      </c>
      <c r="T183" t="s">
        <v>571</v>
      </c>
      <c r="U183" t="s">
        <v>572</v>
      </c>
      <c r="V183" t="s">
        <v>419</v>
      </c>
      <c r="W183" t="s">
        <v>420</v>
      </c>
      <c r="X183" t="s">
        <v>421</v>
      </c>
      <c r="Y183" t="s">
        <v>422</v>
      </c>
      <c r="Z183" t="s">
        <v>423</v>
      </c>
      <c r="AA183" t="s">
        <v>424</v>
      </c>
      <c r="AB183" t="s">
        <v>425</v>
      </c>
      <c r="AC183" t="s">
        <v>426</v>
      </c>
      <c r="AD183" t="s">
        <v>331</v>
      </c>
      <c r="AE183" t="s">
        <v>332</v>
      </c>
      <c r="AF183" t="s">
        <v>333</v>
      </c>
      <c r="AG183" t="s">
        <v>334</v>
      </c>
      <c r="AH183" t="s">
        <v>335</v>
      </c>
      <c r="AI183" t="s">
        <v>336</v>
      </c>
      <c r="AJ183" t="s">
        <v>337</v>
      </c>
      <c r="AK183" t="s">
        <v>338</v>
      </c>
      <c r="AL183" t="s">
        <v>339</v>
      </c>
      <c r="AM183" t="s">
        <v>340</v>
      </c>
      <c r="AN183" t="s">
        <v>359</v>
      </c>
      <c r="AO183" t="s">
        <v>360</v>
      </c>
      <c r="AP183" t="s">
        <v>361</v>
      </c>
      <c r="AQ183" t="s">
        <v>362</v>
      </c>
      <c r="AR183" t="s">
        <v>363</v>
      </c>
      <c r="AS183" t="s">
        <v>364</v>
      </c>
      <c r="AT183" t="s">
        <v>365</v>
      </c>
      <c r="AU183" t="s">
        <v>366</v>
      </c>
      <c r="AV183" t="s">
        <v>367</v>
      </c>
      <c r="AW183" t="s">
        <v>1151</v>
      </c>
    </row>
    <row r="184" spans="1:58" x14ac:dyDescent="0.25">
      <c r="B184" t="b">
        <f t="shared" si="7"/>
        <v>0</v>
      </c>
      <c r="C184">
        <f t="shared" si="9"/>
        <v>0</v>
      </c>
      <c r="D184" s="3" t="str">
        <f t="shared" si="8"/>
        <v>\r\n\t&lt;route id="Girard-38th-34th-WB-2017-Finish-Routed_183" edges="'134558408#1 '134557565#1 '134557565#2 '134557565#3 '423972761 '134559123 '387423965#0-AddedOnRampEdge '387423965#0 '62105282#0 '62105282#1 '62105282#2 '62105282#3 '62105282#4 '62105282#6 '62105282#7 '423967358#0 '423967358#2 '423967355 '423967354 '423967353 '424978640 '424978643 '423967356 '423967359#0 '423967359#1 '423967352 '424978646 '424978639.0 '424978639.102 '12180460#0 '196358988#0 '49940061 '196358983#0 '196358983#1 '196358983#2 '196358983#3 '196358983#4 '196358983#5 '196358983#6 '196358983#7 '196358983#8/&gt;</v>
      </c>
      <c r="E184" t="s">
        <v>1017</v>
      </c>
      <c r="F184" t="s">
        <v>1021</v>
      </c>
      <c r="G184" s="4" t="s">
        <v>1190</v>
      </c>
      <c r="H184" t="s">
        <v>713</v>
      </c>
      <c r="I184" t="s">
        <v>714</v>
      </c>
      <c r="J184" t="s">
        <v>715</v>
      </c>
      <c r="K184" t="s">
        <v>716</v>
      </c>
      <c r="L184" t="s">
        <v>764</v>
      </c>
      <c r="M184" t="s">
        <v>765</v>
      </c>
      <c r="N184" t="s">
        <v>766</v>
      </c>
      <c r="O184" t="s">
        <v>767</v>
      </c>
      <c r="P184" t="s">
        <v>768</v>
      </c>
      <c r="Q184" t="s">
        <v>769</v>
      </c>
      <c r="R184" t="s">
        <v>770</v>
      </c>
      <c r="S184" t="s">
        <v>771</v>
      </c>
      <c r="T184" t="s">
        <v>571</v>
      </c>
      <c r="U184" t="s">
        <v>572</v>
      </c>
      <c r="V184" t="s">
        <v>419</v>
      </c>
      <c r="W184" t="s">
        <v>420</v>
      </c>
      <c r="X184" t="s">
        <v>421</v>
      </c>
      <c r="Y184" t="s">
        <v>422</v>
      </c>
      <c r="Z184" t="s">
        <v>423</v>
      </c>
      <c r="AA184" t="s">
        <v>424</v>
      </c>
      <c r="AB184" t="s">
        <v>425</v>
      </c>
      <c r="AC184" t="s">
        <v>426</v>
      </c>
      <c r="AD184" t="s">
        <v>331</v>
      </c>
      <c r="AE184" t="s">
        <v>332</v>
      </c>
      <c r="AF184" t="s">
        <v>333</v>
      </c>
      <c r="AG184" t="s">
        <v>334</v>
      </c>
      <c r="AH184" t="s">
        <v>335</v>
      </c>
      <c r="AI184" t="s">
        <v>336</v>
      </c>
      <c r="AJ184" t="s">
        <v>368</v>
      </c>
      <c r="AK184" t="s">
        <v>369</v>
      </c>
      <c r="AL184" t="s">
        <v>370</v>
      </c>
      <c r="AM184" t="s">
        <v>371</v>
      </c>
      <c r="AN184" t="s">
        <v>372</v>
      </c>
      <c r="AO184" t="s">
        <v>373</v>
      </c>
      <c r="AP184" t="s">
        <v>374</v>
      </c>
      <c r="AQ184" t="s">
        <v>375</v>
      </c>
      <c r="AR184" t="s">
        <v>376</v>
      </c>
      <c r="AS184" t="s">
        <v>377</v>
      </c>
      <c r="AT184" t="s">
        <v>378</v>
      </c>
      <c r="AU184" t="s">
        <v>1152</v>
      </c>
    </row>
    <row r="185" spans="1:58" x14ac:dyDescent="0.25">
      <c r="B185" t="b">
        <f t="shared" si="7"/>
        <v>0</v>
      </c>
      <c r="C185">
        <f t="shared" si="9"/>
        <v>0</v>
      </c>
      <c r="D185" s="3" t="str">
        <f t="shared" si="8"/>
        <v>\r\n\t&lt;route id="Girard-38th-34th-WB-2017-Finish-Routed_184" edges="'134558408#1 '134557565#1 '134557565#2 '134557565#3 '423972761 '134557563#0 '134557563#2 '134557563#5 '134557563#6 '134557563#7 '134557563#8 '134557563#9 '134557563#10 '-134563759 '32121248#0 '32121248#1 '32121248#2 '32121248#3 '32121248#4 '32121248#5 '32121248#6 '32121248#7 '32121248#8 '32121248#9 '32121248#10 '32121248#12 '32121248#13 '32121248#14/&gt;</v>
      </c>
      <c r="E185" t="s">
        <v>1018</v>
      </c>
      <c r="F185" t="s">
        <v>1021</v>
      </c>
      <c r="G185" s="4" t="s">
        <v>1190</v>
      </c>
      <c r="H185" t="s">
        <v>713</v>
      </c>
      <c r="I185" t="s">
        <v>714</v>
      </c>
      <c r="J185" t="s">
        <v>715</v>
      </c>
      <c r="K185" t="s">
        <v>716</v>
      </c>
      <c r="L185" t="s">
        <v>717</v>
      </c>
      <c r="M185" t="s">
        <v>718</v>
      </c>
      <c r="N185" t="s">
        <v>719</v>
      </c>
      <c r="O185" t="s">
        <v>720</v>
      </c>
      <c r="P185" t="s">
        <v>721</v>
      </c>
      <c r="Q185" t="s">
        <v>722</v>
      </c>
      <c r="R185" t="s">
        <v>536</v>
      </c>
      <c r="S185" t="s">
        <v>537</v>
      </c>
      <c r="T185" t="s">
        <v>683</v>
      </c>
      <c r="U185" t="s">
        <v>684</v>
      </c>
      <c r="V185" t="s">
        <v>685</v>
      </c>
      <c r="W185" t="s">
        <v>686</v>
      </c>
      <c r="X185" t="s">
        <v>687</v>
      </c>
      <c r="Y185" t="s">
        <v>688</v>
      </c>
      <c r="Z185" t="s">
        <v>689</v>
      </c>
      <c r="AA185" t="s">
        <v>690</v>
      </c>
      <c r="AB185" t="s">
        <v>691</v>
      </c>
      <c r="AC185" t="s">
        <v>692</v>
      </c>
      <c r="AD185" t="s">
        <v>693</v>
      </c>
      <c r="AE185" t="s">
        <v>396</v>
      </c>
      <c r="AF185" t="s">
        <v>397</v>
      </c>
      <c r="AG185" t="s">
        <v>398</v>
      </c>
      <c r="AH185" t="s">
        <v>1153</v>
      </c>
    </row>
    <row r="186" spans="1:58" x14ac:dyDescent="0.25">
      <c r="B186" t="b">
        <f t="shared" si="7"/>
        <v>0</v>
      </c>
      <c r="C186">
        <f t="shared" si="9"/>
        <v>0</v>
      </c>
      <c r="D186" s="3" t="str">
        <f t="shared" si="8"/>
        <v>\r\n\t&lt;route id="Girard-38th-34th-WB-2017-Finish-Routed_185" edges="'134558408#1 '12112385#3 '43117580#1-AddedOnRampEdge '43117580#1 '43117580#1-AddedOffRampEdge '12113368#0 '486653628 '43117623 '-43357850#9 '-43357850#4/&gt;</v>
      </c>
      <c r="E186" t="s">
        <v>1019</v>
      </c>
      <c r="F186" t="s">
        <v>1021</v>
      </c>
      <c r="G186" s="4" t="s">
        <v>1190</v>
      </c>
      <c r="H186" t="s">
        <v>756</v>
      </c>
      <c r="I186" t="s">
        <v>757</v>
      </c>
      <c r="J186" t="s">
        <v>758</v>
      </c>
      <c r="K186" t="s">
        <v>759</v>
      </c>
      <c r="L186" t="s">
        <v>760</v>
      </c>
      <c r="M186" t="s">
        <v>406</v>
      </c>
      <c r="N186" t="s">
        <v>407</v>
      </c>
      <c r="O186" t="s">
        <v>408</v>
      </c>
      <c r="P186" t="s">
        <v>1154</v>
      </c>
    </row>
    <row r="187" spans="1:58" x14ac:dyDescent="0.25">
      <c r="B187" t="b">
        <f t="shared" si="7"/>
        <v>0</v>
      </c>
      <c r="C187">
        <f t="shared" si="9"/>
        <v>0</v>
      </c>
      <c r="D187" s="3" t="str">
        <f t="shared" si="8"/>
        <v>\r\n\t&lt;route id="Girard-38th-34th-WB-2017-Finish-Routed_186" edges="'134558408#1 '12112385#3 '43117580#1-AddedOnRampEdge '43117580#1 '43117580#1-AddedOffRampEdge '43119829#1 '121243831 '448887924 '49321305/&gt;</v>
      </c>
      <c r="E187" t="s">
        <v>1020</v>
      </c>
      <c r="F187" t="s">
        <v>1021</v>
      </c>
      <c r="G187" s="4" t="s">
        <v>1190</v>
      </c>
      <c r="H187" t="s">
        <v>756</v>
      </c>
      <c r="I187" t="s">
        <v>757</v>
      </c>
      <c r="J187" t="s">
        <v>758</v>
      </c>
      <c r="K187" t="s">
        <v>759</v>
      </c>
      <c r="L187" t="s">
        <v>772</v>
      </c>
      <c r="M187" t="s">
        <v>412</v>
      </c>
      <c r="N187" t="s">
        <v>413</v>
      </c>
      <c r="O187" t="s">
        <v>1155</v>
      </c>
    </row>
    <row r="188" spans="1:58" x14ac:dyDescent="0.25">
      <c r="A188">
        <v>8</v>
      </c>
      <c r="B188" t="str">
        <f t="shared" si="7"/>
        <v>&lt;routeDistribution id="GrgeHill-Wynn_BTH-02-Distrib"&gt; \r\n\t&lt;route id="GrgeHill-Wynn_BTH-02-Finish-Routed_187" edges="'49940069 '12118208#0 '12118208#2 '12118208#3 '-348015507#1 '-12132369#1 '-388756837#5 '-388756837#4 '-388756837#3 '-388756837#2 '-388756837#1 '-388756837#0 '-387423967#2 '-387423967#1 '-387423967#0 '-423967058#1 '-423967058#0 '-424824620 '-424824619 '-423956982 '-424824621 '-423956981 '-424803245 '-424803247#1 '-12150712#6 '-12150712#4 '-12150712#3/&gt;\r\n\t&lt;route id="GrgeHill-Wynn_BTH-02-Finish-Routed_188" edges="'49940069 '12118208#0 '12118208#2 '12118208#3 '-348015507#1 '-12132369#1 '-388756837#5 '-388756837#4 '-388756837#3 '-388756837#2 '-388756837#1 '-388756837#0 '-387423967#2 '-387423967#1 '-387423967#0 '-423967058#1 '-423967058#0 '-424824620 '-424824619 '-423956982 '-424824621 '-423956981 '-424803245 '-424803247#1 '-12150712#6 '-196358962#3 '-196358962#2 '-196358962#1 '-196358962#0 '-12202540#2 '-12202540#1/&gt;\r\n\t&lt;route id="GrgeHill-Wynn_BTH-02-Finish-Routed_189" edges="'49940069 '12118208#0 '12118208#2 '12118208#3 '-348015507#1 '-12132369#1 '-486653626#1 '-486653626#0 '-195659731#1 '-195659731#0 '-49916294#1 '49916295#0 '49916295#0-AddedOffRampEdge '49916295#1 '-32121248#9 '-32121248#8 '-32121248#7 '-32121248#6 '-32121248#5 '-32121248#4 '-32121248#3 '-32121248#2 '-32121248#1 '-32121248#0 '134563759 '-42706763#5 '-42706763#3 '-42706763#2/&gt;\r\n\t&lt;route id="GrgeHill-Wynn_BTH-02-Finish-Routed_190"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'49887337#0 '-43117599/&gt;\r\n\t&lt;route id="GrgeHill-Wynn_BTH-02-Finish-Routed_191" edges="'49940069 '12177786#0 '12177786#2 '12180067#0 '12180067#2 '12180067#3 '12180067#4 '12180067#6 '12180067#7 '12180067#9 '486653628 '43117623/&gt;\r\n\t&lt;route id="GrgeHill-Wynn_BTH-02-Finish-Routed_192" edges="'49940069 '12177786#0 '12177786#2 '12180067#0 '12180067#2 '12180067#3 '12180067#4 '12180067#6 '12180067#7 '12180067#9 '486653628 '43117623 '43357850#10 '43357850#11 '43357850#14.0/&gt;\r\n\t&lt;route id="GrgeHill-Wynn_BTH-02-Finish-Routed_193"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'485212847#0/&gt;\r\n\t&lt;route id="GrgeHill-Wynn_BTH-02-Finish-Routed_194" edges="'49940069 '12177786#0 '12177786#2 '12180067#0 '12180067#2 '12180067#3 '12180067#4 '49916232#0 '12113021#2-AddedOnRampEdge '12113021#2 '43119835#1-AddedOnRampEdge '43119835#1 '43119835#1-AddedOffRampEdge '43119833#1 '49887339-AddedOnRampEdge '49887339.0/&gt;\r\n&lt;/routeDistribution&gt;</v>
      </c>
      <c r="C188" s="3" t="s">
        <v>302</v>
      </c>
      <c r="D188" s="3" t="str">
        <f t="shared" si="8"/>
        <v>\r\n\t&lt;route id="GrgeHill-Wynn_BTH-02-Finish-Routed_187" edges="'49940069 '12118208#0 '12118208#2 '12118208#3 '-348015507#1 '-12132369#1 '-388756837#5 '-388756837#4 '-388756837#3 '-388756837#2 '-388756837#1 '-388756837#0 '-387423967#2 '-387423967#1 '-387423967#0 '-423967058#1 '-423967058#0 '-424824620 '-424824619 '-423956982 '-424824621 '-423956981 '-424803245 '-424803247#1 '-12150712#6 '-12150712#4 '-12150712#3/&gt;</v>
      </c>
      <c r="E188" t="s">
        <v>817</v>
      </c>
      <c r="F188" t="s">
        <v>1021</v>
      </c>
      <c r="G188" s="4" t="s">
        <v>1169</v>
      </c>
      <c r="H188" t="s">
        <v>601</v>
      </c>
      <c r="I188" t="s">
        <v>602</v>
      </c>
      <c r="J188" t="s">
        <v>603</v>
      </c>
      <c r="K188" t="s">
        <v>386</v>
      </c>
      <c r="L188" t="s">
        <v>387</v>
      </c>
      <c r="M188" t="s">
        <v>604</v>
      </c>
      <c r="N188" t="s">
        <v>605</v>
      </c>
      <c r="O188" t="s">
        <v>606</v>
      </c>
      <c r="P188" t="s">
        <v>607</v>
      </c>
      <c r="Q188" t="s">
        <v>608</v>
      </c>
      <c r="R188" t="s">
        <v>609</v>
      </c>
      <c r="S188" t="s">
        <v>610</v>
      </c>
      <c r="T188" t="s">
        <v>611</v>
      </c>
      <c r="U188" t="s">
        <v>612</v>
      </c>
      <c r="V188" t="s">
        <v>520</v>
      </c>
      <c r="W188" t="s">
        <v>521</v>
      </c>
      <c r="X188" t="s">
        <v>522</v>
      </c>
      <c r="Y188" t="s">
        <v>523</v>
      </c>
      <c r="Z188" t="s">
        <v>524</v>
      </c>
      <c r="AA188" t="s">
        <v>525</v>
      </c>
      <c r="AB188" t="s">
        <v>526</v>
      </c>
      <c r="AC188" t="s">
        <v>527</v>
      </c>
      <c r="AD188" t="s">
        <v>528</v>
      </c>
      <c r="AE188" t="s">
        <v>529</v>
      </c>
      <c r="AF188" t="s">
        <v>530</v>
      </c>
      <c r="AG188" t="s">
        <v>1159</v>
      </c>
    </row>
    <row r="189" spans="1:58" x14ac:dyDescent="0.25">
      <c r="B189" t="b">
        <f t="shared" si="7"/>
        <v>0</v>
      </c>
      <c r="C189">
        <f t="shared" si="9"/>
        <v>0</v>
      </c>
      <c r="D189" s="3" t="str">
        <f t="shared" si="8"/>
        <v>\r\n\t&lt;route id="GrgeHill-Wynn_BTH-02-Finish-Routed_188" edges="'49940069 '12118208#0 '12118208#2 '12118208#3 '-348015507#1 '-12132369#1 '-388756837#5 '-388756837#4 '-388756837#3 '-388756837#2 '-388756837#1 '-388756837#0 '-387423967#2 '-387423967#1 '-387423967#0 '-423967058#1 '-423967058#0 '-424824620 '-424824619 '-423956982 '-424824621 '-423956981 '-424803245 '-424803247#1 '-12150712#6 '-196358962#3 '-196358962#2 '-196358962#1 '-196358962#0 '-12202540#2 '-12202540#1/&gt;</v>
      </c>
      <c r="E189" t="s">
        <v>818</v>
      </c>
      <c r="F189" t="s">
        <v>1021</v>
      </c>
      <c r="G189" s="4" t="s">
        <v>1169</v>
      </c>
      <c r="H189" t="s">
        <v>601</v>
      </c>
      <c r="I189" t="s">
        <v>602</v>
      </c>
      <c r="J189" t="s">
        <v>603</v>
      </c>
      <c r="K189" t="s">
        <v>386</v>
      </c>
      <c r="L189" t="s">
        <v>387</v>
      </c>
      <c r="M189" t="s">
        <v>604</v>
      </c>
      <c r="N189" t="s">
        <v>605</v>
      </c>
      <c r="O189" t="s">
        <v>606</v>
      </c>
      <c r="P189" t="s">
        <v>607</v>
      </c>
      <c r="Q189" t="s">
        <v>608</v>
      </c>
      <c r="R189" t="s">
        <v>609</v>
      </c>
      <c r="S189" t="s">
        <v>610</v>
      </c>
      <c r="T189" t="s">
        <v>611</v>
      </c>
      <c r="U189" t="s">
        <v>612</v>
      </c>
      <c r="V189" t="s">
        <v>520</v>
      </c>
      <c r="W189" t="s">
        <v>521</v>
      </c>
      <c r="X189" t="s">
        <v>522</v>
      </c>
      <c r="Y189" t="s">
        <v>523</v>
      </c>
      <c r="Z189" t="s">
        <v>524</v>
      </c>
      <c r="AA189" t="s">
        <v>525</v>
      </c>
      <c r="AB189" t="s">
        <v>526</v>
      </c>
      <c r="AC189" t="s">
        <v>527</v>
      </c>
      <c r="AD189" t="s">
        <v>528</v>
      </c>
      <c r="AE189" t="s">
        <v>529</v>
      </c>
      <c r="AF189" t="s">
        <v>531</v>
      </c>
      <c r="AG189" t="s">
        <v>532</v>
      </c>
      <c r="AH189" t="s">
        <v>533</v>
      </c>
      <c r="AI189" t="s">
        <v>534</v>
      </c>
      <c r="AJ189" t="s">
        <v>535</v>
      </c>
      <c r="AK189" t="s">
        <v>1160</v>
      </c>
    </row>
    <row r="190" spans="1:58" x14ac:dyDescent="0.25">
      <c r="B190" t="b">
        <f t="shared" si="7"/>
        <v>0</v>
      </c>
      <c r="C190">
        <f t="shared" si="9"/>
        <v>0</v>
      </c>
      <c r="D190" s="3" t="str">
        <f t="shared" si="8"/>
        <v>\r\n\t&lt;route id="GrgeHill-Wynn_BTH-02-Finish-Routed_189" edges="'49940069 '12118208#0 '12118208#2 '12118208#3 '-348015507#1 '-12132369#1 '-486653626#1 '-486653626#0 '-195659731#1 '-195659731#0 '-49916294#1 '49916295#0 '49916295#0-AddedOffRampEdge '49916295#1 '-32121248#9 '-32121248#8 '-32121248#7 '-32121248#6 '-32121248#5 '-32121248#4 '-32121248#3 '-32121248#2 '-32121248#1 '-32121248#0 '134563759 '-42706763#5 '-42706763#3 '-42706763#2/&gt;</v>
      </c>
      <c r="E190" t="s">
        <v>819</v>
      </c>
      <c r="F190" t="s">
        <v>1021</v>
      </c>
      <c r="G190" s="4" t="s">
        <v>1169</v>
      </c>
      <c r="H190" t="s">
        <v>601</v>
      </c>
      <c r="I190" t="s">
        <v>602</v>
      </c>
      <c r="J190" t="s">
        <v>603</v>
      </c>
      <c r="K190" t="s">
        <v>386</v>
      </c>
      <c r="L190" t="s">
        <v>387</v>
      </c>
      <c r="M190" t="s">
        <v>388</v>
      </c>
      <c r="N190" t="s">
        <v>389</v>
      </c>
      <c r="O190" t="s">
        <v>390</v>
      </c>
      <c r="P190" t="s">
        <v>391</v>
      </c>
      <c r="Q190" t="s">
        <v>392</v>
      </c>
      <c r="R190" t="s">
        <v>393</v>
      </c>
      <c r="S190" t="s">
        <v>394</v>
      </c>
      <c r="T190" t="s">
        <v>395</v>
      </c>
      <c r="U190" t="s">
        <v>613</v>
      </c>
      <c r="V190" t="s">
        <v>614</v>
      </c>
      <c r="W190" t="s">
        <v>615</v>
      </c>
      <c r="X190" t="s">
        <v>616</v>
      </c>
      <c r="Y190" t="s">
        <v>617</v>
      </c>
      <c r="Z190" t="s">
        <v>618</v>
      </c>
      <c r="AA190" t="s">
        <v>619</v>
      </c>
      <c r="AB190" t="s">
        <v>620</v>
      </c>
      <c r="AC190" t="s">
        <v>621</v>
      </c>
      <c r="AD190" t="s">
        <v>622</v>
      </c>
      <c r="AE190" t="s">
        <v>623</v>
      </c>
      <c r="AF190" t="s">
        <v>538</v>
      </c>
      <c r="AG190" t="s">
        <v>539</v>
      </c>
      <c r="AH190" t="s">
        <v>1161</v>
      </c>
    </row>
    <row r="191" spans="1:58" x14ac:dyDescent="0.25">
      <c r="B191" t="b">
        <f t="shared" si="7"/>
        <v>0</v>
      </c>
      <c r="C191">
        <f t="shared" si="9"/>
        <v>0</v>
      </c>
      <c r="D191" s="3" t="str">
        <f t="shared" si="8"/>
        <v>\r\n\t&lt;route id="GrgeHill-Wynn_BTH-02-Finish-Routed_190"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'49887337#0 '-43117599/&gt;</v>
      </c>
      <c r="E191" t="s">
        <v>820</v>
      </c>
      <c r="F191" t="s">
        <v>1021</v>
      </c>
      <c r="G191" s="4" t="s">
        <v>1169</v>
      </c>
      <c r="H191" t="s">
        <v>601</v>
      </c>
      <c r="I191" t="s">
        <v>602</v>
      </c>
      <c r="J191" t="s">
        <v>603</v>
      </c>
      <c r="K191" t="s">
        <v>386</v>
      </c>
      <c r="L191" t="s">
        <v>387</v>
      </c>
      <c r="M191" t="s">
        <v>604</v>
      </c>
      <c r="N191" t="s">
        <v>605</v>
      </c>
      <c r="O191" t="s">
        <v>606</v>
      </c>
      <c r="P191" t="s">
        <v>607</v>
      </c>
      <c r="Q191" t="s">
        <v>608</v>
      </c>
      <c r="R191" t="s">
        <v>609</v>
      </c>
      <c r="S191" t="s">
        <v>610</v>
      </c>
      <c r="T191" t="s">
        <v>611</v>
      </c>
      <c r="U191" t="s">
        <v>612</v>
      </c>
      <c r="V191" t="s">
        <v>540</v>
      </c>
      <c r="W191" t="s">
        <v>541</v>
      </c>
      <c r="X191" t="s">
        <v>542</v>
      </c>
      <c r="Y191" t="s">
        <v>543</v>
      </c>
      <c r="Z191" t="s">
        <v>544</v>
      </c>
      <c r="AA191" t="s">
        <v>545</v>
      </c>
      <c r="AB191" t="s">
        <v>546</v>
      </c>
      <c r="AC191" t="s">
        <v>547</v>
      </c>
      <c r="AD191" t="s">
        <v>548</v>
      </c>
      <c r="AE191" t="s">
        <v>549</v>
      </c>
      <c r="AF191" t="s">
        <v>550</v>
      </c>
      <c r="AG191" t="s">
        <v>551</v>
      </c>
      <c r="AH191" t="s">
        <v>552</v>
      </c>
      <c r="AI191" t="s">
        <v>553</v>
      </c>
      <c r="AJ191" t="s">
        <v>554</v>
      </c>
      <c r="AK191" t="s">
        <v>555</v>
      </c>
      <c r="AL191" t="s">
        <v>556</v>
      </c>
      <c r="AM191" t="s">
        <v>557</v>
      </c>
      <c r="AN191" t="s">
        <v>1162</v>
      </c>
    </row>
    <row r="192" spans="1:58" x14ac:dyDescent="0.25">
      <c r="B192" t="b">
        <f t="shared" si="7"/>
        <v>0</v>
      </c>
      <c r="C192">
        <f t="shared" si="9"/>
        <v>0</v>
      </c>
      <c r="D192" s="3" t="str">
        <f t="shared" si="8"/>
        <v>\r\n\t&lt;route id="GrgeHill-Wynn_BTH-02-Finish-Routed_191" edges="'49940069 '12177786#0 '12177786#2 '12180067#0 '12180067#2 '12180067#3 '12180067#4 '12180067#6 '12180067#7 '12180067#9 '486653628 '43117623/&gt;</v>
      </c>
      <c r="E192" t="s">
        <v>821</v>
      </c>
      <c r="F192" t="s">
        <v>1021</v>
      </c>
      <c r="G192" s="4" t="s">
        <v>1169</v>
      </c>
      <c r="H192" t="s">
        <v>624</v>
      </c>
      <c r="I192" t="s">
        <v>625</v>
      </c>
      <c r="J192" t="s">
        <v>399</v>
      </c>
      <c r="K192" t="s">
        <v>400</v>
      </c>
      <c r="L192" t="s">
        <v>401</v>
      </c>
      <c r="M192" t="s">
        <v>402</v>
      </c>
      <c r="N192" t="s">
        <v>403</v>
      </c>
      <c r="O192" t="s">
        <v>404</v>
      </c>
      <c r="P192" t="s">
        <v>405</v>
      </c>
      <c r="Q192" t="s">
        <v>406</v>
      </c>
      <c r="R192" t="s">
        <v>1163</v>
      </c>
    </row>
    <row r="193" spans="1:41" x14ac:dyDescent="0.25">
      <c r="B193" t="b">
        <f t="shared" si="7"/>
        <v>0</v>
      </c>
      <c r="C193">
        <f t="shared" si="9"/>
        <v>0</v>
      </c>
      <c r="D193" s="3" t="str">
        <f t="shared" si="8"/>
        <v>\r\n\t&lt;route id="GrgeHill-Wynn_BTH-02-Finish-Routed_192" edges="'49940069 '12177786#0 '12177786#2 '12180067#0 '12180067#2 '12180067#3 '12180067#4 '12180067#6 '12180067#7 '12180067#9 '486653628 '43117623 '43357850#10 '43357850#11 '43357850#14.0/&gt;</v>
      </c>
      <c r="E193" t="s">
        <v>822</v>
      </c>
      <c r="F193" t="s">
        <v>1021</v>
      </c>
      <c r="G193" s="4" t="s">
        <v>1169</v>
      </c>
      <c r="H193" t="s">
        <v>624</v>
      </c>
      <c r="I193" t="s">
        <v>625</v>
      </c>
      <c r="J193" t="s">
        <v>399</v>
      </c>
      <c r="K193" t="s">
        <v>400</v>
      </c>
      <c r="L193" t="s">
        <v>401</v>
      </c>
      <c r="M193" t="s">
        <v>402</v>
      </c>
      <c r="N193" t="s">
        <v>403</v>
      </c>
      <c r="O193" t="s">
        <v>404</v>
      </c>
      <c r="P193" t="s">
        <v>405</v>
      </c>
      <c r="Q193" t="s">
        <v>406</v>
      </c>
      <c r="R193" t="s">
        <v>407</v>
      </c>
      <c r="S193" t="s">
        <v>558</v>
      </c>
      <c r="T193" t="s">
        <v>559</v>
      </c>
      <c r="U193" t="s">
        <v>1164</v>
      </c>
    </row>
    <row r="194" spans="1:41" x14ac:dyDescent="0.25">
      <c r="B194" t="b">
        <f t="shared" si="7"/>
        <v>0</v>
      </c>
      <c r="C194">
        <f t="shared" si="9"/>
        <v>0</v>
      </c>
      <c r="D194" s="3" t="str">
        <f t="shared" si="8"/>
        <v>\r\n\t&lt;route id="GrgeHill-Wynn_BTH-02-Finish-Routed_193" edges="'49940069 '12118208#0 '12118208#2 '12118208#3 '-348015507#1 '-12132369#1 '-388756837#5 '-388756837#4 '-388756837#3 '-388756837#2 '-388756837#1 '-388756837#0 '-387423967#2 '-387423967#1 '-387423967#0 '-62105282#7 '-62105282#6 '-62105282#5 '-62105282#3 '-62105282#2 '-62105282#1 '-62105282#0 '134559122#0 '196358980#3 '134557562#0 '134557562#1 '134557562#2 '134557562#3 '134557562#4 '134558401 '134558400 '485212838#0 '485212847#0/&gt;</v>
      </c>
      <c r="E194" t="s">
        <v>823</v>
      </c>
      <c r="F194" t="s">
        <v>1021</v>
      </c>
      <c r="G194" s="4" t="s">
        <v>1169</v>
      </c>
      <c r="H194" t="s">
        <v>601</v>
      </c>
      <c r="I194" t="s">
        <v>602</v>
      </c>
      <c r="J194" t="s">
        <v>603</v>
      </c>
      <c r="K194" t="s">
        <v>386</v>
      </c>
      <c r="L194" t="s">
        <v>387</v>
      </c>
      <c r="M194" t="s">
        <v>604</v>
      </c>
      <c r="N194" t="s">
        <v>605</v>
      </c>
      <c r="O194" t="s">
        <v>606</v>
      </c>
      <c r="P194" t="s">
        <v>607</v>
      </c>
      <c r="Q194" t="s">
        <v>608</v>
      </c>
      <c r="R194" t="s">
        <v>609</v>
      </c>
      <c r="S194" t="s">
        <v>610</v>
      </c>
      <c r="T194" t="s">
        <v>611</v>
      </c>
      <c r="U194" t="s">
        <v>612</v>
      </c>
      <c r="V194" t="s">
        <v>540</v>
      </c>
      <c r="W194" t="s">
        <v>541</v>
      </c>
      <c r="X194" t="s">
        <v>542</v>
      </c>
      <c r="Y194" t="s">
        <v>543</v>
      </c>
      <c r="Z194" t="s">
        <v>544</v>
      </c>
      <c r="AA194" t="s">
        <v>545</v>
      </c>
      <c r="AB194" t="s">
        <v>546</v>
      </c>
      <c r="AC194" t="s">
        <v>547</v>
      </c>
      <c r="AD194" t="s">
        <v>548</v>
      </c>
      <c r="AE194" t="s">
        <v>549</v>
      </c>
      <c r="AF194" t="s">
        <v>550</v>
      </c>
      <c r="AG194" t="s">
        <v>551</v>
      </c>
      <c r="AH194" t="s">
        <v>552</v>
      </c>
      <c r="AI194" t="s">
        <v>553</v>
      </c>
      <c r="AJ194" t="s">
        <v>554</v>
      </c>
      <c r="AK194" t="s">
        <v>555</v>
      </c>
      <c r="AL194" t="s">
        <v>556</v>
      </c>
      <c r="AM194" t="s">
        <v>1165</v>
      </c>
    </row>
    <row r="195" spans="1:41" x14ac:dyDescent="0.25">
      <c r="B195" t="b">
        <f t="shared" ref="B195:B245" si="10">IF(LEFT(C195,2)="&lt;r",IF(A195=6,_xlfn.CONCAT(C195,D195:D200,"\r\n&lt;/routeDistribution&gt;"),_xlfn.CONCAT(C195,D195:D202,"\r\n&lt;/routeDistribution&gt;")))</f>
        <v>0</v>
      </c>
      <c r="C195">
        <f t="shared" si="9"/>
        <v>0</v>
      </c>
      <c r="D195" s="3" t="str">
        <f t="shared" ref="D195:D245" si="11">_xlfn.CONCAT("\r\n\t&lt;",E195," ",F195,"=",CHAR(34),G195:BH195)</f>
        <v>\r\n\t&lt;route id="GrgeHill-Wynn_BTH-02-Finish-Routed_194" edges="'49940069 '12177786#0 '12177786#2 '12180067#0 '12180067#2 '12180067#3 '12180067#4 '49916232#0 '12113021#2-AddedOnRampEdge '12113021#2 '43119835#1-AddedOnRampEdge '43119835#1 '43119835#1-AddedOffRampEdge '43119833#1 '49887339-AddedOnRampEdge '49887339.0/&gt;</v>
      </c>
      <c r="E195" t="s">
        <v>824</v>
      </c>
      <c r="F195" t="s">
        <v>1021</v>
      </c>
      <c r="G195" s="4" t="s">
        <v>1169</v>
      </c>
      <c r="H195" t="s">
        <v>624</v>
      </c>
      <c r="I195" t="s">
        <v>625</v>
      </c>
      <c r="J195" t="s">
        <v>399</v>
      </c>
      <c r="K195" t="s">
        <v>400</v>
      </c>
      <c r="L195" t="s">
        <v>401</v>
      </c>
      <c r="M195" t="s">
        <v>402</v>
      </c>
      <c r="N195" t="s">
        <v>560</v>
      </c>
      <c r="O195" t="s">
        <v>561</v>
      </c>
      <c r="P195" t="s">
        <v>562</v>
      </c>
      <c r="Q195" t="s">
        <v>563</v>
      </c>
      <c r="R195" t="s">
        <v>564</v>
      </c>
      <c r="S195" t="s">
        <v>565</v>
      </c>
      <c r="T195" t="s">
        <v>566</v>
      </c>
      <c r="U195" t="s">
        <v>567</v>
      </c>
      <c r="V195" t="s">
        <v>1166</v>
      </c>
    </row>
    <row r="196" spans="1:41" x14ac:dyDescent="0.25">
      <c r="A196">
        <v>8</v>
      </c>
      <c r="B196" t="str">
        <f t="shared" si="10"/>
        <v>&lt;routeDistribution id="Montgm-76-ramp-MLK-EB-14-Distrib"&gt; \r\n\t&lt;route id="Montgm-76-ramp-MLK-EB-14-Finish-Routed_195" edges="'43117623 '43357850#10 '-12174962 '-106455706#2 '-106455706#0 '133870829#0 '133870831#4 '133870831#5 '106455705#0 '106455705#2 '-196358967#3 '-196358967#2 '134557563#5 '134557563#6 '134557563#7 '134557563#8 '-12150712#6 '-12150712#4 '-12150712#3/&gt;\r\n\t&lt;route id="Montgm-76-ramp-MLK-EB-14-Finish-Routed_196" edges="'43117623 '43357850#10 '-12174962 '-106455706#2 '-106455706#0 '133870829#0 '133870831#4 '133870831#5 '106455705#0 '106455705#2 '-196358967#3 '-196358967#2 '134557563#5 '134557563#6 '-50111737#1 '-50111737#0 '-12202540#2 '-12202540#1/&gt;\r\n\t&lt;route id="Montgm-76-ramp-MLK-EB-14-Finish-Routed_197" edges="'43117623 '43357850#10 '-12174962 '-106455706#2 '-106455706#0 '133870829#0 '133870831#4 '133870831#5 '106455705#0 '106455705#2 '-196358967#3 '-196358967#2 '134557563#5 '134557563#6 '134557563#7 '134557563#8 '134557563#9 '134557563#10 '-42706763#5 '-42706763#3 '-42706763#2/&gt;\r\n\t&lt;route id="Montgm-76-ramp-MLK-EB-14-Finish-Routed_198" edges="'43117623 '43357850#10 '43357850#11 '-12161029#1 '485212845 '485212849 '485212844#0 '49887337#0 '-43117599/&gt;\r\n\t&lt;route id="Montgm-76-ramp-MLK-EB-14-Finish-Routed_199" edges="'43117623/&gt;\r\n\t&lt;route id="Montgm-76-ramp-MLK-EB-14-Finish-Routed_200" edges="'43117623 '43357850#10 '43357850#11 '43357850#14.0/&gt;\r\n\t&lt;route id="Montgm-76-ramp-MLK-EB-14-Finish-Routed_201" edges="'43117623 '43357850#10 '43357850#11 '-12161029#1 '485212845 '485212849 '485212844#0 '485212847#0/&gt;\r\n\t&lt;route id="Montgm-76-ramp-MLK-EB-14-Finish-Routed_202" edges="'43117623 '43357850#10 '43357850#11 '-12161029#1 '485212845 '485212849 '485212844#0 '485212835#0 '423972760 '12112343#3 '49887339-AddedOnRampEdge '49887339.0/&gt;\r\n&lt;/routeDistribution&gt;</v>
      </c>
      <c r="C196" s="3" t="s">
        <v>322</v>
      </c>
      <c r="D196" s="3" t="str">
        <f t="shared" si="11"/>
        <v>\r\n\t&lt;route id="Montgm-76-ramp-MLK-EB-14-Finish-Routed_195" edges="'43117623 '43357850#10 '-12174962 '-106455706#2 '-106455706#0 '133870829#0 '133870831#4 '133870831#5 '106455705#0 '106455705#2 '-196358967#3 '-196358967#2 '134557563#5 '134557563#6 '134557563#7 '134557563#8 '-12150712#6 '-12150712#4 '-12150712#3/&gt;</v>
      </c>
      <c r="E196" t="s">
        <v>957</v>
      </c>
      <c r="F196" t="s">
        <v>1021</v>
      </c>
      <c r="G196" s="4" t="s">
        <v>1184</v>
      </c>
      <c r="H196" t="s">
        <v>558</v>
      </c>
      <c r="I196" t="s">
        <v>730</v>
      </c>
      <c r="J196" t="s">
        <v>731</v>
      </c>
      <c r="K196" t="s">
        <v>732</v>
      </c>
      <c r="L196" t="s">
        <v>733</v>
      </c>
      <c r="M196" t="s">
        <v>734</v>
      </c>
      <c r="N196" t="s">
        <v>585</v>
      </c>
      <c r="O196" t="s">
        <v>596</v>
      </c>
      <c r="P196" t="s">
        <v>597</v>
      </c>
      <c r="Q196" t="s">
        <v>735</v>
      </c>
      <c r="R196" t="s">
        <v>736</v>
      </c>
      <c r="S196" t="s">
        <v>719</v>
      </c>
      <c r="T196" t="s">
        <v>720</v>
      </c>
      <c r="U196" t="s">
        <v>721</v>
      </c>
      <c r="V196" t="s">
        <v>722</v>
      </c>
      <c r="W196" t="s">
        <v>529</v>
      </c>
      <c r="X196" t="s">
        <v>530</v>
      </c>
      <c r="Y196" t="s">
        <v>1159</v>
      </c>
    </row>
    <row r="197" spans="1:41" x14ac:dyDescent="0.25">
      <c r="B197" t="b">
        <f t="shared" si="10"/>
        <v>0</v>
      </c>
      <c r="C197">
        <f t="shared" si="9"/>
        <v>0</v>
      </c>
      <c r="D197" s="3" t="str">
        <f t="shared" si="11"/>
        <v>\r\n\t&lt;route id="Montgm-76-ramp-MLK-EB-14-Finish-Routed_196" edges="'43117623 '43357850#10 '-12174962 '-106455706#2 '-106455706#0 '133870829#0 '133870831#4 '133870831#5 '106455705#0 '106455705#2 '-196358967#3 '-196358967#2 '134557563#5 '134557563#6 '-50111737#1 '-50111737#0 '-12202540#2 '-12202540#1/&gt;</v>
      </c>
      <c r="E197" t="s">
        <v>958</v>
      </c>
      <c r="F197" t="s">
        <v>1021</v>
      </c>
      <c r="G197" s="4" t="s">
        <v>1184</v>
      </c>
      <c r="H197" t="s">
        <v>558</v>
      </c>
      <c r="I197" t="s">
        <v>730</v>
      </c>
      <c r="J197" t="s">
        <v>731</v>
      </c>
      <c r="K197" t="s">
        <v>732</v>
      </c>
      <c r="L197" t="s">
        <v>733</v>
      </c>
      <c r="M197" t="s">
        <v>734</v>
      </c>
      <c r="N197" t="s">
        <v>585</v>
      </c>
      <c r="O197" t="s">
        <v>596</v>
      </c>
      <c r="P197" t="s">
        <v>597</v>
      </c>
      <c r="Q197" t="s">
        <v>735</v>
      </c>
      <c r="R197" t="s">
        <v>736</v>
      </c>
      <c r="S197" t="s">
        <v>719</v>
      </c>
      <c r="T197" t="s">
        <v>720</v>
      </c>
      <c r="U197" t="s">
        <v>581</v>
      </c>
      <c r="V197" t="s">
        <v>582</v>
      </c>
      <c r="W197" t="s">
        <v>535</v>
      </c>
      <c r="X197" t="s">
        <v>1160</v>
      </c>
    </row>
    <row r="198" spans="1:41" x14ac:dyDescent="0.25">
      <c r="B198" t="b">
        <f t="shared" si="10"/>
        <v>0</v>
      </c>
      <c r="C198">
        <f t="shared" si="9"/>
        <v>0</v>
      </c>
      <c r="D198" s="3" t="str">
        <f t="shared" si="11"/>
        <v>\r\n\t&lt;route id="Montgm-76-ramp-MLK-EB-14-Finish-Routed_197" edges="'43117623 '43357850#10 '-12174962 '-106455706#2 '-106455706#0 '133870829#0 '133870831#4 '133870831#5 '106455705#0 '106455705#2 '-196358967#3 '-196358967#2 '134557563#5 '134557563#6 '134557563#7 '134557563#8 '134557563#9 '134557563#10 '-42706763#5 '-42706763#3 '-42706763#2/&gt;</v>
      </c>
      <c r="E198" t="s">
        <v>959</v>
      </c>
      <c r="F198" t="s">
        <v>1021</v>
      </c>
      <c r="G198" s="4" t="s">
        <v>1184</v>
      </c>
      <c r="H198" t="s">
        <v>558</v>
      </c>
      <c r="I198" t="s">
        <v>730</v>
      </c>
      <c r="J198" t="s">
        <v>731</v>
      </c>
      <c r="K198" t="s">
        <v>732</v>
      </c>
      <c r="L198" t="s">
        <v>733</v>
      </c>
      <c r="M198" t="s">
        <v>734</v>
      </c>
      <c r="N198" t="s">
        <v>585</v>
      </c>
      <c r="O198" t="s">
        <v>596</v>
      </c>
      <c r="P198" t="s">
        <v>597</v>
      </c>
      <c r="Q198" t="s">
        <v>735</v>
      </c>
      <c r="R198" t="s">
        <v>736</v>
      </c>
      <c r="S198" t="s">
        <v>719</v>
      </c>
      <c r="T198" t="s">
        <v>720</v>
      </c>
      <c r="U198" t="s">
        <v>721</v>
      </c>
      <c r="V198" t="s">
        <v>722</v>
      </c>
      <c r="W198" t="s">
        <v>536</v>
      </c>
      <c r="X198" t="s">
        <v>537</v>
      </c>
      <c r="Y198" t="s">
        <v>538</v>
      </c>
      <c r="Z198" t="s">
        <v>539</v>
      </c>
      <c r="AA198" t="s">
        <v>1161</v>
      </c>
    </row>
    <row r="199" spans="1:41" x14ac:dyDescent="0.25">
      <c r="B199" t="b">
        <f t="shared" si="10"/>
        <v>0</v>
      </c>
      <c r="C199">
        <f t="shared" si="9"/>
        <v>0</v>
      </c>
      <c r="D199" s="3" t="str">
        <f t="shared" si="11"/>
        <v>\r\n\t&lt;route id="Montgm-76-ramp-MLK-EB-14-Finish-Routed_198" edges="'43117623 '43357850#10 '43357850#11 '-12161029#1 '485212845 '485212849 '485212844#0 '49887337#0 '-43117599/&gt;</v>
      </c>
      <c r="E199" t="s">
        <v>960</v>
      </c>
      <c r="F199" t="s">
        <v>1021</v>
      </c>
      <c r="G199" s="4" t="s">
        <v>1184</v>
      </c>
      <c r="H199" t="s">
        <v>558</v>
      </c>
      <c r="I199" t="s">
        <v>559</v>
      </c>
      <c r="J199" t="s">
        <v>723</v>
      </c>
      <c r="K199" t="s">
        <v>591</v>
      </c>
      <c r="L199" t="s">
        <v>592</v>
      </c>
      <c r="M199" t="s">
        <v>593</v>
      </c>
      <c r="N199" t="s">
        <v>557</v>
      </c>
      <c r="O199" t="s">
        <v>1162</v>
      </c>
    </row>
    <row r="200" spans="1:41" x14ac:dyDescent="0.25">
      <c r="B200" t="b">
        <f t="shared" si="10"/>
        <v>0</v>
      </c>
      <c r="C200">
        <f t="shared" si="9"/>
        <v>0</v>
      </c>
      <c r="D200" s="3" t="str">
        <f t="shared" si="11"/>
        <v>\r\n\t&lt;route id="Montgm-76-ramp-MLK-EB-14-Finish-Routed_199" edges="'43117623/&gt;</v>
      </c>
      <c r="E200" t="s">
        <v>961</v>
      </c>
      <c r="F200" t="s">
        <v>1021</v>
      </c>
      <c r="G200" s="4" t="s">
        <v>1101</v>
      </c>
    </row>
    <row r="201" spans="1:41" x14ac:dyDescent="0.25">
      <c r="B201" t="b">
        <f t="shared" si="10"/>
        <v>0</v>
      </c>
      <c r="C201">
        <f t="shared" si="9"/>
        <v>0</v>
      </c>
      <c r="D201" s="3" t="str">
        <f t="shared" si="11"/>
        <v>\r\n\t&lt;route id="Montgm-76-ramp-MLK-EB-14-Finish-Routed_200" edges="'43117623 '43357850#10 '43357850#11 '43357850#14.0/&gt;</v>
      </c>
      <c r="E201" t="s">
        <v>962</v>
      </c>
      <c r="F201" t="s">
        <v>1021</v>
      </c>
      <c r="G201" s="4" t="s">
        <v>1184</v>
      </c>
      <c r="H201" t="s">
        <v>558</v>
      </c>
      <c r="I201" t="s">
        <v>559</v>
      </c>
      <c r="J201" t="s">
        <v>1164</v>
      </c>
    </row>
    <row r="202" spans="1:41" x14ac:dyDescent="0.25">
      <c r="B202" t="b">
        <f t="shared" si="10"/>
        <v>0</v>
      </c>
      <c r="C202">
        <f t="shared" si="9"/>
        <v>0</v>
      </c>
      <c r="D202" s="3" t="str">
        <f t="shared" si="11"/>
        <v>\r\n\t&lt;route id="Montgm-76-ramp-MLK-EB-14-Finish-Routed_201" edges="'43117623 '43357850#10 '43357850#11 '-12161029#1 '485212845 '485212849 '485212844#0 '485212847#0/&gt;</v>
      </c>
      <c r="E202" t="s">
        <v>963</v>
      </c>
      <c r="F202" t="s">
        <v>1021</v>
      </c>
      <c r="G202" s="4" t="s">
        <v>1184</v>
      </c>
      <c r="H202" t="s">
        <v>558</v>
      </c>
      <c r="I202" t="s">
        <v>559</v>
      </c>
      <c r="J202" t="s">
        <v>723</v>
      </c>
      <c r="K202" t="s">
        <v>591</v>
      </c>
      <c r="L202" t="s">
        <v>592</v>
      </c>
      <c r="M202" t="s">
        <v>593</v>
      </c>
      <c r="N202" t="s">
        <v>1165</v>
      </c>
    </row>
    <row r="203" spans="1:41" x14ac:dyDescent="0.25">
      <c r="B203" t="b">
        <f t="shared" si="10"/>
        <v>0</v>
      </c>
      <c r="C203">
        <f t="shared" si="9"/>
        <v>0</v>
      </c>
      <c r="D203" s="3" t="str">
        <f t="shared" si="11"/>
        <v>\r\n\t&lt;route id="Montgm-76-ramp-MLK-EB-14-Finish-Routed_202" edges="'43117623 '43357850#10 '43357850#11 '-12161029#1 '485212845 '485212849 '485212844#0 '485212835#0 '423972760 '12112343#3 '49887339-AddedOnRampEdge '49887339.0/&gt;</v>
      </c>
      <c r="E203" t="s">
        <v>964</v>
      </c>
      <c r="F203" t="s">
        <v>1021</v>
      </c>
      <c r="G203" s="5" t="s">
        <v>1184</v>
      </c>
      <c r="H203" t="s">
        <v>558</v>
      </c>
      <c r="I203" t="s">
        <v>559</v>
      </c>
      <c r="J203" t="s">
        <v>723</v>
      </c>
      <c r="K203" t="s">
        <v>591</v>
      </c>
      <c r="L203" t="s">
        <v>592</v>
      </c>
      <c r="M203" t="s">
        <v>593</v>
      </c>
      <c r="N203" t="s">
        <v>737</v>
      </c>
      <c r="O203" t="s">
        <v>738</v>
      </c>
      <c r="P203" t="s">
        <v>598</v>
      </c>
      <c r="Q203" t="s">
        <v>567</v>
      </c>
      <c r="R203" t="s">
        <v>1166</v>
      </c>
    </row>
    <row r="204" spans="1:41" x14ac:dyDescent="0.25">
      <c r="A204">
        <v>6</v>
      </c>
      <c r="B204" t="str">
        <f t="shared" si="10"/>
        <v>&lt;routeDistribution id="Montgm-76-ramp-MLK-WB-14-Distrib"&gt; \r\n\t&lt;route id="Montgm-76-ramp-MLK-WB-14-Finish-Routed_203" edges="'-43117624#1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id="Montgm-76-ramp-MLK-WB-14-Finish-Routed_204" edges="'-43117624#1 '-486653628 '-12180067#9 '-12180067#7 '-12180067#6 '-12180067#5 '-12180067#3 '-12180067#2 '-12180067#1 '424978639.0 '424978639.102 '387423966 '424978644 '423965484 '196358954#0 '196358954#1 '448887868 '448887871#0 '448887871#1 '448887869 '448887867 '196358956#0 '448887870#0 '12327906#0 '12327906#1/&gt;\r\n\t&lt;route id="Montgm-76-ramp-MLK-WB-14-Finish-Routed_205" edges="'-43117624#1 '-486653628 '-12180067#9 '-12180067#7 '-12180067#6 '-12180067#5 '-12180067#3 '-12180067#2 '-12180067#1 '424978639.0 '424978639.102 '12180460#0 '196358988#0 '49940061 '196358983#0 '196358983#1 '196358983#2 '196358983#3 '196358983#4 '196358983#5 '196358983#6 '196358983#7 '196358983#8/&gt;\r\n\t&lt;route id="Montgm-76-ramp-MLK-WB-14-Finish-Routed_206" edges="'-43117624#1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id="Montgm-76-ramp-MLK-WB-14-Finish-Routed_207" edges="'-43117624#1 '-486653628 '-12180067#9 '-12180067#7 '-12180067#6 '-12180067#5 '-12180067#3 '-12156616#2 '49916246 '12180067#4 '12180067#6 '12180067#7 '12180067#9 '486653628 '43117623 '-43357850#9 '-43357850#4/&gt;\r\n\t&lt;route id="Montgm-76-ramp-MLK-WB-14-Finish-Routed_208" edges="'-43117624#1 '12113372 '12113368#3-AddedOnRampEdge '12113368#3 '121243831 '448887924 '49321305/&gt;\r\n&lt;/routeDistribution&gt;</v>
      </c>
      <c r="C204" s="3" t="s">
        <v>323</v>
      </c>
      <c r="D204" s="3" t="str">
        <f t="shared" si="11"/>
        <v>\r\n\t&lt;route id="Montgm-76-ramp-MLK-WB-14-Finish-Routed_203" edges="'-43117624#1 '-486653628 '-12180067#9 '-12180067#7 '-12180067#6 '-12180067#5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204" t="s">
        <v>965</v>
      </c>
      <c r="F204" t="s">
        <v>1021</v>
      </c>
      <c r="G204" s="4" t="s">
        <v>1185</v>
      </c>
      <c r="H204" t="s">
        <v>739</v>
      </c>
      <c r="I204" t="s">
        <v>740</v>
      </c>
      <c r="J204" t="s">
        <v>741</v>
      </c>
      <c r="K204" t="s">
        <v>742</v>
      </c>
      <c r="L204" t="s">
        <v>724</v>
      </c>
      <c r="M204" t="s">
        <v>725</v>
      </c>
      <c r="N204" t="s">
        <v>726</v>
      </c>
      <c r="O204" t="s">
        <v>727</v>
      </c>
      <c r="P204" t="s">
        <v>335</v>
      </c>
      <c r="Q204" t="s">
        <v>336</v>
      </c>
      <c r="R204" t="s">
        <v>337</v>
      </c>
      <c r="S204" t="s">
        <v>338</v>
      </c>
      <c r="T204" t="s">
        <v>339</v>
      </c>
      <c r="U204" t="s">
        <v>340</v>
      </c>
      <c r="V204" t="s">
        <v>341</v>
      </c>
      <c r="W204" t="s">
        <v>342</v>
      </c>
      <c r="X204" t="s">
        <v>343</v>
      </c>
      <c r="Y204" t="s">
        <v>344</v>
      </c>
      <c r="Z204" t="s">
        <v>345</v>
      </c>
      <c r="AA204" t="s">
        <v>346</v>
      </c>
      <c r="AB204" t="s">
        <v>347</v>
      </c>
      <c r="AC204" t="s">
        <v>348</v>
      </c>
      <c r="AD204" t="s">
        <v>349</v>
      </c>
      <c r="AE204" t="s">
        <v>350</v>
      </c>
      <c r="AF204" t="s">
        <v>351</v>
      </c>
      <c r="AG204" t="s">
        <v>352</v>
      </c>
      <c r="AH204" t="s">
        <v>353</v>
      </c>
      <c r="AI204" t="s">
        <v>354</v>
      </c>
      <c r="AJ204" t="s">
        <v>355</v>
      </c>
      <c r="AK204" t="s">
        <v>356</v>
      </c>
      <c r="AL204" t="s">
        <v>357</v>
      </c>
      <c r="AM204" t="s">
        <v>358</v>
      </c>
      <c r="AN204" t="s">
        <v>1150</v>
      </c>
    </row>
    <row r="205" spans="1:41" x14ac:dyDescent="0.25">
      <c r="B205" t="b">
        <f t="shared" si="10"/>
        <v>0</v>
      </c>
      <c r="C205">
        <f t="shared" si="9"/>
        <v>0</v>
      </c>
      <c r="D205" s="3" t="str">
        <f t="shared" si="11"/>
        <v>\r\n\t&lt;route id="Montgm-76-ramp-MLK-WB-14-Finish-Routed_204" edges="'-43117624#1 '-486653628 '-12180067#9 '-12180067#7 '-12180067#6 '-12180067#5 '-12180067#3 '-12180067#2 '-12180067#1 '424978639.0 '424978639.102 '387423966 '424978644 '423965484 '196358954#0 '196358954#1 '448887868 '448887871#0 '448887871#1 '448887869 '448887867 '196358956#0 '448887870#0 '12327906#0 '12327906#1/&gt;</v>
      </c>
      <c r="E205" t="s">
        <v>966</v>
      </c>
      <c r="F205" t="s">
        <v>1021</v>
      </c>
      <c r="G205" s="4" t="s">
        <v>1185</v>
      </c>
      <c r="H205" t="s">
        <v>739</v>
      </c>
      <c r="I205" t="s">
        <v>740</v>
      </c>
      <c r="J205" t="s">
        <v>741</v>
      </c>
      <c r="K205" t="s">
        <v>742</v>
      </c>
      <c r="L205" t="s">
        <v>724</v>
      </c>
      <c r="M205" t="s">
        <v>725</v>
      </c>
      <c r="N205" t="s">
        <v>726</v>
      </c>
      <c r="O205" t="s">
        <v>727</v>
      </c>
      <c r="P205" t="s">
        <v>335</v>
      </c>
      <c r="Q205" t="s">
        <v>336</v>
      </c>
      <c r="R205" t="s">
        <v>337</v>
      </c>
      <c r="S205" t="s">
        <v>338</v>
      </c>
      <c r="T205" t="s">
        <v>339</v>
      </c>
      <c r="U205" t="s">
        <v>340</v>
      </c>
      <c r="V205" t="s">
        <v>359</v>
      </c>
      <c r="W205" t="s">
        <v>360</v>
      </c>
      <c r="X205" t="s">
        <v>361</v>
      </c>
      <c r="Y205" t="s">
        <v>362</v>
      </c>
      <c r="Z205" t="s">
        <v>363</v>
      </c>
      <c r="AA205" t="s">
        <v>364</v>
      </c>
      <c r="AB205" t="s">
        <v>365</v>
      </c>
      <c r="AC205" t="s">
        <v>366</v>
      </c>
      <c r="AD205" t="s">
        <v>367</v>
      </c>
      <c r="AE205" t="s">
        <v>1151</v>
      </c>
    </row>
    <row r="206" spans="1:41" x14ac:dyDescent="0.25">
      <c r="B206" t="b">
        <f t="shared" si="10"/>
        <v>0</v>
      </c>
      <c r="C206">
        <f t="shared" si="9"/>
        <v>0</v>
      </c>
      <c r="D206" s="3" t="str">
        <f t="shared" si="11"/>
        <v>\r\n\t&lt;route id="Montgm-76-ramp-MLK-WB-14-Finish-Routed_205" edges="'-43117624#1 '-486653628 '-12180067#9 '-12180067#7 '-12180067#6 '-12180067#5 '-12180067#3 '-12180067#2 '-12180067#1 '424978639.0 '424978639.102 '12180460#0 '196358988#0 '49940061 '196358983#0 '196358983#1 '196358983#2 '196358983#3 '196358983#4 '196358983#5 '196358983#6 '196358983#7 '196358983#8/&gt;</v>
      </c>
      <c r="E206" t="s">
        <v>967</v>
      </c>
      <c r="F206" t="s">
        <v>1021</v>
      </c>
      <c r="G206" s="4" t="s">
        <v>1185</v>
      </c>
      <c r="H206" t="s">
        <v>739</v>
      </c>
      <c r="I206" t="s">
        <v>740</v>
      </c>
      <c r="J206" t="s">
        <v>741</v>
      </c>
      <c r="K206" t="s">
        <v>742</v>
      </c>
      <c r="L206" t="s">
        <v>724</v>
      </c>
      <c r="M206" t="s">
        <v>725</v>
      </c>
      <c r="N206" t="s">
        <v>726</v>
      </c>
      <c r="O206" t="s">
        <v>727</v>
      </c>
      <c r="P206" t="s">
        <v>335</v>
      </c>
      <c r="Q206" t="s">
        <v>336</v>
      </c>
      <c r="R206" t="s">
        <v>368</v>
      </c>
      <c r="S206" t="s">
        <v>369</v>
      </c>
      <c r="T206" t="s">
        <v>370</v>
      </c>
      <c r="U206" t="s">
        <v>371</v>
      </c>
      <c r="V206" t="s">
        <v>372</v>
      </c>
      <c r="W206" t="s">
        <v>373</v>
      </c>
      <c r="X206" t="s">
        <v>374</v>
      </c>
      <c r="Y206" t="s">
        <v>375</v>
      </c>
      <c r="Z206" t="s">
        <v>376</v>
      </c>
      <c r="AA206" t="s">
        <v>377</v>
      </c>
      <c r="AB206" t="s">
        <v>378</v>
      </c>
      <c r="AC206" t="s">
        <v>1152</v>
      </c>
    </row>
    <row r="207" spans="1:41" x14ac:dyDescent="0.25">
      <c r="B207" t="b">
        <f t="shared" si="10"/>
        <v>0</v>
      </c>
      <c r="C207">
        <f t="shared" si="9"/>
        <v>0</v>
      </c>
      <c r="D207" s="3" t="str">
        <f t="shared" si="11"/>
        <v>\r\n\t&lt;route id="Montgm-76-ramp-MLK-WB-14-Finish-Routed_206" edges="'-43117624#1 '-486653628 '-12180067#9 '-12180067#7 '-12180067#6 '-12180067#5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207" t="s">
        <v>968</v>
      </c>
      <c r="F207" t="s">
        <v>1021</v>
      </c>
      <c r="G207" s="4" t="s">
        <v>1185</v>
      </c>
      <c r="H207" t="s">
        <v>739</v>
      </c>
      <c r="I207" t="s">
        <v>740</v>
      </c>
      <c r="J207" t="s">
        <v>741</v>
      </c>
      <c r="K207" t="s">
        <v>742</v>
      </c>
      <c r="L207" t="s">
        <v>724</v>
      </c>
      <c r="M207" t="s">
        <v>725</v>
      </c>
      <c r="N207" t="s">
        <v>726</v>
      </c>
      <c r="O207" t="s">
        <v>727</v>
      </c>
      <c r="P207" t="s">
        <v>379</v>
      </c>
      <c r="Q207" t="s">
        <v>380</v>
      </c>
      <c r="R207" t="s">
        <v>381</v>
      </c>
      <c r="S207" t="s">
        <v>382</v>
      </c>
      <c r="T207" t="s">
        <v>383</v>
      </c>
      <c r="U207" t="s">
        <v>384</v>
      </c>
      <c r="V207" t="s">
        <v>385</v>
      </c>
      <c r="W207" t="s">
        <v>386</v>
      </c>
      <c r="X207" t="s">
        <v>387</v>
      </c>
      <c r="Y207" t="s">
        <v>388</v>
      </c>
      <c r="Z207" t="s">
        <v>389</v>
      </c>
      <c r="AA207" t="s">
        <v>390</v>
      </c>
      <c r="AB207" t="s">
        <v>391</v>
      </c>
      <c r="AC207" t="s">
        <v>392</v>
      </c>
      <c r="AD207" t="s">
        <v>393</v>
      </c>
      <c r="AE207" t="s">
        <v>394</v>
      </c>
      <c r="AF207" t="s">
        <v>395</v>
      </c>
      <c r="AG207" t="s">
        <v>778</v>
      </c>
      <c r="AH207" t="s">
        <v>779</v>
      </c>
      <c r="AI207" t="s">
        <v>780</v>
      </c>
      <c r="AJ207" t="s">
        <v>692</v>
      </c>
      <c r="AK207" t="s">
        <v>693</v>
      </c>
      <c r="AL207" t="s">
        <v>396</v>
      </c>
      <c r="AM207" t="s">
        <v>397</v>
      </c>
      <c r="AN207" t="s">
        <v>398</v>
      </c>
      <c r="AO207" t="s">
        <v>1153</v>
      </c>
    </row>
    <row r="208" spans="1:41" x14ac:dyDescent="0.25">
      <c r="B208" t="b">
        <f t="shared" si="10"/>
        <v>0</v>
      </c>
      <c r="C208">
        <f t="shared" si="9"/>
        <v>0</v>
      </c>
      <c r="D208" s="3" t="str">
        <f t="shared" si="11"/>
        <v>\r\n\t&lt;route id="Montgm-76-ramp-MLK-WB-14-Finish-Routed_207" edges="'-43117624#1 '-486653628 '-12180067#9 '-12180067#7 '-12180067#6 '-12180067#5 '-12180067#3 '-12156616#2 '49916246 '12180067#4 '12180067#6 '12180067#7 '12180067#9 '486653628 '43117623 '-43357850#9 '-43357850#4/&gt;</v>
      </c>
      <c r="E208" t="s">
        <v>969</v>
      </c>
      <c r="F208" t="s">
        <v>1021</v>
      </c>
      <c r="G208" s="4" t="s">
        <v>1185</v>
      </c>
      <c r="H208" t="s">
        <v>739</v>
      </c>
      <c r="I208" t="s">
        <v>740</v>
      </c>
      <c r="J208" t="s">
        <v>741</v>
      </c>
      <c r="K208" t="s">
        <v>742</v>
      </c>
      <c r="L208" t="s">
        <v>724</v>
      </c>
      <c r="M208" t="s">
        <v>725</v>
      </c>
      <c r="N208" t="s">
        <v>728</v>
      </c>
      <c r="O208" t="s">
        <v>729</v>
      </c>
      <c r="P208" t="s">
        <v>402</v>
      </c>
      <c r="Q208" t="s">
        <v>403</v>
      </c>
      <c r="R208" t="s">
        <v>404</v>
      </c>
      <c r="S208" t="s">
        <v>405</v>
      </c>
      <c r="T208" t="s">
        <v>406</v>
      </c>
      <c r="U208" t="s">
        <v>407</v>
      </c>
      <c r="V208" t="s">
        <v>408</v>
      </c>
      <c r="W208" t="s">
        <v>1154</v>
      </c>
    </row>
    <row r="209" spans="1:40" x14ac:dyDescent="0.25">
      <c r="B209" t="b">
        <f t="shared" si="10"/>
        <v>0</v>
      </c>
      <c r="C209">
        <f t="shared" si="9"/>
        <v>0</v>
      </c>
      <c r="D209" s="3" t="str">
        <f t="shared" si="11"/>
        <v>\r\n\t&lt;route id="Montgm-76-ramp-MLK-WB-14-Finish-Routed_208" edges="'-43117624#1 '12113372 '12113368#3-AddedOnRampEdge '12113368#3 '121243831 '448887924 '49321305/&gt;</v>
      </c>
      <c r="E209" t="s">
        <v>970</v>
      </c>
      <c r="F209" t="s">
        <v>1021</v>
      </c>
      <c r="G209" s="4" t="s">
        <v>1185</v>
      </c>
      <c r="H209" t="s">
        <v>743</v>
      </c>
      <c r="I209" t="s">
        <v>410</v>
      </c>
      <c r="J209" t="s">
        <v>411</v>
      </c>
      <c r="K209" t="s">
        <v>412</v>
      </c>
      <c r="L209" t="s">
        <v>413</v>
      </c>
      <c r="M209" t="s">
        <v>1155</v>
      </c>
    </row>
    <row r="210" spans="1:40" x14ac:dyDescent="0.25">
      <c r="A210">
        <v>8</v>
      </c>
      <c r="B210" t="str">
        <f t="shared" si="10"/>
        <v>&lt;routeDistribution id="Montgm-BelMan-76-ramps-EB-14-Distrib"&gt; \r\n\t&lt;route id="Montgm-BelMan-76-ramps-EB-14-Finish-Routed_209" edges="'12180067#4 '49916232#0 '12113021#2-AddedOnRampEdge '12113021#2 '43119835#1-AddedOnRampEdge '43119835#1 '43119835#1-AddedOffRampEdge '12111684 '134558408#1 '134557565#1 '134557565#2 '134557565#3 '423972761 '134557563#0 '134557563#2 '134557563#5 '134557563#6 '134557563#7 '134557563#8 '-12150712#6 '-12150712#4 '-12150712#3/&gt;\r\n\t&lt;route id="Montgm-BelMan-76-ramps-EB-14-Finish-Routed_210" edges="'12180067#4 '49916232#0 '12113021#2-AddedOnRampEdge '12113021#2 '43119835#1-AddedOnRampEdge '43119835#1 '43119835#1-AddedOffRampEdge '12111684 '134558408#1 '134557565#1 '134557565#2 '134557565#3 '423972761 '134557563#0 '134557563#2 '134557563#5 '134557563#6 '-50111737#1 '-50111737#0 '-12202540#2 '-12202540#1/&gt;\r\n\t&lt;route id="Montgm-BelMan-76-ramps-EB-14-Finish-Routed_211" edges="'12180067#4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'-42706763#2/&gt;\r\n\t&lt;route id="Montgm-BelMan-76-ramps-EB-14-Finish-Routed_212" edges="'12180067#4 '12180067#6 '12180067#7 '12180067#9 '486653628 '43117623 '43357850#10 '43357850#11 '-12161029#1 '485212845 '485212849 '485212844#0 '49887337#0 '-43117599/&gt;\r\n\t&lt;route id="Montgm-BelMan-76-ramps-EB-14-Finish-Routed_213" edges="'12180067#4 '12180067#6 '12180067#7 '12180067#9 '486653628 '43117623/&gt;\r\n\t&lt;route id="Montgm-BelMan-76-ramps-EB-14-Finish-Routed_214" edges="'12180067#4 '12180067#6 '12180067#7 '12180067#9 '486653628 '43117623 '43357850#10 '43357850#11 '43357850#14.0/&gt;\r\n\t&lt;route id="Montgm-BelMan-76-ramps-EB-14-Finish-Routed_215" edges="'12180067#4 '12180067#6 '12180067#7 '12180067#9 '486653628 '43117623 '43357850#10 '43357850#11 '-12161029#1 '485212845 '485212849 '485212844#0 '485212847#0/&gt;\r\n\t&lt;route id="Montgm-BelMan-76-ramps-EB-14-Finish-Routed_216" edges="'12180067#4 '49916232#0 '12113021#2-AddedOnRampEdge '12113021#2 '43119835#1-AddedOnRampEdge '43119835#1 '43119835#1-AddedOffRampEdge '43119833#1 '49887339-AddedOnRampEdge '49887339.0/&gt;\r\n&lt;/routeDistribution&gt;</v>
      </c>
      <c r="C210" s="3" t="s">
        <v>320</v>
      </c>
      <c r="D210" s="3" t="str">
        <f t="shared" si="11"/>
        <v>\r\n\t&lt;route id="Montgm-BelMan-76-ramps-EB-14-Finish-Routed_209" edges="'12180067#4 '49916232#0 '12113021#2-AddedOnRampEdge '12113021#2 '43119835#1-AddedOnRampEdge '43119835#1 '43119835#1-AddedOffRampEdge '12111684 '134558408#1 '134557565#1 '134557565#2 '134557565#3 '423972761 '134557563#0 '134557563#2 '134557563#5 '134557563#6 '134557563#7 '134557563#8 '-12150712#6 '-12150712#4 '-12150712#3/&gt;</v>
      </c>
      <c r="E210" t="s">
        <v>943</v>
      </c>
      <c r="F210" t="s">
        <v>1021</v>
      </c>
      <c r="G210" s="4" t="s">
        <v>1182</v>
      </c>
      <c r="H210" t="s">
        <v>560</v>
      </c>
      <c r="I210" t="s">
        <v>561</v>
      </c>
      <c r="J210" t="s">
        <v>562</v>
      </c>
      <c r="K210" t="s">
        <v>563</v>
      </c>
      <c r="L210" t="s">
        <v>564</v>
      </c>
      <c r="M210" t="s">
        <v>565</v>
      </c>
      <c r="N210" t="s">
        <v>711</v>
      </c>
      <c r="O210" t="s">
        <v>712</v>
      </c>
      <c r="P210" t="s">
        <v>713</v>
      </c>
      <c r="Q210" t="s">
        <v>714</v>
      </c>
      <c r="R210" t="s">
        <v>715</v>
      </c>
      <c r="S210" t="s">
        <v>716</v>
      </c>
      <c r="T210" t="s">
        <v>717</v>
      </c>
      <c r="U210" t="s">
        <v>718</v>
      </c>
      <c r="V210" t="s">
        <v>719</v>
      </c>
      <c r="W210" t="s">
        <v>720</v>
      </c>
      <c r="X210" t="s">
        <v>721</v>
      </c>
      <c r="Y210" t="s">
        <v>722</v>
      </c>
      <c r="Z210" t="s">
        <v>529</v>
      </c>
      <c r="AA210" t="s">
        <v>530</v>
      </c>
      <c r="AB210" t="s">
        <v>1159</v>
      </c>
    </row>
    <row r="211" spans="1:40" x14ac:dyDescent="0.25">
      <c r="B211" t="b">
        <f t="shared" si="10"/>
        <v>0</v>
      </c>
      <c r="C211">
        <f t="shared" si="9"/>
        <v>0</v>
      </c>
      <c r="D211" s="3" t="str">
        <f t="shared" si="11"/>
        <v>\r\n\t&lt;route id="Montgm-BelMan-76-ramps-EB-14-Finish-Routed_210" edges="'12180067#4 '49916232#0 '12113021#2-AddedOnRampEdge '12113021#2 '43119835#1-AddedOnRampEdge '43119835#1 '43119835#1-AddedOffRampEdge '12111684 '134558408#1 '134557565#1 '134557565#2 '134557565#3 '423972761 '134557563#0 '134557563#2 '134557563#5 '134557563#6 '-50111737#1 '-50111737#0 '-12202540#2 '-12202540#1/&gt;</v>
      </c>
      <c r="E211" t="s">
        <v>944</v>
      </c>
      <c r="F211" t="s">
        <v>1021</v>
      </c>
      <c r="G211" s="4" t="s">
        <v>1182</v>
      </c>
      <c r="H211" t="s">
        <v>560</v>
      </c>
      <c r="I211" t="s">
        <v>561</v>
      </c>
      <c r="J211" t="s">
        <v>562</v>
      </c>
      <c r="K211" t="s">
        <v>563</v>
      </c>
      <c r="L211" t="s">
        <v>564</v>
      </c>
      <c r="M211" t="s">
        <v>565</v>
      </c>
      <c r="N211" t="s">
        <v>711</v>
      </c>
      <c r="O211" t="s">
        <v>712</v>
      </c>
      <c r="P211" t="s">
        <v>713</v>
      </c>
      <c r="Q211" t="s">
        <v>714</v>
      </c>
      <c r="R211" t="s">
        <v>715</v>
      </c>
      <c r="S211" t="s">
        <v>716</v>
      </c>
      <c r="T211" t="s">
        <v>717</v>
      </c>
      <c r="U211" t="s">
        <v>718</v>
      </c>
      <c r="V211" t="s">
        <v>719</v>
      </c>
      <c r="W211" t="s">
        <v>720</v>
      </c>
      <c r="X211" t="s">
        <v>581</v>
      </c>
      <c r="Y211" t="s">
        <v>582</v>
      </c>
      <c r="Z211" t="s">
        <v>535</v>
      </c>
      <c r="AA211" t="s">
        <v>1160</v>
      </c>
    </row>
    <row r="212" spans="1:40" x14ac:dyDescent="0.25">
      <c r="B212" t="b">
        <f t="shared" si="10"/>
        <v>0</v>
      </c>
      <c r="C212">
        <f t="shared" si="9"/>
        <v>0</v>
      </c>
      <c r="D212" s="3" t="str">
        <f t="shared" si="11"/>
        <v>\r\n\t&lt;route id="Montgm-BelMan-76-ramps-EB-14-Finish-Routed_211" edges="'12180067#4 '49916232#0 '12113021#2-AddedOnRampEdge '12113021#2 '43119835#1-AddedOnRampEdge '43119835#1 '43119835#1-AddedOffRampEdge '12111684 '134558408#1 '134557565#1 '134557565#2 '134557565#3 '423972761 '134557563#0 '134557563#2 '134557563#5 '134557563#6 '134557563#7 '134557563#8 '134557563#9 '134557563#10 '-42706763#5 '-42706763#3 '-42706763#2/&gt;</v>
      </c>
      <c r="E212" t="s">
        <v>945</v>
      </c>
      <c r="F212" t="s">
        <v>1021</v>
      </c>
      <c r="G212" s="4" t="s">
        <v>1182</v>
      </c>
      <c r="H212" t="s">
        <v>560</v>
      </c>
      <c r="I212" t="s">
        <v>561</v>
      </c>
      <c r="J212" t="s">
        <v>562</v>
      </c>
      <c r="K212" t="s">
        <v>563</v>
      </c>
      <c r="L212" t="s">
        <v>564</v>
      </c>
      <c r="M212" t="s">
        <v>565</v>
      </c>
      <c r="N212" t="s">
        <v>711</v>
      </c>
      <c r="O212" t="s">
        <v>712</v>
      </c>
      <c r="P212" t="s">
        <v>713</v>
      </c>
      <c r="Q212" t="s">
        <v>714</v>
      </c>
      <c r="R212" t="s">
        <v>715</v>
      </c>
      <c r="S212" t="s">
        <v>716</v>
      </c>
      <c r="T212" t="s">
        <v>717</v>
      </c>
      <c r="U212" t="s">
        <v>718</v>
      </c>
      <c r="V212" t="s">
        <v>719</v>
      </c>
      <c r="W212" t="s">
        <v>720</v>
      </c>
      <c r="X212" t="s">
        <v>721</v>
      </c>
      <c r="Y212" t="s">
        <v>722</v>
      </c>
      <c r="Z212" t="s">
        <v>536</v>
      </c>
      <c r="AA212" t="s">
        <v>537</v>
      </c>
      <c r="AB212" t="s">
        <v>538</v>
      </c>
      <c r="AC212" t="s">
        <v>539</v>
      </c>
      <c r="AD212" t="s">
        <v>1161</v>
      </c>
    </row>
    <row r="213" spans="1:40" x14ac:dyDescent="0.25">
      <c r="B213" t="b">
        <f t="shared" si="10"/>
        <v>0</v>
      </c>
      <c r="C213">
        <f t="shared" si="9"/>
        <v>0</v>
      </c>
      <c r="D213" s="3" t="str">
        <f t="shared" si="11"/>
        <v>\r\n\t&lt;route id="Montgm-BelMan-76-ramps-EB-14-Finish-Routed_212" edges="'12180067#4 '12180067#6 '12180067#7 '12180067#9 '486653628 '43117623 '43357850#10 '43357850#11 '-12161029#1 '485212845 '485212849 '485212844#0 '49887337#0 '-43117599/&gt;</v>
      </c>
      <c r="E213" t="s">
        <v>946</v>
      </c>
      <c r="F213" t="s">
        <v>1021</v>
      </c>
      <c r="G213" s="4" t="s">
        <v>1182</v>
      </c>
      <c r="H213" t="s">
        <v>403</v>
      </c>
      <c r="I213" t="s">
        <v>404</v>
      </c>
      <c r="J213" t="s">
        <v>405</v>
      </c>
      <c r="K213" t="s">
        <v>406</v>
      </c>
      <c r="L213" t="s">
        <v>407</v>
      </c>
      <c r="M213" t="s">
        <v>558</v>
      </c>
      <c r="N213" t="s">
        <v>559</v>
      </c>
      <c r="O213" t="s">
        <v>723</v>
      </c>
      <c r="P213" t="s">
        <v>591</v>
      </c>
      <c r="Q213" t="s">
        <v>592</v>
      </c>
      <c r="R213" t="s">
        <v>593</v>
      </c>
      <c r="S213" t="s">
        <v>557</v>
      </c>
      <c r="T213" t="s">
        <v>1162</v>
      </c>
    </row>
    <row r="214" spans="1:40" x14ac:dyDescent="0.25">
      <c r="B214" t="b">
        <f t="shared" si="10"/>
        <v>0</v>
      </c>
      <c r="C214">
        <f t="shared" si="9"/>
        <v>0</v>
      </c>
      <c r="D214" s="3" t="str">
        <f t="shared" si="11"/>
        <v>\r\n\t&lt;route id="Montgm-BelMan-76-ramps-EB-14-Finish-Routed_213" edges="'12180067#4 '12180067#6 '12180067#7 '12180067#9 '486653628 '43117623/&gt;</v>
      </c>
      <c r="E214" t="s">
        <v>947</v>
      </c>
      <c r="F214" t="s">
        <v>1021</v>
      </c>
      <c r="G214" s="4" t="s">
        <v>1182</v>
      </c>
      <c r="H214" t="s">
        <v>403</v>
      </c>
      <c r="I214" t="s">
        <v>404</v>
      </c>
      <c r="J214" t="s">
        <v>405</v>
      </c>
      <c r="K214" t="s">
        <v>406</v>
      </c>
      <c r="L214" t="s">
        <v>1163</v>
      </c>
    </row>
    <row r="215" spans="1:40" x14ac:dyDescent="0.25">
      <c r="B215" t="b">
        <f t="shared" si="10"/>
        <v>0</v>
      </c>
      <c r="C215">
        <f t="shared" si="9"/>
        <v>0</v>
      </c>
      <c r="D215" s="3" t="str">
        <f t="shared" si="11"/>
        <v>\r\n\t&lt;route id="Montgm-BelMan-76-ramps-EB-14-Finish-Routed_214" edges="'12180067#4 '12180067#6 '12180067#7 '12180067#9 '486653628 '43117623 '43357850#10 '43357850#11 '43357850#14.0/&gt;</v>
      </c>
      <c r="E215" t="s">
        <v>948</v>
      </c>
      <c r="F215" t="s">
        <v>1021</v>
      </c>
      <c r="G215" s="4" t="s">
        <v>1182</v>
      </c>
      <c r="H215" t="s">
        <v>403</v>
      </c>
      <c r="I215" t="s">
        <v>404</v>
      </c>
      <c r="J215" t="s">
        <v>405</v>
      </c>
      <c r="K215" t="s">
        <v>406</v>
      </c>
      <c r="L215" t="s">
        <v>407</v>
      </c>
      <c r="M215" t="s">
        <v>558</v>
      </c>
      <c r="N215" t="s">
        <v>559</v>
      </c>
      <c r="O215" t="s">
        <v>1164</v>
      </c>
    </row>
    <row r="216" spans="1:40" x14ac:dyDescent="0.25">
      <c r="B216" t="b">
        <f t="shared" si="10"/>
        <v>0</v>
      </c>
      <c r="C216">
        <f t="shared" si="9"/>
        <v>0</v>
      </c>
      <c r="D216" s="3" t="str">
        <f t="shared" si="11"/>
        <v>\r\n\t&lt;route id="Montgm-BelMan-76-ramps-EB-14-Finish-Routed_215" edges="'12180067#4 '12180067#6 '12180067#7 '12180067#9 '486653628 '43117623 '43357850#10 '43357850#11 '-12161029#1 '485212845 '485212849 '485212844#0 '485212847#0/&gt;</v>
      </c>
      <c r="E216" t="s">
        <v>949</v>
      </c>
      <c r="F216" t="s">
        <v>1021</v>
      </c>
      <c r="G216" s="4" t="s">
        <v>1182</v>
      </c>
      <c r="H216" t="s">
        <v>403</v>
      </c>
      <c r="I216" t="s">
        <v>404</v>
      </c>
      <c r="J216" t="s">
        <v>405</v>
      </c>
      <c r="K216" t="s">
        <v>406</v>
      </c>
      <c r="L216" t="s">
        <v>407</v>
      </c>
      <c r="M216" t="s">
        <v>558</v>
      </c>
      <c r="N216" t="s">
        <v>559</v>
      </c>
      <c r="O216" t="s">
        <v>723</v>
      </c>
      <c r="P216" t="s">
        <v>591</v>
      </c>
      <c r="Q216" t="s">
        <v>592</v>
      </c>
      <c r="R216" t="s">
        <v>593</v>
      </c>
      <c r="S216" t="s">
        <v>1165</v>
      </c>
    </row>
    <row r="217" spans="1:40" x14ac:dyDescent="0.25">
      <c r="B217" t="b">
        <f t="shared" si="10"/>
        <v>0</v>
      </c>
      <c r="C217">
        <f t="shared" si="9"/>
        <v>0</v>
      </c>
      <c r="D217" s="3" t="str">
        <f t="shared" si="11"/>
        <v>\r\n\t&lt;route id="Montgm-BelMan-76-ramps-EB-14-Finish-Routed_216" edges="'12180067#4 '49916232#0 '12113021#2-AddedOnRampEdge '12113021#2 '43119835#1-AddedOnRampEdge '43119835#1 '43119835#1-AddedOffRampEdge '43119833#1 '49887339-AddedOnRampEdge '49887339.0/&gt;</v>
      </c>
      <c r="E217" t="s">
        <v>950</v>
      </c>
      <c r="F217" t="s">
        <v>1021</v>
      </c>
      <c r="G217" s="4" t="s">
        <v>1182</v>
      </c>
      <c r="H217" t="s">
        <v>560</v>
      </c>
      <c r="I217" t="s">
        <v>561</v>
      </c>
      <c r="J217" t="s">
        <v>562</v>
      </c>
      <c r="K217" t="s">
        <v>563</v>
      </c>
      <c r="L217" t="s">
        <v>564</v>
      </c>
      <c r="M217" t="s">
        <v>565</v>
      </c>
      <c r="N217" t="s">
        <v>566</v>
      </c>
      <c r="O217" t="s">
        <v>567</v>
      </c>
      <c r="P217" t="s">
        <v>1166</v>
      </c>
    </row>
    <row r="218" spans="1:40" x14ac:dyDescent="0.25">
      <c r="A218">
        <v>6</v>
      </c>
      <c r="B218" t="str">
        <f t="shared" si="10"/>
        <v>&lt;routeDistribution id="Montgm-BelMan-76-ramps-WB-14-Distrib"&gt; \r\n\t&lt;route id="Montgm-BelMan-76-ramps-WB-14-Finish-Routed_217" edges="'-12180067#5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'104526256-AddedOnRampEdge/&gt;\r\n\t&lt;route id="Montgm-BelMan-76-ramps-WB-14-Finish-Routed_218" edges="'-12180067#5 '-12180067#3 '-12180067#2 '-12180067#1 '424978639.0 '424978639.102 '387423966 '424978644 '423965484 '196358954#0 '196358954#1 '448887868 '448887871#0 '448887871#1 '448887869 '448887867 '196358956#0 '448887870#0 '12327906#0 '12327906#1/&gt;\r\n\t&lt;route id="Montgm-BelMan-76-ramps-WB-14-Finish-Routed_219" edges="'-12180067#5 '-12180067#3 '-12180067#2 '-12180067#1 '424978639.0 '424978639.102 '12180460#0 '196358988#0 '49940061 '196358983#0 '196358983#1 '196358983#2 '196358983#3 '196358983#4 '196358983#5 '196358983#6 '196358983#7 '196358983#8/&gt;\r\n\t&lt;route id="Montgm-BelMan-76-ramps-WB-14-Finish-Routed_220" edges="'-12180067#5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'32121248#14/&gt;\r\n\t&lt;route id="Montgm-BelMan-76-ramps-WB-14-Finish-Routed_221" edges="'-12180067#5 '-12180067#3 '-12156616#2 '49916246 '12180067#4 '12180067#6 '12180067#7 '12180067#9 '486653628 '43117623 '-43357850#9 '-43357850#4/&gt;\r\n\t&lt;route id="Montgm-BelMan-76-ramps-WB-14-Finish-Routed_222" edges="'-12180067#5 '-12180067#3 '-12156616#2 '49916246 '12180067#4 '12180067#6 '12180067#7 '12180067#9 '12113368#2 '12113368#3-AddedOnRampEdge '12113368#3 '121243831 '448887924 '49321305/&gt;\r\n&lt;/routeDistribution&gt;</v>
      </c>
      <c r="C218" s="3" t="s">
        <v>321</v>
      </c>
      <c r="D218" s="3" t="str">
        <f t="shared" si="11"/>
        <v>\r\n\t&lt;route id="Montgm-BelMan-76-ramps-WB-14-Finish-Routed_217" edges="'-12180067#5 '-12180067#3 '-12180067#2 '-12180067#1 '424978639.0 '424978639.102 '387423966 '424978644 '423965484 '196358954#0 '12149487#0 '180860085#0 '180860085#1 '180860085#2 '180860085#3 '448887904 '448887906 '448887908 '448887907 '448887889 '448887879 '448887886 '180860083#0 '448887887 '12206200 '448887872 '119667113 '63067896 '104526256-AddedOnRampEdge/&gt;</v>
      </c>
      <c r="E218" t="s">
        <v>951</v>
      </c>
      <c r="F218" t="s">
        <v>1021</v>
      </c>
      <c r="G218" s="4" t="s">
        <v>1183</v>
      </c>
      <c r="H218" t="s">
        <v>725</v>
      </c>
      <c r="I218" t="s">
        <v>726</v>
      </c>
      <c r="J218" t="s">
        <v>727</v>
      </c>
      <c r="K218" t="s">
        <v>335</v>
      </c>
      <c r="L218" t="s">
        <v>336</v>
      </c>
      <c r="M218" t="s">
        <v>337</v>
      </c>
      <c r="N218" t="s">
        <v>338</v>
      </c>
      <c r="O218" t="s">
        <v>339</v>
      </c>
      <c r="P218" t="s">
        <v>340</v>
      </c>
      <c r="Q218" t="s">
        <v>341</v>
      </c>
      <c r="R218" t="s">
        <v>342</v>
      </c>
      <c r="S218" t="s">
        <v>343</v>
      </c>
      <c r="T218" t="s">
        <v>344</v>
      </c>
      <c r="U218" t="s">
        <v>345</v>
      </c>
      <c r="V218" t="s">
        <v>346</v>
      </c>
      <c r="W218" t="s">
        <v>347</v>
      </c>
      <c r="X218" t="s">
        <v>348</v>
      </c>
      <c r="Y218" t="s">
        <v>349</v>
      </c>
      <c r="Z218" t="s">
        <v>350</v>
      </c>
      <c r="AA218" t="s">
        <v>351</v>
      </c>
      <c r="AB218" t="s">
        <v>352</v>
      </c>
      <c r="AC218" t="s">
        <v>353</v>
      </c>
      <c r="AD218" t="s">
        <v>354</v>
      </c>
      <c r="AE218" t="s">
        <v>355</v>
      </c>
      <c r="AF218" t="s">
        <v>356</v>
      </c>
      <c r="AG218" t="s">
        <v>357</v>
      </c>
      <c r="AH218" t="s">
        <v>358</v>
      </c>
      <c r="AI218" t="s">
        <v>1150</v>
      </c>
    </row>
    <row r="219" spans="1:40" x14ac:dyDescent="0.25">
      <c r="B219" t="b">
        <f t="shared" si="10"/>
        <v>0</v>
      </c>
      <c r="C219">
        <f t="shared" si="9"/>
        <v>0</v>
      </c>
      <c r="D219" s="3" t="str">
        <f t="shared" si="11"/>
        <v>\r\n\t&lt;route id="Montgm-BelMan-76-ramps-WB-14-Finish-Routed_218" edges="'-12180067#5 '-12180067#3 '-12180067#2 '-12180067#1 '424978639.0 '424978639.102 '387423966 '424978644 '423965484 '196358954#0 '196358954#1 '448887868 '448887871#0 '448887871#1 '448887869 '448887867 '196358956#0 '448887870#0 '12327906#0 '12327906#1/&gt;</v>
      </c>
      <c r="E219" t="s">
        <v>952</v>
      </c>
      <c r="F219" t="s">
        <v>1021</v>
      </c>
      <c r="G219" s="4" t="s">
        <v>1183</v>
      </c>
      <c r="H219" t="s">
        <v>725</v>
      </c>
      <c r="I219" t="s">
        <v>726</v>
      </c>
      <c r="J219" t="s">
        <v>727</v>
      </c>
      <c r="K219" t="s">
        <v>335</v>
      </c>
      <c r="L219" t="s">
        <v>336</v>
      </c>
      <c r="M219" t="s">
        <v>337</v>
      </c>
      <c r="N219" t="s">
        <v>338</v>
      </c>
      <c r="O219" t="s">
        <v>339</v>
      </c>
      <c r="P219" t="s">
        <v>340</v>
      </c>
      <c r="Q219" t="s">
        <v>359</v>
      </c>
      <c r="R219" t="s">
        <v>360</v>
      </c>
      <c r="S219" t="s">
        <v>361</v>
      </c>
      <c r="T219" t="s">
        <v>362</v>
      </c>
      <c r="U219" t="s">
        <v>363</v>
      </c>
      <c r="V219" t="s">
        <v>364</v>
      </c>
      <c r="W219" t="s">
        <v>365</v>
      </c>
      <c r="X219" t="s">
        <v>366</v>
      </c>
      <c r="Y219" t="s">
        <v>367</v>
      </c>
      <c r="Z219" t="s">
        <v>1151</v>
      </c>
    </row>
    <row r="220" spans="1:40" x14ac:dyDescent="0.25">
      <c r="B220" t="b">
        <f t="shared" si="10"/>
        <v>0</v>
      </c>
      <c r="C220">
        <f t="shared" si="9"/>
        <v>0</v>
      </c>
      <c r="D220" s="3" t="str">
        <f t="shared" si="11"/>
        <v>\r\n\t&lt;route id="Montgm-BelMan-76-ramps-WB-14-Finish-Routed_219" edges="'-12180067#5 '-12180067#3 '-12180067#2 '-12180067#1 '424978639.0 '424978639.102 '12180460#0 '196358988#0 '49940061 '196358983#0 '196358983#1 '196358983#2 '196358983#3 '196358983#4 '196358983#5 '196358983#6 '196358983#7 '196358983#8/&gt;</v>
      </c>
      <c r="E220" t="s">
        <v>953</v>
      </c>
      <c r="F220" t="s">
        <v>1021</v>
      </c>
      <c r="G220" s="4" t="s">
        <v>1183</v>
      </c>
      <c r="H220" t="s">
        <v>725</v>
      </c>
      <c r="I220" t="s">
        <v>726</v>
      </c>
      <c r="J220" t="s">
        <v>727</v>
      </c>
      <c r="K220" t="s">
        <v>335</v>
      </c>
      <c r="L220" t="s">
        <v>336</v>
      </c>
      <c r="M220" t="s">
        <v>368</v>
      </c>
      <c r="N220" t="s">
        <v>369</v>
      </c>
      <c r="O220" t="s">
        <v>370</v>
      </c>
      <c r="P220" t="s">
        <v>371</v>
      </c>
      <c r="Q220" t="s">
        <v>372</v>
      </c>
      <c r="R220" t="s">
        <v>373</v>
      </c>
      <c r="S220" t="s">
        <v>374</v>
      </c>
      <c r="T220" t="s">
        <v>375</v>
      </c>
      <c r="U220" t="s">
        <v>376</v>
      </c>
      <c r="V220" t="s">
        <v>377</v>
      </c>
      <c r="W220" t="s">
        <v>378</v>
      </c>
      <c r="X220" t="s">
        <v>1152</v>
      </c>
    </row>
    <row r="221" spans="1:40" x14ac:dyDescent="0.25">
      <c r="B221" t="b">
        <f t="shared" si="10"/>
        <v>0</v>
      </c>
      <c r="C221">
        <f t="shared" si="9"/>
        <v>0</v>
      </c>
      <c r="D221" s="3" t="str">
        <f t="shared" si="11"/>
        <v>\r\n\t&lt;route id="Montgm-BelMan-76-ramps-WB-14-Finish-Routed_220" edges="'-12180067#5 '-12180067#3 '-12180067#2 '-12180067#1 '-12177786#4 '12165400#0 '12165400#1 '49916266#1 '49916265 '-12132374#3 '-12132374#1 '-348015507#1 '-12132369#1 '-486653626#1 '-486653626#0 '-195659731#1 '-195659731#0 '-49916294#1 '49916295#0 '49916295#0-AddedOffRampEdge '49916295#1 '42706768#0 '-377636731#2 '-12156204#1 '32121248#8 '32121248#9 '32121248#10 '32121248#12 '32121248#13 '32121248#14/&gt;</v>
      </c>
      <c r="E221" t="s">
        <v>954</v>
      </c>
      <c r="F221" t="s">
        <v>1021</v>
      </c>
      <c r="G221" s="4" t="s">
        <v>1183</v>
      </c>
      <c r="H221" t="s">
        <v>725</v>
      </c>
      <c r="I221" t="s">
        <v>726</v>
      </c>
      <c r="J221" t="s">
        <v>727</v>
      </c>
      <c r="K221" t="s">
        <v>379</v>
      </c>
      <c r="L221" t="s">
        <v>380</v>
      </c>
      <c r="M221" t="s">
        <v>381</v>
      </c>
      <c r="N221" t="s">
        <v>382</v>
      </c>
      <c r="O221" t="s">
        <v>383</v>
      </c>
      <c r="P221" t="s">
        <v>384</v>
      </c>
      <c r="Q221" t="s">
        <v>385</v>
      </c>
      <c r="R221" t="s">
        <v>386</v>
      </c>
      <c r="S221" t="s">
        <v>387</v>
      </c>
      <c r="T221" t="s">
        <v>388</v>
      </c>
      <c r="U221" t="s">
        <v>389</v>
      </c>
      <c r="V221" t="s">
        <v>390</v>
      </c>
      <c r="W221" t="s">
        <v>391</v>
      </c>
      <c r="X221" t="s">
        <v>392</v>
      </c>
      <c r="Y221" t="s">
        <v>393</v>
      </c>
      <c r="Z221" t="s">
        <v>394</v>
      </c>
      <c r="AA221" t="s">
        <v>395</v>
      </c>
      <c r="AB221" t="s">
        <v>778</v>
      </c>
      <c r="AC221" t="s">
        <v>779</v>
      </c>
      <c r="AD221" t="s">
        <v>780</v>
      </c>
      <c r="AE221" t="s">
        <v>692</v>
      </c>
      <c r="AF221" t="s">
        <v>693</v>
      </c>
      <c r="AG221" t="s">
        <v>396</v>
      </c>
      <c r="AH221" t="s">
        <v>397</v>
      </c>
      <c r="AI221" t="s">
        <v>398</v>
      </c>
      <c r="AJ221" t="s">
        <v>1153</v>
      </c>
    </row>
    <row r="222" spans="1:40" x14ac:dyDescent="0.25">
      <c r="B222" t="b">
        <f t="shared" si="10"/>
        <v>0</v>
      </c>
      <c r="C222">
        <f t="shared" si="9"/>
        <v>0</v>
      </c>
      <c r="D222" s="3" t="str">
        <f t="shared" si="11"/>
        <v>\r\n\t&lt;route id="Montgm-BelMan-76-ramps-WB-14-Finish-Routed_221" edges="'-12180067#5 '-12180067#3 '-12156616#2 '49916246 '12180067#4 '12180067#6 '12180067#7 '12180067#9 '486653628 '43117623 '-43357850#9 '-43357850#4/&gt;</v>
      </c>
      <c r="E222" t="s">
        <v>955</v>
      </c>
      <c r="F222" t="s">
        <v>1021</v>
      </c>
      <c r="G222" s="4" t="s">
        <v>1183</v>
      </c>
      <c r="H222" t="s">
        <v>725</v>
      </c>
      <c r="I222" t="s">
        <v>728</v>
      </c>
      <c r="J222" t="s">
        <v>729</v>
      </c>
      <c r="K222" t="s">
        <v>402</v>
      </c>
      <c r="L222" t="s">
        <v>403</v>
      </c>
      <c r="M222" t="s">
        <v>404</v>
      </c>
      <c r="N222" t="s">
        <v>405</v>
      </c>
      <c r="O222" t="s">
        <v>406</v>
      </c>
      <c r="P222" t="s">
        <v>407</v>
      </c>
      <c r="Q222" t="s">
        <v>408</v>
      </c>
      <c r="R222" t="s">
        <v>1154</v>
      </c>
    </row>
    <row r="223" spans="1:40" x14ac:dyDescent="0.25">
      <c r="B223" t="b">
        <f t="shared" si="10"/>
        <v>0</v>
      </c>
      <c r="C223">
        <f t="shared" si="9"/>
        <v>0</v>
      </c>
      <c r="D223" s="3" t="str">
        <f t="shared" si="11"/>
        <v>\r\n\t&lt;route id="Montgm-BelMan-76-ramps-WB-14-Finish-Routed_222" edges="'-12180067#5 '-12180067#3 '-12156616#2 '49916246 '12180067#4 '12180067#6 '12180067#7 '12180067#9 '12113368#2 '12113368#3-AddedOnRampEdge '12113368#3 '121243831 '448887924 '49321305/&gt;</v>
      </c>
      <c r="E223" t="s">
        <v>956</v>
      </c>
      <c r="F223" t="s">
        <v>1021</v>
      </c>
      <c r="G223" s="4" t="s">
        <v>1183</v>
      </c>
      <c r="H223" t="s">
        <v>725</v>
      </c>
      <c r="I223" t="s">
        <v>728</v>
      </c>
      <c r="J223" t="s">
        <v>729</v>
      </c>
      <c r="K223" t="s">
        <v>402</v>
      </c>
      <c r="L223" t="s">
        <v>403</v>
      </c>
      <c r="M223" t="s">
        <v>404</v>
      </c>
      <c r="N223" t="s">
        <v>405</v>
      </c>
      <c r="O223" t="s">
        <v>409</v>
      </c>
      <c r="P223" t="s">
        <v>410</v>
      </c>
      <c r="Q223" t="s">
        <v>411</v>
      </c>
      <c r="R223" t="s">
        <v>412</v>
      </c>
      <c r="S223" t="s">
        <v>413</v>
      </c>
      <c r="T223" t="s">
        <v>1155</v>
      </c>
    </row>
    <row r="224" spans="1:40" ht="30" x14ac:dyDescent="0.25">
      <c r="A224">
        <v>8</v>
      </c>
      <c r="B224" t="str">
        <f t="shared" si="10"/>
        <v>&lt;routeDistribution id="Wynn-54th-PrkSD-BTH-02-Distrib"&gt; \r\n\t&lt;route id="Wynn-54th-PrkSD-BTH-02-Finish-Routed_223"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id="Wynn-54th-PrkSD-BTH-02-Finish-Routed_224"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id="Wynn-54th-PrkSD-BTH-02-Finish-Routed_225" edges="'-196358983#4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id="Wynn-54th-PrkSD-BTH-02-Finish-Routed_226"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id="Wynn-54th-PrkSD-BTH-02-Finish-Routed_227" edges="'-196358983#4 '-196358983#3 '-196358983#2 '-196358983#1 '-196358983#0 '-49940061 '-49940062 '-12180460#1 '-424978642.0 '-424978642.170 '12180067#0 '12180067#2 '12180067#3 '12180067#4 '12180067#6 '12180067#7 '12180067#9 '486653628 '43117623/&gt;\r\n\t&lt;route id="Wynn-54th-PrkSD-BTH-02-Finish-Routed_228" edges="'-196358983#4 '-196358983#3 '-196358983#2 '-196358983#1 '-196358983#0 '-49940061 '-49940062 '-12180460#1 '-424978642.0 '-424978642.170 '12180067#0 '12180067#2 '12180067#3 '12180067#4 '12180067#6 '12180067#7 '12180067#9 '486653628 '43117623 '43357850#10 '43357850#11 '43357850#14.0/&gt;\r\n\t&lt;route id="Wynn-54th-PrkSD-BTH-02-Finish-Routed_229"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id="Wynn-54th-PrkSD-BTH-02-Finish-Routed_230" edges="'-196358983#4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v>
      </c>
      <c r="C224" s="3" t="s">
        <v>309</v>
      </c>
      <c r="D224" s="3" t="str">
        <f t="shared" si="11"/>
        <v>\r\n\t&lt;route id="Wynn-54th-PrkSD-BTH-02-Finish-Routed_223"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224" t="s">
        <v>867</v>
      </c>
      <c r="F224" t="s">
        <v>1021</v>
      </c>
      <c r="G224" s="4" t="s">
        <v>1174</v>
      </c>
      <c r="H224" t="s">
        <v>629</v>
      </c>
      <c r="I224" t="s">
        <v>630</v>
      </c>
      <c r="J224" t="s">
        <v>631</v>
      </c>
      <c r="K224" t="s">
        <v>632</v>
      </c>
      <c r="L224" t="s">
        <v>633</v>
      </c>
      <c r="M224" t="s">
        <v>634</v>
      </c>
      <c r="N224" t="s">
        <v>635</v>
      </c>
      <c r="O224" t="s">
        <v>502</v>
      </c>
      <c r="P224" t="s">
        <v>503</v>
      </c>
      <c r="Q224" t="s">
        <v>508</v>
      </c>
      <c r="R224" t="s">
        <v>509</v>
      </c>
      <c r="S224" t="s">
        <v>510</v>
      </c>
      <c r="T224" t="s">
        <v>511</v>
      </c>
      <c r="U224" t="s">
        <v>512</v>
      </c>
      <c r="V224" t="s">
        <v>513</v>
      </c>
      <c r="W224" t="s">
        <v>514</v>
      </c>
      <c r="X224" t="s">
        <v>515</v>
      </c>
      <c r="Y224" t="s">
        <v>516</v>
      </c>
      <c r="Z224" t="s">
        <v>517</v>
      </c>
      <c r="AA224" t="s">
        <v>518</v>
      </c>
      <c r="AB224" t="s">
        <v>519</v>
      </c>
      <c r="AC224" t="s">
        <v>520</v>
      </c>
      <c r="AD224" t="s">
        <v>521</v>
      </c>
      <c r="AE224" t="s">
        <v>522</v>
      </c>
      <c r="AF224" t="s">
        <v>523</v>
      </c>
      <c r="AG224" t="s">
        <v>524</v>
      </c>
      <c r="AH224" t="s">
        <v>525</v>
      </c>
      <c r="AI224" t="s">
        <v>526</v>
      </c>
      <c r="AJ224" t="s">
        <v>527</v>
      </c>
      <c r="AK224" t="s">
        <v>528</v>
      </c>
      <c r="AL224" t="s">
        <v>529</v>
      </c>
      <c r="AM224" t="s">
        <v>530</v>
      </c>
      <c r="AN224" t="s">
        <v>1159</v>
      </c>
    </row>
    <row r="225" spans="1:50" ht="30" x14ac:dyDescent="0.25">
      <c r="B225" t="b">
        <f t="shared" si="10"/>
        <v>0</v>
      </c>
      <c r="C225">
        <f t="shared" si="9"/>
        <v>0</v>
      </c>
      <c r="D225" s="3" t="str">
        <f t="shared" si="11"/>
        <v>\r\n\t&lt;route id="Wynn-54th-PrkSD-BTH-02-Finish-Routed_224" edges="'-196358983#4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225" t="s">
        <v>868</v>
      </c>
      <c r="F225" t="s">
        <v>1021</v>
      </c>
      <c r="G225" s="4" t="s">
        <v>1174</v>
      </c>
      <c r="H225" t="s">
        <v>629</v>
      </c>
      <c r="I225" t="s">
        <v>630</v>
      </c>
      <c r="J225" t="s">
        <v>631</v>
      </c>
      <c r="K225" t="s">
        <v>632</v>
      </c>
      <c r="L225" t="s">
        <v>633</v>
      </c>
      <c r="M225" t="s">
        <v>634</v>
      </c>
      <c r="N225" t="s">
        <v>635</v>
      </c>
      <c r="O225" t="s">
        <v>502</v>
      </c>
      <c r="P225" t="s">
        <v>503</v>
      </c>
      <c r="Q225" t="s">
        <v>508</v>
      </c>
      <c r="R225" t="s">
        <v>509</v>
      </c>
      <c r="S225" t="s">
        <v>510</v>
      </c>
      <c r="T225" t="s">
        <v>511</v>
      </c>
      <c r="U225" t="s">
        <v>512</v>
      </c>
      <c r="V225" t="s">
        <v>513</v>
      </c>
      <c r="W225" t="s">
        <v>514</v>
      </c>
      <c r="X225" t="s">
        <v>515</v>
      </c>
      <c r="Y225" t="s">
        <v>516</v>
      </c>
      <c r="Z225" t="s">
        <v>517</v>
      </c>
      <c r="AA225" t="s">
        <v>518</v>
      </c>
      <c r="AB225" t="s">
        <v>519</v>
      </c>
      <c r="AC225" t="s">
        <v>520</v>
      </c>
      <c r="AD225" t="s">
        <v>521</v>
      </c>
      <c r="AE225" t="s">
        <v>522</v>
      </c>
      <c r="AF225" t="s">
        <v>523</v>
      </c>
      <c r="AG225" t="s">
        <v>524</v>
      </c>
      <c r="AH225" t="s">
        <v>525</v>
      </c>
      <c r="AI225" t="s">
        <v>526</v>
      </c>
      <c r="AJ225" t="s">
        <v>527</v>
      </c>
      <c r="AK225" t="s">
        <v>528</v>
      </c>
      <c r="AL225" t="s">
        <v>529</v>
      </c>
      <c r="AM225" t="s">
        <v>531</v>
      </c>
      <c r="AN225" t="s">
        <v>532</v>
      </c>
      <c r="AO225" t="s">
        <v>533</v>
      </c>
      <c r="AP225" t="s">
        <v>534</v>
      </c>
      <c r="AQ225" t="s">
        <v>535</v>
      </c>
      <c r="AR225" t="s">
        <v>1160</v>
      </c>
    </row>
    <row r="226" spans="1:50" ht="30" x14ac:dyDescent="0.25">
      <c r="B226" t="b">
        <f t="shared" si="10"/>
        <v>0</v>
      </c>
      <c r="C226">
        <f t="shared" si="9"/>
        <v>0</v>
      </c>
      <c r="D226" s="3" t="str">
        <f t="shared" si="11"/>
        <v>\r\n\t&lt;route id="Wynn-54th-PrkSD-BTH-02-Finish-Routed_225" edges="'-196358983#4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v>
      </c>
      <c r="E226" t="s">
        <v>869</v>
      </c>
      <c r="F226" t="s">
        <v>1021</v>
      </c>
      <c r="G226" s="4" t="s">
        <v>1174</v>
      </c>
      <c r="H226" t="s">
        <v>636</v>
      </c>
      <c r="I226" t="s">
        <v>637</v>
      </c>
      <c r="J226" t="s">
        <v>638</v>
      </c>
      <c r="K226" t="s">
        <v>639</v>
      </c>
      <c r="L226" t="s">
        <v>640</v>
      </c>
      <c r="M226" t="s">
        <v>481</v>
      </c>
      <c r="N226" t="s">
        <v>482</v>
      </c>
      <c r="O226" t="s">
        <v>483</v>
      </c>
      <c r="P226" t="s">
        <v>484</v>
      </c>
      <c r="Q226" t="s">
        <v>485</v>
      </c>
      <c r="R226" t="s">
        <v>390</v>
      </c>
      <c r="S226" t="s">
        <v>391</v>
      </c>
      <c r="T226" t="s">
        <v>392</v>
      </c>
      <c r="U226" t="s">
        <v>393</v>
      </c>
      <c r="V226" t="s">
        <v>394</v>
      </c>
      <c r="W226" t="s">
        <v>395</v>
      </c>
      <c r="X226" t="s">
        <v>613</v>
      </c>
      <c r="Y226" t="s">
        <v>614</v>
      </c>
      <c r="Z226" t="s">
        <v>615</v>
      </c>
      <c r="AA226" t="s">
        <v>616</v>
      </c>
      <c r="AB226" t="s">
        <v>617</v>
      </c>
      <c r="AC226" t="s">
        <v>618</v>
      </c>
      <c r="AD226" t="s">
        <v>619</v>
      </c>
      <c r="AE226" t="s">
        <v>620</v>
      </c>
      <c r="AF226" t="s">
        <v>621</v>
      </c>
      <c r="AG226" t="s">
        <v>622</v>
      </c>
      <c r="AH226" t="s">
        <v>623</v>
      </c>
      <c r="AI226" t="s">
        <v>538</v>
      </c>
      <c r="AJ226" t="s">
        <v>539</v>
      </c>
      <c r="AK226" t="s">
        <v>1161</v>
      </c>
    </row>
    <row r="227" spans="1:50" ht="30" x14ac:dyDescent="0.25">
      <c r="B227" t="b">
        <f t="shared" si="10"/>
        <v>0</v>
      </c>
      <c r="C227">
        <f t="shared" si="9"/>
        <v>0</v>
      </c>
      <c r="D227" s="3" t="str">
        <f t="shared" si="11"/>
        <v>\r\n\t&lt;route id="Wynn-54th-PrkSD-BTH-02-Finish-Routed_226"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227" t="s">
        <v>870</v>
      </c>
      <c r="F227" t="s">
        <v>1021</v>
      </c>
      <c r="G227" s="4" t="s">
        <v>1174</v>
      </c>
      <c r="H227" t="s">
        <v>629</v>
      </c>
      <c r="I227" t="s">
        <v>630</v>
      </c>
      <c r="J227" t="s">
        <v>631</v>
      </c>
      <c r="K227" t="s">
        <v>632</v>
      </c>
      <c r="L227" t="s">
        <v>633</v>
      </c>
      <c r="M227" t="s">
        <v>634</v>
      </c>
      <c r="N227" t="s">
        <v>635</v>
      </c>
      <c r="O227" t="s">
        <v>502</v>
      </c>
      <c r="P227" t="s">
        <v>503</v>
      </c>
      <c r="Q227" t="s">
        <v>508</v>
      </c>
      <c r="R227" t="s">
        <v>509</v>
      </c>
      <c r="S227" t="s">
        <v>510</v>
      </c>
      <c r="T227" t="s">
        <v>511</v>
      </c>
      <c r="U227" t="s">
        <v>512</v>
      </c>
      <c r="V227" t="s">
        <v>513</v>
      </c>
      <c r="W227" t="s">
        <v>514</v>
      </c>
      <c r="X227" t="s">
        <v>515</v>
      </c>
      <c r="Y227" t="s">
        <v>516</v>
      </c>
      <c r="Z227" t="s">
        <v>517</v>
      </c>
      <c r="AA227" t="s">
        <v>518</v>
      </c>
      <c r="AB227" t="s">
        <v>519</v>
      </c>
      <c r="AC227" t="s">
        <v>540</v>
      </c>
      <c r="AD227" t="s">
        <v>541</v>
      </c>
      <c r="AE227" t="s">
        <v>542</v>
      </c>
      <c r="AF227" t="s">
        <v>543</v>
      </c>
      <c r="AG227" t="s">
        <v>544</v>
      </c>
      <c r="AH227" t="s">
        <v>545</v>
      </c>
      <c r="AI227" t="s">
        <v>546</v>
      </c>
      <c r="AJ227" t="s">
        <v>547</v>
      </c>
      <c r="AK227" t="s">
        <v>548</v>
      </c>
      <c r="AL227" t="s">
        <v>549</v>
      </c>
      <c r="AM227" t="s">
        <v>550</v>
      </c>
      <c r="AN227" t="s">
        <v>551</v>
      </c>
      <c r="AO227" t="s">
        <v>552</v>
      </c>
      <c r="AP227" t="s">
        <v>553</v>
      </c>
      <c r="AQ227" t="s">
        <v>554</v>
      </c>
      <c r="AR227" t="s">
        <v>555</v>
      </c>
      <c r="AS227" t="s">
        <v>556</v>
      </c>
      <c r="AT227" t="s">
        <v>557</v>
      </c>
      <c r="AU227" t="s">
        <v>1162</v>
      </c>
    </row>
    <row r="228" spans="1:50" ht="30" x14ac:dyDescent="0.25">
      <c r="B228" t="b">
        <f t="shared" si="10"/>
        <v>0</v>
      </c>
      <c r="C228">
        <f t="shared" si="9"/>
        <v>0</v>
      </c>
      <c r="D228" s="3" t="str">
        <f t="shared" si="11"/>
        <v>\r\n\t&lt;route id="Wynn-54th-PrkSD-BTH-02-Finish-Routed_227" edges="'-196358983#4 '-196358983#3 '-196358983#2 '-196358983#1 '-196358983#0 '-49940061 '-49940062 '-12180460#1 '-424978642.0 '-424978642.170 '12180067#0 '12180067#2 '12180067#3 '12180067#4 '12180067#6 '12180067#7 '12180067#9 '486653628 '43117623/&gt;</v>
      </c>
      <c r="E228" t="s">
        <v>871</v>
      </c>
      <c r="F228" t="s">
        <v>1021</v>
      </c>
      <c r="G228" s="4" t="s">
        <v>1174</v>
      </c>
      <c r="H228" t="s">
        <v>629</v>
      </c>
      <c r="I228" t="s">
        <v>630</v>
      </c>
      <c r="J228" t="s">
        <v>631</v>
      </c>
      <c r="K228" t="s">
        <v>632</v>
      </c>
      <c r="L228" t="s">
        <v>633</v>
      </c>
      <c r="M228" t="s">
        <v>634</v>
      </c>
      <c r="N228" t="s">
        <v>635</v>
      </c>
      <c r="O228" t="s">
        <v>502</v>
      </c>
      <c r="P228" t="s">
        <v>503</v>
      </c>
      <c r="Q228" t="s">
        <v>399</v>
      </c>
      <c r="R228" t="s">
        <v>400</v>
      </c>
      <c r="S228" t="s">
        <v>401</v>
      </c>
      <c r="T228" t="s">
        <v>402</v>
      </c>
      <c r="U228" t="s">
        <v>403</v>
      </c>
      <c r="V228" t="s">
        <v>404</v>
      </c>
      <c r="W228" t="s">
        <v>405</v>
      </c>
      <c r="X228" t="s">
        <v>406</v>
      </c>
      <c r="Y228" t="s">
        <v>1163</v>
      </c>
    </row>
    <row r="229" spans="1:50" ht="30" x14ac:dyDescent="0.25">
      <c r="B229" t="b">
        <f t="shared" si="10"/>
        <v>0</v>
      </c>
      <c r="C229">
        <f t="shared" si="9"/>
        <v>0</v>
      </c>
      <c r="D229" s="3" t="str">
        <f t="shared" si="11"/>
        <v>\r\n\t&lt;route id="Wynn-54th-PrkSD-BTH-02-Finish-Routed_228" edges="'-196358983#4 '-196358983#3 '-196358983#2 '-196358983#1 '-196358983#0 '-49940061 '-49940062 '-12180460#1 '-424978642.0 '-424978642.170 '12180067#0 '12180067#2 '12180067#3 '12180067#4 '12180067#6 '12180067#7 '12180067#9 '486653628 '43117623 '43357850#10 '43357850#11 '43357850#14.0/&gt;</v>
      </c>
      <c r="E229" t="s">
        <v>872</v>
      </c>
      <c r="F229" t="s">
        <v>1021</v>
      </c>
      <c r="G229" s="4" t="s">
        <v>1174</v>
      </c>
      <c r="H229" t="s">
        <v>629</v>
      </c>
      <c r="I229" t="s">
        <v>630</v>
      </c>
      <c r="J229" t="s">
        <v>631</v>
      </c>
      <c r="K229" t="s">
        <v>632</v>
      </c>
      <c r="L229" t="s">
        <v>633</v>
      </c>
      <c r="M229" t="s">
        <v>634</v>
      </c>
      <c r="N229" t="s">
        <v>635</v>
      </c>
      <c r="O229" t="s">
        <v>502</v>
      </c>
      <c r="P229" t="s">
        <v>503</v>
      </c>
      <c r="Q229" t="s">
        <v>399</v>
      </c>
      <c r="R229" t="s">
        <v>400</v>
      </c>
      <c r="S229" t="s">
        <v>401</v>
      </c>
      <c r="T229" t="s">
        <v>402</v>
      </c>
      <c r="U229" t="s">
        <v>403</v>
      </c>
      <c r="V229" t="s">
        <v>404</v>
      </c>
      <c r="W229" t="s">
        <v>405</v>
      </c>
      <c r="X229" t="s">
        <v>406</v>
      </c>
      <c r="Y229" t="s">
        <v>407</v>
      </c>
      <c r="Z229" t="s">
        <v>558</v>
      </c>
      <c r="AA229" t="s">
        <v>559</v>
      </c>
      <c r="AB229" t="s">
        <v>1164</v>
      </c>
    </row>
    <row r="230" spans="1:50" ht="30" x14ac:dyDescent="0.25">
      <c r="B230" t="b">
        <f t="shared" si="10"/>
        <v>0</v>
      </c>
      <c r="C230">
        <f t="shared" ref="C230:C245" si="12">IF(LEFT(E230,LEN(E230)-5)=LEFT(E229,LEN(E229)-5),,"XX")</f>
        <v>0</v>
      </c>
      <c r="D230" s="3" t="str">
        <f t="shared" si="11"/>
        <v>\r\n\t&lt;route id="Wynn-54th-PrkSD-BTH-02-Finish-Routed_229" edges="'-196358983#4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230" t="s">
        <v>873</v>
      </c>
      <c r="F230" t="s">
        <v>1021</v>
      </c>
      <c r="G230" s="4" t="s">
        <v>1174</v>
      </c>
      <c r="H230" t="s">
        <v>629</v>
      </c>
      <c r="I230" t="s">
        <v>630</v>
      </c>
      <c r="J230" t="s">
        <v>631</v>
      </c>
      <c r="K230" t="s">
        <v>632</v>
      </c>
      <c r="L230" t="s">
        <v>633</v>
      </c>
      <c r="M230" t="s">
        <v>634</v>
      </c>
      <c r="N230" t="s">
        <v>635</v>
      </c>
      <c r="O230" t="s">
        <v>502</v>
      </c>
      <c r="P230" t="s">
        <v>503</v>
      </c>
      <c r="Q230" t="s">
        <v>508</v>
      </c>
      <c r="R230" t="s">
        <v>509</v>
      </c>
      <c r="S230" t="s">
        <v>510</v>
      </c>
      <c r="T230" t="s">
        <v>511</v>
      </c>
      <c r="U230" t="s">
        <v>512</v>
      </c>
      <c r="V230" t="s">
        <v>513</v>
      </c>
      <c r="W230" t="s">
        <v>514</v>
      </c>
      <c r="X230" t="s">
        <v>515</v>
      </c>
      <c r="Y230" t="s">
        <v>516</v>
      </c>
      <c r="Z230" t="s">
        <v>517</v>
      </c>
      <c r="AA230" t="s">
        <v>518</v>
      </c>
      <c r="AB230" t="s">
        <v>519</v>
      </c>
      <c r="AC230" t="s">
        <v>540</v>
      </c>
      <c r="AD230" t="s">
        <v>541</v>
      </c>
      <c r="AE230" t="s">
        <v>542</v>
      </c>
      <c r="AF230" t="s">
        <v>543</v>
      </c>
      <c r="AG230" t="s">
        <v>544</v>
      </c>
      <c r="AH230" t="s">
        <v>545</v>
      </c>
      <c r="AI230" t="s">
        <v>546</v>
      </c>
      <c r="AJ230" t="s">
        <v>547</v>
      </c>
      <c r="AK230" t="s">
        <v>548</v>
      </c>
      <c r="AL230" t="s">
        <v>549</v>
      </c>
      <c r="AM230" t="s">
        <v>550</v>
      </c>
      <c r="AN230" t="s">
        <v>551</v>
      </c>
      <c r="AO230" t="s">
        <v>552</v>
      </c>
      <c r="AP230" t="s">
        <v>553</v>
      </c>
      <c r="AQ230" t="s">
        <v>554</v>
      </c>
      <c r="AR230" t="s">
        <v>555</v>
      </c>
      <c r="AS230" t="s">
        <v>556</v>
      </c>
      <c r="AT230" t="s">
        <v>1165</v>
      </c>
    </row>
    <row r="231" spans="1:50" ht="30" x14ac:dyDescent="0.25">
      <c r="B231" t="b">
        <f t="shared" si="10"/>
        <v>0</v>
      </c>
      <c r="C231">
        <f t="shared" si="12"/>
        <v>0</v>
      </c>
      <c r="D231" s="3" t="str">
        <f t="shared" si="11"/>
        <v>\r\n\t&lt;route id="Wynn-54th-PrkSD-BTH-02-Finish-Routed_230" edges="'-196358983#4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v>
      </c>
      <c r="E231" t="s">
        <v>874</v>
      </c>
      <c r="F231" t="s">
        <v>1021</v>
      </c>
      <c r="G231" s="4" t="s">
        <v>1174</v>
      </c>
      <c r="H231" t="s">
        <v>629</v>
      </c>
      <c r="I231" t="s">
        <v>630</v>
      </c>
      <c r="J231" t="s">
        <v>631</v>
      </c>
      <c r="K231" t="s">
        <v>632</v>
      </c>
      <c r="L231" t="s">
        <v>633</v>
      </c>
      <c r="M231" t="s">
        <v>634</v>
      </c>
      <c r="N231" t="s">
        <v>635</v>
      </c>
      <c r="O231" t="s">
        <v>502</v>
      </c>
      <c r="P231" t="s">
        <v>503</v>
      </c>
      <c r="Q231" t="s">
        <v>399</v>
      </c>
      <c r="R231" t="s">
        <v>400</v>
      </c>
      <c r="S231" t="s">
        <v>401</v>
      </c>
      <c r="T231" t="s">
        <v>402</v>
      </c>
      <c r="U231" t="s">
        <v>560</v>
      </c>
      <c r="V231" t="s">
        <v>561</v>
      </c>
      <c r="W231" t="s">
        <v>562</v>
      </c>
      <c r="X231" t="s">
        <v>563</v>
      </c>
      <c r="Y231" t="s">
        <v>564</v>
      </c>
      <c r="Z231" t="s">
        <v>565</v>
      </c>
      <c r="AA231" t="s">
        <v>566</v>
      </c>
      <c r="AB231" t="s">
        <v>567</v>
      </c>
      <c r="AC231" t="s">
        <v>1166</v>
      </c>
    </row>
    <row r="232" spans="1:50" ht="30" x14ac:dyDescent="0.25">
      <c r="A232">
        <v>8</v>
      </c>
      <c r="B232" t="str">
        <f t="shared" si="10"/>
        <v>&lt;routeDistribution id="Wynn-GeogresLA-53rd-EB-05-Distrib"&gt; \r\n\t&lt;route id="Wynn-GeogresLA-53rd-EB-05-Finish-Routed_231"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'-12150712#3/&gt;\r\n\t&lt;route id="Wynn-GeogresLA-53rd-EB-05-Finish-Routed_232"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'-12202540#1/&gt;\r\n\t&lt;route id="Wynn-GeogresLA-53rd-EB-05-Finish-Routed_233" edges="'-196358983#7 '-196358983#6 '-196358983#5 '-196358983#4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'-42706763#2/&gt;\r\n\t&lt;route id="Wynn-GeogresLA-53rd-EB-05-Finish-Routed_234"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'-43117599/&gt;\r\n\t&lt;route id="Wynn-GeogresLA-53rd-EB-05-Finish-Routed_235" edges="'-196358983#7 '-196358983#6 '-196358983#5 '-196358983#4 '-196358983#3 '-196358983#2 '-196358983#1 '-196358983#0 '-49940061 '-49940062 '-12180460#1 '-424978642.0 '-424978642.170 '12180067#0 '12180067#2 '12180067#3 '12180067#4 '12180067#6 '12180067#7 '12180067#9 '486653628 '43117623/&gt;\r\n\t&lt;route id="Wynn-GeogresLA-53rd-EB-05-Finish-Routed_236" edges="'-196358983#7 '-196358983#6 '-196358983#5 '-196358983#4 '-196358983#3 '-196358983#2 '-196358983#1 '-196358983#0 '-49940061 '-49940062 '-12180460#1 '-424978642.0 '-424978642.170 '12180067#0 '12180067#2 '12180067#3 '12180067#4 '12180067#6 '12180067#7 '12180067#9 '486653628 '43117623 '43357850#10 '43357850#11 '43357850#14.0/&gt;\r\n\t&lt;route id="Wynn-GeogresLA-53rd-EB-05-Finish-Routed_237"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'485212847#0/&gt;\r\n\t&lt;route id="Wynn-GeogresLA-53rd-EB-05-Finish-Routed_238" edges="'-196358983#7 '-196358983#6 '-196358983#5 '-196358983#4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'49887339.0/&gt;\r\n&lt;/routeDistribution&gt;</v>
      </c>
      <c r="C232" s="3" t="s">
        <v>303</v>
      </c>
      <c r="D232" s="3" t="str">
        <f t="shared" si="11"/>
        <v>\r\n\t&lt;route id="Wynn-GeogresLA-53rd-EB-05-Finish-Routed_231"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'-12150712#4 '-12150712#3/&gt;</v>
      </c>
      <c r="E232" t="s">
        <v>825</v>
      </c>
      <c r="F232" t="s">
        <v>1021</v>
      </c>
      <c r="G232" s="4" t="s">
        <v>1170</v>
      </c>
      <c r="H232" t="s">
        <v>626</v>
      </c>
      <c r="I232" t="s">
        <v>627</v>
      </c>
      <c r="J232" t="s">
        <v>628</v>
      </c>
      <c r="K232" t="s">
        <v>629</v>
      </c>
      <c r="L232" t="s">
        <v>630</v>
      </c>
      <c r="M232" t="s">
        <v>631</v>
      </c>
      <c r="N232" t="s">
        <v>632</v>
      </c>
      <c r="O232" t="s">
        <v>633</v>
      </c>
      <c r="P232" t="s">
        <v>634</v>
      </c>
      <c r="Q232" t="s">
        <v>635</v>
      </c>
      <c r="R232" t="s">
        <v>502</v>
      </c>
      <c r="S232" t="s">
        <v>503</v>
      </c>
      <c r="T232" t="s">
        <v>508</v>
      </c>
      <c r="U232" t="s">
        <v>509</v>
      </c>
      <c r="V232" t="s">
        <v>510</v>
      </c>
      <c r="W232" t="s">
        <v>511</v>
      </c>
      <c r="X232" t="s">
        <v>512</v>
      </c>
      <c r="Y232" t="s">
        <v>513</v>
      </c>
      <c r="Z232" t="s">
        <v>514</v>
      </c>
      <c r="AA232" t="s">
        <v>515</v>
      </c>
      <c r="AB232" t="s">
        <v>516</v>
      </c>
      <c r="AC232" t="s">
        <v>517</v>
      </c>
      <c r="AD232" t="s">
        <v>518</v>
      </c>
      <c r="AE232" t="s">
        <v>519</v>
      </c>
      <c r="AF232" t="s">
        <v>520</v>
      </c>
      <c r="AG232" t="s">
        <v>521</v>
      </c>
      <c r="AH232" t="s">
        <v>522</v>
      </c>
      <c r="AI232" t="s">
        <v>523</v>
      </c>
      <c r="AJ232" t="s">
        <v>524</v>
      </c>
      <c r="AK232" t="s">
        <v>525</v>
      </c>
      <c r="AL232" t="s">
        <v>526</v>
      </c>
      <c r="AM232" t="s">
        <v>527</v>
      </c>
      <c r="AN232" t="s">
        <v>528</v>
      </c>
      <c r="AO232" t="s">
        <v>529</v>
      </c>
      <c r="AP232" t="s">
        <v>530</v>
      </c>
      <c r="AQ232" t="s">
        <v>1159</v>
      </c>
    </row>
    <row r="233" spans="1:50" ht="30" x14ac:dyDescent="0.25">
      <c r="B233" t="b">
        <f t="shared" si="10"/>
        <v>0</v>
      </c>
      <c r="C233">
        <f t="shared" si="12"/>
        <v>0</v>
      </c>
      <c r="D233" s="3" t="str">
        <f t="shared" si="11"/>
        <v>\r\n\t&lt;route id="Wynn-GeogresLA-53rd-EB-05-Finish-Routed_232" edges="'-196358983#7 '-196358983#6 '-196358983#5 '-196358983#4 '-196358983#3 '-196358983#2 '-196358983#1 '-196358983#0 '-49940061 '-49940062 '-12180460#1 '-424978642.0 '-424978642.170 '-424978647#1 '-423967352 '-423967359#1 '-423967359#0 '-423967356 '-424978643 '-423967357 '-423967353 '-423967354 '-423967355 '-423967358#2 '-423967358#1 '-423967058#1 '-423967058#0 '-424824620 '-424824619 '-423956982 '-424824621 '-423956981 '-424803245 '-424803247#1 '-12150712#6 '-196358962#3 '-196358962#2 '-196358962#1 '-196358962#0 '-12202540#2 '-12202540#1/&gt;</v>
      </c>
      <c r="E233" t="s">
        <v>826</v>
      </c>
      <c r="F233" t="s">
        <v>1021</v>
      </c>
      <c r="G233" s="4" t="s">
        <v>1170</v>
      </c>
      <c r="H233" t="s">
        <v>626</v>
      </c>
      <c r="I233" t="s">
        <v>627</v>
      </c>
      <c r="J233" t="s">
        <v>628</v>
      </c>
      <c r="K233" t="s">
        <v>629</v>
      </c>
      <c r="L233" t="s">
        <v>630</v>
      </c>
      <c r="M233" t="s">
        <v>631</v>
      </c>
      <c r="N233" t="s">
        <v>632</v>
      </c>
      <c r="O233" t="s">
        <v>633</v>
      </c>
      <c r="P233" t="s">
        <v>634</v>
      </c>
      <c r="Q233" t="s">
        <v>635</v>
      </c>
      <c r="R233" t="s">
        <v>502</v>
      </c>
      <c r="S233" t="s">
        <v>503</v>
      </c>
      <c r="T233" t="s">
        <v>508</v>
      </c>
      <c r="U233" t="s">
        <v>509</v>
      </c>
      <c r="V233" t="s">
        <v>510</v>
      </c>
      <c r="W233" t="s">
        <v>511</v>
      </c>
      <c r="X233" t="s">
        <v>512</v>
      </c>
      <c r="Y233" t="s">
        <v>513</v>
      </c>
      <c r="Z233" t="s">
        <v>514</v>
      </c>
      <c r="AA233" t="s">
        <v>515</v>
      </c>
      <c r="AB233" t="s">
        <v>516</v>
      </c>
      <c r="AC233" t="s">
        <v>517</v>
      </c>
      <c r="AD233" t="s">
        <v>518</v>
      </c>
      <c r="AE233" t="s">
        <v>519</v>
      </c>
      <c r="AF233" t="s">
        <v>520</v>
      </c>
      <c r="AG233" t="s">
        <v>521</v>
      </c>
      <c r="AH233" t="s">
        <v>522</v>
      </c>
      <c r="AI233" t="s">
        <v>523</v>
      </c>
      <c r="AJ233" t="s">
        <v>524</v>
      </c>
      <c r="AK233" t="s">
        <v>525</v>
      </c>
      <c r="AL233" t="s">
        <v>526</v>
      </c>
      <c r="AM233" t="s">
        <v>527</v>
      </c>
      <c r="AN233" t="s">
        <v>528</v>
      </c>
      <c r="AO233" t="s">
        <v>529</v>
      </c>
      <c r="AP233" t="s">
        <v>531</v>
      </c>
      <c r="AQ233" t="s">
        <v>532</v>
      </c>
      <c r="AR233" t="s">
        <v>533</v>
      </c>
      <c r="AS233" t="s">
        <v>534</v>
      </c>
      <c r="AT233" t="s">
        <v>535</v>
      </c>
      <c r="AU233" t="s">
        <v>1160</v>
      </c>
    </row>
    <row r="234" spans="1:50" ht="30" x14ac:dyDescent="0.25">
      <c r="B234" t="b">
        <f t="shared" si="10"/>
        <v>0</v>
      </c>
      <c r="C234">
        <f t="shared" si="12"/>
        <v>0</v>
      </c>
      <c r="D234" s="3" t="str">
        <f t="shared" si="11"/>
        <v>\r\n\t&lt;route id="Wynn-GeogresLA-53rd-EB-05-Finish-Routed_233" edges="'-196358983#7 '-196358983#6 '-196358983#5 '-196358983#4 '-12200500#4 '-12200500#3 '-12200500#1 '49940349#0 '49940356 '49940321#1 '-486653625#1 '-486653625#0 '-12119526#1 '-12119526#0 '-195659731#1 '-195659731#0 '-49916294#1 '49916295#0 '49916295#0-AddedOffRampEdge '49916295#1 '-32121248#9 '-32121248#8 '-32121248#7 '-32121248#6 '-32121248#5 '-32121248#4 '-32121248#3 '-32121248#2 '-32121248#1 '-32121248#0 '134563759 '-42706763#5 '-42706763#3 '-42706763#2/&gt;</v>
      </c>
      <c r="E234" t="s">
        <v>827</v>
      </c>
      <c r="F234" t="s">
        <v>1021</v>
      </c>
      <c r="G234" s="4" t="s">
        <v>1170</v>
      </c>
      <c r="H234" t="s">
        <v>626</v>
      </c>
      <c r="I234" t="s">
        <v>627</v>
      </c>
      <c r="J234" t="s">
        <v>628</v>
      </c>
      <c r="K234" t="s">
        <v>636</v>
      </c>
      <c r="L234" t="s">
        <v>637</v>
      </c>
      <c r="M234" t="s">
        <v>638</v>
      </c>
      <c r="N234" t="s">
        <v>639</v>
      </c>
      <c r="O234" t="s">
        <v>640</v>
      </c>
      <c r="P234" t="s">
        <v>481</v>
      </c>
      <c r="Q234" t="s">
        <v>482</v>
      </c>
      <c r="R234" t="s">
        <v>483</v>
      </c>
      <c r="S234" t="s">
        <v>484</v>
      </c>
      <c r="T234" t="s">
        <v>485</v>
      </c>
      <c r="U234" t="s">
        <v>390</v>
      </c>
      <c r="V234" t="s">
        <v>391</v>
      </c>
      <c r="W234" t="s">
        <v>392</v>
      </c>
      <c r="X234" t="s">
        <v>393</v>
      </c>
      <c r="Y234" t="s">
        <v>394</v>
      </c>
      <c r="Z234" t="s">
        <v>395</v>
      </c>
      <c r="AA234" t="s">
        <v>613</v>
      </c>
      <c r="AB234" t="s">
        <v>614</v>
      </c>
      <c r="AC234" t="s">
        <v>615</v>
      </c>
      <c r="AD234" t="s">
        <v>616</v>
      </c>
      <c r="AE234" t="s">
        <v>617</v>
      </c>
      <c r="AF234" t="s">
        <v>618</v>
      </c>
      <c r="AG234" t="s">
        <v>619</v>
      </c>
      <c r="AH234" t="s">
        <v>620</v>
      </c>
      <c r="AI234" t="s">
        <v>621</v>
      </c>
      <c r="AJ234" t="s">
        <v>622</v>
      </c>
      <c r="AK234" t="s">
        <v>623</v>
      </c>
      <c r="AL234" t="s">
        <v>538</v>
      </c>
      <c r="AM234" t="s">
        <v>539</v>
      </c>
      <c r="AN234" t="s">
        <v>1161</v>
      </c>
    </row>
    <row r="235" spans="1:50" ht="30" x14ac:dyDescent="0.25">
      <c r="B235" t="b">
        <f t="shared" si="10"/>
        <v>0</v>
      </c>
      <c r="C235">
        <f t="shared" si="12"/>
        <v>0</v>
      </c>
      <c r="D235" s="3" t="str">
        <f t="shared" si="11"/>
        <v>\r\n\t&lt;route id="Wynn-GeogresLA-53rd-EB-05-Finish-Routed_234"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'49887337#0 '-43117599/&gt;</v>
      </c>
      <c r="E235" t="s">
        <v>828</v>
      </c>
      <c r="F235" t="s">
        <v>1021</v>
      </c>
      <c r="G235" s="4" t="s">
        <v>1170</v>
      </c>
      <c r="H235" t="s">
        <v>626</v>
      </c>
      <c r="I235" t="s">
        <v>627</v>
      </c>
      <c r="J235" t="s">
        <v>628</v>
      </c>
      <c r="K235" t="s">
        <v>629</v>
      </c>
      <c r="L235" t="s">
        <v>630</v>
      </c>
      <c r="M235" t="s">
        <v>631</v>
      </c>
      <c r="N235" t="s">
        <v>632</v>
      </c>
      <c r="O235" t="s">
        <v>633</v>
      </c>
      <c r="P235" t="s">
        <v>634</v>
      </c>
      <c r="Q235" t="s">
        <v>635</v>
      </c>
      <c r="R235" t="s">
        <v>502</v>
      </c>
      <c r="S235" t="s">
        <v>503</v>
      </c>
      <c r="T235" t="s">
        <v>508</v>
      </c>
      <c r="U235" t="s">
        <v>509</v>
      </c>
      <c r="V235" t="s">
        <v>510</v>
      </c>
      <c r="W235" t="s">
        <v>511</v>
      </c>
      <c r="X235" t="s">
        <v>512</v>
      </c>
      <c r="Y235" t="s">
        <v>513</v>
      </c>
      <c r="Z235" t="s">
        <v>514</v>
      </c>
      <c r="AA235" t="s">
        <v>515</v>
      </c>
      <c r="AB235" t="s">
        <v>516</v>
      </c>
      <c r="AC235" t="s">
        <v>517</v>
      </c>
      <c r="AD235" t="s">
        <v>518</v>
      </c>
      <c r="AE235" t="s">
        <v>519</v>
      </c>
      <c r="AF235" t="s">
        <v>540</v>
      </c>
      <c r="AG235" t="s">
        <v>541</v>
      </c>
      <c r="AH235" t="s">
        <v>542</v>
      </c>
      <c r="AI235" t="s">
        <v>543</v>
      </c>
      <c r="AJ235" t="s">
        <v>544</v>
      </c>
      <c r="AK235" t="s">
        <v>545</v>
      </c>
      <c r="AL235" t="s">
        <v>546</v>
      </c>
      <c r="AM235" t="s">
        <v>547</v>
      </c>
      <c r="AN235" t="s">
        <v>548</v>
      </c>
      <c r="AO235" t="s">
        <v>549</v>
      </c>
      <c r="AP235" t="s">
        <v>550</v>
      </c>
      <c r="AQ235" t="s">
        <v>551</v>
      </c>
      <c r="AR235" t="s">
        <v>552</v>
      </c>
      <c r="AS235" t="s">
        <v>553</v>
      </c>
      <c r="AT235" t="s">
        <v>554</v>
      </c>
      <c r="AU235" t="s">
        <v>555</v>
      </c>
      <c r="AV235" t="s">
        <v>556</v>
      </c>
      <c r="AW235" t="s">
        <v>557</v>
      </c>
      <c r="AX235" t="s">
        <v>1162</v>
      </c>
    </row>
    <row r="236" spans="1:50" ht="30" x14ac:dyDescent="0.25">
      <c r="B236" t="b">
        <f t="shared" si="10"/>
        <v>0</v>
      </c>
      <c r="C236">
        <f t="shared" si="12"/>
        <v>0</v>
      </c>
      <c r="D236" s="3" t="str">
        <f t="shared" si="11"/>
        <v>\r\n\t&lt;route id="Wynn-GeogresLA-53rd-EB-05-Finish-Routed_235" edges="'-196358983#7 '-196358983#6 '-196358983#5 '-196358983#4 '-196358983#3 '-196358983#2 '-196358983#1 '-196358983#0 '-49940061 '-49940062 '-12180460#1 '-424978642.0 '-424978642.170 '12180067#0 '12180067#2 '12180067#3 '12180067#4 '12180067#6 '12180067#7 '12180067#9 '486653628 '43117623/&gt;</v>
      </c>
      <c r="E236" t="s">
        <v>829</v>
      </c>
      <c r="F236" t="s">
        <v>1021</v>
      </c>
      <c r="G236" s="4" t="s">
        <v>1170</v>
      </c>
      <c r="H236" t="s">
        <v>626</v>
      </c>
      <c r="I236" t="s">
        <v>627</v>
      </c>
      <c r="J236" t="s">
        <v>628</v>
      </c>
      <c r="K236" t="s">
        <v>629</v>
      </c>
      <c r="L236" t="s">
        <v>630</v>
      </c>
      <c r="M236" t="s">
        <v>631</v>
      </c>
      <c r="N236" t="s">
        <v>632</v>
      </c>
      <c r="O236" t="s">
        <v>633</v>
      </c>
      <c r="P236" t="s">
        <v>634</v>
      </c>
      <c r="Q236" t="s">
        <v>635</v>
      </c>
      <c r="R236" t="s">
        <v>502</v>
      </c>
      <c r="S236" t="s">
        <v>503</v>
      </c>
      <c r="T236" t="s">
        <v>399</v>
      </c>
      <c r="U236" t="s">
        <v>400</v>
      </c>
      <c r="V236" t="s">
        <v>401</v>
      </c>
      <c r="W236" t="s">
        <v>402</v>
      </c>
      <c r="X236" t="s">
        <v>403</v>
      </c>
      <c r="Y236" t="s">
        <v>404</v>
      </c>
      <c r="Z236" t="s">
        <v>405</v>
      </c>
      <c r="AA236" t="s">
        <v>406</v>
      </c>
      <c r="AB236" t="s">
        <v>1163</v>
      </c>
    </row>
    <row r="237" spans="1:50" ht="30" x14ac:dyDescent="0.25">
      <c r="B237" t="b">
        <f t="shared" si="10"/>
        <v>0</v>
      </c>
      <c r="C237">
        <f t="shared" si="12"/>
        <v>0</v>
      </c>
      <c r="D237" s="3" t="str">
        <f t="shared" si="11"/>
        <v>\r\n\t&lt;route id="Wynn-GeogresLA-53rd-EB-05-Finish-Routed_236" edges="'-196358983#7 '-196358983#6 '-196358983#5 '-196358983#4 '-196358983#3 '-196358983#2 '-196358983#1 '-196358983#0 '-49940061 '-49940062 '-12180460#1 '-424978642.0 '-424978642.170 '12180067#0 '12180067#2 '12180067#3 '12180067#4 '12180067#6 '12180067#7 '12180067#9 '486653628 '43117623 '43357850#10 '43357850#11 '43357850#14.0/&gt;</v>
      </c>
      <c r="E237" t="s">
        <v>830</v>
      </c>
      <c r="F237" t="s">
        <v>1021</v>
      </c>
      <c r="G237" s="4" t="s">
        <v>1170</v>
      </c>
      <c r="H237" t="s">
        <v>626</v>
      </c>
      <c r="I237" t="s">
        <v>627</v>
      </c>
      <c r="J237" t="s">
        <v>628</v>
      </c>
      <c r="K237" t="s">
        <v>629</v>
      </c>
      <c r="L237" t="s">
        <v>630</v>
      </c>
      <c r="M237" t="s">
        <v>631</v>
      </c>
      <c r="N237" t="s">
        <v>632</v>
      </c>
      <c r="O237" t="s">
        <v>633</v>
      </c>
      <c r="P237" t="s">
        <v>634</v>
      </c>
      <c r="Q237" t="s">
        <v>635</v>
      </c>
      <c r="R237" t="s">
        <v>502</v>
      </c>
      <c r="S237" t="s">
        <v>503</v>
      </c>
      <c r="T237" t="s">
        <v>399</v>
      </c>
      <c r="U237" t="s">
        <v>400</v>
      </c>
      <c r="V237" t="s">
        <v>401</v>
      </c>
      <c r="W237" t="s">
        <v>402</v>
      </c>
      <c r="X237" t="s">
        <v>403</v>
      </c>
      <c r="Y237" t="s">
        <v>404</v>
      </c>
      <c r="Z237" t="s">
        <v>405</v>
      </c>
      <c r="AA237" t="s">
        <v>406</v>
      </c>
      <c r="AB237" t="s">
        <v>407</v>
      </c>
      <c r="AC237" t="s">
        <v>558</v>
      </c>
      <c r="AD237" t="s">
        <v>559</v>
      </c>
      <c r="AE237" t="s">
        <v>1164</v>
      </c>
    </row>
    <row r="238" spans="1:50" ht="30" x14ac:dyDescent="0.25">
      <c r="B238" t="b">
        <f t="shared" si="10"/>
        <v>0</v>
      </c>
      <c r="C238">
        <f t="shared" si="12"/>
        <v>0</v>
      </c>
      <c r="D238" s="3" t="str">
        <f t="shared" si="11"/>
        <v>\r\n\t&lt;route id="Wynn-GeogresLA-53rd-EB-05-Finish-Routed_237" edges="'-196358983#7 '-196358983#6 '-196358983#5 '-196358983#4 '-196358983#3 '-196358983#2 '-196358983#1 '-196358983#0 '-49940061 '-49940062 '-12180460#1 '-424978642.0 '-424978642.170 '-424978647#1 '-423967352 '-423967359#1 '-423967359#0 '-423967356 '-424978643 '-423967357 '-423967353 '-423967354 '-423967355 '-423967358#2 '-423967358#1 '-62105282#7 '-62105282#6 '-62105282#5 '-62105282#3 '-62105282#2 '-62105282#1 '-62105282#0 '134559122#0 '196358980#3 '134557562#0 '134557562#1 '134557562#2 '134557562#3 '134557562#4 '134558401 '134558400 '485212838#0 '485212847#0/&gt;</v>
      </c>
      <c r="E238" t="s">
        <v>831</v>
      </c>
      <c r="F238" t="s">
        <v>1021</v>
      </c>
      <c r="G238" s="4" t="s">
        <v>1170</v>
      </c>
      <c r="H238" t="s">
        <v>626</v>
      </c>
      <c r="I238" t="s">
        <v>627</v>
      </c>
      <c r="J238" t="s">
        <v>628</v>
      </c>
      <c r="K238" t="s">
        <v>629</v>
      </c>
      <c r="L238" t="s">
        <v>630</v>
      </c>
      <c r="M238" t="s">
        <v>631</v>
      </c>
      <c r="N238" t="s">
        <v>632</v>
      </c>
      <c r="O238" t="s">
        <v>633</v>
      </c>
      <c r="P238" t="s">
        <v>634</v>
      </c>
      <c r="Q238" t="s">
        <v>635</v>
      </c>
      <c r="R238" t="s">
        <v>502</v>
      </c>
      <c r="S238" t="s">
        <v>503</v>
      </c>
      <c r="T238" t="s">
        <v>508</v>
      </c>
      <c r="U238" t="s">
        <v>509</v>
      </c>
      <c r="V238" t="s">
        <v>510</v>
      </c>
      <c r="W238" t="s">
        <v>511</v>
      </c>
      <c r="X238" t="s">
        <v>512</v>
      </c>
      <c r="Y238" t="s">
        <v>513</v>
      </c>
      <c r="Z238" t="s">
        <v>514</v>
      </c>
      <c r="AA238" t="s">
        <v>515</v>
      </c>
      <c r="AB238" t="s">
        <v>516</v>
      </c>
      <c r="AC238" t="s">
        <v>517</v>
      </c>
      <c r="AD238" t="s">
        <v>518</v>
      </c>
      <c r="AE238" t="s">
        <v>519</v>
      </c>
      <c r="AF238" t="s">
        <v>540</v>
      </c>
      <c r="AG238" t="s">
        <v>541</v>
      </c>
      <c r="AH238" t="s">
        <v>542</v>
      </c>
      <c r="AI238" t="s">
        <v>543</v>
      </c>
      <c r="AJ238" t="s">
        <v>544</v>
      </c>
      <c r="AK238" t="s">
        <v>545</v>
      </c>
      <c r="AL238" t="s">
        <v>546</v>
      </c>
      <c r="AM238" t="s">
        <v>547</v>
      </c>
      <c r="AN238" t="s">
        <v>548</v>
      </c>
      <c r="AO238" t="s">
        <v>549</v>
      </c>
      <c r="AP238" t="s">
        <v>550</v>
      </c>
      <c r="AQ238" t="s">
        <v>551</v>
      </c>
      <c r="AR238" t="s">
        <v>552</v>
      </c>
      <c r="AS238" t="s">
        <v>553</v>
      </c>
      <c r="AT238" t="s">
        <v>554</v>
      </c>
      <c r="AU238" t="s">
        <v>555</v>
      </c>
      <c r="AV238" t="s">
        <v>556</v>
      </c>
      <c r="AW238" t="s">
        <v>1165</v>
      </c>
    </row>
    <row r="239" spans="1:50" ht="30" x14ac:dyDescent="0.25">
      <c r="B239" t="b">
        <f t="shared" si="10"/>
        <v>0</v>
      </c>
      <c r="C239">
        <f t="shared" si="12"/>
        <v>0</v>
      </c>
      <c r="D239" s="3" t="str">
        <f t="shared" si="11"/>
        <v>\r\n\t&lt;route id="Wynn-GeogresLA-53rd-EB-05-Finish-Routed_238" edges="'-196358983#7 '-196358983#6 '-196358983#5 '-196358983#4 '-196358983#3 '-196358983#2 '-196358983#1 '-196358983#0 '-49940061 '-49940062 '-12180460#1 '-424978642.0 '-424978642.170 '12180067#0 '12180067#2 '12180067#3 '12180067#4 '49916232#0 '12113021#2-AddedOnRampEdge '12113021#2 '43119835#1-AddedOnRampEdge '43119835#1 '43119835#1-AddedOffRampEdge '43119833#1 '49887339-AddedOnRampEdge '49887339.0/&gt;</v>
      </c>
      <c r="E239" t="s">
        <v>832</v>
      </c>
      <c r="F239" t="s">
        <v>1021</v>
      </c>
      <c r="G239" s="4" t="s">
        <v>1170</v>
      </c>
      <c r="H239" t="s">
        <v>626</v>
      </c>
      <c r="I239" t="s">
        <v>627</v>
      </c>
      <c r="J239" t="s">
        <v>628</v>
      </c>
      <c r="K239" t="s">
        <v>629</v>
      </c>
      <c r="L239" t="s">
        <v>630</v>
      </c>
      <c r="M239" t="s">
        <v>631</v>
      </c>
      <c r="N239" t="s">
        <v>632</v>
      </c>
      <c r="O239" t="s">
        <v>633</v>
      </c>
      <c r="P239" t="s">
        <v>634</v>
      </c>
      <c r="Q239" t="s">
        <v>635</v>
      </c>
      <c r="R239" t="s">
        <v>502</v>
      </c>
      <c r="S239" t="s">
        <v>503</v>
      </c>
      <c r="T239" t="s">
        <v>399</v>
      </c>
      <c r="U239" t="s">
        <v>400</v>
      </c>
      <c r="V239" t="s">
        <v>401</v>
      </c>
      <c r="W239" t="s">
        <v>402</v>
      </c>
      <c r="X239" t="s">
        <v>560</v>
      </c>
      <c r="Y239" t="s">
        <v>561</v>
      </c>
      <c r="Z239" t="s">
        <v>562</v>
      </c>
      <c r="AA239" t="s">
        <v>563</v>
      </c>
      <c r="AB239" t="s">
        <v>564</v>
      </c>
      <c r="AC239" t="s">
        <v>565</v>
      </c>
      <c r="AD239" t="s">
        <v>566</v>
      </c>
      <c r="AE239" t="s">
        <v>567</v>
      </c>
      <c r="AF239" t="s">
        <v>1166</v>
      </c>
    </row>
    <row r="240" spans="1:50" x14ac:dyDescent="0.25">
      <c r="A240">
        <v>6</v>
      </c>
      <c r="B240" t="str">
        <f t="shared" si="10"/>
        <v>&lt;routeDistribution id="Wynn-GeogresLA-53rd-WB-05-Distrib"&gt; \r\n\t&lt;route id="Wynn-GeogresLA-53rd-WB-05-Finish-Routed_239" edges="'196358983#7 '12120693#0 '-12165089#3 '-12165089#2 '-12164460#14 '12166594 '-12201066#0 '-12200500#1 '49940349#0 '49940349#1 '-49940088#4 '-49940088#2 '-49940088#1 '-49940061 '-49940062 '12118189 '196358992#0 '424978644 '423965484 '196358954#0 '12149487#0 '180860085#0 '180860085#1 '180860085#2 '180860085#3 '448887904 '448887906 '448887908 '448887907 '448887889 '448887879 '448887886 '180860083#0 '448887887 '12206200 '448887872 '119667113 '63067896 '104526256-AddedOnRampEdge/&gt;\r\n\t&lt;route id="Wynn-GeogresLA-53rd-WB-05-Finish-Routed_240" edges="'196358983#7 '12120693#0 '-12165089#3 '-12165089#2 '-12164460#14 '12166594 '-12201066#0 '-12200500#1 '49940349#0 '49940349#1 '-49940088#4 '-49940088#2 '-49940088#1 '-49940061 '-49940062 '12118189 '196358992#0 '424978644 '423965484 '196358954#0 '196358954#1 '448887868 '448887871#0 '448887871#1 '448887869 '448887867 '196358956#0 '448887870#0 '12327906#0 '12327906#1/&gt;\r\n\t&lt;route id="Wynn-GeogresLA-53rd-WB-05-Finish-Routed_241" edges="'196358983#7 '196358983#8/&gt;\r\n\t&lt;route id="Wynn-GeogresLA-53rd-WB-05-Finish-Routed_242" edges="'196358983#7 '196358983#8 '-121486019#13 '-121486019#11 '-121486019#10 '-121486019#8 '-121486019#7 '-121486019#5 '-121486019#3 '-121486019#1 '-12180812#2 '-12180812#1 '-12180812#0 '-12123568#3 '-12123568#2 '-12123568#1 '-12123568#0 '-49916294#1 '49916295#0 '49916295#0-AddedOffRampEdge '49916295#1 '42706768#0 '-377636731#2 '-12156204#1 '32121248#8 '32121248#9 '32121248#10 '32121248#12 '32121248#13 '32121248#14/&gt;\r\n\t&lt;route id="Wynn-GeogresLA-53rd-WB-05-Finish-Routed_243" edges="'196358983#7 '12120693#0 '-12165089#3 '-12165089#2 '-12164460#14 '12166594 '-12201066#0 '-12200500#1 '49940349#0 '49940349#1 '-49940088#4 '-49940088#2 '-49940088#1 '-49940061 '-49940062 '-12180460#1 '-424978642.0 '-424978642.170 '12180067#0 '12180067#2 '12180067#3 '12180067#4 '12180067#6 '12180067#7 '12180067#9 '486653628 '43117623 '-43357850#9 '-43357850#4/&gt;\r\n\t&lt;route id="Wynn-GeogresLA-53rd-WB-05-Finish-Routed_244" edges="'196358983#7 '12120693#0 '-12165089#3 '-12165089#2 '-12164460#14 '12166594 '-12201066#0 '-12200500#1 '49940349#0 '49940349#1 '-49940088#4 '-49940088#2 '-49940088#1 '-49940061 '-49940062 '-12180460#1 '-424978642.0 '-424978642.170 '12180067#0 '12180067#2 '12180067#3 '12180067#4 '12180067#6 '12180067#7 '12180067#9 '12113368#2 '12113368#3-AddedOnRampEdge '12113368#3 '121243831 '448887924 '49321305/&gt;\r\n&lt;/routeDistribution&gt;</v>
      </c>
      <c r="C240" s="3" t="s">
        <v>304</v>
      </c>
      <c r="D240" s="3" t="str">
        <f t="shared" si="11"/>
        <v>\r\n\t&lt;route id="Wynn-GeogresLA-53rd-WB-05-Finish-Routed_239" edges="'196358983#7 '12120693#0 '-12165089#3 '-12165089#2 '-12164460#14 '12166594 '-12201066#0 '-12200500#1 '49940349#0 '49940349#1 '-49940088#4 '-49940088#2 '-49940088#1 '-49940061 '-49940062 '12118189 '196358992#0 '424978644 '423965484 '196358954#0 '12149487#0 '180860085#0 '180860085#1 '180860085#2 '180860085#3 '448887904 '448887906 '448887908 '448887907 '448887889 '448887879 '448887886 '180860083#0 '448887887 '12206200 '448887872 '119667113 '63067896 '104526256-AddedOnRampEdge/&gt;</v>
      </c>
      <c r="E240" t="s">
        <v>833</v>
      </c>
      <c r="F240" t="s">
        <v>1021</v>
      </c>
      <c r="G240" s="4" t="s">
        <v>1171</v>
      </c>
      <c r="H240" t="s">
        <v>641</v>
      </c>
      <c r="I240" t="s">
        <v>642</v>
      </c>
      <c r="J240" t="s">
        <v>643</v>
      </c>
      <c r="K240" t="s">
        <v>644</v>
      </c>
      <c r="L240" t="s">
        <v>645</v>
      </c>
      <c r="M240" t="s">
        <v>646</v>
      </c>
      <c r="N240" t="s">
        <v>638</v>
      </c>
      <c r="O240" t="s">
        <v>639</v>
      </c>
      <c r="P240" t="s">
        <v>647</v>
      </c>
      <c r="Q240" t="s">
        <v>648</v>
      </c>
      <c r="R240" t="s">
        <v>649</v>
      </c>
      <c r="S240" t="s">
        <v>650</v>
      </c>
      <c r="T240" t="s">
        <v>633</v>
      </c>
      <c r="U240" t="s">
        <v>634</v>
      </c>
      <c r="V240" t="s">
        <v>651</v>
      </c>
      <c r="W240" t="s">
        <v>652</v>
      </c>
      <c r="X240" t="s">
        <v>338</v>
      </c>
      <c r="Y240" t="s">
        <v>339</v>
      </c>
      <c r="Z240" t="s">
        <v>340</v>
      </c>
      <c r="AA240" t="s">
        <v>341</v>
      </c>
      <c r="AB240" t="s">
        <v>342</v>
      </c>
      <c r="AC240" t="s">
        <v>343</v>
      </c>
      <c r="AD240" t="s">
        <v>344</v>
      </c>
      <c r="AE240" t="s">
        <v>345</v>
      </c>
      <c r="AF240" t="s">
        <v>346</v>
      </c>
      <c r="AG240" t="s">
        <v>347</v>
      </c>
      <c r="AH240" t="s">
        <v>348</v>
      </c>
      <c r="AI240" t="s">
        <v>349</v>
      </c>
      <c r="AJ240" t="s">
        <v>350</v>
      </c>
      <c r="AK240" t="s">
        <v>351</v>
      </c>
      <c r="AL240" t="s">
        <v>352</v>
      </c>
      <c r="AM240" t="s">
        <v>353</v>
      </c>
      <c r="AN240" t="s">
        <v>354</v>
      </c>
      <c r="AO240" t="s">
        <v>355</v>
      </c>
      <c r="AP240" t="s">
        <v>356</v>
      </c>
      <c r="AQ240" t="s">
        <v>357</v>
      </c>
      <c r="AR240" t="s">
        <v>358</v>
      </c>
      <c r="AS240" t="s">
        <v>1150</v>
      </c>
    </row>
    <row r="241" spans="2:37" x14ac:dyDescent="0.25">
      <c r="B241" t="b">
        <f t="shared" si="10"/>
        <v>0</v>
      </c>
      <c r="C241">
        <f t="shared" si="12"/>
        <v>0</v>
      </c>
      <c r="D241" s="3" t="str">
        <f t="shared" si="11"/>
        <v>\r\n\t&lt;route id="Wynn-GeogresLA-53rd-WB-05-Finish-Routed_240" edges="'196358983#7 '12120693#0 '-12165089#3 '-12165089#2 '-12164460#14 '12166594 '-12201066#0 '-12200500#1 '49940349#0 '49940349#1 '-49940088#4 '-49940088#2 '-49940088#1 '-49940061 '-49940062 '12118189 '196358992#0 '424978644 '423965484 '196358954#0 '196358954#1 '448887868 '448887871#0 '448887871#1 '448887869 '448887867 '196358956#0 '448887870#0 '12327906#0 '12327906#1/&gt;</v>
      </c>
      <c r="E241" t="s">
        <v>834</v>
      </c>
      <c r="F241" t="s">
        <v>1021</v>
      </c>
      <c r="G241" s="4" t="s">
        <v>1171</v>
      </c>
      <c r="H241" t="s">
        <v>641</v>
      </c>
      <c r="I241" t="s">
        <v>642</v>
      </c>
      <c r="J241" t="s">
        <v>643</v>
      </c>
      <c r="K241" t="s">
        <v>644</v>
      </c>
      <c r="L241" t="s">
        <v>645</v>
      </c>
      <c r="M241" t="s">
        <v>646</v>
      </c>
      <c r="N241" t="s">
        <v>638</v>
      </c>
      <c r="O241" t="s">
        <v>639</v>
      </c>
      <c r="P241" t="s">
        <v>647</v>
      </c>
      <c r="Q241" t="s">
        <v>648</v>
      </c>
      <c r="R241" t="s">
        <v>649</v>
      </c>
      <c r="S241" t="s">
        <v>650</v>
      </c>
      <c r="T241" t="s">
        <v>633</v>
      </c>
      <c r="U241" t="s">
        <v>634</v>
      </c>
      <c r="V241" t="s">
        <v>651</v>
      </c>
      <c r="W241" t="s">
        <v>652</v>
      </c>
      <c r="X241" t="s">
        <v>338</v>
      </c>
      <c r="Y241" t="s">
        <v>339</v>
      </c>
      <c r="Z241" t="s">
        <v>340</v>
      </c>
      <c r="AA241" t="s">
        <v>359</v>
      </c>
      <c r="AB241" t="s">
        <v>360</v>
      </c>
      <c r="AC241" t="s">
        <v>361</v>
      </c>
      <c r="AD241" t="s">
        <v>362</v>
      </c>
      <c r="AE241" t="s">
        <v>363</v>
      </c>
      <c r="AF241" t="s">
        <v>364</v>
      </c>
      <c r="AG241" t="s">
        <v>365</v>
      </c>
      <c r="AH241" t="s">
        <v>366</v>
      </c>
      <c r="AI241" t="s">
        <v>367</v>
      </c>
      <c r="AJ241" t="s">
        <v>1151</v>
      </c>
    </row>
    <row r="242" spans="2:37" x14ac:dyDescent="0.25">
      <c r="B242" t="b">
        <f t="shared" si="10"/>
        <v>0</v>
      </c>
      <c r="C242">
        <f t="shared" si="12"/>
        <v>0</v>
      </c>
      <c r="D242" s="3" t="str">
        <f t="shared" si="11"/>
        <v>\r\n\t&lt;route id="Wynn-GeogresLA-53rd-WB-05-Finish-Routed_241" edges="'196358983#7 '196358983#8/&gt;</v>
      </c>
      <c r="E242" t="s">
        <v>835</v>
      </c>
      <c r="F242" t="s">
        <v>1021</v>
      </c>
      <c r="G242" s="4" t="s">
        <v>1171</v>
      </c>
      <c r="H242" t="s">
        <v>1152</v>
      </c>
    </row>
    <row r="243" spans="2:37" x14ac:dyDescent="0.25">
      <c r="B243" t="b">
        <f t="shared" si="10"/>
        <v>0</v>
      </c>
      <c r="C243">
        <f t="shared" si="12"/>
        <v>0</v>
      </c>
      <c r="D243" s="3" t="str">
        <f t="shared" si="11"/>
        <v>\r\n\t&lt;route id="Wynn-GeogresLA-53rd-WB-05-Finish-Routed_242" edges="'196358983#7 '196358983#8 '-121486019#13 '-121486019#11 '-121486019#10 '-121486019#8 '-121486019#7 '-121486019#5 '-121486019#3 '-121486019#1 '-12180812#2 '-12180812#1 '-12180812#0 '-12123568#3 '-12123568#2 '-12123568#1 '-12123568#0 '-49916294#1 '49916295#0 '49916295#0-AddedOffRampEdge '49916295#1 '42706768#0 '-377636731#2 '-12156204#1 '32121248#8 '32121248#9 '32121248#10 '32121248#12 '32121248#13 '32121248#14/&gt;</v>
      </c>
      <c r="E243" t="s">
        <v>836</v>
      </c>
      <c r="F243" t="s">
        <v>1021</v>
      </c>
      <c r="G243" s="4" t="s">
        <v>1171</v>
      </c>
      <c r="H243" t="s">
        <v>653</v>
      </c>
      <c r="I243" t="s">
        <v>654</v>
      </c>
      <c r="J243" t="s">
        <v>655</v>
      </c>
      <c r="K243" t="s">
        <v>656</v>
      </c>
      <c r="L243" t="s">
        <v>657</v>
      </c>
      <c r="M243" t="s">
        <v>658</v>
      </c>
      <c r="N243" t="s">
        <v>659</v>
      </c>
      <c r="O243" t="s">
        <v>660</v>
      </c>
      <c r="P243" t="s">
        <v>661</v>
      </c>
      <c r="Q243" t="s">
        <v>662</v>
      </c>
      <c r="R243" t="s">
        <v>663</v>
      </c>
      <c r="S243" t="s">
        <v>664</v>
      </c>
      <c r="T243" t="s">
        <v>665</v>
      </c>
      <c r="U243" t="s">
        <v>666</v>
      </c>
      <c r="V243" t="s">
        <v>667</v>
      </c>
      <c r="W243" t="s">
        <v>668</v>
      </c>
      <c r="X243" t="s">
        <v>392</v>
      </c>
      <c r="Y243" t="s">
        <v>393</v>
      </c>
      <c r="Z243" t="s">
        <v>394</v>
      </c>
      <c r="AA243" t="s">
        <v>395</v>
      </c>
      <c r="AB243" t="s">
        <v>778</v>
      </c>
      <c r="AC243" t="s">
        <v>779</v>
      </c>
      <c r="AD243" t="s">
        <v>780</v>
      </c>
      <c r="AE243" t="s">
        <v>692</v>
      </c>
      <c r="AF243" t="s">
        <v>693</v>
      </c>
      <c r="AG243" t="s">
        <v>396</v>
      </c>
      <c r="AH243" t="s">
        <v>397</v>
      </c>
      <c r="AI243" t="s">
        <v>398</v>
      </c>
      <c r="AJ243" t="s">
        <v>1153</v>
      </c>
    </row>
    <row r="244" spans="2:37" x14ac:dyDescent="0.25">
      <c r="B244" t="b">
        <f t="shared" si="10"/>
        <v>0</v>
      </c>
      <c r="C244">
        <f t="shared" si="12"/>
        <v>0</v>
      </c>
      <c r="D244" s="3" t="str">
        <f t="shared" si="11"/>
        <v>\r\n\t&lt;route id="Wynn-GeogresLA-53rd-WB-05-Finish-Routed_243" edges="'196358983#7 '12120693#0 '-12165089#3 '-12165089#2 '-12164460#14 '12166594 '-12201066#0 '-12200500#1 '49940349#0 '49940349#1 '-49940088#4 '-49940088#2 '-49940088#1 '-49940061 '-49940062 '-12180460#1 '-424978642.0 '-424978642.170 '12180067#0 '12180067#2 '12180067#3 '12180067#4 '12180067#6 '12180067#7 '12180067#9 '486653628 '43117623 '-43357850#9 '-43357850#4/&gt;</v>
      </c>
      <c r="E244" t="s">
        <v>837</v>
      </c>
      <c r="F244" t="s">
        <v>1021</v>
      </c>
      <c r="G244" s="4" t="s">
        <v>1171</v>
      </c>
      <c r="H244" t="s">
        <v>641</v>
      </c>
      <c r="I244" t="s">
        <v>642</v>
      </c>
      <c r="J244" t="s">
        <v>643</v>
      </c>
      <c r="K244" t="s">
        <v>644</v>
      </c>
      <c r="L244" t="s">
        <v>645</v>
      </c>
      <c r="M244" t="s">
        <v>646</v>
      </c>
      <c r="N244" t="s">
        <v>638</v>
      </c>
      <c r="O244" t="s">
        <v>639</v>
      </c>
      <c r="P244" t="s">
        <v>647</v>
      </c>
      <c r="Q244" t="s">
        <v>648</v>
      </c>
      <c r="R244" t="s">
        <v>649</v>
      </c>
      <c r="S244" t="s">
        <v>650</v>
      </c>
      <c r="T244" t="s">
        <v>633</v>
      </c>
      <c r="U244" t="s">
        <v>634</v>
      </c>
      <c r="V244" t="s">
        <v>635</v>
      </c>
      <c r="W244" t="s">
        <v>502</v>
      </c>
      <c r="X244" t="s">
        <v>503</v>
      </c>
      <c r="Y244" t="s">
        <v>399</v>
      </c>
      <c r="Z244" t="s">
        <v>400</v>
      </c>
      <c r="AA244" t="s">
        <v>401</v>
      </c>
      <c r="AB244" t="s">
        <v>402</v>
      </c>
      <c r="AC244" t="s">
        <v>403</v>
      </c>
      <c r="AD244" t="s">
        <v>404</v>
      </c>
      <c r="AE244" t="s">
        <v>405</v>
      </c>
      <c r="AF244" t="s">
        <v>406</v>
      </c>
      <c r="AG244" t="s">
        <v>407</v>
      </c>
      <c r="AH244" t="s">
        <v>408</v>
      </c>
      <c r="AI244" t="s">
        <v>1154</v>
      </c>
    </row>
    <row r="245" spans="2:37" x14ac:dyDescent="0.25">
      <c r="B245" t="b">
        <f t="shared" si="10"/>
        <v>0</v>
      </c>
      <c r="C245">
        <f t="shared" si="12"/>
        <v>0</v>
      </c>
      <c r="D245" s="3" t="str">
        <f t="shared" si="11"/>
        <v>\r\n\t&lt;route id="Wynn-GeogresLA-53rd-WB-05-Finish-Routed_244" edges="'196358983#7 '12120693#0 '-12165089#3 '-12165089#2 '-12164460#14 '12166594 '-12201066#0 '-12200500#1 '49940349#0 '49940349#1 '-49940088#4 '-49940088#2 '-49940088#1 '-49940061 '-49940062 '-12180460#1 '-424978642.0 '-424978642.170 '12180067#0 '12180067#2 '12180067#3 '12180067#4 '12180067#6 '12180067#7 '12180067#9 '12113368#2 '12113368#3-AddedOnRampEdge '12113368#3 '121243831 '448887924 '49321305/&gt;</v>
      </c>
      <c r="E245" t="s">
        <v>838</v>
      </c>
      <c r="F245" t="s">
        <v>1021</v>
      </c>
      <c r="G245" s="4" t="s">
        <v>1171</v>
      </c>
      <c r="H245" t="s">
        <v>641</v>
      </c>
      <c r="I245" t="s">
        <v>642</v>
      </c>
      <c r="J245" t="s">
        <v>643</v>
      </c>
      <c r="K245" t="s">
        <v>644</v>
      </c>
      <c r="L245" t="s">
        <v>645</v>
      </c>
      <c r="M245" t="s">
        <v>646</v>
      </c>
      <c r="N245" t="s">
        <v>638</v>
      </c>
      <c r="O245" t="s">
        <v>639</v>
      </c>
      <c r="P245" t="s">
        <v>647</v>
      </c>
      <c r="Q245" t="s">
        <v>648</v>
      </c>
      <c r="R245" t="s">
        <v>649</v>
      </c>
      <c r="S245" t="s">
        <v>650</v>
      </c>
      <c r="T245" t="s">
        <v>633</v>
      </c>
      <c r="U245" t="s">
        <v>634</v>
      </c>
      <c r="V245" t="s">
        <v>635</v>
      </c>
      <c r="W245" t="s">
        <v>502</v>
      </c>
      <c r="X245" t="s">
        <v>503</v>
      </c>
      <c r="Y245" t="s">
        <v>399</v>
      </c>
      <c r="Z245" t="s">
        <v>400</v>
      </c>
      <c r="AA245" t="s">
        <v>401</v>
      </c>
      <c r="AB245" t="s">
        <v>402</v>
      </c>
      <c r="AC245" t="s">
        <v>403</v>
      </c>
      <c r="AD245" t="s">
        <v>404</v>
      </c>
      <c r="AE245" t="s">
        <v>405</v>
      </c>
      <c r="AF245" t="s">
        <v>409</v>
      </c>
      <c r="AG245" t="s">
        <v>410</v>
      </c>
      <c r="AH245" t="s">
        <v>411</v>
      </c>
      <c r="AI245" t="s">
        <v>412</v>
      </c>
      <c r="AJ245" t="s">
        <v>413</v>
      </c>
      <c r="AK245" t="s">
        <v>1155</v>
      </c>
    </row>
    <row r="490" spans="3:3" x14ac:dyDescent="0.25">
      <c r="C490" t="s">
        <v>295</v>
      </c>
    </row>
  </sheetData>
  <sortState ref="E2:BF490">
    <sortCondition ref="E2"/>
  </sortState>
  <conditionalFormatting sqref="C2:D2 C8 C14 C22 C28 C36 C42 C50 C56 C62 C70 C76 C84 C90 C98 C104 C112 C118 C124 C132 C138 C146 C152 C160 C168 C188 C196 C204 C210 C218 C224 C240 C232 D3:D245">
    <cfRule type="cellIs" dxfId="1" priority="2" operator="equal">
      <formula>"routedis"</formula>
    </cfRule>
  </conditionalFormatting>
  <conditionalFormatting sqref="C2:D2 C8 C14 C22 C28 C36 C42 C50 C56 C62 C70 C76 C84 C90 C98 C104 C112 C118 C124 C132 C138 C146 C152 C160 C168 C188 C196 C204 C210 C218 C224 C240 C232 D3:D245">
    <cfRule type="containsText" dxfId="0" priority="1" operator="containsText" text="&lt;/routeDistribution&gt;">
      <formula>NOT(ISERROR(SEARCH("&lt;/routeDistribution&gt;",C2)))</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5AE8-D72F-4648-B040-C28DB714F5C7}">
  <sheetPr codeName="Sheet2"/>
  <dimension ref="A1:A6"/>
  <sheetViews>
    <sheetView workbookViewId="0">
      <selection sqref="A1:A6"/>
    </sheetView>
  </sheetViews>
  <sheetFormatPr defaultRowHeight="15" x14ac:dyDescent="0.25"/>
  <sheetData>
    <row r="1" spans="1:1" x14ac:dyDescent="0.25">
      <c r="A1" t="s">
        <v>1630</v>
      </c>
    </row>
    <row r="2" spans="1:1" x14ac:dyDescent="0.25">
      <c r="A2" t="s">
        <v>1631</v>
      </c>
    </row>
    <row r="3" spans="1:1" x14ac:dyDescent="0.25">
      <c r="A3" t="s">
        <v>1632</v>
      </c>
    </row>
    <row r="4" spans="1:1" x14ac:dyDescent="0.25">
      <c r="A4" t="s">
        <v>1633</v>
      </c>
    </row>
    <row r="5" spans="1:1" x14ac:dyDescent="0.25">
      <c r="A5" t="s">
        <v>1634</v>
      </c>
    </row>
    <row r="6" spans="1:1" x14ac:dyDescent="0.25">
      <c r="A6" t="s">
        <v>1635</v>
      </c>
    </row>
  </sheetData>
  <sortState ref="A1:A11">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7B20-CFFA-488A-A5E4-E6806D015EAE}">
  <sheetPr codeName="Sheet4"/>
  <dimension ref="A1:G488"/>
  <sheetViews>
    <sheetView zoomScaleNormal="100" workbookViewId="0">
      <selection activeCell="A17" sqref="A17"/>
    </sheetView>
  </sheetViews>
  <sheetFormatPr defaultRowHeight="15" x14ac:dyDescent="0.25"/>
  <cols>
    <col min="1" max="1" width="255.7109375" bestFit="1" customWidth="1"/>
  </cols>
  <sheetData>
    <row r="1" spans="1:7" x14ac:dyDescent="0.25">
      <c r="A1" s="54" t="s">
        <v>1191</v>
      </c>
    </row>
    <row r="2" spans="1:7" x14ac:dyDescent="0.25">
      <c r="A2" s="54" t="s">
        <v>1192</v>
      </c>
      <c r="E2" t="s">
        <v>774</v>
      </c>
      <c r="F2" t="s">
        <v>1021</v>
      </c>
      <c r="G2" t="s">
        <v>1022</v>
      </c>
    </row>
    <row r="3" spans="1:7" x14ac:dyDescent="0.25">
      <c r="A3" s="54" t="s">
        <v>1193</v>
      </c>
    </row>
    <row r="4" spans="1:7" x14ac:dyDescent="0.25">
      <c r="A4" s="54" t="s">
        <v>1194</v>
      </c>
      <c r="E4" t="s">
        <v>775</v>
      </c>
      <c r="F4" t="s">
        <v>1021</v>
      </c>
      <c r="G4" t="s">
        <v>1023</v>
      </c>
    </row>
    <row r="5" spans="1:7" x14ac:dyDescent="0.25">
      <c r="A5" s="54" t="s">
        <v>1195</v>
      </c>
    </row>
    <row r="6" spans="1:7" x14ac:dyDescent="0.25">
      <c r="A6" s="54" t="s">
        <v>1196</v>
      </c>
      <c r="E6" t="s">
        <v>776</v>
      </c>
      <c r="F6" t="s">
        <v>1021</v>
      </c>
      <c r="G6" s="6" t="s">
        <v>1024</v>
      </c>
    </row>
    <row r="7" spans="1:7" x14ac:dyDescent="0.25">
      <c r="A7" s="54" t="s">
        <v>1197</v>
      </c>
    </row>
    <row r="8" spans="1:7" x14ac:dyDescent="0.25">
      <c r="A8" s="54" t="s">
        <v>1198</v>
      </c>
      <c r="E8" t="s">
        <v>777</v>
      </c>
      <c r="F8" t="s">
        <v>1021</v>
      </c>
      <c r="G8" t="s">
        <v>1025</v>
      </c>
    </row>
    <row r="9" spans="1:7" x14ac:dyDescent="0.25">
      <c r="A9" s="54" t="s">
        <v>1199</v>
      </c>
    </row>
    <row r="10" spans="1:7" x14ac:dyDescent="0.25">
      <c r="A10" s="54" t="s">
        <v>1200</v>
      </c>
      <c r="E10" t="s">
        <v>781</v>
      </c>
      <c r="F10" t="s">
        <v>1021</v>
      </c>
      <c r="G10" t="s">
        <v>1026</v>
      </c>
    </row>
    <row r="11" spans="1:7" x14ac:dyDescent="0.25">
      <c r="A11" s="54" t="s">
        <v>1201</v>
      </c>
    </row>
    <row r="12" spans="1:7" x14ac:dyDescent="0.25">
      <c r="A12" s="54" t="s">
        <v>1202</v>
      </c>
      <c r="E12" t="s">
        <v>782</v>
      </c>
      <c r="F12" t="s">
        <v>1021</v>
      </c>
      <c r="G12" t="s">
        <v>1027</v>
      </c>
    </row>
    <row r="13" spans="1:7" x14ac:dyDescent="0.25">
      <c r="A13" s="54" t="s">
        <v>1203</v>
      </c>
    </row>
    <row r="14" spans="1:7" x14ac:dyDescent="0.25">
      <c r="A14" s="54" t="s">
        <v>1204</v>
      </c>
      <c r="E14" t="s">
        <v>783</v>
      </c>
      <c r="F14" t="s">
        <v>1021</v>
      </c>
      <c r="G14" t="s">
        <v>1028</v>
      </c>
    </row>
    <row r="15" spans="1:7" x14ac:dyDescent="0.25">
      <c r="A15" s="54" t="s">
        <v>1205</v>
      </c>
    </row>
    <row r="16" spans="1:7" x14ac:dyDescent="0.25">
      <c r="A16" s="54" t="s">
        <v>1206</v>
      </c>
      <c r="E16" t="s">
        <v>784</v>
      </c>
      <c r="F16" t="s">
        <v>1021</v>
      </c>
      <c r="G16" t="s">
        <v>1029</v>
      </c>
    </row>
    <row r="17" spans="1:7" x14ac:dyDescent="0.25">
      <c r="A17" s="54" t="s">
        <v>1207</v>
      </c>
    </row>
    <row r="18" spans="1:7" x14ac:dyDescent="0.25">
      <c r="A18" s="54" t="s">
        <v>1208</v>
      </c>
      <c r="E18" t="s">
        <v>785</v>
      </c>
      <c r="F18" t="s">
        <v>1021</v>
      </c>
      <c r="G18" t="s">
        <v>1030</v>
      </c>
    </row>
    <row r="19" spans="1:7" x14ac:dyDescent="0.25">
      <c r="A19" s="54" t="s">
        <v>1209</v>
      </c>
    </row>
    <row r="20" spans="1:7" x14ac:dyDescent="0.25">
      <c r="A20" s="54" t="s">
        <v>1210</v>
      </c>
      <c r="E20" t="s">
        <v>786</v>
      </c>
      <c r="F20" t="s">
        <v>1021</v>
      </c>
      <c r="G20" t="s">
        <v>1031</v>
      </c>
    </row>
    <row r="21" spans="1:7" x14ac:dyDescent="0.25">
      <c r="A21" s="54" t="s">
        <v>1211</v>
      </c>
    </row>
    <row r="22" spans="1:7" x14ac:dyDescent="0.25">
      <c r="A22" s="54" t="s">
        <v>1212</v>
      </c>
      <c r="E22" t="s">
        <v>787</v>
      </c>
      <c r="F22" t="s">
        <v>1021</v>
      </c>
      <c r="G22" t="s">
        <v>1032</v>
      </c>
    </row>
    <row r="23" spans="1:7" x14ac:dyDescent="0.25">
      <c r="A23" s="54" t="s">
        <v>1213</v>
      </c>
    </row>
    <row r="24" spans="1:7" x14ac:dyDescent="0.25">
      <c r="A24" s="54" t="s">
        <v>1214</v>
      </c>
      <c r="E24" t="s">
        <v>788</v>
      </c>
      <c r="F24" t="s">
        <v>1021</v>
      </c>
      <c r="G24" t="s">
        <v>1033</v>
      </c>
    </row>
    <row r="25" spans="1:7" x14ac:dyDescent="0.25">
      <c r="A25" s="54" t="s">
        <v>1215</v>
      </c>
    </row>
    <row r="26" spans="1:7" x14ac:dyDescent="0.25">
      <c r="A26" s="54" t="s">
        <v>1216</v>
      </c>
      <c r="E26" t="s">
        <v>789</v>
      </c>
      <c r="F26" t="s">
        <v>1021</v>
      </c>
      <c r="G26" t="s">
        <v>1034</v>
      </c>
    </row>
    <row r="27" spans="1:7" x14ac:dyDescent="0.25">
      <c r="A27" s="54" t="s">
        <v>1217</v>
      </c>
    </row>
    <row r="28" spans="1:7" x14ac:dyDescent="0.25">
      <c r="A28" s="54" t="s">
        <v>1218</v>
      </c>
      <c r="E28" t="s">
        <v>790</v>
      </c>
      <c r="F28" t="s">
        <v>1021</v>
      </c>
      <c r="G28" t="s">
        <v>1035</v>
      </c>
    </row>
    <row r="29" spans="1:7" x14ac:dyDescent="0.25">
      <c r="A29" s="54" t="s">
        <v>1219</v>
      </c>
    </row>
    <row r="30" spans="1:7" x14ac:dyDescent="0.25">
      <c r="A30" s="54" t="s">
        <v>1220</v>
      </c>
      <c r="E30" t="s">
        <v>791</v>
      </c>
      <c r="F30" t="s">
        <v>1021</v>
      </c>
      <c r="G30" t="s">
        <v>1036</v>
      </c>
    </row>
    <row r="31" spans="1:7" x14ac:dyDescent="0.25">
      <c r="A31" s="54" t="s">
        <v>1221</v>
      </c>
    </row>
    <row r="32" spans="1:7" x14ac:dyDescent="0.25">
      <c r="A32" s="54" t="s">
        <v>1222</v>
      </c>
      <c r="E32" t="s">
        <v>792</v>
      </c>
      <c r="F32" t="s">
        <v>1021</v>
      </c>
      <c r="G32" t="s">
        <v>1037</v>
      </c>
    </row>
    <row r="33" spans="1:7" x14ac:dyDescent="0.25">
      <c r="A33" s="54" t="s">
        <v>1223</v>
      </c>
    </row>
    <row r="34" spans="1:7" x14ac:dyDescent="0.25">
      <c r="A34" s="54" t="s">
        <v>1224</v>
      </c>
      <c r="E34" t="s">
        <v>793</v>
      </c>
      <c r="F34" t="s">
        <v>1021</v>
      </c>
      <c r="G34" t="s">
        <v>1038</v>
      </c>
    </row>
    <row r="35" spans="1:7" x14ac:dyDescent="0.25">
      <c r="A35" s="54" t="s">
        <v>1225</v>
      </c>
    </row>
    <row r="246" spans="5:7" x14ac:dyDescent="0.25">
      <c r="E246" t="s">
        <v>899</v>
      </c>
      <c r="F246" t="s">
        <v>1021</v>
      </c>
      <c r="G246" t="s">
        <v>1053</v>
      </c>
    </row>
    <row r="248" spans="5:7" x14ac:dyDescent="0.25">
      <c r="E248" t="s">
        <v>900</v>
      </c>
      <c r="F248" t="s">
        <v>1021</v>
      </c>
      <c r="G248" t="s">
        <v>1054</v>
      </c>
    </row>
    <row r="250" spans="5:7" x14ac:dyDescent="0.25">
      <c r="E250" t="s">
        <v>901</v>
      </c>
      <c r="F250" t="s">
        <v>1021</v>
      </c>
      <c r="G250" t="s">
        <v>1039</v>
      </c>
    </row>
    <row r="252" spans="5:7" x14ac:dyDescent="0.25">
      <c r="E252" t="s">
        <v>902</v>
      </c>
      <c r="F252" t="s">
        <v>1021</v>
      </c>
      <c r="G252" t="s">
        <v>1040</v>
      </c>
    </row>
    <row r="254" spans="5:7" x14ac:dyDescent="0.25">
      <c r="E254" t="s">
        <v>903</v>
      </c>
      <c r="F254" t="s">
        <v>1021</v>
      </c>
      <c r="G254" t="s">
        <v>1041</v>
      </c>
    </row>
    <row r="256" spans="5:7" x14ac:dyDescent="0.25">
      <c r="E256" t="s">
        <v>904</v>
      </c>
      <c r="F256" t="s">
        <v>1021</v>
      </c>
      <c r="G256" t="s">
        <v>1042</v>
      </c>
    </row>
    <row r="258" spans="5:7" x14ac:dyDescent="0.25">
      <c r="E258" t="s">
        <v>905</v>
      </c>
      <c r="F258" t="s">
        <v>1021</v>
      </c>
      <c r="G258" t="s">
        <v>1043</v>
      </c>
    </row>
    <row r="260" spans="5:7" x14ac:dyDescent="0.25">
      <c r="E260" t="s">
        <v>906</v>
      </c>
      <c r="F260" t="s">
        <v>1021</v>
      </c>
      <c r="G260" t="s">
        <v>1044</v>
      </c>
    </row>
    <row r="262" spans="5:7" x14ac:dyDescent="0.25">
      <c r="E262" t="s">
        <v>907</v>
      </c>
      <c r="F262" t="s">
        <v>1021</v>
      </c>
      <c r="G262" t="s">
        <v>1045</v>
      </c>
    </row>
    <row r="264" spans="5:7" x14ac:dyDescent="0.25">
      <c r="E264" t="s">
        <v>908</v>
      </c>
      <c r="F264" t="s">
        <v>1021</v>
      </c>
      <c r="G264" t="s">
        <v>1046</v>
      </c>
    </row>
    <row r="266" spans="5:7" x14ac:dyDescent="0.25">
      <c r="E266" t="s">
        <v>909</v>
      </c>
      <c r="F266" t="s">
        <v>1021</v>
      </c>
      <c r="G266" t="s">
        <v>1047</v>
      </c>
    </row>
    <row r="268" spans="5:7" x14ac:dyDescent="0.25">
      <c r="E268" t="s">
        <v>910</v>
      </c>
      <c r="F268" t="s">
        <v>1021</v>
      </c>
      <c r="G268" t="s">
        <v>1048</v>
      </c>
    </row>
    <row r="270" spans="5:7" x14ac:dyDescent="0.25">
      <c r="E270" t="s">
        <v>911</v>
      </c>
      <c r="F270" t="s">
        <v>1021</v>
      </c>
      <c r="G270" t="s">
        <v>1049</v>
      </c>
    </row>
    <row r="272" spans="5:7" x14ac:dyDescent="0.25">
      <c r="E272" t="s">
        <v>912</v>
      </c>
      <c r="F272" t="s">
        <v>1021</v>
      </c>
      <c r="G272" t="s">
        <v>1050</v>
      </c>
    </row>
    <row r="274" spans="5:7" x14ac:dyDescent="0.25">
      <c r="E274" t="s">
        <v>913</v>
      </c>
      <c r="F274" t="s">
        <v>1021</v>
      </c>
      <c r="G274" t="s">
        <v>1051</v>
      </c>
    </row>
    <row r="276" spans="5:7" x14ac:dyDescent="0.25">
      <c r="E276" t="s">
        <v>914</v>
      </c>
      <c r="F276" t="s">
        <v>1021</v>
      </c>
      <c r="G276" t="s">
        <v>1052</v>
      </c>
    </row>
    <row r="278" spans="5:7" x14ac:dyDescent="0.25">
      <c r="E278" t="s">
        <v>915</v>
      </c>
      <c r="F278" t="s">
        <v>1021</v>
      </c>
      <c r="G278" t="s">
        <v>1055</v>
      </c>
    </row>
    <row r="280" spans="5:7" x14ac:dyDescent="0.25">
      <c r="E280" t="s">
        <v>916</v>
      </c>
      <c r="F280" t="s">
        <v>1021</v>
      </c>
      <c r="G280" t="s">
        <v>1056</v>
      </c>
    </row>
    <row r="282" spans="5:7" x14ac:dyDescent="0.25">
      <c r="E282" t="s">
        <v>917</v>
      </c>
      <c r="F282" t="s">
        <v>1021</v>
      </c>
      <c r="G282" t="s">
        <v>1057</v>
      </c>
    </row>
    <row r="284" spans="5:7" x14ac:dyDescent="0.25">
      <c r="E284" t="s">
        <v>918</v>
      </c>
      <c r="F284" t="s">
        <v>1021</v>
      </c>
      <c r="G284" t="s">
        <v>1058</v>
      </c>
    </row>
    <row r="286" spans="5:7" x14ac:dyDescent="0.25">
      <c r="E286" t="s">
        <v>919</v>
      </c>
      <c r="F286" t="s">
        <v>1021</v>
      </c>
      <c r="G286" t="s">
        <v>1059</v>
      </c>
    </row>
    <row r="288" spans="5:7" x14ac:dyDescent="0.25">
      <c r="E288" t="s">
        <v>920</v>
      </c>
      <c r="F288" t="s">
        <v>1021</v>
      </c>
      <c r="G288" t="s">
        <v>1060</v>
      </c>
    </row>
    <row r="290" spans="5:7" x14ac:dyDescent="0.25">
      <c r="E290" t="s">
        <v>921</v>
      </c>
      <c r="F290" t="s">
        <v>1021</v>
      </c>
      <c r="G290" t="s">
        <v>1061</v>
      </c>
    </row>
    <row r="292" spans="5:7" x14ac:dyDescent="0.25">
      <c r="E292" t="s">
        <v>922</v>
      </c>
      <c r="F292" t="s">
        <v>1021</v>
      </c>
      <c r="G292" t="s">
        <v>1062</v>
      </c>
    </row>
    <row r="294" spans="5:7" x14ac:dyDescent="0.25">
      <c r="E294" t="s">
        <v>923</v>
      </c>
      <c r="F294" t="s">
        <v>1021</v>
      </c>
      <c r="G294" t="s">
        <v>1063</v>
      </c>
    </row>
    <row r="296" spans="5:7" x14ac:dyDescent="0.25">
      <c r="E296" t="s">
        <v>924</v>
      </c>
      <c r="F296" t="s">
        <v>1021</v>
      </c>
      <c r="G296" t="s">
        <v>1064</v>
      </c>
    </row>
    <row r="298" spans="5:7" x14ac:dyDescent="0.25">
      <c r="E298" t="s">
        <v>925</v>
      </c>
      <c r="F298" t="s">
        <v>1021</v>
      </c>
      <c r="G298" t="s">
        <v>1065</v>
      </c>
    </row>
    <row r="300" spans="5:7" x14ac:dyDescent="0.25">
      <c r="E300" t="s">
        <v>926</v>
      </c>
      <c r="F300" t="s">
        <v>1021</v>
      </c>
      <c r="G300" t="s">
        <v>1066</v>
      </c>
    </row>
    <row r="302" spans="5:7" x14ac:dyDescent="0.25">
      <c r="E302" t="s">
        <v>927</v>
      </c>
      <c r="F302" t="s">
        <v>1021</v>
      </c>
      <c r="G302" t="s">
        <v>1067</v>
      </c>
    </row>
    <row r="304" spans="5:7" x14ac:dyDescent="0.25">
      <c r="E304" t="s">
        <v>928</v>
      </c>
      <c r="F304" t="s">
        <v>1021</v>
      </c>
      <c r="G304" t="s">
        <v>1068</v>
      </c>
    </row>
    <row r="306" spans="5:7" x14ac:dyDescent="0.25">
      <c r="E306" t="s">
        <v>929</v>
      </c>
      <c r="F306" t="s">
        <v>1021</v>
      </c>
      <c r="G306" t="s">
        <v>1069</v>
      </c>
    </row>
    <row r="308" spans="5:7" x14ac:dyDescent="0.25">
      <c r="E308" t="s">
        <v>930</v>
      </c>
      <c r="F308" t="s">
        <v>1021</v>
      </c>
      <c r="G308" t="s">
        <v>1070</v>
      </c>
    </row>
    <row r="310" spans="5:7" x14ac:dyDescent="0.25">
      <c r="E310" t="s">
        <v>931</v>
      </c>
      <c r="F310" t="s">
        <v>1021</v>
      </c>
      <c r="G310" t="s">
        <v>1071</v>
      </c>
    </row>
    <row r="312" spans="5:7" x14ac:dyDescent="0.25">
      <c r="E312" t="s">
        <v>932</v>
      </c>
      <c r="F312" t="s">
        <v>1021</v>
      </c>
      <c r="G312" t="s">
        <v>1072</v>
      </c>
    </row>
    <row r="314" spans="5:7" x14ac:dyDescent="0.25">
      <c r="E314" t="s">
        <v>933</v>
      </c>
      <c r="F314" t="s">
        <v>1021</v>
      </c>
      <c r="G314" t="s">
        <v>1073</v>
      </c>
    </row>
    <row r="316" spans="5:7" x14ac:dyDescent="0.25">
      <c r="E316" t="s">
        <v>934</v>
      </c>
      <c r="F316" t="s">
        <v>1021</v>
      </c>
      <c r="G316" t="s">
        <v>1074</v>
      </c>
    </row>
    <row r="318" spans="5:7" x14ac:dyDescent="0.25">
      <c r="E318" t="s">
        <v>935</v>
      </c>
      <c r="F318" t="s">
        <v>1021</v>
      </c>
      <c r="G318" t="s">
        <v>1075</v>
      </c>
    </row>
    <row r="320" spans="5:7" x14ac:dyDescent="0.25">
      <c r="E320" t="s">
        <v>936</v>
      </c>
      <c r="F320" t="s">
        <v>1021</v>
      </c>
      <c r="G320" t="s">
        <v>1076</v>
      </c>
    </row>
    <row r="322" spans="5:7" x14ac:dyDescent="0.25">
      <c r="E322" t="s">
        <v>937</v>
      </c>
      <c r="F322" t="s">
        <v>1021</v>
      </c>
      <c r="G322" t="s">
        <v>1077</v>
      </c>
    </row>
    <row r="324" spans="5:7" x14ac:dyDescent="0.25">
      <c r="E324" t="s">
        <v>938</v>
      </c>
      <c r="F324" t="s">
        <v>1021</v>
      </c>
      <c r="G324" t="s">
        <v>1078</v>
      </c>
    </row>
    <row r="326" spans="5:7" x14ac:dyDescent="0.25">
      <c r="E326" t="s">
        <v>939</v>
      </c>
      <c r="F326" t="s">
        <v>1021</v>
      </c>
      <c r="G326" t="s">
        <v>1079</v>
      </c>
    </row>
    <row r="328" spans="5:7" x14ac:dyDescent="0.25">
      <c r="E328" t="s">
        <v>940</v>
      </c>
      <c r="F328" t="s">
        <v>1021</v>
      </c>
      <c r="G328" t="s">
        <v>1080</v>
      </c>
    </row>
    <row r="330" spans="5:7" x14ac:dyDescent="0.25">
      <c r="E330" t="s">
        <v>941</v>
      </c>
      <c r="F330" t="s">
        <v>1021</v>
      </c>
      <c r="G330" t="s">
        <v>1081</v>
      </c>
    </row>
    <row r="332" spans="5:7" x14ac:dyDescent="0.25">
      <c r="E332" t="s">
        <v>942</v>
      </c>
      <c r="F332" t="s">
        <v>1021</v>
      </c>
      <c r="G332" t="s">
        <v>1082</v>
      </c>
    </row>
    <row r="334" spans="5:7" x14ac:dyDescent="0.25">
      <c r="E334" t="s">
        <v>943</v>
      </c>
      <c r="F334" t="s">
        <v>1021</v>
      </c>
      <c r="G334" t="s">
        <v>1083</v>
      </c>
    </row>
    <row r="336" spans="5:7" x14ac:dyDescent="0.25">
      <c r="E336" t="s">
        <v>944</v>
      </c>
      <c r="F336" t="s">
        <v>1021</v>
      </c>
      <c r="G336" t="s">
        <v>1084</v>
      </c>
    </row>
    <row r="338" spans="5:7" x14ac:dyDescent="0.25">
      <c r="E338" t="s">
        <v>945</v>
      </c>
      <c r="F338" t="s">
        <v>1021</v>
      </c>
      <c r="G338" t="s">
        <v>1085</v>
      </c>
    </row>
    <row r="340" spans="5:7" x14ac:dyDescent="0.25">
      <c r="E340" t="s">
        <v>946</v>
      </c>
      <c r="F340" t="s">
        <v>1021</v>
      </c>
      <c r="G340" t="s">
        <v>1086</v>
      </c>
    </row>
    <row r="342" spans="5:7" x14ac:dyDescent="0.25">
      <c r="E342" t="s">
        <v>947</v>
      </c>
      <c r="F342" t="s">
        <v>1021</v>
      </c>
      <c r="G342" t="s">
        <v>1087</v>
      </c>
    </row>
    <row r="344" spans="5:7" x14ac:dyDescent="0.25">
      <c r="E344" t="s">
        <v>948</v>
      </c>
      <c r="F344" t="s">
        <v>1021</v>
      </c>
      <c r="G344" t="s">
        <v>1088</v>
      </c>
    </row>
    <row r="346" spans="5:7" x14ac:dyDescent="0.25">
      <c r="E346" t="s">
        <v>949</v>
      </c>
      <c r="F346" t="s">
        <v>1021</v>
      </c>
      <c r="G346" t="s">
        <v>1089</v>
      </c>
    </row>
    <row r="348" spans="5:7" x14ac:dyDescent="0.25">
      <c r="E348" t="s">
        <v>950</v>
      </c>
      <c r="F348" t="s">
        <v>1021</v>
      </c>
      <c r="G348" t="s">
        <v>1090</v>
      </c>
    </row>
    <row r="350" spans="5:7" x14ac:dyDescent="0.25">
      <c r="E350" t="s">
        <v>951</v>
      </c>
      <c r="F350" t="s">
        <v>1021</v>
      </c>
      <c r="G350" t="s">
        <v>1091</v>
      </c>
    </row>
    <row r="352" spans="5:7" x14ac:dyDescent="0.25">
      <c r="E352" t="s">
        <v>952</v>
      </c>
      <c r="F352" t="s">
        <v>1021</v>
      </c>
      <c r="G352" t="s">
        <v>1092</v>
      </c>
    </row>
    <row r="354" spans="5:7" x14ac:dyDescent="0.25">
      <c r="E354" t="s">
        <v>953</v>
      </c>
      <c r="F354" t="s">
        <v>1021</v>
      </c>
      <c r="G354" t="s">
        <v>1093</v>
      </c>
    </row>
    <row r="356" spans="5:7" x14ac:dyDescent="0.25">
      <c r="E356" t="s">
        <v>954</v>
      </c>
      <c r="F356" t="s">
        <v>1021</v>
      </c>
      <c r="G356" t="s">
        <v>1094</v>
      </c>
    </row>
    <row r="358" spans="5:7" x14ac:dyDescent="0.25">
      <c r="E358" t="s">
        <v>955</v>
      </c>
      <c r="F358" t="s">
        <v>1021</v>
      </c>
      <c r="G358" t="s">
        <v>1095</v>
      </c>
    </row>
    <row r="360" spans="5:7" x14ac:dyDescent="0.25">
      <c r="E360" t="s">
        <v>956</v>
      </c>
      <c r="F360" t="s">
        <v>1021</v>
      </c>
      <c r="G360" t="s">
        <v>1096</v>
      </c>
    </row>
    <row r="362" spans="5:7" x14ac:dyDescent="0.25">
      <c r="E362" t="s">
        <v>957</v>
      </c>
      <c r="F362" t="s">
        <v>1021</v>
      </c>
      <c r="G362" t="s">
        <v>1097</v>
      </c>
    </row>
    <row r="364" spans="5:7" x14ac:dyDescent="0.25">
      <c r="E364" t="s">
        <v>958</v>
      </c>
      <c r="F364" t="s">
        <v>1021</v>
      </c>
      <c r="G364" t="s">
        <v>1098</v>
      </c>
    </row>
    <row r="366" spans="5:7" x14ac:dyDescent="0.25">
      <c r="E366" t="s">
        <v>959</v>
      </c>
      <c r="F366" t="s">
        <v>1021</v>
      </c>
      <c r="G366" t="s">
        <v>1099</v>
      </c>
    </row>
    <row r="368" spans="5:7" x14ac:dyDescent="0.25">
      <c r="E368" t="s">
        <v>960</v>
      </c>
      <c r="F368" t="s">
        <v>1021</v>
      </c>
      <c r="G368" t="s">
        <v>1100</v>
      </c>
    </row>
    <row r="370" spans="5:7" x14ac:dyDescent="0.25">
      <c r="E370" t="s">
        <v>961</v>
      </c>
      <c r="F370" t="s">
        <v>1021</v>
      </c>
      <c r="G370" t="s">
        <v>1101</v>
      </c>
    </row>
    <row r="372" spans="5:7" x14ac:dyDescent="0.25">
      <c r="E372" t="s">
        <v>962</v>
      </c>
      <c r="F372" t="s">
        <v>1021</v>
      </c>
      <c r="G372" t="s">
        <v>1102</v>
      </c>
    </row>
    <row r="374" spans="5:7" x14ac:dyDescent="0.25">
      <c r="E374" t="s">
        <v>963</v>
      </c>
      <c r="F374" t="s">
        <v>1021</v>
      </c>
      <c r="G374" t="s">
        <v>1103</v>
      </c>
    </row>
    <row r="376" spans="5:7" x14ac:dyDescent="0.25">
      <c r="E376" t="s">
        <v>964</v>
      </c>
      <c r="F376" t="s">
        <v>1021</v>
      </c>
      <c r="G376" t="s">
        <v>1104</v>
      </c>
    </row>
    <row r="378" spans="5:7" x14ac:dyDescent="0.25">
      <c r="E378" t="s">
        <v>965</v>
      </c>
      <c r="F378" t="s">
        <v>1021</v>
      </c>
      <c r="G378" t="s">
        <v>1105</v>
      </c>
    </row>
    <row r="380" spans="5:7" x14ac:dyDescent="0.25">
      <c r="E380" t="s">
        <v>966</v>
      </c>
      <c r="F380" t="s">
        <v>1021</v>
      </c>
      <c r="G380" t="s">
        <v>1106</v>
      </c>
    </row>
    <row r="382" spans="5:7" x14ac:dyDescent="0.25">
      <c r="E382" t="s">
        <v>967</v>
      </c>
      <c r="F382" t="s">
        <v>1021</v>
      </c>
      <c r="G382" t="s">
        <v>1107</v>
      </c>
    </row>
    <row r="384" spans="5:7" x14ac:dyDescent="0.25">
      <c r="E384" t="s">
        <v>968</v>
      </c>
      <c r="F384" t="s">
        <v>1021</v>
      </c>
      <c r="G384" t="s">
        <v>1108</v>
      </c>
    </row>
    <row r="386" spans="5:7" x14ac:dyDescent="0.25">
      <c r="E386" t="s">
        <v>969</v>
      </c>
      <c r="F386" t="s">
        <v>1021</v>
      </c>
      <c r="G386" t="s">
        <v>1109</v>
      </c>
    </row>
    <row r="388" spans="5:7" x14ac:dyDescent="0.25">
      <c r="E388" t="s">
        <v>970</v>
      </c>
      <c r="F388" t="s">
        <v>1021</v>
      </c>
      <c r="G388" t="s">
        <v>1110</v>
      </c>
    </row>
    <row r="390" spans="5:7" x14ac:dyDescent="0.25">
      <c r="E390" t="s">
        <v>971</v>
      </c>
      <c r="F390" t="s">
        <v>1021</v>
      </c>
      <c r="G390" t="s">
        <v>1111</v>
      </c>
    </row>
    <row r="392" spans="5:7" x14ac:dyDescent="0.25">
      <c r="E392" t="s">
        <v>972</v>
      </c>
      <c r="F392" t="s">
        <v>1021</v>
      </c>
      <c r="G392" t="s">
        <v>1112</v>
      </c>
    </row>
    <row r="394" spans="5:7" x14ac:dyDescent="0.25">
      <c r="E394" t="s">
        <v>973</v>
      </c>
      <c r="F394" t="s">
        <v>1021</v>
      </c>
      <c r="G394" t="s">
        <v>1113</v>
      </c>
    </row>
    <row r="396" spans="5:7" x14ac:dyDescent="0.25">
      <c r="E396" t="s">
        <v>974</v>
      </c>
      <c r="F396" t="s">
        <v>1021</v>
      </c>
      <c r="G396" t="s">
        <v>1114</v>
      </c>
    </row>
    <row r="398" spans="5:7" x14ac:dyDescent="0.25">
      <c r="E398" t="s">
        <v>975</v>
      </c>
      <c r="F398" t="s">
        <v>1021</v>
      </c>
      <c r="G398" t="s">
        <v>1115</v>
      </c>
    </row>
    <row r="400" spans="5:7" x14ac:dyDescent="0.25">
      <c r="E400" t="s">
        <v>976</v>
      </c>
      <c r="F400" t="s">
        <v>1021</v>
      </c>
      <c r="G400" t="s">
        <v>1116</v>
      </c>
    </row>
    <row r="402" spans="5:7" x14ac:dyDescent="0.25">
      <c r="E402" t="s">
        <v>977</v>
      </c>
      <c r="F402" t="s">
        <v>1021</v>
      </c>
      <c r="G402" t="s">
        <v>1117</v>
      </c>
    </row>
    <row r="404" spans="5:7" x14ac:dyDescent="0.25">
      <c r="E404" t="s">
        <v>978</v>
      </c>
      <c r="F404" t="s">
        <v>1021</v>
      </c>
      <c r="G404" t="s">
        <v>1118</v>
      </c>
    </row>
    <row r="406" spans="5:7" x14ac:dyDescent="0.25">
      <c r="E406" t="s">
        <v>979</v>
      </c>
      <c r="F406" t="s">
        <v>1021</v>
      </c>
      <c r="G406" t="s">
        <v>1039</v>
      </c>
    </row>
    <row r="408" spans="5:7" x14ac:dyDescent="0.25">
      <c r="E408" t="s">
        <v>980</v>
      </c>
      <c r="F408" t="s">
        <v>1021</v>
      </c>
      <c r="G408" t="s">
        <v>1040</v>
      </c>
    </row>
    <row r="410" spans="5:7" x14ac:dyDescent="0.25">
      <c r="E410" t="s">
        <v>981</v>
      </c>
      <c r="F410" t="s">
        <v>1021</v>
      </c>
      <c r="G410" t="s">
        <v>1041</v>
      </c>
    </row>
    <row r="412" spans="5:7" x14ac:dyDescent="0.25">
      <c r="E412" t="s">
        <v>982</v>
      </c>
      <c r="F412" t="s">
        <v>1021</v>
      </c>
      <c r="G412" t="s">
        <v>1042</v>
      </c>
    </row>
    <row r="414" spans="5:7" x14ac:dyDescent="0.25">
      <c r="E414" t="s">
        <v>983</v>
      </c>
      <c r="F414" t="s">
        <v>1021</v>
      </c>
      <c r="G414" t="s">
        <v>1043</v>
      </c>
    </row>
    <row r="416" spans="5:7" x14ac:dyDescent="0.25">
      <c r="E416" t="s">
        <v>984</v>
      </c>
      <c r="F416" t="s">
        <v>1021</v>
      </c>
      <c r="G416" t="s">
        <v>1044</v>
      </c>
    </row>
    <row r="418" spans="5:7" x14ac:dyDescent="0.25">
      <c r="E418" t="s">
        <v>985</v>
      </c>
      <c r="F418" t="s">
        <v>1021</v>
      </c>
      <c r="G418" t="s">
        <v>1119</v>
      </c>
    </row>
    <row r="420" spans="5:7" x14ac:dyDescent="0.25">
      <c r="E420" t="s">
        <v>986</v>
      </c>
      <c r="F420" t="s">
        <v>1021</v>
      </c>
      <c r="G420" t="s">
        <v>1120</v>
      </c>
    </row>
    <row r="422" spans="5:7" x14ac:dyDescent="0.25">
      <c r="E422" t="s">
        <v>987</v>
      </c>
      <c r="F422" t="s">
        <v>1021</v>
      </c>
      <c r="G422" t="s">
        <v>1121</v>
      </c>
    </row>
    <row r="424" spans="5:7" x14ac:dyDescent="0.25">
      <c r="E424" t="s">
        <v>988</v>
      </c>
      <c r="F424" t="s">
        <v>1021</v>
      </c>
      <c r="G424" t="s">
        <v>1122</v>
      </c>
    </row>
    <row r="426" spans="5:7" x14ac:dyDescent="0.25">
      <c r="E426" t="s">
        <v>989</v>
      </c>
      <c r="F426" t="s">
        <v>1021</v>
      </c>
      <c r="G426" t="s">
        <v>1123</v>
      </c>
    </row>
    <row r="428" spans="5:7" x14ac:dyDescent="0.25">
      <c r="E428" t="s">
        <v>990</v>
      </c>
      <c r="F428" t="s">
        <v>1021</v>
      </c>
      <c r="G428" t="s">
        <v>1124</v>
      </c>
    </row>
    <row r="430" spans="5:7" x14ac:dyDescent="0.25">
      <c r="E430" t="s">
        <v>991</v>
      </c>
      <c r="F430" t="s">
        <v>1021</v>
      </c>
      <c r="G430" t="s">
        <v>1125</v>
      </c>
    </row>
    <row r="432" spans="5:7" x14ac:dyDescent="0.25">
      <c r="E432" t="s">
        <v>992</v>
      </c>
      <c r="F432" t="s">
        <v>1021</v>
      </c>
      <c r="G432" t="s">
        <v>1126</v>
      </c>
    </row>
    <row r="434" spans="5:7" x14ac:dyDescent="0.25">
      <c r="E434" t="s">
        <v>993</v>
      </c>
      <c r="F434" t="s">
        <v>1021</v>
      </c>
      <c r="G434" t="s">
        <v>1127</v>
      </c>
    </row>
    <row r="436" spans="5:7" x14ac:dyDescent="0.25">
      <c r="E436" t="s">
        <v>994</v>
      </c>
      <c r="F436" t="s">
        <v>1021</v>
      </c>
      <c r="G436" t="s">
        <v>1128</v>
      </c>
    </row>
    <row r="438" spans="5:7" x14ac:dyDescent="0.25">
      <c r="E438" t="s">
        <v>995</v>
      </c>
      <c r="F438" t="s">
        <v>1021</v>
      </c>
      <c r="G438" t="s">
        <v>1129</v>
      </c>
    </row>
    <row r="440" spans="5:7" x14ac:dyDescent="0.25">
      <c r="E440" t="s">
        <v>996</v>
      </c>
      <c r="F440" t="s">
        <v>1021</v>
      </c>
      <c r="G440" t="s">
        <v>1130</v>
      </c>
    </row>
    <row r="442" spans="5:7" x14ac:dyDescent="0.25">
      <c r="E442" t="s">
        <v>997</v>
      </c>
      <c r="F442" t="s">
        <v>1021</v>
      </c>
      <c r="G442" t="s">
        <v>1131</v>
      </c>
    </row>
    <row r="444" spans="5:7" x14ac:dyDescent="0.25">
      <c r="E444" t="s">
        <v>998</v>
      </c>
      <c r="F444" t="s">
        <v>1021</v>
      </c>
      <c r="G444" t="s">
        <v>1132</v>
      </c>
    </row>
    <row r="446" spans="5:7" x14ac:dyDescent="0.25">
      <c r="E446" t="s">
        <v>999</v>
      </c>
      <c r="F446" t="s">
        <v>1021</v>
      </c>
      <c r="G446" t="s">
        <v>1133</v>
      </c>
    </row>
    <row r="448" spans="5:7" x14ac:dyDescent="0.25">
      <c r="E448" t="s">
        <v>1000</v>
      </c>
      <c r="F448" t="s">
        <v>1021</v>
      </c>
      <c r="G448" t="s">
        <v>1134</v>
      </c>
    </row>
    <row r="450" spans="5:7" x14ac:dyDescent="0.25">
      <c r="E450" t="s">
        <v>1001</v>
      </c>
      <c r="F450" t="s">
        <v>1021</v>
      </c>
      <c r="G450" t="s">
        <v>1028</v>
      </c>
    </row>
    <row r="452" spans="5:7" x14ac:dyDescent="0.25">
      <c r="E452" t="s">
        <v>1002</v>
      </c>
      <c r="F452" t="s">
        <v>1021</v>
      </c>
      <c r="G452" t="s">
        <v>1029</v>
      </c>
    </row>
    <row r="454" spans="5:7" x14ac:dyDescent="0.25">
      <c r="E454" t="s">
        <v>1003</v>
      </c>
      <c r="F454" t="s">
        <v>1021</v>
      </c>
      <c r="G454" t="s">
        <v>1030</v>
      </c>
    </row>
    <row r="456" spans="5:7" x14ac:dyDescent="0.25">
      <c r="E456" t="s">
        <v>1004</v>
      </c>
      <c r="F456" t="s">
        <v>1021</v>
      </c>
      <c r="G456" t="s">
        <v>1031</v>
      </c>
    </row>
    <row r="458" spans="5:7" x14ac:dyDescent="0.25">
      <c r="E458" t="s">
        <v>1005</v>
      </c>
      <c r="F458" t="s">
        <v>1021</v>
      </c>
      <c r="G458" t="s">
        <v>1032</v>
      </c>
    </row>
    <row r="460" spans="5:7" x14ac:dyDescent="0.25">
      <c r="E460" t="s">
        <v>1006</v>
      </c>
      <c r="F460" t="s">
        <v>1021</v>
      </c>
      <c r="G460" t="s">
        <v>1033</v>
      </c>
    </row>
    <row r="462" spans="5:7" x14ac:dyDescent="0.25">
      <c r="E462" t="s">
        <v>1007</v>
      </c>
      <c r="F462" t="s">
        <v>1021</v>
      </c>
      <c r="G462" t="s">
        <v>1135</v>
      </c>
    </row>
    <row r="464" spans="5:7" x14ac:dyDescent="0.25">
      <c r="E464" t="s">
        <v>1008</v>
      </c>
      <c r="F464" t="s">
        <v>1021</v>
      </c>
      <c r="G464" t="s">
        <v>1136</v>
      </c>
    </row>
    <row r="466" spans="5:7" x14ac:dyDescent="0.25">
      <c r="E466" t="s">
        <v>1009</v>
      </c>
      <c r="F466" t="s">
        <v>1021</v>
      </c>
      <c r="G466" t="s">
        <v>1137</v>
      </c>
    </row>
    <row r="468" spans="5:7" x14ac:dyDescent="0.25">
      <c r="E468" t="s">
        <v>1010</v>
      </c>
      <c r="F468" t="s">
        <v>1021</v>
      </c>
      <c r="G468" t="s">
        <v>1138</v>
      </c>
    </row>
    <row r="470" spans="5:7" x14ac:dyDescent="0.25">
      <c r="E470" t="s">
        <v>1011</v>
      </c>
      <c r="F470" t="s">
        <v>1021</v>
      </c>
      <c r="G470" t="s">
        <v>1139</v>
      </c>
    </row>
    <row r="472" spans="5:7" x14ac:dyDescent="0.25">
      <c r="E472" t="s">
        <v>1012</v>
      </c>
      <c r="F472" t="s">
        <v>1021</v>
      </c>
      <c r="G472" t="s">
        <v>1140</v>
      </c>
    </row>
    <row r="474" spans="5:7" x14ac:dyDescent="0.25">
      <c r="E474" t="s">
        <v>1013</v>
      </c>
      <c r="F474" t="s">
        <v>1021</v>
      </c>
      <c r="G474" t="s">
        <v>1141</v>
      </c>
    </row>
    <row r="476" spans="5:7" x14ac:dyDescent="0.25">
      <c r="E476" t="s">
        <v>1014</v>
      </c>
      <c r="F476" t="s">
        <v>1021</v>
      </c>
      <c r="G476" t="s">
        <v>1142</v>
      </c>
    </row>
    <row r="478" spans="5:7" x14ac:dyDescent="0.25">
      <c r="E478" t="s">
        <v>1015</v>
      </c>
      <c r="F478" t="s">
        <v>1021</v>
      </c>
      <c r="G478" t="s">
        <v>1143</v>
      </c>
    </row>
    <row r="480" spans="5:7" x14ac:dyDescent="0.25">
      <c r="E480" t="s">
        <v>1016</v>
      </c>
      <c r="F480" t="s">
        <v>1021</v>
      </c>
      <c r="G480" t="s">
        <v>1144</v>
      </c>
    </row>
    <row r="482" spans="5:7" x14ac:dyDescent="0.25">
      <c r="E482" t="s">
        <v>1017</v>
      </c>
      <c r="F482" t="s">
        <v>1021</v>
      </c>
      <c r="G482" t="s">
        <v>1145</v>
      </c>
    </row>
    <row r="484" spans="5:7" x14ac:dyDescent="0.25">
      <c r="E484" t="s">
        <v>1018</v>
      </c>
      <c r="F484" t="s">
        <v>1021</v>
      </c>
      <c r="G484" t="s">
        <v>1146</v>
      </c>
    </row>
    <row r="486" spans="5:7" x14ac:dyDescent="0.25">
      <c r="E486" t="s">
        <v>1019</v>
      </c>
      <c r="F486" t="s">
        <v>1021</v>
      </c>
      <c r="G486" t="s">
        <v>1147</v>
      </c>
    </row>
    <row r="488" spans="5:7" x14ac:dyDescent="0.25">
      <c r="E488" t="s">
        <v>1020</v>
      </c>
      <c r="F488" t="s">
        <v>1021</v>
      </c>
      <c r="G488" t="s">
        <v>1148</v>
      </c>
    </row>
  </sheetData>
  <sortState ref="A2:A244">
    <sortCondition ref="A1"/>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Route&amp;Flow-Maker V2-1-4-2018</vt:lpstr>
      <vt:lpstr>Route&amp;Flow-Maker</vt:lpstr>
      <vt:lpstr>BMAOI_routeDistributions</vt:lpstr>
      <vt:lpstr>all_routes_need_numbers</vt:lpstr>
      <vt:lpstr>OLDERReally_just_this_one</vt:lpstr>
      <vt:lpstr>Sheet1</vt:lpstr>
      <vt:lpstr>just sorting_really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Biko</dc:creator>
  <cp:lastModifiedBy>Biko</cp:lastModifiedBy>
  <dcterms:created xsi:type="dcterms:W3CDTF">2017-11-29T20:57:15Z</dcterms:created>
  <dcterms:modified xsi:type="dcterms:W3CDTF">2018-01-04T22:02:56Z</dcterms:modified>
</cp:coreProperties>
</file>