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codeName="ThisWorkbook" defaultThemeVersion="124226"/>
  <mc:AlternateContent xmlns:mc="http://schemas.openxmlformats.org/markup-compatibility/2006">
    <mc:Choice Requires="x15">
      <x15ac:absPath xmlns:x15ac="http://schemas.microsoft.com/office/spreadsheetml/2010/11/ac" url="C:\GitHub\PhD_Modeling\Belmont_AOI_git\Belmont_AOI-runFILES\"/>
    </mc:Choice>
  </mc:AlternateContent>
  <bookViews>
    <workbookView xWindow="120" yWindow="15" windowWidth="18960" windowHeight="11325" firstSheet="2" activeTab="10" xr2:uid="{00000000-000D-0000-FFFF-FFFF00000000}"/>
  </bookViews>
  <sheets>
    <sheet name="Table 60" sheetId="12" r:id="rId1"/>
    <sheet name="Table 61" sheetId="13" r:id="rId2"/>
    <sheet name="Table 62" sheetId="14" r:id="rId3"/>
    <sheet name="Table 63" sheetId="15" r:id="rId4"/>
    <sheet name="Table 64" sheetId="16" r:id="rId5"/>
    <sheet name="Table 65" sheetId="17" r:id="rId6"/>
    <sheet name="Table 66" sheetId="18" r:id="rId7"/>
    <sheet name="Table 67" sheetId="19" r:id="rId8"/>
    <sheet name="US1-Belmont-Monment-NB" sheetId="10" r:id="rId9"/>
    <sheet name="US1-Belmont-Monment-SB" sheetId="11" r:id="rId10"/>
    <sheet name="Sheet1" sheetId="21" r:id="rId11"/>
    <sheet name="Vtypes" sheetId="20" r:id="rId12"/>
  </sheets>
  <calcPr calcId="171027"/>
</workbook>
</file>

<file path=xl/calcChain.xml><?xml version="1.0" encoding="utf-8"?>
<calcChain xmlns="http://schemas.openxmlformats.org/spreadsheetml/2006/main">
  <c r="R13" i="20" l="1"/>
  <c r="R14" i="20" s="1"/>
  <c r="AL18" i="10" l="1"/>
  <c r="AL19" i="10" s="1"/>
  <c r="AX18" i="10"/>
  <c r="AN18" i="10"/>
  <c r="AM18" i="10"/>
  <c r="AJ18" i="10"/>
  <c r="AJ19" i="10" s="1"/>
  <c r="AN31" i="10" l="1"/>
  <c r="AX19" i="10"/>
  <c r="AN19" i="10"/>
  <c r="AM19" i="10"/>
  <c r="R33" i="20" l="1"/>
  <c r="R34" i="20"/>
  <c r="R35" i="20"/>
  <c r="R36" i="20"/>
  <c r="R37" i="20"/>
  <c r="R38" i="20"/>
  <c r="R39" i="20"/>
  <c r="R40" i="20"/>
  <c r="R41" i="20"/>
  <c r="R42" i="20"/>
  <c r="R43" i="20"/>
  <c r="R44" i="20"/>
  <c r="R45" i="20"/>
  <c r="R46" i="20"/>
  <c r="R47" i="20"/>
  <c r="R48" i="20"/>
  <c r="R49" i="20"/>
  <c r="R50" i="20"/>
  <c r="R51" i="20"/>
  <c r="R52" i="20"/>
  <c r="R53" i="20"/>
  <c r="H25" i="20" l="1"/>
  <c r="H24" i="20"/>
  <c r="H23" i="20"/>
  <c r="H22" i="20"/>
  <c r="H21" i="20"/>
  <c r="H20" i="20"/>
  <c r="H19" i="20"/>
  <c r="H18" i="20"/>
  <c r="H17" i="20"/>
  <c r="H16" i="20"/>
  <c r="H15" i="20"/>
  <c r="H14" i="20"/>
  <c r="H13" i="20"/>
  <c r="AL31" i="11" l="1"/>
  <c r="AM31" i="11"/>
  <c r="AN31" i="11"/>
  <c r="AO31" i="11"/>
  <c r="AP31" i="11"/>
  <c r="AQ31" i="11"/>
  <c r="AR31" i="11"/>
  <c r="AS31" i="11"/>
  <c r="AT31" i="11"/>
  <c r="AU31" i="11"/>
  <c r="AV31" i="11"/>
  <c r="AW31" i="11"/>
  <c r="AX31" i="11"/>
  <c r="AY31" i="11"/>
  <c r="AZ31" i="11"/>
  <c r="AK31" i="11"/>
  <c r="AK26" i="11"/>
  <c r="AL26" i="11"/>
  <c r="AM26" i="11"/>
  <c r="AN26" i="11"/>
  <c r="AO26" i="11"/>
  <c r="AP26" i="11"/>
  <c r="AQ26" i="11"/>
  <c r="AR26" i="11"/>
  <c r="AS26" i="11"/>
  <c r="AT26" i="11"/>
  <c r="AU26" i="11"/>
  <c r="AV26" i="11"/>
  <c r="AW26" i="11"/>
  <c r="AX26" i="11"/>
  <c r="AY26" i="11"/>
  <c r="AZ26" i="11"/>
  <c r="AK27" i="11"/>
  <c r="AL27" i="11"/>
  <c r="AM27" i="11"/>
  <c r="AN27" i="11"/>
  <c r="AO27" i="11"/>
  <c r="AP27" i="11"/>
  <c r="AQ27" i="11"/>
  <c r="AR27" i="11"/>
  <c r="AS27" i="11"/>
  <c r="AT27" i="11"/>
  <c r="AU27" i="11"/>
  <c r="AV27" i="11"/>
  <c r="AW27" i="11"/>
  <c r="AX27" i="11"/>
  <c r="AY27" i="11"/>
  <c r="AZ27" i="11"/>
  <c r="AK28" i="11"/>
  <c r="AL28" i="11"/>
  <c r="AM28" i="11"/>
  <c r="AN28" i="11"/>
  <c r="AO28" i="11"/>
  <c r="AP28" i="11"/>
  <c r="AQ28" i="11"/>
  <c r="AR28" i="11"/>
  <c r="AS28" i="11"/>
  <c r="AT28" i="11"/>
  <c r="AU28" i="11"/>
  <c r="AV28" i="11"/>
  <c r="AW28" i="11"/>
  <c r="AX28" i="11"/>
  <c r="AY28" i="11"/>
  <c r="AZ28" i="11"/>
  <c r="AK29" i="11"/>
  <c r="AL29" i="11"/>
  <c r="AM29" i="11"/>
  <c r="AN29" i="11"/>
  <c r="AO29" i="11"/>
  <c r="AP29" i="11"/>
  <c r="AQ29" i="11"/>
  <c r="AR29" i="11"/>
  <c r="AS29" i="11"/>
  <c r="AT29" i="11"/>
  <c r="AU29" i="11"/>
  <c r="AV29" i="11"/>
  <c r="AW29" i="11"/>
  <c r="AX29" i="11"/>
  <c r="AY29" i="11"/>
  <c r="AZ29" i="11"/>
  <c r="AK30" i="11"/>
  <c r="AL30" i="11"/>
  <c r="AM30" i="11"/>
  <c r="AN30" i="11"/>
  <c r="AO30" i="11"/>
  <c r="AP30" i="11"/>
  <c r="AQ30" i="11"/>
  <c r="AR30" i="11"/>
  <c r="AS30" i="11"/>
  <c r="AT30" i="11"/>
  <c r="AU30" i="11"/>
  <c r="AV30" i="11"/>
  <c r="AW30" i="11"/>
  <c r="AX30" i="11"/>
  <c r="AY30" i="11"/>
  <c r="AZ30" i="11"/>
  <c r="AL25" i="11"/>
  <c r="AM25" i="11"/>
  <c r="AN25" i="11"/>
  <c r="AO25" i="11"/>
  <c r="AP25" i="11"/>
  <c r="AQ25" i="11"/>
  <c r="AR25" i="11"/>
  <c r="AS25" i="11"/>
  <c r="AT25" i="11"/>
  <c r="AU25" i="11"/>
  <c r="AV25" i="11"/>
  <c r="AW25" i="11"/>
  <c r="AX25" i="11"/>
  <c r="AY25" i="11"/>
  <c r="AZ25" i="11"/>
  <c r="AK25" i="11"/>
  <c r="AK31" i="10"/>
  <c r="AL31" i="10"/>
  <c r="AM31" i="10"/>
  <c r="AO31" i="10"/>
  <c r="AP31" i="10"/>
  <c r="AQ31" i="10"/>
  <c r="AR31" i="10"/>
  <c r="AS31" i="10"/>
  <c r="AT31" i="10"/>
  <c r="AU31" i="10"/>
  <c r="AV31" i="10"/>
  <c r="AW31" i="10"/>
  <c r="AX31" i="10"/>
  <c r="AY31" i="10"/>
  <c r="AJ31" i="10"/>
  <c r="AK25" i="10"/>
  <c r="AL25" i="10"/>
  <c r="AM25" i="10"/>
  <c r="AN25" i="10"/>
  <c r="AO25" i="10"/>
  <c r="AP25" i="10"/>
  <c r="AQ25" i="10"/>
  <c r="AR25" i="10"/>
  <c r="AS25" i="10"/>
  <c r="AT25" i="10"/>
  <c r="AU25" i="10"/>
  <c r="AV25" i="10"/>
  <c r="AW25" i="10"/>
  <c r="AX25" i="10"/>
  <c r="AY25" i="10"/>
  <c r="AK26" i="10"/>
  <c r="AL26" i="10"/>
  <c r="AM26" i="10"/>
  <c r="AN26" i="10"/>
  <c r="AO26" i="10"/>
  <c r="AP26" i="10"/>
  <c r="AQ26" i="10"/>
  <c r="AR26" i="10"/>
  <c r="AS26" i="10"/>
  <c r="AT26" i="10"/>
  <c r="AU26" i="10"/>
  <c r="AV26" i="10"/>
  <c r="AW26" i="10"/>
  <c r="AX26" i="10"/>
  <c r="AY26" i="10"/>
  <c r="AK27" i="10"/>
  <c r="AL27" i="10"/>
  <c r="AM27" i="10"/>
  <c r="AN27" i="10"/>
  <c r="AO27" i="10"/>
  <c r="AP27" i="10"/>
  <c r="AQ27" i="10"/>
  <c r="AR27" i="10"/>
  <c r="AS27" i="10"/>
  <c r="AT27" i="10"/>
  <c r="AU27" i="10"/>
  <c r="AV27" i="10"/>
  <c r="AW27" i="10"/>
  <c r="AX27" i="10"/>
  <c r="AY27" i="10"/>
  <c r="AK28" i="10"/>
  <c r="AL28" i="10"/>
  <c r="AM28" i="10"/>
  <c r="AN28" i="10"/>
  <c r="AO28" i="10"/>
  <c r="AP28" i="10"/>
  <c r="AQ28" i="10"/>
  <c r="AR28" i="10"/>
  <c r="AS28" i="10"/>
  <c r="AT28" i="10"/>
  <c r="AU28" i="10"/>
  <c r="AV28" i="10"/>
  <c r="AW28" i="10"/>
  <c r="AX28" i="10"/>
  <c r="AY28" i="10"/>
  <c r="AK29" i="10"/>
  <c r="AL29" i="10"/>
  <c r="AM29" i="10"/>
  <c r="AN29" i="10"/>
  <c r="AO29" i="10"/>
  <c r="AP29" i="10"/>
  <c r="AQ29" i="10"/>
  <c r="AR29" i="10"/>
  <c r="AS29" i="10"/>
  <c r="AT29" i="10"/>
  <c r="AU29" i="10"/>
  <c r="AV29" i="10"/>
  <c r="AW29" i="10"/>
  <c r="AX29" i="10"/>
  <c r="AY29" i="10"/>
  <c r="AK30" i="10"/>
  <c r="AL30" i="10"/>
  <c r="AM30" i="10"/>
  <c r="AN30" i="10"/>
  <c r="AO30" i="10"/>
  <c r="AP30" i="10"/>
  <c r="AQ30" i="10"/>
  <c r="AR30" i="10"/>
  <c r="AS30" i="10"/>
  <c r="AT30" i="10"/>
  <c r="AU30" i="10"/>
  <c r="AV30" i="10"/>
  <c r="AW30" i="10"/>
  <c r="AX30" i="10"/>
  <c r="AY30" i="10"/>
  <c r="AJ26" i="10"/>
  <c r="AJ27" i="10"/>
  <c r="AJ28" i="10"/>
  <c r="AJ29" i="10"/>
  <c r="AJ30" i="10"/>
  <c r="AJ25" i="10"/>
  <c r="A99" i="20"/>
  <c r="A98" i="20"/>
  <c r="A97" i="20"/>
  <c r="A96" i="20"/>
  <c r="A95" i="20"/>
  <c r="S53" i="20"/>
  <c r="Q53" i="20"/>
  <c r="P53" i="20"/>
  <c r="O53" i="20"/>
  <c r="N53" i="20"/>
  <c r="M53" i="20"/>
  <c r="L53" i="20"/>
  <c r="K53" i="20"/>
  <c r="J53" i="20"/>
  <c r="I53" i="20"/>
  <c r="H53" i="20"/>
  <c r="G53" i="20"/>
  <c r="F53" i="20"/>
  <c r="E53" i="20"/>
  <c r="D53" i="20"/>
  <c r="C53" i="20"/>
  <c r="B53" i="20"/>
  <c r="S52" i="20"/>
  <c r="Q52" i="20"/>
  <c r="P52" i="20"/>
  <c r="O52" i="20"/>
  <c r="N52" i="20"/>
  <c r="M52" i="20"/>
  <c r="L52" i="20"/>
  <c r="K52" i="20"/>
  <c r="J52" i="20"/>
  <c r="I52" i="20"/>
  <c r="H52" i="20"/>
  <c r="G52" i="20"/>
  <c r="F52" i="20"/>
  <c r="E52" i="20"/>
  <c r="D52" i="20"/>
  <c r="C52" i="20"/>
  <c r="B52" i="20"/>
  <c r="S51" i="20"/>
  <c r="Q51" i="20"/>
  <c r="P51" i="20"/>
  <c r="O51" i="20"/>
  <c r="N51" i="20"/>
  <c r="M51" i="20"/>
  <c r="L51" i="20"/>
  <c r="K51" i="20"/>
  <c r="J51" i="20"/>
  <c r="I51" i="20"/>
  <c r="H51" i="20"/>
  <c r="G51" i="20"/>
  <c r="F51" i="20"/>
  <c r="E51" i="20"/>
  <c r="D51" i="20"/>
  <c r="C51" i="20"/>
  <c r="B51" i="20"/>
  <c r="S50" i="20"/>
  <c r="Q50" i="20"/>
  <c r="P50" i="20"/>
  <c r="O50" i="20"/>
  <c r="N50" i="20"/>
  <c r="M50" i="20"/>
  <c r="L50" i="20"/>
  <c r="K50" i="20"/>
  <c r="J50" i="20"/>
  <c r="I50" i="20"/>
  <c r="H50" i="20"/>
  <c r="G50" i="20"/>
  <c r="F50" i="20"/>
  <c r="E50" i="20"/>
  <c r="D50" i="20"/>
  <c r="C50" i="20"/>
  <c r="B50" i="20"/>
  <c r="S49" i="20"/>
  <c r="Q49" i="20"/>
  <c r="P49" i="20"/>
  <c r="O49" i="20"/>
  <c r="N49" i="20"/>
  <c r="M49" i="20"/>
  <c r="L49" i="20"/>
  <c r="K49" i="20"/>
  <c r="J49" i="20"/>
  <c r="I49" i="20"/>
  <c r="H49" i="20"/>
  <c r="G49" i="20"/>
  <c r="F49" i="20"/>
  <c r="E49" i="20"/>
  <c r="D49" i="20"/>
  <c r="C49" i="20"/>
  <c r="B49" i="20"/>
  <c r="S48" i="20"/>
  <c r="Q48" i="20"/>
  <c r="P48" i="20"/>
  <c r="O48" i="20"/>
  <c r="N48" i="20"/>
  <c r="M48" i="20"/>
  <c r="L48" i="20"/>
  <c r="K48" i="20"/>
  <c r="J48" i="20"/>
  <c r="I48" i="20"/>
  <c r="G48" i="20"/>
  <c r="F48" i="20"/>
  <c r="E48" i="20"/>
  <c r="D48" i="20"/>
  <c r="C48" i="20"/>
  <c r="B48" i="20"/>
  <c r="S47" i="20"/>
  <c r="Q47" i="20"/>
  <c r="P47" i="20"/>
  <c r="O47" i="20"/>
  <c r="N47" i="20"/>
  <c r="M47" i="20"/>
  <c r="L47" i="20"/>
  <c r="K47" i="20"/>
  <c r="J47" i="20"/>
  <c r="I47" i="20"/>
  <c r="G47" i="20"/>
  <c r="F47" i="20"/>
  <c r="E47" i="20"/>
  <c r="D47" i="20"/>
  <c r="C47" i="20"/>
  <c r="B47" i="20"/>
  <c r="S46" i="20"/>
  <c r="Q46" i="20"/>
  <c r="P46" i="20"/>
  <c r="O46" i="20"/>
  <c r="N46" i="20"/>
  <c r="M46" i="20"/>
  <c r="L46" i="20"/>
  <c r="K46" i="20"/>
  <c r="J46" i="20"/>
  <c r="I46" i="20"/>
  <c r="G46" i="20"/>
  <c r="F46" i="20"/>
  <c r="E46" i="20"/>
  <c r="D46" i="20"/>
  <c r="C46" i="20"/>
  <c r="B46" i="20"/>
  <c r="S45" i="20"/>
  <c r="Q45" i="20"/>
  <c r="P45" i="20"/>
  <c r="O45" i="20"/>
  <c r="N45" i="20"/>
  <c r="M45" i="20"/>
  <c r="L45" i="20"/>
  <c r="K45" i="20"/>
  <c r="J45" i="20"/>
  <c r="I45" i="20"/>
  <c r="G45" i="20"/>
  <c r="F45" i="20"/>
  <c r="E45" i="20"/>
  <c r="D45" i="20"/>
  <c r="C45" i="20"/>
  <c r="B45" i="20"/>
  <c r="S44" i="20"/>
  <c r="Q44" i="20"/>
  <c r="P44" i="20"/>
  <c r="O44" i="20"/>
  <c r="N44" i="20"/>
  <c r="M44" i="20"/>
  <c r="L44" i="20"/>
  <c r="K44" i="20"/>
  <c r="J44" i="20"/>
  <c r="I44" i="20"/>
  <c r="G44" i="20"/>
  <c r="F44" i="20"/>
  <c r="E44" i="20"/>
  <c r="D44" i="20"/>
  <c r="C44" i="20"/>
  <c r="B44" i="20"/>
  <c r="S43" i="20"/>
  <c r="Q43" i="20"/>
  <c r="P43" i="20"/>
  <c r="O43" i="20"/>
  <c r="N43" i="20"/>
  <c r="M43" i="20"/>
  <c r="L43" i="20"/>
  <c r="K43" i="20"/>
  <c r="J43" i="20"/>
  <c r="I43" i="20"/>
  <c r="G43" i="20"/>
  <c r="F43" i="20"/>
  <c r="E43" i="20"/>
  <c r="D43" i="20"/>
  <c r="C43" i="20"/>
  <c r="B43" i="20"/>
  <c r="S42" i="20"/>
  <c r="Q42" i="20"/>
  <c r="P42" i="20"/>
  <c r="O42" i="20"/>
  <c r="N42" i="20"/>
  <c r="M42" i="20"/>
  <c r="L42" i="20"/>
  <c r="K42" i="20"/>
  <c r="J42" i="20"/>
  <c r="I42" i="20"/>
  <c r="G42" i="20"/>
  <c r="F42" i="20"/>
  <c r="E42" i="20"/>
  <c r="D42" i="20"/>
  <c r="C42" i="20"/>
  <c r="B42" i="20"/>
  <c r="S41" i="20"/>
  <c r="Q41" i="20"/>
  <c r="P41" i="20"/>
  <c r="O41" i="20"/>
  <c r="N41" i="20"/>
  <c r="M41" i="20"/>
  <c r="L41" i="20"/>
  <c r="K41" i="20"/>
  <c r="J41" i="20"/>
  <c r="I41" i="20"/>
  <c r="H41" i="20"/>
  <c r="G41" i="20"/>
  <c r="F41" i="20"/>
  <c r="E41" i="20"/>
  <c r="D41" i="20"/>
  <c r="C41" i="20"/>
  <c r="B41" i="20"/>
  <c r="S40" i="20"/>
  <c r="Q40" i="20"/>
  <c r="P40" i="20"/>
  <c r="O40" i="20"/>
  <c r="N40" i="20"/>
  <c r="M40" i="20"/>
  <c r="L40" i="20"/>
  <c r="K40" i="20"/>
  <c r="J40" i="20"/>
  <c r="I40" i="20"/>
  <c r="G40" i="20"/>
  <c r="F40" i="20"/>
  <c r="E40" i="20"/>
  <c r="D40" i="20"/>
  <c r="C40" i="20"/>
  <c r="B40" i="20"/>
  <c r="S39" i="20"/>
  <c r="Q39" i="20"/>
  <c r="P39" i="20"/>
  <c r="O39" i="20"/>
  <c r="N39" i="20"/>
  <c r="M39" i="20"/>
  <c r="L39" i="20"/>
  <c r="K39" i="20"/>
  <c r="J39" i="20"/>
  <c r="I39" i="20"/>
  <c r="G39" i="20"/>
  <c r="F39" i="20"/>
  <c r="E39" i="20"/>
  <c r="D39" i="20"/>
  <c r="C39" i="20"/>
  <c r="B39" i="20"/>
  <c r="S38" i="20"/>
  <c r="Q38" i="20"/>
  <c r="P38" i="20"/>
  <c r="O38" i="20"/>
  <c r="N38" i="20"/>
  <c r="M38" i="20"/>
  <c r="L38" i="20"/>
  <c r="K38" i="20"/>
  <c r="J38" i="20"/>
  <c r="I38" i="20"/>
  <c r="G38" i="20"/>
  <c r="F38" i="20"/>
  <c r="E38" i="20"/>
  <c r="D38" i="20"/>
  <c r="C38" i="20"/>
  <c r="B38" i="20"/>
  <c r="S37" i="20"/>
  <c r="Q37" i="20"/>
  <c r="P37" i="20"/>
  <c r="O37" i="20"/>
  <c r="N37" i="20"/>
  <c r="M37" i="20"/>
  <c r="L37" i="20"/>
  <c r="K37" i="20"/>
  <c r="J37" i="20"/>
  <c r="I37" i="20"/>
  <c r="H37" i="20"/>
  <c r="G37" i="20"/>
  <c r="F37" i="20"/>
  <c r="E37" i="20"/>
  <c r="D37" i="20"/>
  <c r="C37" i="20"/>
  <c r="B37" i="20"/>
  <c r="S36" i="20"/>
  <c r="Q36" i="20"/>
  <c r="P36" i="20"/>
  <c r="O36" i="20"/>
  <c r="N36" i="20"/>
  <c r="M36" i="20"/>
  <c r="L36" i="20"/>
  <c r="K36" i="20"/>
  <c r="J36" i="20"/>
  <c r="I36" i="20"/>
  <c r="G36" i="20"/>
  <c r="F36" i="20"/>
  <c r="E36" i="20"/>
  <c r="D36" i="20"/>
  <c r="C36" i="20"/>
  <c r="B36" i="20"/>
  <c r="S35" i="20"/>
  <c r="Q35" i="20"/>
  <c r="P35" i="20"/>
  <c r="O35" i="20"/>
  <c r="N35" i="20"/>
  <c r="M35" i="20"/>
  <c r="L35" i="20"/>
  <c r="K35" i="20"/>
  <c r="J35" i="20"/>
  <c r="I35" i="20"/>
  <c r="G35" i="20"/>
  <c r="F35" i="20"/>
  <c r="E35" i="20"/>
  <c r="D35" i="20"/>
  <c r="C35" i="20"/>
  <c r="B35" i="20"/>
  <c r="S34" i="20"/>
  <c r="Q34" i="20"/>
  <c r="P34" i="20"/>
  <c r="O34" i="20"/>
  <c r="N34" i="20"/>
  <c r="M34" i="20"/>
  <c r="L34" i="20"/>
  <c r="K34" i="20"/>
  <c r="J34" i="20"/>
  <c r="I34" i="20"/>
  <c r="G34" i="20"/>
  <c r="F34" i="20"/>
  <c r="E34" i="20"/>
  <c r="D34" i="20"/>
  <c r="C34" i="20"/>
  <c r="B34" i="20"/>
  <c r="S33" i="20"/>
  <c r="Q33" i="20"/>
  <c r="P33" i="20"/>
  <c r="O33" i="20"/>
  <c r="N33" i="20"/>
  <c r="M33" i="20"/>
  <c r="L33" i="20"/>
  <c r="K33" i="20"/>
  <c r="J33" i="20"/>
  <c r="I33" i="20"/>
  <c r="H33" i="20"/>
  <c r="G33" i="20"/>
  <c r="F33" i="20"/>
  <c r="E33" i="20"/>
  <c r="D33" i="20"/>
  <c r="C33" i="20"/>
  <c r="B33" i="20"/>
  <c r="S32" i="20"/>
  <c r="R32" i="20"/>
  <c r="Q32" i="20"/>
  <c r="P32" i="20"/>
  <c r="O32" i="20"/>
  <c r="N32" i="20"/>
  <c r="M32" i="20"/>
  <c r="L32" i="20"/>
  <c r="K32" i="20"/>
  <c r="J32" i="20"/>
  <c r="I32" i="20"/>
  <c r="G32" i="20"/>
  <c r="F32" i="20"/>
  <c r="E32" i="20"/>
  <c r="D32" i="20"/>
  <c r="C32" i="20"/>
  <c r="B32" i="20"/>
  <c r="H48" i="20"/>
  <c r="H47" i="20"/>
  <c r="H46" i="20"/>
  <c r="H45" i="20"/>
  <c r="U21" i="20"/>
  <c r="H44" i="20"/>
  <c r="U20" i="20"/>
  <c r="H43" i="20"/>
  <c r="U19" i="20"/>
  <c r="H42" i="20"/>
  <c r="U18" i="20"/>
  <c r="U17" i="20"/>
  <c r="H40" i="20"/>
  <c r="U16" i="20"/>
  <c r="H39" i="20"/>
  <c r="U15" i="20"/>
  <c r="H38" i="20"/>
  <c r="U14" i="20"/>
  <c r="U13" i="20"/>
  <c r="H36" i="20"/>
  <c r="U12" i="20"/>
  <c r="H35" i="20"/>
  <c r="U11" i="20"/>
  <c r="H34" i="20"/>
  <c r="U10" i="20"/>
  <c r="U9" i="20"/>
  <c r="H32" i="20"/>
  <c r="AY17" i="10"/>
  <c r="AX17" i="10"/>
  <c r="AW17" i="10"/>
  <c r="AV17" i="10"/>
  <c r="AU17" i="10"/>
  <c r="AT17" i="10"/>
  <c r="AS17" i="10"/>
  <c r="AR17" i="10"/>
  <c r="AQ17" i="10"/>
  <c r="AP17" i="10"/>
  <c r="AO17" i="10"/>
  <c r="AN17" i="10"/>
  <c r="AM17" i="10"/>
  <c r="AL17" i="10"/>
  <c r="AK17" i="10"/>
  <c r="AJ17" i="10"/>
  <c r="AZ10" i="10"/>
  <c r="AZ9" i="10"/>
  <c r="AZ8" i="10"/>
  <c r="AZ7" i="10"/>
  <c r="AZ6" i="10"/>
  <c r="AZ5" i="10"/>
  <c r="AZ17" i="10" s="1"/>
  <c r="D41" i="10"/>
  <c r="E41" i="10" s="1"/>
  <c r="F41" i="10" s="1"/>
  <c r="G41" i="10" s="1"/>
  <c r="H41" i="10" s="1"/>
  <c r="I41" i="10" s="1"/>
  <c r="J41" i="10" s="1"/>
  <c r="K41" i="10" s="1"/>
  <c r="L41" i="10" s="1"/>
  <c r="M41" i="10" s="1"/>
  <c r="N41" i="10" s="1"/>
  <c r="O41" i="10" s="1"/>
  <c r="P41" i="10" s="1"/>
  <c r="Q41" i="10" s="1"/>
  <c r="C41" i="10"/>
  <c r="BA8" i="11"/>
  <c r="BA9" i="11"/>
  <c r="BA10" i="11"/>
  <c r="BA11" i="11"/>
  <c r="BA12" i="11"/>
  <c r="BA7" i="11"/>
  <c r="AL19" i="11"/>
  <c r="AM19" i="11"/>
  <c r="AN19" i="11"/>
  <c r="AO19" i="11"/>
  <c r="AP19" i="11"/>
  <c r="AQ19" i="11"/>
  <c r="AR19" i="11"/>
  <c r="AS19" i="11"/>
  <c r="AT19" i="11"/>
  <c r="AU19" i="11"/>
  <c r="AV19" i="11"/>
  <c r="AW19" i="11"/>
  <c r="AX19" i="11"/>
  <c r="AY19" i="11"/>
  <c r="AZ19" i="11"/>
  <c r="AK19" i="11"/>
  <c r="A73" i="20" l="1"/>
  <c r="A75" i="20"/>
  <c r="A76" i="20"/>
  <c r="A74" i="20"/>
  <c r="A93" i="20"/>
  <c r="A82" i="20"/>
  <c r="A83" i="20"/>
  <c r="A63" i="20"/>
  <c r="A94" i="20"/>
  <c r="A72" i="20"/>
  <c r="A84" i="20"/>
  <c r="A85" i="20"/>
  <c r="A86" i="20"/>
  <c r="A87" i="20"/>
  <c r="A81" i="20"/>
  <c r="A88" i="20"/>
  <c r="A89" i="20"/>
  <c r="A57" i="20"/>
  <c r="A80" i="20"/>
  <c r="A90" i="20"/>
  <c r="A91" i="20"/>
  <c r="A79" i="20"/>
  <c r="A92" i="20"/>
  <c r="A71" i="20"/>
  <c r="A60" i="20"/>
  <c r="A61" i="20"/>
  <c r="A62" i="20"/>
  <c r="A55" i="20"/>
  <c r="A59" i="20"/>
  <c r="A56" i="20"/>
  <c r="A58" i="20"/>
  <c r="A64" i="20"/>
  <c r="A67" i="20"/>
  <c r="A65" i="20"/>
  <c r="A66" i="20"/>
  <c r="A70" i="20"/>
  <c r="A68" i="20"/>
  <c r="A69" i="20"/>
  <c r="A78" i="20"/>
  <c r="BA19"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Biko</author>
  </authors>
  <commentList>
    <comment ref="F8" authorId="0" shapeId="0" xr:uid="{A5A0359D-8192-4BEB-84C3-EDB7F7B4122C}">
      <text>
        <r>
          <rPr>
            <b/>
            <sz val="9"/>
            <color indexed="81"/>
            <rFont val="Tahoma"/>
            <family val="2"/>
          </rPr>
          <t>Biko:</t>
        </r>
        <r>
          <rPr>
            <sz val="9"/>
            <color indexed="81"/>
            <rFont val="Tahoma"/>
            <family val="2"/>
          </rPr>
          <t xml:space="preserve">
Taue must be greater or equal to the step &lt;int&gt;</t>
        </r>
      </text>
    </comment>
  </commentList>
</comments>
</file>

<file path=xl/sharedStrings.xml><?xml version="1.0" encoding="utf-8"?>
<sst xmlns="http://schemas.openxmlformats.org/spreadsheetml/2006/main" count="982" uniqueCount="368">
  <si>
    <r>
      <rPr>
        <b/>
        <sz val="8"/>
        <rFont val="Arial"/>
        <family val="2"/>
      </rPr>
      <t>PS 121 (1-96)</t>
    </r>
  </si>
  <si>
    <r>
      <rPr>
        <b/>
        <sz val="10"/>
        <rFont val="Arial"/>
        <family val="2"/>
      </rPr>
      <t>MANUAL TRAFFIC CLASSIFICATION</t>
    </r>
  </si>
  <si>
    <r>
      <rPr>
        <sz val="8"/>
        <rFont val="Arial"/>
        <family val="2"/>
      </rPr>
      <t>HOUR</t>
    </r>
  </si>
  <si>
    <r>
      <rPr>
        <sz val="8"/>
        <rFont val="Arial"/>
        <family val="2"/>
      </rPr>
      <t>Motor-</t>
    </r>
  </si>
  <si>
    <r>
      <rPr>
        <sz val="10"/>
        <rFont val="Arial"/>
        <family val="2"/>
      </rPr>
      <t>TRUCKS-SINGLE UNITS 2 AXLES</t>
    </r>
  </si>
  <si>
    <r>
      <rPr>
        <sz val="10"/>
        <rFont val="Arial"/>
        <family val="2"/>
      </rPr>
      <t>TRUCKS-COMBINATIONS</t>
    </r>
  </si>
  <si>
    <r>
      <rPr>
        <sz val="10"/>
        <rFont val="Arial"/>
        <family val="2"/>
      </rPr>
      <t>SINGLE TRAILERS                 DOUBLE TRAILERS</t>
    </r>
  </si>
  <si>
    <r>
      <rPr>
        <sz val="10"/>
        <rFont val="Arial"/>
        <family val="2"/>
      </rPr>
      <t>BUSES</t>
    </r>
  </si>
  <si>
    <r>
      <rPr>
        <sz val="8"/>
        <rFont val="Arial"/>
        <family val="2"/>
      </rPr>
      <t>Single Rear</t>
    </r>
  </si>
  <si>
    <r>
      <rPr>
        <sz val="8"/>
        <rFont val="Arial"/>
        <family val="2"/>
      </rPr>
      <t>Dual Rear</t>
    </r>
  </si>
  <si>
    <r>
      <rPr>
        <sz val="8"/>
        <rFont val="Arial"/>
        <family val="2"/>
      </rPr>
      <t xml:space="preserve">3
</t>
    </r>
    <r>
      <rPr>
        <sz val="8"/>
        <rFont val="Arial"/>
        <family val="2"/>
      </rPr>
      <t>Axles</t>
    </r>
  </si>
  <si>
    <r>
      <rPr>
        <sz val="8"/>
        <rFont val="Arial"/>
        <family val="2"/>
      </rPr>
      <t>Axles or</t>
    </r>
  </si>
  <si>
    <r>
      <rPr>
        <sz val="8"/>
        <rFont val="Arial"/>
        <family val="2"/>
      </rPr>
      <t>Three Axles</t>
    </r>
  </si>
  <si>
    <r>
      <rPr>
        <sz val="8"/>
        <rFont val="Arial"/>
        <family val="2"/>
      </rPr>
      <t>PERIOD</t>
    </r>
  </si>
  <si>
    <r>
      <rPr>
        <sz val="8"/>
        <rFont val="Arial"/>
        <family val="2"/>
      </rPr>
      <t>Panel</t>
    </r>
  </si>
  <si>
    <r>
      <rPr>
        <sz val="8"/>
        <rFont val="Arial"/>
        <family val="2"/>
      </rPr>
      <t>Tires</t>
    </r>
  </si>
  <si>
    <r>
      <rPr>
        <sz val="8"/>
        <rFont val="Arial"/>
        <family val="2"/>
      </rPr>
      <t>Axles</t>
    </r>
  </si>
  <si>
    <r>
      <rPr>
        <sz val="8"/>
        <rFont val="Arial"/>
        <family val="2"/>
      </rPr>
      <t>More Axles</t>
    </r>
  </si>
  <si>
    <r>
      <rPr>
        <sz val="10"/>
        <rFont val="Arial"/>
        <family val="2"/>
      </rPr>
      <t>6-7</t>
    </r>
  </si>
  <si>
    <r>
      <rPr>
        <sz val="10"/>
        <rFont val="Arial"/>
        <family val="2"/>
      </rPr>
      <t>7-8</t>
    </r>
  </si>
  <si>
    <r>
      <rPr>
        <sz val="10"/>
        <rFont val="Arial"/>
        <family val="2"/>
      </rPr>
      <t>8-9</t>
    </r>
  </si>
  <si>
    <r>
      <rPr>
        <sz val="10"/>
        <rFont val="Arial"/>
        <family val="2"/>
      </rPr>
      <t>9-10</t>
    </r>
  </si>
  <si>
    <r>
      <rPr>
        <sz val="10"/>
        <rFont val="Arial"/>
        <family val="2"/>
      </rPr>
      <t>10-11</t>
    </r>
  </si>
  <si>
    <r>
      <rPr>
        <sz val="10"/>
        <rFont val="Arial"/>
        <family val="2"/>
      </rPr>
      <t>11-12</t>
    </r>
  </si>
  <si>
    <r>
      <rPr>
        <sz val="9"/>
        <rFont val="Arial"/>
        <family val="2"/>
      </rPr>
      <t>NOTE:Classify R/V by axle type.</t>
    </r>
  </si>
  <si>
    <r>
      <rPr>
        <sz val="10"/>
        <rFont val="Arial"/>
        <family val="2"/>
      </rPr>
      <t>PENNSYLVANIA DEPARTMENT OF TRANSPORTATON: BUREAU OF PLANNING AND RESEARCH</t>
    </r>
  </si>
  <si>
    <r>
      <rPr>
        <sz val="10"/>
        <rFont val="Arial"/>
        <family val="2"/>
      </rPr>
      <t>DAY</t>
    </r>
  </si>
  <si>
    <r>
      <rPr>
        <sz val="10"/>
        <rFont val="Arial"/>
        <family val="2"/>
      </rPr>
      <t>DATE</t>
    </r>
  </si>
  <si>
    <r>
      <rPr>
        <sz val="8"/>
        <rFont val="Arial"/>
        <family val="2"/>
      </rPr>
      <t>cycle/ Motor- scooter</t>
    </r>
  </si>
  <si>
    <r>
      <rPr>
        <sz val="8"/>
        <rFont val="Arial"/>
        <family val="2"/>
      </rPr>
      <t>Pickup or</t>
    </r>
  </si>
  <si>
    <r>
      <rPr>
        <sz val="8"/>
        <rFont val="Arial"/>
        <family val="2"/>
      </rPr>
      <t>Four Axles</t>
    </r>
  </si>
  <si>
    <r>
      <rPr>
        <sz val="8"/>
        <rFont val="Arial"/>
        <family val="2"/>
      </rPr>
      <t>Five Axles</t>
    </r>
  </si>
  <si>
    <r>
      <rPr>
        <sz val="8"/>
        <rFont val="Arial"/>
        <family val="2"/>
      </rPr>
      <t>Six or More</t>
    </r>
  </si>
  <si>
    <r>
      <rPr>
        <sz val="8"/>
        <rFont val="Arial"/>
        <family val="2"/>
      </rPr>
      <t>Six Axles</t>
    </r>
  </si>
  <si>
    <r>
      <rPr>
        <sz val="8"/>
        <rFont val="Arial"/>
        <family val="2"/>
      </rPr>
      <t>Seven or</t>
    </r>
  </si>
  <si>
    <r>
      <rPr>
        <sz val="8"/>
        <rFont val="Arial"/>
        <family val="2"/>
      </rPr>
      <t>Com- mercial</t>
    </r>
  </si>
  <si>
    <r>
      <rPr>
        <sz val="8"/>
        <rFont val="Arial"/>
        <family val="2"/>
      </rPr>
      <t xml:space="preserve">School           </t>
    </r>
    <r>
      <rPr>
        <vertAlign val="superscript"/>
        <sz val="8"/>
        <rFont val="Arial"/>
        <family val="2"/>
      </rPr>
      <t xml:space="preserve">Total </t>
    </r>
    <r>
      <rPr>
        <sz val="8"/>
        <rFont val="Arial"/>
        <family val="2"/>
      </rPr>
      <t>Vehicles</t>
    </r>
  </si>
  <si>
    <r>
      <rPr>
        <sz val="8"/>
        <rFont val="Arial"/>
        <family val="2"/>
      </rPr>
      <t>Mor</t>
    </r>
  </si>
  <si>
    <r>
      <rPr>
        <sz val="8"/>
        <rFont val="Arial"/>
        <family val="2"/>
      </rPr>
      <t>e</t>
    </r>
  </si>
  <si>
    <r>
      <rPr>
        <sz val="10"/>
        <rFont val="Arial"/>
        <family val="2"/>
      </rPr>
      <t>Thursday</t>
    </r>
  </si>
  <si>
    <r>
      <rPr>
        <sz val="8"/>
        <rFont val="Arial"/>
        <family val="2"/>
      </rPr>
      <t>Pas-</t>
    </r>
  </si>
  <si>
    <r>
      <rPr>
        <sz val="8"/>
        <rFont val="Arial"/>
        <family val="2"/>
      </rPr>
      <t>senger Cars</t>
    </r>
  </si>
  <si>
    <r>
      <rPr>
        <b/>
        <sz val="8"/>
        <rFont val="Arial"/>
        <family val="2"/>
      </rPr>
      <t>COUNTY:Philadelphia TWP., City</t>
    </r>
  </si>
  <si>
    <r>
      <rPr>
        <b/>
        <sz val="8"/>
        <rFont val="Arial"/>
        <family val="2"/>
      </rPr>
      <t>OR BORO.:West Park</t>
    </r>
  </si>
  <si>
    <r>
      <rPr>
        <b/>
        <sz val="8"/>
        <rFont val="Arial"/>
        <family val="2"/>
      </rPr>
      <t>WEATHER:Fair</t>
    </r>
  </si>
  <si>
    <r>
      <rPr>
        <vertAlign val="superscript"/>
        <sz val="10"/>
        <rFont val="Arial"/>
        <family val="2"/>
      </rPr>
      <t xml:space="preserve">Remarks:                                                                                                                                                            </t>
    </r>
    <r>
      <rPr>
        <sz val="10"/>
        <rFont val="Arial"/>
        <family val="2"/>
      </rPr>
      <t>Observer:</t>
    </r>
  </si>
  <si>
    <r>
      <rPr>
        <sz val="8"/>
        <rFont val="Arial"/>
        <family val="2"/>
      </rPr>
      <t>COUNT #: 04886           SPEED LIMIT:35</t>
    </r>
  </si>
  <si>
    <r>
      <rPr>
        <sz val="8"/>
        <rFont val="Arial"/>
        <family val="2"/>
      </rPr>
      <t>S.R.   0001                     T.R. SEGMENT:      0070      OFFSET:1400</t>
    </r>
  </si>
  <si>
    <r>
      <rPr>
        <sz val="10"/>
        <rFont val="Arial"/>
        <family val="2"/>
      </rPr>
      <t xml:space="preserve">PAVEMENT DESIGN                               LOADOMETER SURVEY                                  </t>
    </r>
    <r>
      <rPr>
        <vertAlign val="superscript"/>
        <sz val="10"/>
        <rFont val="Arial"/>
        <family val="2"/>
      </rPr>
      <t>SPECIAL PROJECT                              TAKEN BY:CH</t>
    </r>
  </si>
  <si>
    <r>
      <rPr>
        <b/>
        <sz val="10"/>
        <rFont val="Arial"/>
        <family val="2"/>
      </rPr>
      <t xml:space="preserve">TOTAL           </t>
    </r>
    <r>
      <rPr>
        <sz val="10"/>
        <rFont val="Arial"/>
        <family val="2"/>
      </rPr>
      <t>4944             4         987         125         133           18             5                  2             6           28             0             0             0             0           76           10       6338</t>
    </r>
  </si>
  <si>
    <r>
      <rPr>
        <sz val="8"/>
        <rFont val="Arial"/>
        <family val="2"/>
      </rPr>
      <t>S.R.   0001                     T.R. SEGMENT:      0071      OFFSET:1400</t>
    </r>
  </si>
  <si>
    <r>
      <rPr>
        <sz val="8"/>
        <rFont val="Arial"/>
        <family val="2"/>
      </rPr>
      <t>LOCATION:US 1 City Ave - Belmont Ave to Monument Dr - SB</t>
    </r>
  </si>
  <si>
    <r>
      <rPr>
        <sz val="10"/>
        <rFont val="Arial"/>
        <family val="2"/>
      </rPr>
      <t xml:space="preserve">PAVEMENT DESIGN                               LOADOMETER SURVEY                                  </t>
    </r>
    <r>
      <rPr>
        <vertAlign val="superscript"/>
        <sz val="10"/>
        <rFont val="Arial"/>
        <family val="2"/>
      </rPr>
      <t>SPECIAL PROJECT                              TAKEN BY:JC</t>
    </r>
  </si>
  <si>
    <r>
      <rPr>
        <b/>
        <sz val="10"/>
        <rFont val="Arial"/>
        <family val="2"/>
      </rPr>
      <t xml:space="preserve">TOTAL           </t>
    </r>
    <r>
      <rPr>
        <sz val="10"/>
        <rFont val="Arial"/>
        <family val="2"/>
      </rPr>
      <t>4730             6         777           71         164           18             4                  3           12           23             0             0             0             0           82           25       5915</t>
    </r>
  </si>
  <si>
    <r>
      <rPr>
        <sz val="7"/>
        <rFont val="Times New Roman"/>
        <family val="1"/>
      </rPr>
      <t>DELAWARE VALLEY REGIONAL PLANNING COMMISSION OFFICE OF TRAVEL MONITORING</t>
    </r>
  </si>
  <si>
    <r>
      <rPr>
        <sz val="7"/>
        <rFont val="Times New Roman"/>
        <family val="1"/>
      </rPr>
      <t>COUNTY: MUNICIPALITY:</t>
    </r>
  </si>
  <si>
    <r>
      <rPr>
        <sz val="7"/>
        <rFont val="Times New Roman"/>
        <family val="1"/>
      </rPr>
      <t>PHILADELPHIA PHILADELPHIA</t>
    </r>
  </si>
  <si>
    <r>
      <rPr>
        <sz val="7"/>
        <rFont val="Times New Roman"/>
        <family val="1"/>
      </rPr>
      <t>INTERSECTION: STREETS:</t>
    </r>
  </si>
  <si>
    <r>
      <rPr>
        <sz val="7"/>
        <rFont val="Times New Roman"/>
        <family val="1"/>
      </rPr>
      <t>North-South Street MONTGOMERY DR</t>
    </r>
  </si>
  <si>
    <r>
      <rPr>
        <sz val="7"/>
        <rFont val="Times New Roman"/>
        <family val="1"/>
      </rPr>
      <t>&amp;</t>
    </r>
  </si>
  <si>
    <r>
      <rPr>
        <sz val="7"/>
        <rFont val="Times New Roman"/>
        <family val="1"/>
      </rPr>
      <t xml:space="preserve">East-West Street
</t>
    </r>
    <r>
      <rPr>
        <sz val="7"/>
        <rFont val="Times New Roman"/>
        <family val="1"/>
      </rPr>
      <t>I-76 EB OFF RAMP / I-76 EB ON RAMP</t>
    </r>
  </si>
  <si>
    <r>
      <rPr>
        <sz val="7"/>
        <rFont val="Times New Roman"/>
        <family val="1"/>
      </rPr>
      <t>DATE: DAY: WEATHER:</t>
    </r>
  </si>
  <si>
    <r>
      <rPr>
        <sz val="7"/>
        <rFont val="Times New Roman"/>
        <family val="1"/>
      </rPr>
      <t xml:space="preserve">7/8/10
</t>
    </r>
    <r>
      <rPr>
        <sz val="7"/>
        <rFont val="Times New Roman"/>
        <family val="1"/>
      </rPr>
      <t>THURSDAY FAIR</t>
    </r>
  </si>
  <si>
    <r>
      <rPr>
        <sz val="7"/>
        <rFont val="Times New Roman"/>
        <family val="1"/>
      </rPr>
      <t>FILE NUMBER:</t>
    </r>
  </si>
  <si>
    <r>
      <rPr>
        <sz val="7"/>
        <rFont val="Times New Roman"/>
        <family val="1"/>
      </rPr>
      <t>22AM</t>
    </r>
  </si>
  <si>
    <r>
      <rPr>
        <sz val="7"/>
        <rFont val="Times New Roman"/>
        <family val="1"/>
      </rPr>
      <t>AM INTERVAL COUNTS</t>
    </r>
  </si>
  <si>
    <r>
      <rPr>
        <sz val="7"/>
        <rFont val="Times New Roman"/>
        <family val="1"/>
      </rPr>
      <t>MONTGOMERY DR                                                                                       I-76 EB OFF RAMP / I-76 EB ON RAMP</t>
    </r>
  </si>
  <si>
    <r>
      <rPr>
        <sz val="7"/>
        <rFont val="Times New Roman"/>
        <family val="1"/>
      </rPr>
      <t>STARTING TIME</t>
    </r>
  </si>
  <si>
    <r>
      <rPr>
        <sz val="7"/>
        <rFont val="Times New Roman"/>
        <family val="1"/>
      </rPr>
      <t>L</t>
    </r>
  </si>
  <si>
    <r>
      <rPr>
        <sz val="7"/>
        <rFont val="Times New Roman"/>
        <family val="1"/>
      </rPr>
      <t xml:space="preserve">1-NORTHBOUND
</t>
    </r>
    <r>
      <rPr>
        <sz val="7"/>
        <rFont val="Times New Roman"/>
        <family val="1"/>
      </rPr>
      <t>S            R         TOTAL</t>
    </r>
  </si>
  <si>
    <r>
      <rPr>
        <sz val="7"/>
        <rFont val="Times New Roman"/>
        <family val="1"/>
      </rPr>
      <t xml:space="preserve">2-SOUTHBOUND
</t>
    </r>
    <r>
      <rPr>
        <sz val="7"/>
        <rFont val="Times New Roman"/>
        <family val="1"/>
      </rPr>
      <t>S            R         TOTAL</t>
    </r>
  </si>
  <si>
    <r>
      <rPr>
        <sz val="7"/>
        <rFont val="Times New Roman"/>
        <family val="1"/>
      </rPr>
      <t xml:space="preserve">3-EASTBOUND
</t>
    </r>
    <r>
      <rPr>
        <sz val="7"/>
        <rFont val="Times New Roman"/>
        <family val="1"/>
      </rPr>
      <t>S            R         TOTAL</t>
    </r>
  </si>
  <si>
    <r>
      <rPr>
        <sz val="7"/>
        <rFont val="Times New Roman"/>
        <family val="1"/>
      </rPr>
      <t xml:space="preserve">4-WESTBOUND
</t>
    </r>
    <r>
      <rPr>
        <sz val="7"/>
        <rFont val="Times New Roman"/>
        <family val="1"/>
      </rPr>
      <t>S            R         TOTAL</t>
    </r>
  </si>
  <si>
    <r>
      <rPr>
        <sz val="7"/>
        <rFont val="Times New Roman"/>
        <family val="1"/>
      </rPr>
      <t xml:space="preserve">N-S
</t>
    </r>
    <r>
      <rPr>
        <sz val="7"/>
        <rFont val="Times New Roman"/>
        <family val="1"/>
      </rPr>
      <t>TOTAL</t>
    </r>
  </si>
  <si>
    <r>
      <rPr>
        <sz val="7"/>
        <rFont val="Times New Roman"/>
        <family val="1"/>
      </rPr>
      <t xml:space="preserve">E-W
</t>
    </r>
    <r>
      <rPr>
        <sz val="7"/>
        <rFont val="Times New Roman"/>
        <family val="1"/>
      </rPr>
      <t>TOTAL</t>
    </r>
  </si>
  <si>
    <r>
      <rPr>
        <sz val="7"/>
        <rFont val="Times New Roman"/>
        <family val="1"/>
      </rPr>
      <t>TOTAL</t>
    </r>
  </si>
  <si>
    <r>
      <rPr>
        <sz val="7"/>
        <rFont val="Times New Roman"/>
        <family val="1"/>
      </rPr>
      <t>6:00  6:15</t>
    </r>
  </si>
  <si>
    <r>
      <rPr>
        <sz val="7"/>
        <rFont val="Times New Roman"/>
        <family val="1"/>
      </rPr>
      <t>6:15  6:30</t>
    </r>
  </si>
  <si>
    <r>
      <rPr>
        <sz val="7"/>
        <rFont val="Times New Roman"/>
        <family val="1"/>
      </rPr>
      <t>6:30  6:45</t>
    </r>
  </si>
  <si>
    <r>
      <rPr>
        <sz val="7"/>
        <rFont val="Times New Roman"/>
        <family val="1"/>
      </rPr>
      <t>6:45  7:00</t>
    </r>
  </si>
  <si>
    <r>
      <rPr>
        <sz val="7"/>
        <rFont val="Times New Roman"/>
        <family val="1"/>
      </rPr>
      <t>7:00  7:15</t>
    </r>
  </si>
  <si>
    <r>
      <rPr>
        <sz val="7"/>
        <rFont val="Times New Roman"/>
        <family val="1"/>
      </rPr>
      <t>7:15  7:30</t>
    </r>
  </si>
  <si>
    <r>
      <rPr>
        <sz val="7"/>
        <rFont val="Times New Roman"/>
        <family val="1"/>
      </rPr>
      <t>7:30  7:45</t>
    </r>
  </si>
  <si>
    <r>
      <rPr>
        <sz val="7"/>
        <rFont val="Times New Roman"/>
        <family val="1"/>
      </rPr>
      <t>7:45  8:00</t>
    </r>
  </si>
  <si>
    <r>
      <rPr>
        <sz val="7"/>
        <rFont val="Times New Roman"/>
        <family val="1"/>
      </rPr>
      <t>8:00  8:15</t>
    </r>
  </si>
  <si>
    <r>
      <rPr>
        <sz val="7"/>
        <rFont val="Times New Roman"/>
        <family val="1"/>
      </rPr>
      <t>8:15  8:30</t>
    </r>
  </si>
  <si>
    <r>
      <rPr>
        <sz val="7"/>
        <rFont val="Times New Roman"/>
        <family val="1"/>
      </rPr>
      <t>8:30  8:45</t>
    </r>
  </si>
  <si>
    <r>
      <rPr>
        <sz val="7"/>
        <rFont val="Times New Roman"/>
        <family val="1"/>
      </rPr>
      <t>8:45  9:00</t>
    </r>
  </si>
  <si>
    <r>
      <rPr>
        <sz val="7"/>
        <rFont val="Times New Roman"/>
        <family val="1"/>
      </rPr>
      <t>9:00  9:15</t>
    </r>
  </si>
  <si>
    <r>
      <rPr>
        <sz val="7"/>
        <rFont val="Times New Roman"/>
        <family val="1"/>
      </rPr>
      <t>9:15  9:30</t>
    </r>
  </si>
  <si>
    <r>
      <rPr>
        <sz val="7"/>
        <rFont val="Times New Roman"/>
        <family val="1"/>
      </rPr>
      <t>TOTALS</t>
    </r>
  </si>
  <si>
    <r>
      <rPr>
        <sz val="7"/>
        <rFont val="Times New Roman"/>
        <family val="1"/>
      </rPr>
      <t xml:space="preserve">East-West Street
</t>
    </r>
    <r>
      <rPr>
        <sz val="7"/>
        <rFont val="Times New Roman"/>
        <family val="1"/>
      </rPr>
      <t>I-76 EB OFF RAMP / I-76 WB ON RAMP</t>
    </r>
  </si>
  <si>
    <r>
      <rPr>
        <sz val="7"/>
        <rFont val="Times New Roman"/>
        <family val="1"/>
      </rPr>
      <t>22MID</t>
    </r>
  </si>
  <si>
    <r>
      <rPr>
        <sz val="7"/>
        <rFont val="Times New Roman"/>
        <family val="1"/>
      </rPr>
      <t>MID INTERVAL COUNTS</t>
    </r>
  </si>
  <si>
    <r>
      <rPr>
        <sz val="7"/>
        <rFont val="Times New Roman"/>
        <family val="1"/>
      </rPr>
      <t>MONTGOMERY DR                                                                                       I-76 EB OFF RAMP / I-76 WB ON RAMP</t>
    </r>
  </si>
  <si>
    <r>
      <rPr>
        <sz val="7"/>
        <rFont val="Times New Roman"/>
        <family val="1"/>
      </rPr>
      <t>11:00  11:15</t>
    </r>
  </si>
  <si>
    <r>
      <rPr>
        <sz val="7"/>
        <rFont val="Times New Roman"/>
        <family val="1"/>
      </rPr>
      <t>11:15  11:30</t>
    </r>
  </si>
  <si>
    <r>
      <rPr>
        <sz val="7"/>
        <rFont val="Times New Roman"/>
        <family val="1"/>
      </rPr>
      <t>11:30  11:45</t>
    </r>
  </si>
  <si>
    <r>
      <rPr>
        <sz val="7"/>
        <rFont val="Times New Roman"/>
        <family val="1"/>
      </rPr>
      <t>11:45  12:00</t>
    </r>
  </si>
  <si>
    <r>
      <rPr>
        <sz val="7"/>
        <rFont val="Times New Roman"/>
        <family val="1"/>
      </rPr>
      <t>12:00  12:15</t>
    </r>
  </si>
  <si>
    <r>
      <rPr>
        <sz val="7"/>
        <rFont val="Times New Roman"/>
        <family val="1"/>
      </rPr>
      <t>12:15  12:30</t>
    </r>
  </si>
  <si>
    <r>
      <rPr>
        <sz val="7"/>
        <rFont val="Times New Roman"/>
        <family val="1"/>
      </rPr>
      <t>12:30  12:45</t>
    </r>
  </si>
  <si>
    <r>
      <rPr>
        <sz val="7"/>
        <rFont val="Times New Roman"/>
        <family val="1"/>
      </rPr>
      <t>12:45  1:00</t>
    </r>
  </si>
  <si>
    <r>
      <rPr>
        <sz val="7"/>
        <rFont val="Times New Roman"/>
        <family val="1"/>
      </rPr>
      <t xml:space="preserve">TOTALS
</t>
    </r>
    <r>
      <rPr>
        <sz val="7"/>
        <rFont val="Times New Roman"/>
        <family val="1"/>
      </rPr>
      <t xml:space="preserve">P.H. am
</t>
    </r>
    <r>
      <rPr>
        <sz val="7"/>
        <rFont val="Times New Roman"/>
        <family val="1"/>
      </rPr>
      <t>P.H. pm</t>
    </r>
  </si>
  <si>
    <r>
      <rPr>
        <sz val="7"/>
        <rFont val="Times New Roman"/>
        <family val="1"/>
      </rPr>
      <t xml:space="preserve">7/26/10
</t>
    </r>
    <r>
      <rPr>
        <sz val="7"/>
        <rFont val="Times New Roman"/>
        <family val="1"/>
      </rPr>
      <t>MONDAY FAIR</t>
    </r>
  </si>
  <si>
    <r>
      <rPr>
        <sz val="7"/>
        <rFont val="Times New Roman"/>
        <family val="1"/>
      </rPr>
      <t>22PM</t>
    </r>
  </si>
  <si>
    <r>
      <rPr>
        <sz val="7"/>
        <rFont val="Times New Roman"/>
        <family val="1"/>
      </rPr>
      <t>PM INTERVAL COUNTS</t>
    </r>
  </si>
  <si>
    <r>
      <rPr>
        <sz val="7"/>
        <rFont val="Times New Roman"/>
        <family val="1"/>
      </rPr>
      <t>MONTGOMERY DR                                                                                           I-76 EB OFF RAMP / I-76 EB ON RAMP</t>
    </r>
  </si>
  <si>
    <r>
      <rPr>
        <sz val="7"/>
        <rFont val="Times New Roman"/>
        <family val="1"/>
      </rPr>
      <t>3:00 3:15</t>
    </r>
  </si>
  <si>
    <r>
      <rPr>
        <sz val="7"/>
        <rFont val="Times New Roman"/>
        <family val="1"/>
      </rPr>
      <t>3:15  3:30</t>
    </r>
  </si>
  <si>
    <r>
      <rPr>
        <sz val="7"/>
        <rFont val="Times New Roman"/>
        <family val="1"/>
      </rPr>
      <t>3:30  3:45</t>
    </r>
  </si>
  <si>
    <r>
      <rPr>
        <sz val="7"/>
        <rFont val="Times New Roman"/>
        <family val="1"/>
      </rPr>
      <t>3:45  4:00</t>
    </r>
  </si>
  <si>
    <r>
      <rPr>
        <sz val="7"/>
        <rFont val="Times New Roman"/>
        <family val="1"/>
      </rPr>
      <t>4:00 4:15</t>
    </r>
  </si>
  <si>
    <r>
      <rPr>
        <sz val="7"/>
        <rFont val="Times New Roman"/>
        <family val="1"/>
      </rPr>
      <t>4:15  4:30</t>
    </r>
  </si>
  <si>
    <r>
      <rPr>
        <sz val="7"/>
        <rFont val="Times New Roman"/>
        <family val="1"/>
      </rPr>
      <t>4:30  4:45</t>
    </r>
  </si>
  <si>
    <r>
      <rPr>
        <sz val="7"/>
        <rFont val="Times New Roman"/>
        <family val="1"/>
      </rPr>
      <t>4:45  5:00</t>
    </r>
  </si>
  <si>
    <r>
      <rPr>
        <sz val="7"/>
        <rFont val="Times New Roman"/>
        <family val="1"/>
      </rPr>
      <t>5:00  5:15</t>
    </r>
  </si>
  <si>
    <r>
      <rPr>
        <sz val="7"/>
        <rFont val="Times New Roman"/>
        <family val="1"/>
      </rPr>
      <t>5:15  5:30</t>
    </r>
  </si>
  <si>
    <r>
      <rPr>
        <sz val="7"/>
        <rFont val="Times New Roman"/>
        <family val="1"/>
      </rPr>
      <t>5:30  5:45</t>
    </r>
  </si>
  <si>
    <r>
      <rPr>
        <sz val="7"/>
        <rFont val="Times New Roman"/>
        <family val="1"/>
      </rPr>
      <t>5:45  6:00</t>
    </r>
  </si>
  <si>
    <r>
      <rPr>
        <sz val="7"/>
        <rFont val="Times New Roman"/>
        <family val="1"/>
      </rPr>
      <t xml:space="preserve">East-West Street
</t>
    </r>
    <r>
      <rPr>
        <sz val="7"/>
        <rFont val="Times New Roman"/>
        <family val="1"/>
      </rPr>
      <t>I-76 WB ON/OFF RAMPS</t>
    </r>
  </si>
  <si>
    <r>
      <rPr>
        <sz val="7"/>
        <rFont val="Times New Roman"/>
        <family val="1"/>
      </rPr>
      <t xml:space="preserve">7/7/10
</t>
    </r>
    <r>
      <rPr>
        <sz val="7"/>
        <rFont val="Times New Roman"/>
        <family val="1"/>
      </rPr>
      <t>WEDNESDAY FAIR</t>
    </r>
  </si>
  <si>
    <r>
      <rPr>
        <sz val="7"/>
        <rFont val="Times New Roman"/>
        <family val="1"/>
      </rPr>
      <t>21AM</t>
    </r>
  </si>
  <si>
    <r>
      <rPr>
        <sz val="7"/>
        <rFont val="Times New Roman"/>
        <family val="1"/>
      </rPr>
      <t>MONTGOMERY DR                                                                                       I-76 WB ON/OFF RAMPS</t>
    </r>
  </si>
  <si>
    <r>
      <rPr>
        <sz val="7"/>
        <rFont val="Times New Roman"/>
        <family val="1"/>
      </rPr>
      <t xml:space="preserve">7/28/10
</t>
    </r>
    <r>
      <rPr>
        <sz val="7"/>
        <rFont val="Times New Roman"/>
        <family val="1"/>
      </rPr>
      <t>WEDNESDAY FAIR</t>
    </r>
  </si>
  <si>
    <r>
      <rPr>
        <sz val="7"/>
        <rFont val="Times New Roman"/>
        <family val="1"/>
      </rPr>
      <t>21PM</t>
    </r>
  </si>
  <si>
    <r>
      <rPr>
        <sz val="7"/>
        <rFont val="Times New Roman"/>
        <family val="1"/>
      </rPr>
      <t>MONTGOMERY DR                                                                                           I-76 WB ON/OFF RAMPS</t>
    </r>
  </si>
  <si>
    <r>
      <rPr>
        <sz val="7"/>
        <rFont val="Times New Roman"/>
        <family val="1"/>
      </rPr>
      <t>North-South Street I-76 OFF RAMP</t>
    </r>
  </si>
  <si>
    <r>
      <rPr>
        <sz val="7"/>
        <rFont val="Times New Roman"/>
        <family val="1"/>
      </rPr>
      <t>East-West Street MONTGOMERY DR</t>
    </r>
  </si>
  <si>
    <r>
      <rPr>
        <sz val="7"/>
        <rFont val="Times New Roman"/>
        <family val="1"/>
      </rPr>
      <t xml:space="preserve">12/14/10
</t>
    </r>
    <r>
      <rPr>
        <sz val="7"/>
        <rFont val="Times New Roman"/>
        <family val="1"/>
      </rPr>
      <t>TUESDAY FAIR</t>
    </r>
  </si>
  <si>
    <r>
      <rPr>
        <sz val="7"/>
        <rFont val="Times New Roman"/>
        <family val="1"/>
      </rPr>
      <t>2AM</t>
    </r>
  </si>
  <si>
    <r>
      <rPr>
        <sz val="7"/>
        <rFont val="Times New Roman"/>
        <family val="1"/>
      </rPr>
      <t>I-76 OFF RAMP                                                                                               MONTGOMERY DR</t>
    </r>
  </si>
  <si>
    <r>
      <rPr>
        <sz val="7"/>
        <rFont val="Times New Roman"/>
        <family val="1"/>
      </rPr>
      <t xml:space="preserve">HOURLY VOLUMES
</t>
    </r>
    <r>
      <rPr>
        <sz val="7"/>
        <rFont val="Times New Roman"/>
        <family val="1"/>
      </rPr>
      <t>STARTING TIME</t>
    </r>
  </si>
  <si>
    <r>
      <rPr>
        <sz val="7"/>
        <rFont val="Times New Roman"/>
        <family val="1"/>
      </rPr>
      <t xml:space="preserve">I-76 OFF RAMP 1-NORTHBOUND
</t>
    </r>
    <r>
      <rPr>
        <sz val="7"/>
        <rFont val="Times New Roman"/>
        <family val="1"/>
      </rPr>
      <t>S            R         TOTAL         L</t>
    </r>
  </si>
  <si>
    <r>
      <rPr>
        <sz val="7"/>
        <rFont val="Times New Roman"/>
        <family val="1"/>
      </rPr>
      <t xml:space="preserve">MONTGOMERY DR 3-EASTBOUND
</t>
    </r>
    <r>
      <rPr>
        <sz val="7"/>
        <rFont val="Times New Roman"/>
        <family val="1"/>
      </rPr>
      <t>S            R         TOTAL         L</t>
    </r>
  </si>
  <si>
    <r>
      <rPr>
        <sz val="7"/>
        <rFont val="Times New Roman"/>
        <family val="1"/>
      </rPr>
      <t>7:00  8:00</t>
    </r>
  </si>
  <si>
    <r>
      <rPr>
        <sz val="7"/>
        <rFont val="Times New Roman"/>
        <family val="1"/>
      </rPr>
      <t>0            0               0             107</t>
    </r>
  </si>
  <si>
    <r>
      <rPr>
        <sz val="7"/>
        <rFont val="Times New Roman"/>
        <family val="1"/>
      </rPr>
      <t>0            0             107</t>
    </r>
  </si>
  <si>
    <r>
      <rPr>
        <sz val="7"/>
        <rFont val="Times New Roman"/>
        <family val="1"/>
      </rPr>
      <t>0            0               0               0</t>
    </r>
  </si>
  <si>
    <r>
      <rPr>
        <sz val="7"/>
        <rFont val="Times New Roman"/>
        <family val="1"/>
      </rPr>
      <t>0            0               0</t>
    </r>
  </si>
  <si>
    <r>
      <rPr>
        <sz val="7"/>
        <rFont val="Times New Roman"/>
        <family val="1"/>
      </rPr>
      <t>8:00  9:00</t>
    </r>
  </si>
  <si>
    <r>
      <rPr>
        <sz val="7"/>
        <rFont val="Times New Roman"/>
        <family val="1"/>
      </rPr>
      <t>0            0               0             206</t>
    </r>
  </si>
  <si>
    <r>
      <rPr>
        <sz val="7"/>
        <rFont val="Times New Roman"/>
        <family val="1"/>
      </rPr>
      <t>0            0             206</t>
    </r>
  </si>
  <si>
    <r>
      <rPr>
        <sz val="7"/>
        <rFont val="Times New Roman"/>
        <family val="1"/>
      </rPr>
      <t>0            0               0             313</t>
    </r>
  </si>
  <si>
    <r>
      <rPr>
        <sz val="7"/>
        <rFont val="Times New Roman"/>
        <family val="1"/>
      </rPr>
      <t>0            0             313</t>
    </r>
  </si>
  <si>
    <r>
      <rPr>
        <sz val="7"/>
        <rFont val="Times New Roman"/>
        <family val="1"/>
      </rPr>
      <t>2PM</t>
    </r>
  </si>
  <si>
    <r>
      <rPr>
        <sz val="7"/>
        <rFont val="Times New Roman"/>
        <family val="1"/>
      </rPr>
      <t>I-76 OFF RAMP                                                                                                    MONTGOMERY DR</t>
    </r>
  </si>
  <si>
    <r>
      <rPr>
        <sz val="7"/>
        <rFont val="Times New Roman"/>
        <family val="1"/>
      </rPr>
      <t>6:15 6:30</t>
    </r>
  </si>
  <si>
    <r>
      <rPr>
        <sz val="7"/>
        <rFont val="Times New Roman"/>
        <family val="1"/>
      </rPr>
      <t>6:30 6:45</t>
    </r>
  </si>
  <si>
    <r>
      <rPr>
        <sz val="7"/>
        <rFont val="Times New Roman"/>
        <family val="1"/>
      </rPr>
      <t>6:45 7:00</t>
    </r>
  </si>
  <si>
    <r>
      <rPr>
        <sz val="7"/>
        <rFont val="Times New Roman"/>
        <family val="1"/>
      </rPr>
      <t>4:00  5:00</t>
    </r>
  </si>
  <si>
    <r>
      <rPr>
        <sz val="7"/>
        <rFont val="Times New Roman"/>
        <family val="1"/>
      </rPr>
      <t>0             0               0              35</t>
    </r>
  </si>
  <si>
    <r>
      <rPr>
        <sz val="7"/>
        <rFont val="Times New Roman"/>
        <family val="1"/>
      </rPr>
      <t>0             0              35</t>
    </r>
  </si>
  <si>
    <r>
      <rPr>
        <sz val="7"/>
        <rFont val="Times New Roman"/>
        <family val="1"/>
      </rPr>
      <t>0             0               0               0</t>
    </r>
  </si>
  <si>
    <r>
      <rPr>
        <sz val="7"/>
        <rFont val="Times New Roman"/>
        <family val="1"/>
      </rPr>
      <t>0             0               0</t>
    </r>
  </si>
  <si>
    <r>
      <rPr>
        <sz val="7"/>
        <rFont val="Times New Roman"/>
        <family val="1"/>
      </rPr>
      <t>5:00  6:00</t>
    </r>
  </si>
  <si>
    <r>
      <rPr>
        <sz val="7"/>
        <rFont val="Times New Roman"/>
        <family val="1"/>
      </rPr>
      <t>0             0               0             176</t>
    </r>
  </si>
  <si>
    <r>
      <rPr>
        <sz val="7"/>
        <rFont val="Times New Roman"/>
        <family val="1"/>
      </rPr>
      <t>0             0             176</t>
    </r>
  </si>
  <si>
    <r>
      <rPr>
        <sz val="7"/>
        <rFont val="Times New Roman"/>
        <family val="1"/>
      </rPr>
      <t>6:00 7:00</t>
    </r>
  </si>
  <si>
    <r>
      <rPr>
        <sz val="7"/>
        <rFont val="Times New Roman"/>
        <family val="1"/>
      </rPr>
      <t>0             0               0              84</t>
    </r>
  </si>
  <si>
    <r>
      <rPr>
        <sz val="7"/>
        <rFont val="Times New Roman"/>
        <family val="1"/>
      </rPr>
      <t>0             0              84</t>
    </r>
  </si>
  <si>
    <r>
      <rPr>
        <sz val="7"/>
        <rFont val="Times New Roman"/>
        <family val="1"/>
      </rPr>
      <t>0             0               0             295</t>
    </r>
  </si>
  <si>
    <r>
      <rPr>
        <sz val="7"/>
        <rFont val="Times New Roman"/>
        <family val="1"/>
      </rPr>
      <t>0             0             295</t>
    </r>
  </si>
  <si>
    <t>LOCATION:US 1 City Ave - Belmont Ave to Monument Dr - NB</t>
  </si>
  <si>
    <t>1 City Ave - Belmont Ave to Monument Dr - NB</t>
  </si>
  <si>
    <r>
      <rPr>
        <sz val="8"/>
        <rFont val="Arial"/>
        <family val="2"/>
      </rPr>
      <t>HOUR PERIOD</t>
    </r>
  </si>
  <si>
    <r>
      <rPr>
        <sz val="8"/>
        <rFont val="Arial"/>
        <family val="2"/>
      </rPr>
      <t>Pass- enger Cars</t>
    </r>
  </si>
  <si>
    <r>
      <rPr>
        <sz val="8"/>
        <rFont val="Arial"/>
        <family val="2"/>
      </rPr>
      <t>Motor- cycle/ Motor- scooter</t>
    </r>
  </si>
  <si>
    <r>
      <rPr>
        <sz val="10"/>
        <rFont val="Arial"/>
        <family val="2"/>
      </rPr>
      <t>TRUCKS-SINGLE UNITS</t>
    </r>
  </si>
  <si>
    <r>
      <rPr>
        <sz val="8"/>
        <rFont val="Arial"/>
        <family val="2"/>
      </rPr>
      <t>Total Vehicles</t>
    </r>
  </si>
  <si>
    <r>
      <rPr>
        <sz val="8"/>
        <rFont val="Arial"/>
        <family val="2"/>
      </rPr>
      <t>Pickup or Panel</t>
    </r>
  </si>
  <si>
    <r>
      <rPr>
        <sz val="10"/>
        <rFont val="Arial"/>
        <family val="2"/>
      </rPr>
      <t>2 AXLES</t>
    </r>
  </si>
  <si>
    <r>
      <rPr>
        <sz val="8"/>
        <rFont val="Arial"/>
        <family val="2"/>
      </rPr>
      <t xml:space="preserve">4
</t>
    </r>
    <r>
      <rPr>
        <sz val="8"/>
        <rFont val="Arial"/>
        <family val="2"/>
      </rPr>
      <t>Axles or More</t>
    </r>
  </si>
  <si>
    <r>
      <rPr>
        <sz val="10"/>
        <rFont val="Arial"/>
        <family val="2"/>
      </rPr>
      <t>SINGLE TRAILERS</t>
    </r>
  </si>
  <si>
    <r>
      <rPr>
        <sz val="10"/>
        <rFont val="Arial"/>
        <family val="2"/>
      </rPr>
      <t>DOUBLE TRAILERS</t>
    </r>
  </si>
  <si>
    <r>
      <rPr>
        <sz val="8"/>
        <rFont val="Arial"/>
        <family val="2"/>
      </rPr>
      <t>School</t>
    </r>
  </si>
  <si>
    <r>
      <rPr>
        <sz val="8"/>
        <rFont val="Arial"/>
        <family val="2"/>
      </rPr>
      <t>Single Rear Tires</t>
    </r>
  </si>
  <si>
    <r>
      <rPr>
        <sz val="8"/>
        <rFont val="Arial"/>
        <family val="2"/>
      </rPr>
      <t>Dual Rear Tires</t>
    </r>
  </si>
  <si>
    <r>
      <rPr>
        <sz val="8"/>
        <rFont val="Arial"/>
        <family val="2"/>
      </rPr>
      <t>Six or More Axles</t>
    </r>
  </si>
  <si>
    <r>
      <rPr>
        <sz val="8"/>
        <rFont val="Arial"/>
        <family val="2"/>
      </rPr>
      <t>Seven or More Axles</t>
    </r>
  </si>
  <si>
    <r>
      <rPr>
        <b/>
        <sz val="10"/>
        <rFont val="Arial"/>
        <family val="2"/>
      </rPr>
      <t>TOTAL</t>
    </r>
  </si>
  <si>
    <t>Pass- enger Cars</t>
  </si>
  <si>
    <t>Motor- cycle/ Motor- scooter</t>
  </si>
  <si>
    <t>TRUCKS-SINGLE UNITS</t>
  </si>
  <si>
    <t>TRUCKS-COMBINATIONS</t>
  </si>
  <si>
    <t>BUSES</t>
  </si>
  <si>
    <t>Total Vehicles</t>
  </si>
  <si>
    <t>maxSpeed="</t>
  </si>
  <si>
    <t>Pickup or Panel</t>
  </si>
  <si>
    <t>2 AXLES</t>
  </si>
  <si>
    <t>3
Axles</t>
  </si>
  <si>
    <t>4
Axles or More</t>
  </si>
  <si>
    <t>SINGLE TRAILERS</t>
  </si>
  <si>
    <t>DOUBLE TRAILERS</t>
  </si>
  <si>
    <t>Com- mercial</t>
  </si>
  <si>
    <t>School</t>
  </si>
  <si>
    <t>Single Rear Tires</t>
  </si>
  <si>
    <t>Dual Rear Tires</t>
  </si>
  <si>
    <t>Three Axles</t>
  </si>
  <si>
    <t>Four Axles</t>
  </si>
  <si>
    <t>Five Axles</t>
  </si>
  <si>
    <t>Six or More Axles</t>
  </si>
  <si>
    <t>Six Axles</t>
  </si>
  <si>
    <t>Seven or More Axles</t>
  </si>
  <si>
    <t>normc(2.77,.95,.91,6.1)</t>
  </si>
  <si>
    <t>sigma</t>
  </si>
  <si>
    <t>SUMOKrauß, SKOrig</t>
  </si>
  <si>
    <t>Sigma is driver's imperfection</t>
  </si>
  <si>
    <t>Tau is min time headway</t>
  </si>
  <si>
    <t>https://www.nap.edu/books/23379/gif/23.gif</t>
  </si>
  <si>
    <t>http://www.philadelphiatransitvehicles.info/septa-bus-roster.php</t>
  </si>
  <si>
    <t>tau</t>
  </si>
  <si>
    <t xml:space="preserve">" </t>
  </si>
  <si>
    <t>"type=\"myType\""</t>
  </si>
  <si>
    <t xml:space="preserve"> --edge-permission</t>
  </si>
  <si>
    <t>id="</t>
  </si>
  <si>
    <t>accel="</t>
  </si>
  <si>
    <t>decel="</t>
  </si>
  <si>
    <t>sigma="</t>
  </si>
  <si>
    <t>tau="</t>
  </si>
  <si>
    <t>length="</t>
  </si>
  <si>
    <t>minGap="</t>
  </si>
  <si>
    <t>speedFactor="</t>
  </si>
  <si>
    <t>speedDev="</t>
  </si>
  <si>
    <t>color="</t>
  </si>
  <si>
    <t>vClass="</t>
  </si>
  <si>
    <t>width="</t>
  </si>
  <si>
    <t>impatience="</t>
  </si>
  <si>
    <t>laneChangeModel="</t>
  </si>
  <si>
    <t>carFollowModel="</t>
  </si>
  <si>
    <t>probability="</t>
  </si>
  <si>
    <t>guishape="</t>
  </si>
  <si>
    <t>--trip-attribute="type=\"</t>
  </si>
  <si>
    <t>1_cm</t>
  </si>
  <si>
    <t>Car_meek</t>
  </si>
  <si>
    <t>blue</t>
  </si>
  <si>
    <t>passenger</t>
  </si>
  <si>
    <t>LC2013</t>
  </si>
  <si>
    <t>Krauss</t>
  </si>
  <si>
    <t>passenger/wagon</t>
  </si>
  <si>
    <t>id</t>
  </si>
  <si>
    <t>id (string)</t>
  </si>
  <si>
    <t>-</t>
  </si>
  <si>
    <t>The name of the vehicle type</t>
  </si>
  <si>
    <t>1_cn</t>
  </si>
  <si>
    <t>Car_norm</t>
  </si>
  <si>
    <t>green</t>
  </si>
  <si>
    <t>passenger/sedan</t>
  </si>
  <si>
    <t>accel</t>
  </si>
  <si>
    <t>float</t>
  </si>
  <si>
    <t>The acceleration ability of vehicles of this type (in m/s^2)</t>
  </si>
  <si>
    <t>1_ca</t>
  </si>
  <si>
    <t>Car_agg</t>
  </si>
  <si>
    <t>red</t>
  </si>
  <si>
    <t>passenger/hatchback</t>
  </si>
  <si>
    <t>decel</t>
  </si>
  <si>
    <t>The deceleration ability of vehicles of this type (in m/s^2)</t>
  </si>
  <si>
    <t>1_ct</t>
  </si>
  <si>
    <t>Car_communuter</t>
  </si>
  <si>
    <t>yellow</t>
  </si>
  <si>
    <t>The driver imperfection (between 0 and 1)</t>
  </si>
  <si>
    <t>1_mc</t>
  </si>
  <si>
    <t>Motor_cycle</t>
  </si>
  <si>
    <t>motorcycle</t>
  </si>
  <si>
    <t>The driver's desired (minimum) time headway. Exact interpretation varies by model. For the default model Krauss this is based on the net space between leader back and follower front). For limitations, see Car-Following-Models#tau).</t>
  </si>
  <si>
    <t>1_ms</t>
  </si>
  <si>
    <t>Motor_scooter</t>
  </si>
  <si>
    <t>length</t>
  </si>
  <si>
    <t>Panel_Truck</t>
  </si>
  <si>
    <t>truck</t>
  </si>
  <si>
    <t>delivery</t>
  </si>
  <si>
    <t>minGap</t>
  </si>
  <si>
    <t>Empty space after leader [m]</t>
  </si>
  <si>
    <t>Single_Rear_Truck</t>
  </si>
  <si>
    <t>maxSpeed</t>
  </si>
  <si>
    <t>The vehicle's maximum velocity (in m/s)</t>
  </si>
  <si>
    <t>Double_Rear_Truck</t>
  </si>
  <si>
    <t>speedFactor</t>
  </si>
  <si>
    <t>The vehicles expected multiplicator for lane speed limits</t>
  </si>
  <si>
    <t>3_Axle_Truck</t>
  </si>
  <si>
    <t>speedDev</t>
  </si>
  <si>
    <t>The deviation of the speedFactor; see below for details</t>
  </si>
  <si>
    <t>4_or_More_Axle_Truck</t>
  </si>
  <si>
    <t>color</t>
  </si>
  <si>
    <t>RGB-color</t>
  </si>
  <si>
    <t>"1,1,0" (yellow)</t>
  </si>
  <si>
    <t>This vehicle type's color</t>
  </si>
  <si>
    <t>3_Axle_Trailer</t>
  </si>
  <si>
    <t>trailer</t>
  </si>
  <si>
    <t>truck/trailer</t>
  </si>
  <si>
    <t>vClass</t>
  </si>
  <si>
    <t>class (enum)</t>
  </si>
  <si>
    <t>"unknown"</t>
  </si>
  <si>
    <t>An abstract vehicle class (see below)</t>
  </si>
  <si>
    <t>4_Axle_Trailer</t>
  </si>
  <si>
    <t>emissionClass</t>
  </si>
  <si>
    <t>emission class (enum)</t>
  </si>
  <si>
    <t>"P_7_7"</t>
  </si>
  <si>
    <t>An abstract emission class (see below)</t>
  </si>
  <si>
    <t>5_Axle_Trailer</t>
  </si>
  <si>
    <t>guiShape</t>
  </si>
  <si>
    <t>shape (enum)</t>
  </si>
  <si>
    <t>How this vehicle is rendered</t>
  </si>
  <si>
    <t>6_or_More_Axle_Trailer</t>
  </si>
  <si>
    <t>width</t>
  </si>
  <si>
    <t>The vehicle's width [m] (only used for drawing)</t>
  </si>
  <si>
    <t>Bus_Public</t>
  </si>
  <si>
    <t>bus</t>
  </si>
  <si>
    <t>imgFile</t>
  </si>
  <si>
    <t>filename (string)</t>
  </si>
  <si>
    <t>""</t>
  </si>
  <si>
    <t>Image file for rendering vehicles of this type (should be grayscale to allow functional coloring)</t>
  </si>
  <si>
    <t>Bus_School</t>
  </si>
  <si>
    <t>impatience</t>
  </si>
  <si>
    <t>float or 'off'</t>
  </si>
  <si>
    <t>Willingess of drivers to impede vehicles with higher priority. See below for semantics.</t>
  </si>
  <si>
    <t>Truck_Deliever</t>
  </si>
  <si>
    <t>laneChangeModel</t>
  </si>
  <si>
    <t>lane changing model name (string)</t>
  </si>
  <si>
    <t>LC2013'</t>
  </si>
  <si>
    <t>The model used for changing lanes</t>
  </si>
  <si>
    <t>Bike</t>
  </si>
  <si>
    <t>bicycle</t>
  </si>
  <si>
    <t>Pedestrian</t>
  </si>
  <si>
    <t>pedestrian</t>
  </si>
  <si>
    <t>Contruction_Crew</t>
  </si>
  <si>
    <t>ignoring</t>
  </si>
  <si>
    <t>Limted_Access</t>
  </si>
  <si>
    <t>custom1</t>
  </si>
  <si>
    <t>carFollowModel</t>
  </si>
  <si>
    <t>car following model name (string)</t>
  </si>
  <si>
    <t>Krauss'</t>
  </si>
  <si>
    <t>The model used for car following</t>
  </si>
  <si>
    <t>reroute="true"</t>
  </si>
  <si>
    <t>personCapacity</t>
  </si>
  <si>
    <t>int</t>
  </si>
  <si>
    <t>The number of persons (excluding an autonomous driver) the vehicle can transport.</t>
  </si>
  <si>
    <t>containerCapacity</t>
  </si>
  <si>
    <t>The number of containers the vehicle can transport.</t>
  </si>
  <si>
    <t>boardingDuration</t>
  </si>
  <si>
    <t>The time required by a person to board the vehicle.</t>
  </si>
  <si>
    <t>loadingDuration</t>
  </si>
  <si>
    <t>The time required to load a container onto the vehicle.</t>
  </si>
  <si>
    <t>latAlignment</t>
  </si>
  <si>
    <t>string</t>
  </si>
  <si>
    <t>center</t>
  </si>
  <si>
    <t>The preferred lateral alignment when using the sublane-model. One of (left, right, center, compact, nice, arbitrary).</t>
  </si>
  <si>
    <t>minGapLat</t>
  </si>
  <si>
    <t>The minimum lateral gap at a speed difference of 50km/h when using the sublane-model</t>
  </si>
  <si>
    <t>maxSpeedLat</t>
  </si>
  <si>
    <t>The maximum lateral speed when using the sublane-model</t>
  </si>
  <si>
    <t>6-7</t>
  </si>
  <si>
    <t>7-8</t>
  </si>
  <si>
    <t>8-9</t>
  </si>
  <si>
    <t>9-10</t>
  </si>
  <si>
    <t>10-11</t>
  </si>
  <si>
    <t>11-12</t>
  </si>
  <si>
    <t>TOTAL</t>
  </si>
  <si>
    <t>Total</t>
  </si>
  <si>
    <t>NB - HOUR PERIOD</t>
  </si>
  <si>
    <t>SB - HOUR PERIOD</t>
  </si>
  <si>
    <r>
      <t>The vehicle's </t>
    </r>
    <r>
      <rPr>
        <b/>
        <sz val="10"/>
        <color rgb="FF000000"/>
        <rFont val="Times New Roman"/>
        <family val="2"/>
        <charset val="204"/>
      </rPr>
      <t>netto</t>
    </r>
    <r>
      <rPr>
        <sz val="10"/>
        <color rgb="FF000000"/>
        <rFont val="Times New Roman"/>
        <family val="2"/>
        <charset val="204"/>
      </rPr>
      <t>-length (length) (in m)</t>
    </r>
  </si>
  <si>
    <t>max
Speed="</t>
  </si>
  <si>
    <t>Passenger Cars</t>
  </si>
  <si>
    <r>
      <t>The vehicle's </t>
    </r>
    <r>
      <rPr>
        <b/>
        <sz val="16"/>
        <color rgb="FF000000"/>
        <rFont val="Times New Roman"/>
        <family val="2"/>
        <charset val="204"/>
      </rPr>
      <t>netto</t>
    </r>
    <r>
      <rPr>
        <sz val="16"/>
        <color rgb="FF000000"/>
        <rFont val="Times New Roman"/>
        <family val="2"/>
        <charset val="204"/>
      </rPr>
      <t>-length (length) (in m)</t>
    </r>
  </si>
  <si>
    <t>laneChange
Model</t>
  </si>
  <si>
    <t>carFollow
Model</t>
  </si>
  <si>
    <t>Willingess of drivers to impede vehicles with higher priority. See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</si>
</sst>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00%"/>
  </numFmts>
  <fonts count="43">
    <font>
      <sz val="10"/>
      <color rgb="FF000000"/>
      <name val="Times New Roman"/>
      <charset val="204"/>
    </font>
    <font>
      <sz val="11"/>
      <color theme="1"/>
      <name val="Calibri"/>
      <family val="2"/>
      <scheme val="minor"/>
    </font>
    <font>
      <b/>
      <sz val="8"/>
      <name val="Arial"/>
      <family val="2"/>
    </font>
    <font>
      <b/>
      <sz val="10"/>
      <name val="Arial"/>
      <family val="2"/>
    </font>
    <font>
      <sz val="8"/>
      <name val="Arial"/>
      <family val="2"/>
    </font>
    <font>
      <sz val="10"/>
      <name val="Arial"/>
      <family val="2"/>
    </font>
    <font>
      <sz val="10"/>
      <color rgb="FF000000"/>
      <name val="Arial"/>
      <family val="2"/>
    </font>
    <font>
      <sz val="8"/>
      <color rgb="FF000000"/>
      <name val="Arial"/>
      <family val="2"/>
    </font>
    <font>
      <sz val="9"/>
      <color rgb="FF000000"/>
      <name val="Arial"/>
      <family val="2"/>
    </font>
    <font>
      <sz val="9"/>
      <name val="Arial"/>
      <family val="2"/>
    </font>
    <font>
      <vertAlign val="superscript"/>
      <sz val="10"/>
      <name val="Arial"/>
      <family val="2"/>
    </font>
    <font>
      <vertAlign val="superscript"/>
      <sz val="8"/>
      <name val="Arial"/>
      <family val="2"/>
    </font>
    <font>
      <sz val="10"/>
      <color rgb="FF000000"/>
      <name val="Times New Roman"/>
      <family val="1"/>
    </font>
    <font>
      <sz val="7"/>
      <name val="Times New Roman"/>
      <family val="1"/>
    </font>
    <font>
      <sz val="7"/>
      <color rgb="FF000000"/>
      <name val="Times New Roman"/>
      <family val="2"/>
    </font>
    <font>
      <u/>
      <sz val="11"/>
      <color theme="10"/>
      <name val="Calibri"/>
      <family val="2"/>
      <scheme val="minor"/>
    </font>
    <font>
      <b/>
      <sz val="9"/>
      <color indexed="81"/>
      <name val="Tahoma"/>
      <family val="2"/>
    </font>
    <font>
      <sz val="9"/>
      <color indexed="81"/>
      <name val="Tahoma"/>
      <family val="2"/>
    </font>
    <font>
      <sz val="11"/>
      <color theme="1"/>
      <name val="Calibri"/>
      <family val="2"/>
      <scheme val="minor"/>
    </font>
    <font>
      <sz val="12"/>
      <color indexed="8"/>
      <name val="Arial"/>
      <family val="2"/>
    </font>
    <font>
      <sz val="11"/>
      <color rgb="FF000040"/>
      <name val="Monotype"/>
      <charset val="1"/>
    </font>
    <font>
      <sz val="11"/>
      <color rgb="FF252525"/>
      <name val="Calibri"/>
      <family val="2"/>
      <scheme val="minor"/>
    </font>
    <font>
      <u/>
      <sz val="11"/>
      <color theme="10"/>
      <name val="Calibri"/>
      <family val="2"/>
      <scheme val="minor"/>
    </font>
    <font>
      <sz val="11"/>
      <color rgb="FF000000"/>
      <name val="Courier New"/>
      <family val="3"/>
    </font>
    <font>
      <b/>
      <sz val="11"/>
      <color rgb="FF000040"/>
      <name val="Monotype"/>
      <charset val="1"/>
    </font>
    <font>
      <sz val="11"/>
      <color rgb="FF252525"/>
      <name val="Arial"/>
      <family val="2"/>
    </font>
    <font>
      <b/>
      <sz val="10"/>
      <color rgb="FF000000"/>
      <name val="Times New Roman"/>
      <family val="2"/>
      <charset val="204"/>
    </font>
    <font>
      <sz val="10"/>
      <color rgb="FF000000"/>
      <name val="Times New Roman"/>
      <family val="2"/>
      <charset val="204"/>
    </font>
    <font>
      <sz val="9"/>
      <color rgb="FF000080"/>
      <name val="Calibri"/>
      <family val="2"/>
      <scheme val="minor"/>
    </font>
    <font>
      <i/>
      <sz val="11"/>
      <color rgb="FF252525"/>
      <name val="Calibri"/>
      <family val="2"/>
      <scheme val="minor"/>
    </font>
    <font>
      <sz val="8"/>
      <name val="Arial"/>
      <family val="2"/>
    </font>
    <font>
      <sz val="10"/>
      <name val="Arial"/>
      <family val="2"/>
    </font>
    <font>
      <sz val="10"/>
      <color rgb="FF000000"/>
      <name val="Times New Roman"/>
      <family val="1"/>
    </font>
    <font>
      <sz val="9"/>
      <color rgb="FF000000"/>
      <name val="Arial"/>
      <family val="2"/>
    </font>
    <font>
      <sz val="10"/>
      <color rgb="FF000000"/>
      <name val="Arial"/>
      <family val="2"/>
    </font>
    <font>
      <b/>
      <sz val="10"/>
      <name val="Arial"/>
      <family val="2"/>
    </font>
    <font>
      <sz val="11"/>
      <color rgb="FF006100"/>
      <name val="Calibri"/>
      <family val="2"/>
      <scheme val="minor"/>
    </font>
    <font>
      <b/>
      <sz val="16"/>
      <color rgb="FF000040"/>
      <name val="Monotype"/>
      <charset val="1"/>
    </font>
    <font>
      <sz val="16"/>
      <color rgb="FF252525"/>
      <name val="Calibri"/>
      <family val="2"/>
      <scheme val="minor"/>
    </font>
    <font>
      <sz val="16"/>
      <color rgb="FF000040"/>
      <name val="Monotype"/>
      <charset val="1"/>
    </font>
    <font>
      <u/>
      <sz val="16"/>
      <color theme="10"/>
      <name val="Calibri"/>
      <family val="2"/>
      <scheme val="minor"/>
    </font>
    <font>
      <b/>
      <sz val="16"/>
      <color rgb="FF000000"/>
      <name val="Times New Roman"/>
      <family val="2"/>
      <charset val="204"/>
    </font>
    <font>
      <sz val="16"/>
      <color rgb="FF000000"/>
      <name val="Times New Roman"/>
      <family val="2"/>
      <charset val="204"/>
    </font>
  </fonts>
  <fills count="14">
    <fill>
      <patternFill patternType="none"/>
    </fill>
    <fill>
      <patternFill patternType="gray125"/>
    </fill>
    <fill>
      <patternFill patternType="solid">
        <fgColor rgb="FFCCFFFF"/>
      </patternFill>
    </fill>
    <fill>
      <patternFill patternType="solid">
        <fgColor rgb="FFC0C0C0"/>
      </patternFill>
    </fill>
    <fill>
      <patternFill patternType="solid">
        <fgColor theme="0"/>
        <bgColor indexed="64"/>
      </patternFill>
    </fill>
    <fill>
      <patternFill patternType="solid">
        <fgColor rgb="FFCCFFFF"/>
        <bgColor indexed="64"/>
      </patternFill>
    </fill>
    <fill>
      <patternFill patternType="solid">
        <fgColor rgb="FFC0C0C0"/>
        <bgColor indexed="64"/>
      </patternFill>
    </fill>
    <fill>
      <patternFill patternType="solid">
        <fgColor rgb="FFF8F8FF"/>
        <bgColor indexed="64"/>
      </patternFill>
    </fill>
    <fill>
      <patternFill patternType="solid">
        <fgColor theme="7" tint="0.59999389629810485"/>
        <bgColor indexed="64"/>
      </patternFill>
    </fill>
    <fill>
      <patternFill patternType="solid">
        <fgColor rgb="FFFFFFFF"/>
        <bgColor indexed="64"/>
      </patternFill>
    </fill>
    <fill>
      <patternFill patternType="solid">
        <fgColor rgb="FFF9F9F9"/>
        <bgColor indexed="64"/>
      </patternFill>
    </fill>
    <fill>
      <patternFill patternType="solid">
        <fgColor rgb="FFFF0000"/>
        <bgColor indexed="64"/>
      </patternFill>
    </fill>
    <fill>
      <patternFill patternType="solid">
        <fgColor rgb="FFC6EFCE"/>
      </patternFill>
    </fill>
    <fill>
      <patternFill patternType="solid">
        <fgColor rgb="FFFEF9E6"/>
        <bgColor indexed="64"/>
      </patternFill>
    </fill>
  </fills>
  <borders count="1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DDDDDD"/>
      </left>
      <right style="thin">
        <color rgb="FFDDDDDD"/>
      </right>
      <top style="thin">
        <color rgb="FFDDDDDD"/>
      </top>
      <bottom style="thin">
        <color rgb="FFDDDDDD"/>
      </bottom>
      <diagonal/>
    </border>
    <border>
      <left/>
      <right style="thin">
        <color indexed="64"/>
      </right>
      <top style="thin">
        <color indexed="64"/>
      </top>
      <bottom style="thin">
        <color indexed="64"/>
      </bottom>
      <diagonal/>
    </border>
    <border>
      <left style="dashed">
        <color rgb="FF2F6FAB"/>
      </left>
      <right/>
      <top style="dashed">
        <color rgb="FF2F6FAB"/>
      </top>
      <bottom style="dashed">
        <color rgb="FF2F6FAB"/>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9" fontId="12" fillId="0" borderId="0" applyFont="0" applyFill="0" applyBorder="0" applyAlignment="0" applyProtection="0"/>
    <xf numFmtId="0" fontId="12" fillId="0" borderId="0"/>
    <xf numFmtId="0" fontId="1" fillId="0" borderId="0"/>
    <xf numFmtId="0" fontId="15" fillId="0" borderId="0" applyNumberFormat="0" applyFill="0" applyBorder="0" applyAlignment="0" applyProtection="0"/>
    <xf numFmtId="0" fontId="36" fillId="12" borderId="0" applyNumberFormat="0" applyBorder="0" applyAlignment="0" applyProtection="0"/>
  </cellStyleXfs>
  <cellXfs count="193">
    <xf numFmtId="0" fontId="0" fillId="0" borderId="0" xfId="0" applyFill="1" applyBorder="1" applyAlignment="1">
      <alignment horizontal="left" vertical="top"/>
    </xf>
    <xf numFmtId="0" fontId="2" fillId="0" borderId="0" xfId="0" applyFont="1" applyFill="1" applyBorder="1" applyAlignment="1">
      <alignment horizontal="left" vertical="top"/>
    </xf>
    <xf numFmtId="0" fontId="3" fillId="0" borderId="0" xfId="0" applyFont="1" applyFill="1" applyBorder="1" applyAlignment="1">
      <alignment horizontal="center" vertical="top"/>
    </xf>
    <xf numFmtId="0" fontId="4" fillId="0" borderId="0" xfId="0" applyFont="1" applyFill="1" applyBorder="1" applyAlignment="1">
      <alignment horizontal="left" vertical="top"/>
    </xf>
    <xf numFmtId="0" fontId="5" fillId="0" borderId="0" xfId="0" applyFont="1" applyFill="1" applyBorder="1" applyAlignment="1">
      <alignment horizontal="left" vertical="top"/>
    </xf>
    <xf numFmtId="164" fontId="6" fillId="0" borderId="0" xfId="0" applyNumberFormat="1" applyFont="1" applyFill="1" applyBorder="1" applyAlignment="1">
      <alignment horizontal="left" vertical="top" shrinkToFit="1"/>
    </xf>
    <xf numFmtId="1" fontId="7" fillId="0" borderId="0" xfId="0" applyNumberFormat="1" applyFont="1" applyFill="1" applyBorder="1" applyAlignment="1">
      <alignment horizontal="right" vertical="top" shrinkToFit="1"/>
    </xf>
    <xf numFmtId="0" fontId="5" fillId="0" borderId="0" xfId="0" applyFont="1" applyFill="1" applyBorder="1" applyAlignment="1">
      <alignment horizontal="left" vertical="top" indent="5"/>
    </xf>
    <xf numFmtId="0" fontId="4" fillId="0" borderId="0" xfId="0" applyFont="1" applyFill="1" applyBorder="1" applyAlignment="1">
      <alignment horizontal="left" vertical="top" wrapText="1" indent="1"/>
    </xf>
    <xf numFmtId="0" fontId="4"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4" fillId="0" borderId="0" xfId="0" applyFont="1" applyFill="1" applyBorder="1" applyAlignment="1">
      <alignment horizontal="center" vertical="top" wrapText="1"/>
    </xf>
    <xf numFmtId="1" fontId="8" fillId="0" borderId="0" xfId="0" applyNumberFormat="1" applyFont="1" applyFill="1" applyBorder="1" applyAlignment="1">
      <alignment horizontal="center" vertical="center" shrinkToFit="1"/>
    </xf>
    <xf numFmtId="1" fontId="8" fillId="0" borderId="0" xfId="0" applyNumberFormat="1" applyFont="1" applyFill="1" applyBorder="1" applyAlignment="1">
      <alignment horizontal="right" vertical="center" shrinkToFit="1"/>
    </xf>
    <xf numFmtId="1" fontId="8" fillId="0" borderId="0" xfId="0" applyNumberFormat="1" applyFont="1" applyFill="1" applyBorder="1" applyAlignment="1">
      <alignment horizontal="left" vertical="center" indent="1" shrinkToFit="1"/>
    </xf>
    <xf numFmtId="0" fontId="5" fillId="0" borderId="0" xfId="0" applyFont="1" applyFill="1" applyBorder="1" applyAlignment="1">
      <alignment horizontal="left" vertical="top" wrapText="1"/>
    </xf>
    <xf numFmtId="1" fontId="6" fillId="0" borderId="0" xfId="0" applyNumberFormat="1" applyFont="1" applyFill="1" applyBorder="1" applyAlignment="1">
      <alignment horizontal="center" vertical="top" shrinkToFit="1"/>
    </xf>
    <xf numFmtId="0" fontId="0" fillId="0" borderId="0" xfId="0" applyFill="1" applyBorder="1" applyAlignment="1">
      <alignment horizontal="left" vertical="center" wrapText="1"/>
    </xf>
    <xf numFmtId="1" fontId="6" fillId="0" borderId="0" xfId="0" applyNumberFormat="1" applyFont="1" applyFill="1" applyBorder="1" applyAlignment="1">
      <alignment horizontal="left" vertical="top" shrinkToFit="1"/>
    </xf>
    <xf numFmtId="1" fontId="6" fillId="0" borderId="0" xfId="0" applyNumberFormat="1" applyFont="1" applyFill="1" applyBorder="1" applyAlignment="1">
      <alignment horizontal="left" vertical="top" indent="2" shrinkToFit="1"/>
    </xf>
    <xf numFmtId="1" fontId="6" fillId="0" borderId="0" xfId="0" applyNumberFormat="1" applyFont="1" applyFill="1" applyBorder="1" applyAlignment="1">
      <alignment horizontal="right" vertical="top" indent="1" shrinkToFit="1"/>
    </xf>
    <xf numFmtId="0" fontId="9" fillId="0" borderId="0" xfId="0" applyFont="1" applyFill="1" applyBorder="1" applyAlignment="1">
      <alignment horizontal="left" vertical="top"/>
    </xf>
    <xf numFmtId="0" fontId="5" fillId="0" borderId="0" xfId="0" applyFont="1" applyFill="1" applyBorder="1" applyAlignment="1">
      <alignment horizontal="center" vertical="top"/>
    </xf>
    <xf numFmtId="1" fontId="7" fillId="0" borderId="0" xfId="0" applyNumberFormat="1" applyFont="1" applyFill="1" applyBorder="1" applyAlignment="1">
      <alignment horizontal="center" vertical="top" shrinkToFit="1"/>
    </xf>
    <xf numFmtId="0" fontId="4" fillId="0" borderId="0" xfId="0" applyFont="1" applyFill="1" applyBorder="1" applyAlignment="1">
      <alignment horizontal="center" vertical="top"/>
    </xf>
    <xf numFmtId="1" fontId="6" fillId="0" borderId="0" xfId="0" applyNumberFormat="1" applyFont="1" applyFill="1" applyBorder="1" applyAlignment="1">
      <alignment horizontal="right" vertical="top" shrinkToFit="1"/>
    </xf>
    <xf numFmtId="0" fontId="2" fillId="0" borderId="0" xfId="0" applyFont="1" applyFill="1" applyBorder="1" applyAlignment="1">
      <alignment horizontal="left" vertical="top" indent="1"/>
    </xf>
    <xf numFmtId="1" fontId="6" fillId="0" borderId="0" xfId="0" applyNumberFormat="1" applyFont="1" applyFill="1" applyBorder="1" applyAlignment="1">
      <alignment horizontal="left" vertical="top" indent="1" shrinkToFit="1"/>
    </xf>
    <xf numFmtId="0" fontId="13" fillId="0" borderId="0" xfId="2" applyFont="1" applyFill="1" applyBorder="1" applyAlignment="1">
      <alignment horizontal="left" vertical="top"/>
    </xf>
    <xf numFmtId="0" fontId="12" fillId="0" borderId="0" xfId="2" applyFill="1" applyBorder="1" applyAlignment="1">
      <alignment horizontal="left" vertical="top"/>
    </xf>
    <xf numFmtId="0" fontId="13" fillId="0" borderId="0" xfId="2" applyFont="1" applyFill="1" applyBorder="1" applyAlignment="1">
      <alignment horizontal="left" vertical="top" wrapText="1"/>
    </xf>
    <xf numFmtId="0" fontId="13" fillId="0" borderId="0" xfId="2" applyFont="1" applyFill="1" applyBorder="1" applyAlignment="1">
      <alignment horizontal="center" vertical="top" wrapText="1"/>
    </xf>
    <xf numFmtId="0" fontId="13" fillId="0" borderId="0" xfId="2" applyFont="1" applyFill="1" applyBorder="1" applyAlignment="1">
      <alignment horizontal="left" vertical="top" wrapText="1" indent="1"/>
    </xf>
    <xf numFmtId="0" fontId="12" fillId="0" borderId="0" xfId="2" applyFill="1" applyBorder="1" applyAlignment="1">
      <alignment horizontal="left" vertical="top" wrapText="1"/>
    </xf>
    <xf numFmtId="1" fontId="14" fillId="0" borderId="0" xfId="2" applyNumberFormat="1" applyFont="1" applyFill="1" applyBorder="1" applyAlignment="1">
      <alignment horizontal="left" vertical="top" shrinkToFit="1"/>
    </xf>
    <xf numFmtId="1" fontId="14" fillId="0" borderId="0" xfId="2" applyNumberFormat="1" applyFont="1" applyFill="1" applyBorder="1" applyAlignment="1">
      <alignment horizontal="center" vertical="top" shrinkToFit="1"/>
    </xf>
    <xf numFmtId="1" fontId="14" fillId="0" borderId="0" xfId="2" applyNumberFormat="1" applyFont="1" applyFill="1" applyBorder="1" applyAlignment="1">
      <alignment horizontal="left" vertical="top" indent="1" shrinkToFit="1"/>
    </xf>
    <xf numFmtId="1" fontId="14" fillId="0" borderId="0" xfId="2" applyNumberFormat="1" applyFont="1" applyFill="1" applyBorder="1" applyAlignment="1">
      <alignment horizontal="right" vertical="top" indent="2" shrinkToFit="1"/>
    </xf>
    <xf numFmtId="1" fontId="14" fillId="0" borderId="0" xfId="2" applyNumberFormat="1" applyFont="1" applyFill="1" applyBorder="1" applyAlignment="1">
      <alignment horizontal="right" vertical="top" indent="1" shrinkToFit="1"/>
    </xf>
    <xf numFmtId="0" fontId="12" fillId="0" borderId="0" xfId="2" applyFill="1" applyBorder="1" applyAlignment="1">
      <alignment horizontal="left" vertical="center" wrapText="1"/>
    </xf>
    <xf numFmtId="1" fontId="14" fillId="0" borderId="0" xfId="2" applyNumberFormat="1" applyFont="1" applyFill="1" applyBorder="1" applyAlignment="1">
      <alignment horizontal="left" vertical="top" indent="2" shrinkToFit="1"/>
    </xf>
    <xf numFmtId="1" fontId="14" fillId="0" borderId="0" xfId="2" applyNumberFormat="1" applyFont="1" applyFill="1" applyBorder="1" applyAlignment="1">
      <alignment horizontal="left" vertical="center" shrinkToFit="1"/>
    </xf>
    <xf numFmtId="1" fontId="14" fillId="0" borderId="0" xfId="2" applyNumberFormat="1" applyFont="1" applyFill="1" applyBorder="1" applyAlignment="1">
      <alignment horizontal="center" vertical="center" shrinkToFit="1"/>
    </xf>
    <xf numFmtId="1" fontId="14" fillId="0" borderId="0" xfId="2" applyNumberFormat="1" applyFont="1" applyFill="1" applyBorder="1" applyAlignment="1">
      <alignment horizontal="left" vertical="center" indent="1" shrinkToFit="1"/>
    </xf>
    <xf numFmtId="1" fontId="14" fillId="0" borderId="0" xfId="2" applyNumberFormat="1" applyFont="1" applyFill="1" applyBorder="1" applyAlignment="1">
      <alignment horizontal="right" vertical="center" indent="1" shrinkToFit="1"/>
    </xf>
    <xf numFmtId="0" fontId="13" fillId="0" borderId="0" xfId="2" applyFont="1" applyFill="1" applyBorder="1" applyAlignment="1">
      <alignment horizontal="right" vertical="top" wrapText="1" indent="1"/>
    </xf>
    <xf numFmtId="0" fontId="13" fillId="0" borderId="0" xfId="2" applyFont="1" applyFill="1" applyBorder="1" applyAlignment="1">
      <alignment horizontal="center" vertical="center" wrapText="1"/>
    </xf>
    <xf numFmtId="1" fontId="14" fillId="0" borderId="0" xfId="2" applyNumberFormat="1" applyFont="1" applyFill="1" applyBorder="1" applyAlignment="1">
      <alignment horizontal="right" vertical="center" indent="2" shrinkToFit="1"/>
    </xf>
    <xf numFmtId="0" fontId="4" fillId="2" borderId="7" xfId="0" applyFont="1" applyFill="1" applyBorder="1" applyAlignment="1">
      <alignment horizontal="left" vertical="top" wrapText="1" indent="1"/>
    </xf>
    <xf numFmtId="0" fontId="4" fillId="2" borderId="7" xfId="0" applyFont="1" applyFill="1" applyBorder="1" applyAlignment="1">
      <alignment horizontal="left" vertical="top" wrapText="1"/>
    </xf>
    <xf numFmtId="0" fontId="4" fillId="2" borderId="7" xfId="0" applyFont="1" applyFill="1" applyBorder="1" applyAlignment="1">
      <alignment horizontal="center" vertical="top" wrapText="1"/>
    </xf>
    <xf numFmtId="1" fontId="8" fillId="2" borderId="7" xfId="0" applyNumberFormat="1" applyFont="1" applyFill="1" applyBorder="1" applyAlignment="1">
      <alignment horizontal="center" vertical="top" shrinkToFit="1"/>
    </xf>
    <xf numFmtId="1" fontId="8" fillId="2" borderId="7" xfId="0" applyNumberFormat="1" applyFont="1" applyFill="1" applyBorder="1" applyAlignment="1">
      <alignment horizontal="left" vertical="top" indent="1" shrinkToFit="1"/>
    </xf>
    <xf numFmtId="0" fontId="5" fillId="0" borderId="7" xfId="0" applyFont="1" applyFill="1" applyBorder="1" applyAlignment="1">
      <alignment horizontal="left" vertical="top" wrapText="1"/>
    </xf>
    <xf numFmtId="1" fontId="6" fillId="0" borderId="7" xfId="0" applyNumberFormat="1" applyFont="1" applyFill="1" applyBorder="1" applyAlignment="1">
      <alignment horizontal="right" vertical="top" shrinkToFit="1"/>
    </xf>
    <xf numFmtId="0" fontId="0" fillId="0" borderId="7" xfId="0" applyFill="1" applyBorder="1" applyAlignment="1">
      <alignment horizontal="left" vertical="center" wrapText="1"/>
    </xf>
    <xf numFmtId="0" fontId="3" fillId="0" borderId="7" xfId="0" applyFont="1" applyFill="1" applyBorder="1" applyAlignment="1">
      <alignment horizontal="lef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0" xfId="0" applyFill="1" applyBorder="1" applyAlignment="1">
      <alignment vertical="top" wrapText="1"/>
    </xf>
    <xf numFmtId="2" fontId="6" fillId="0" borderId="0" xfId="1" applyNumberFormat="1" applyFont="1" applyFill="1" applyBorder="1" applyAlignment="1">
      <alignment horizontal="right" vertical="top" indent="1" shrinkToFit="1"/>
    </xf>
    <xf numFmtId="0" fontId="12" fillId="0" borderId="7" xfId="0" applyFont="1" applyFill="1" applyBorder="1" applyAlignment="1">
      <alignment horizontal="left" vertical="center" wrapText="1"/>
    </xf>
    <xf numFmtId="0" fontId="18" fillId="4" borderId="0" xfId="3" applyFont="1" applyFill="1"/>
    <xf numFmtId="0" fontId="18" fillId="0" borderId="0" xfId="3" applyFont="1"/>
    <xf numFmtId="0" fontId="20" fillId="7" borderId="1" xfId="3" applyFont="1" applyFill="1" applyBorder="1" applyAlignment="1">
      <alignment wrapText="1"/>
    </xf>
    <xf numFmtId="0" fontId="18" fillId="0" borderId="0" xfId="3" applyFont="1" applyAlignment="1"/>
    <xf numFmtId="0" fontId="18" fillId="8" borderId="8" xfId="3" applyFont="1" applyFill="1" applyBorder="1"/>
    <xf numFmtId="0" fontId="19" fillId="5" borderId="7" xfId="3" applyFont="1" applyFill="1" applyBorder="1" applyAlignment="1">
      <alignment horizontal="left" vertical="center" wrapText="1"/>
    </xf>
    <xf numFmtId="0" fontId="19" fillId="5" borderId="7" xfId="3" applyFont="1" applyFill="1" applyBorder="1" applyAlignment="1">
      <alignment horizontal="center" vertical="center" wrapText="1"/>
    </xf>
    <xf numFmtId="1" fontId="19" fillId="5" borderId="7" xfId="3" applyNumberFormat="1" applyFont="1" applyFill="1" applyBorder="1" applyAlignment="1">
      <alignment horizontal="center" vertical="top" shrinkToFit="1"/>
    </xf>
    <xf numFmtId="1" fontId="19" fillId="5" borderId="7" xfId="3" applyNumberFormat="1" applyFont="1" applyFill="1" applyBorder="1" applyAlignment="1">
      <alignment horizontal="left" vertical="top" indent="1" shrinkToFit="1"/>
    </xf>
    <xf numFmtId="0" fontId="20" fillId="7" borderId="7" xfId="3" applyFont="1" applyFill="1" applyBorder="1" applyAlignment="1">
      <alignment wrapText="1"/>
    </xf>
    <xf numFmtId="0" fontId="21" fillId="9" borderId="7" xfId="3" applyFont="1" applyFill="1" applyBorder="1" applyAlignment="1">
      <alignment wrapText="1"/>
    </xf>
    <xf numFmtId="0" fontId="18" fillId="0" borderId="0" xfId="3" applyFont="1" applyAlignment="1">
      <alignment horizontal="right"/>
    </xf>
    <xf numFmtId="0" fontId="22" fillId="0" borderId="0" xfId="4" applyFont="1"/>
    <xf numFmtId="0" fontId="18" fillId="9" borderId="9" xfId="3" applyFont="1" applyFill="1" applyBorder="1" applyAlignment="1">
      <alignment wrapText="1"/>
    </xf>
    <xf numFmtId="0" fontId="23" fillId="10" borderId="10" xfId="3" applyFont="1" applyFill="1" applyBorder="1" applyAlignment="1">
      <alignment wrapText="1"/>
    </xf>
    <xf numFmtId="0" fontId="18" fillId="0" borderId="0" xfId="3" quotePrefix="1" applyFont="1"/>
    <xf numFmtId="0" fontId="18" fillId="4" borderId="0" xfId="3" applyFont="1" applyFill="1" applyAlignment="1">
      <alignment horizontal="center"/>
    </xf>
    <xf numFmtId="0" fontId="18" fillId="4" borderId="8" xfId="3" applyFont="1" applyFill="1" applyBorder="1" applyAlignment="1">
      <alignment horizontal="center"/>
    </xf>
    <xf numFmtId="0" fontId="18" fillId="4" borderId="8" xfId="3" applyFont="1" applyFill="1" applyBorder="1" applyAlignment="1">
      <alignment horizontal="center" vertical="center"/>
    </xf>
    <xf numFmtId="0" fontId="25" fillId="4" borderId="8" xfId="3" applyFont="1" applyFill="1" applyBorder="1" applyAlignment="1">
      <alignment wrapText="1"/>
    </xf>
    <xf numFmtId="0" fontId="24" fillId="7" borderId="7" xfId="3" applyFont="1" applyFill="1" applyBorder="1" applyAlignment="1">
      <alignment wrapText="1"/>
    </xf>
    <xf numFmtId="0" fontId="21" fillId="9" borderId="7" xfId="3" quotePrefix="1" applyFont="1" applyFill="1" applyBorder="1" applyAlignment="1">
      <alignment wrapText="1"/>
    </xf>
    <xf numFmtId="0" fontId="21" fillId="9" borderId="7" xfId="3" applyFont="1" applyFill="1" applyBorder="1" applyAlignment="1"/>
    <xf numFmtId="0" fontId="22" fillId="9" borderId="7" xfId="4" applyFont="1" applyFill="1" applyBorder="1" applyAlignment="1"/>
    <xf numFmtId="0" fontId="22" fillId="9" borderId="7" xfId="4" applyFont="1" applyFill="1" applyBorder="1" applyAlignment="1">
      <alignment wrapText="1"/>
    </xf>
    <xf numFmtId="0" fontId="18" fillId="4" borderId="8" xfId="3" applyFont="1" applyFill="1" applyBorder="1"/>
    <xf numFmtId="0" fontId="28" fillId="4" borderId="8" xfId="3" applyFont="1" applyFill="1" applyBorder="1" applyAlignment="1">
      <alignment horizontal="center" wrapText="1"/>
    </xf>
    <xf numFmtId="0" fontId="18" fillId="4" borderId="0" xfId="3" applyFont="1" applyFill="1" applyBorder="1"/>
    <xf numFmtId="0" fontId="28" fillId="4" borderId="0" xfId="3" applyFont="1" applyFill="1" applyBorder="1" applyAlignment="1">
      <alignment wrapText="1"/>
    </xf>
    <xf numFmtId="0" fontId="20" fillId="7" borderId="7" xfId="3" applyFont="1" applyFill="1" applyBorder="1" applyAlignment="1"/>
    <xf numFmtId="0" fontId="29" fillId="9" borderId="7" xfId="3" applyFont="1" applyFill="1" applyBorder="1" applyAlignment="1">
      <alignment wrapText="1"/>
    </xf>
    <xf numFmtId="0" fontId="30" fillId="2" borderId="1" xfId="0" applyFont="1" applyFill="1" applyBorder="1" applyAlignment="1">
      <alignment wrapText="1"/>
    </xf>
    <xf numFmtId="0" fontId="31" fillId="3" borderId="2" xfId="0" applyFont="1" applyFill="1" applyBorder="1" applyAlignment="1">
      <alignment vertical="top" wrapText="1"/>
    </xf>
    <xf numFmtId="0" fontId="31" fillId="3" borderId="3" xfId="0" applyFont="1" applyFill="1" applyBorder="1" applyAlignment="1">
      <alignment vertical="top" wrapText="1"/>
    </xf>
    <xf numFmtId="0" fontId="31" fillId="3" borderId="4" xfId="0" applyFont="1" applyFill="1" applyBorder="1" applyAlignment="1">
      <alignment vertical="top" wrapText="1"/>
    </xf>
    <xf numFmtId="0" fontId="30" fillId="2" borderId="5" xfId="0" applyFont="1" applyFill="1" applyBorder="1" applyAlignment="1">
      <alignment wrapText="1"/>
    </xf>
    <xf numFmtId="0" fontId="32" fillId="2" borderId="1" xfId="0" applyFont="1" applyFill="1" applyBorder="1" applyAlignment="1">
      <alignment wrapText="1"/>
    </xf>
    <xf numFmtId="0" fontId="18" fillId="11" borderId="0" xfId="3" applyFont="1" applyFill="1"/>
    <xf numFmtId="0" fontId="30" fillId="2" borderId="6" xfId="0" applyFont="1" applyFill="1" applyBorder="1" applyAlignment="1">
      <alignment wrapText="1"/>
    </xf>
    <xf numFmtId="0" fontId="30" fillId="2" borderId="7" xfId="0" applyFont="1" applyFill="1" applyBorder="1" applyAlignment="1">
      <alignment horizontal="left" vertical="top" wrapText="1" indent="1"/>
    </xf>
    <xf numFmtId="0" fontId="32" fillId="2" borderId="6" xfId="0" applyFont="1" applyFill="1" applyBorder="1" applyAlignment="1">
      <alignment wrapText="1"/>
    </xf>
    <xf numFmtId="0" fontId="30" fillId="2" borderId="7" xfId="0" applyFont="1" applyFill="1" applyBorder="1" applyAlignment="1">
      <alignment horizontal="left" vertical="top" wrapText="1"/>
    </xf>
    <xf numFmtId="0" fontId="30" fillId="2" borderId="7" xfId="0" applyFont="1" applyFill="1" applyBorder="1" applyAlignment="1">
      <alignment horizontal="center" vertical="top" wrapText="1"/>
    </xf>
    <xf numFmtId="1" fontId="33" fillId="2" borderId="7" xfId="0" applyNumberFormat="1" applyFont="1" applyFill="1" applyBorder="1" applyAlignment="1">
      <alignment horizontal="center" vertical="top" shrinkToFit="1"/>
    </xf>
    <xf numFmtId="1" fontId="33" fillId="2" borderId="7" xfId="0" applyNumberFormat="1" applyFont="1" applyFill="1" applyBorder="1" applyAlignment="1">
      <alignment horizontal="left" vertical="top" indent="1" shrinkToFit="1"/>
    </xf>
    <xf numFmtId="0" fontId="31" fillId="0" borderId="7" xfId="0" applyFont="1" applyFill="1" applyBorder="1" applyAlignment="1">
      <alignment horizontal="left" vertical="top" wrapText="1"/>
    </xf>
    <xf numFmtId="2" fontId="34" fillId="0" borderId="0" xfId="1" applyNumberFormat="1" applyFont="1" applyFill="1" applyBorder="1" applyAlignment="1">
      <alignment horizontal="right" vertical="top" indent="1" shrinkToFit="1"/>
    </xf>
    <xf numFmtId="1" fontId="34" fillId="0" borderId="7" xfId="0" applyNumberFormat="1" applyFont="1" applyFill="1" applyBorder="1" applyAlignment="1">
      <alignment horizontal="right" vertical="top" shrinkToFit="1"/>
    </xf>
    <xf numFmtId="0" fontId="18" fillId="0" borderId="0" xfId="3" applyFont="1" applyAlignment="1">
      <alignment vertical="top"/>
    </xf>
    <xf numFmtId="0" fontId="32" fillId="0" borderId="7" xfId="0" applyFont="1" applyFill="1" applyBorder="1" applyAlignment="1">
      <alignment horizontal="left" vertical="center" wrapText="1"/>
    </xf>
    <xf numFmtId="0" fontId="35" fillId="0" borderId="7" xfId="0" applyFont="1" applyFill="1" applyBorder="1" applyAlignment="1">
      <alignment horizontal="left" vertical="top" wrapText="1"/>
    </xf>
    <xf numFmtId="0" fontId="18" fillId="11" borderId="0" xfId="3" applyFont="1" applyFill="1" applyAlignment="1">
      <alignment vertical="top"/>
    </xf>
    <xf numFmtId="0" fontId="36" fillId="12" borderId="0" xfId="5" applyAlignment="1">
      <alignment vertical="top"/>
    </xf>
    <xf numFmtId="0" fontId="20" fillId="4" borderId="0" xfId="3" applyFont="1" applyFill="1" applyBorder="1" applyAlignment="1">
      <alignment wrapText="1"/>
    </xf>
    <xf numFmtId="165" fontId="18" fillId="4" borderId="8" xfId="1" applyNumberFormat="1" applyFont="1" applyFill="1" applyBorder="1" applyAlignment="1">
      <alignment horizontal="center"/>
    </xf>
    <xf numFmtId="0" fontId="20" fillId="7" borderId="7" xfId="3" applyFont="1" applyFill="1" applyBorder="1" applyAlignment="1">
      <alignment horizontal="left" vertical="top" wrapText="1"/>
    </xf>
    <xf numFmtId="0" fontId="13" fillId="0" borderId="0" xfId="2" applyFont="1" applyFill="1" applyBorder="1" applyAlignment="1">
      <alignment horizontal="left" vertical="center" wrapText="1" indent="2"/>
    </xf>
    <xf numFmtId="1" fontId="14" fillId="0" borderId="0" xfId="2" applyNumberFormat="1" applyFont="1" applyFill="1" applyBorder="1" applyAlignment="1">
      <alignment horizontal="right" vertical="top" indent="1" shrinkToFit="1"/>
    </xf>
    <xf numFmtId="1" fontId="14" fillId="0" borderId="0" xfId="2" applyNumberFormat="1" applyFont="1" applyFill="1" applyBorder="1" applyAlignment="1">
      <alignment horizontal="left" vertical="top" indent="1" shrinkToFit="1"/>
    </xf>
    <xf numFmtId="1" fontId="14" fillId="0" borderId="0" xfId="2" applyNumberFormat="1" applyFont="1" applyFill="1" applyBorder="1" applyAlignment="1">
      <alignment horizontal="center" vertical="top" shrinkToFit="1"/>
    </xf>
    <xf numFmtId="0" fontId="12" fillId="0" borderId="0" xfId="2" applyFill="1" applyBorder="1" applyAlignment="1">
      <alignment horizontal="left" vertical="center" wrapText="1"/>
    </xf>
    <xf numFmtId="1" fontId="14" fillId="0" borderId="0" xfId="2" applyNumberFormat="1" applyFont="1" applyFill="1" applyBorder="1" applyAlignment="1">
      <alignment horizontal="right" vertical="top" indent="2" shrinkToFit="1"/>
    </xf>
    <xf numFmtId="0" fontId="12" fillId="0" borderId="0" xfId="2" applyFill="1" applyBorder="1" applyAlignment="1">
      <alignment horizontal="left" vertical="top" wrapText="1" indent="1"/>
    </xf>
    <xf numFmtId="0" fontId="13" fillId="0" borderId="0" xfId="2" applyFont="1" applyFill="1" applyBorder="1" applyAlignment="1">
      <alignment horizontal="left" vertical="top" wrapText="1"/>
    </xf>
    <xf numFmtId="0" fontId="13" fillId="0" borderId="0" xfId="2" applyFont="1" applyFill="1" applyBorder="1" applyAlignment="1">
      <alignment horizontal="right" vertical="top" wrapText="1" indent="1"/>
    </xf>
    <xf numFmtId="0" fontId="12" fillId="0" borderId="0" xfId="2" applyFill="1" applyBorder="1" applyAlignment="1">
      <alignment horizontal="left" vertical="top" wrapText="1"/>
    </xf>
    <xf numFmtId="0" fontId="13" fillId="0" borderId="0" xfId="2" applyFont="1" applyFill="1" applyBorder="1" applyAlignment="1">
      <alignment horizontal="left" vertical="top" wrapText="1" indent="1"/>
    </xf>
    <xf numFmtId="0" fontId="13" fillId="0" borderId="0" xfId="2" applyFont="1" applyFill="1" applyBorder="1" applyAlignment="1">
      <alignment horizontal="center" vertical="top" wrapText="1"/>
    </xf>
    <xf numFmtId="0" fontId="12" fillId="0" borderId="0" xfId="2" applyFill="1" applyBorder="1" applyAlignment="1">
      <alignment horizontal="left" vertical="top" wrapText="1" indent="3"/>
    </xf>
    <xf numFmtId="0" fontId="12" fillId="0" borderId="0" xfId="2" applyFill="1" applyBorder="1" applyAlignment="1">
      <alignment horizontal="left" vertical="top" wrapText="1" indent="2"/>
    </xf>
    <xf numFmtId="1" fontId="14" fillId="0" borderId="0" xfId="2" applyNumberFormat="1" applyFont="1" applyFill="1" applyBorder="1" applyAlignment="1">
      <alignment horizontal="left" vertical="center" indent="1" shrinkToFit="1"/>
    </xf>
    <xf numFmtId="1" fontId="14" fillId="0" borderId="0" xfId="2" applyNumberFormat="1" applyFont="1" applyFill="1" applyBorder="1" applyAlignment="1">
      <alignment horizontal="center" vertical="center" shrinkToFit="1"/>
    </xf>
    <xf numFmtId="0" fontId="13" fillId="0" borderId="0" xfId="2" applyFont="1" applyFill="1" applyBorder="1" applyAlignment="1">
      <alignment horizontal="left" vertical="center" wrapText="1"/>
    </xf>
    <xf numFmtId="1" fontId="14" fillId="0" borderId="0" xfId="2" applyNumberFormat="1" applyFont="1" applyFill="1" applyBorder="1" applyAlignment="1">
      <alignment horizontal="right" vertical="center" indent="1" shrinkToFit="1"/>
    </xf>
    <xf numFmtId="0" fontId="13" fillId="0" borderId="0" xfId="2" applyFont="1" applyFill="1" applyBorder="1" applyAlignment="1">
      <alignment horizontal="right" vertical="center" wrapText="1" indent="1"/>
    </xf>
    <xf numFmtId="0" fontId="13" fillId="0" borderId="0" xfId="2" applyFont="1" applyFill="1" applyBorder="1" applyAlignment="1">
      <alignment horizontal="left" vertical="center" wrapText="1" indent="1"/>
    </xf>
    <xf numFmtId="0" fontId="12" fillId="0" borderId="0" xfId="2" applyFill="1" applyBorder="1" applyAlignment="1">
      <alignment horizontal="left" vertical="center" wrapText="1" indent="1"/>
    </xf>
    <xf numFmtId="0" fontId="13" fillId="0" borderId="0" xfId="2" applyFont="1" applyFill="1" applyBorder="1" applyAlignment="1">
      <alignment horizontal="center" vertical="center" wrapText="1"/>
    </xf>
    <xf numFmtId="0" fontId="13" fillId="0" borderId="0" xfId="2" applyFont="1" applyFill="1" applyBorder="1" applyAlignment="1">
      <alignment horizontal="left" vertical="top" wrapText="1" indent="3"/>
    </xf>
    <xf numFmtId="0" fontId="5" fillId="3" borderId="2" xfId="0" applyFont="1" applyFill="1" applyBorder="1" applyAlignment="1">
      <alignment horizontal="left" vertical="top" wrapText="1" indent="4"/>
    </xf>
    <xf numFmtId="0" fontId="5" fillId="3" borderId="3" xfId="0" applyFont="1" applyFill="1" applyBorder="1" applyAlignment="1">
      <alignment horizontal="left" vertical="top" wrapText="1" indent="4"/>
    </xf>
    <xf numFmtId="0" fontId="5" fillId="3" borderId="4" xfId="0" applyFont="1" applyFill="1" applyBorder="1" applyAlignment="1">
      <alignment horizontal="left" vertical="top" wrapText="1" indent="4"/>
    </xf>
    <xf numFmtId="0" fontId="5" fillId="3" borderId="2" xfId="0" applyFont="1" applyFill="1" applyBorder="1" applyAlignment="1">
      <alignment horizontal="left" vertical="top" wrapText="1" indent="11"/>
    </xf>
    <xf numFmtId="0" fontId="5" fillId="3" borderId="3" xfId="0" applyFont="1" applyFill="1" applyBorder="1" applyAlignment="1">
      <alignment horizontal="left" vertical="top" wrapText="1" indent="11"/>
    </xf>
    <xf numFmtId="0" fontId="5" fillId="3" borderId="4" xfId="0" applyFont="1" applyFill="1" applyBorder="1" applyAlignment="1">
      <alignment horizontal="left" vertical="top" wrapText="1" indent="11"/>
    </xf>
    <xf numFmtId="0" fontId="5" fillId="3" borderId="2" xfId="0" applyFont="1" applyFill="1" applyBorder="1" applyAlignment="1">
      <alignment horizontal="left" vertical="top" wrapText="1" indent="3"/>
    </xf>
    <xf numFmtId="0" fontId="5" fillId="3" borderId="4" xfId="0" applyFont="1" applyFill="1" applyBorder="1" applyAlignment="1">
      <alignment horizontal="left" vertical="top" wrapText="1" indent="3"/>
    </xf>
    <xf numFmtId="0" fontId="4" fillId="2" borderId="1" xfId="0" applyFont="1" applyFill="1" applyBorder="1" applyAlignment="1">
      <alignment horizontal="left" wrapText="1"/>
    </xf>
    <xf numFmtId="0" fontId="4" fillId="2" borderId="5" xfId="0" applyFont="1" applyFill="1" applyBorder="1" applyAlignment="1">
      <alignment horizontal="left" wrapText="1"/>
    </xf>
    <xf numFmtId="0" fontId="4" fillId="2" borderId="6" xfId="0" applyFont="1" applyFill="1" applyBorder="1" applyAlignment="1">
      <alignment horizontal="left" wrapText="1"/>
    </xf>
    <xf numFmtId="0" fontId="4" fillId="2" borderId="1" xfId="0" applyFont="1" applyFill="1" applyBorder="1" applyAlignment="1">
      <alignment horizontal="center" wrapText="1"/>
    </xf>
    <xf numFmtId="0" fontId="4" fillId="2" borderId="6" xfId="0" applyFont="1" applyFill="1" applyBorder="1" applyAlignment="1">
      <alignment horizontal="center" wrapText="1"/>
    </xf>
    <xf numFmtId="0" fontId="5" fillId="3" borderId="2" xfId="0" applyFont="1" applyFill="1" applyBorder="1" applyAlignment="1">
      <alignment horizontal="left" vertical="top" wrapText="1" indent="2"/>
    </xf>
    <xf numFmtId="0" fontId="5" fillId="3" borderId="4" xfId="0" applyFont="1" applyFill="1" applyBorder="1" applyAlignment="1">
      <alignment horizontal="left" vertical="top" wrapText="1" indent="2"/>
    </xf>
    <xf numFmtId="0" fontId="0" fillId="2" borderId="1" xfId="0" applyFill="1" applyBorder="1" applyAlignment="1">
      <alignment horizontal="center" wrapText="1"/>
    </xf>
    <xf numFmtId="0" fontId="0" fillId="2" borderId="6" xfId="0" applyFill="1" applyBorder="1" applyAlignment="1">
      <alignment horizontal="center" wrapText="1"/>
    </xf>
    <xf numFmtId="0" fontId="5" fillId="3" borderId="2" xfId="0" applyFont="1" applyFill="1" applyBorder="1" applyAlignment="1">
      <alignment horizontal="left" vertical="top" wrapText="1" indent="5"/>
    </xf>
    <xf numFmtId="0" fontId="5" fillId="3" borderId="3" xfId="0" applyFont="1" applyFill="1" applyBorder="1" applyAlignment="1">
      <alignment horizontal="left" vertical="top" wrapText="1" indent="5"/>
    </xf>
    <xf numFmtId="0" fontId="5" fillId="3" borderId="4" xfId="0" applyFont="1" applyFill="1" applyBorder="1" applyAlignment="1">
      <alignment horizontal="left" vertical="top" wrapText="1" indent="5"/>
    </xf>
    <xf numFmtId="0" fontId="5" fillId="3" borderId="2" xfId="0" applyFont="1" applyFill="1" applyBorder="1" applyAlignment="1">
      <alignment horizontal="left" vertical="top" wrapText="1" indent="1"/>
    </xf>
    <xf numFmtId="0" fontId="5" fillId="3" borderId="3" xfId="0" applyFont="1" applyFill="1" applyBorder="1" applyAlignment="1">
      <alignment horizontal="left" vertical="top" wrapText="1" indent="1"/>
    </xf>
    <xf numFmtId="0" fontId="5" fillId="3" borderId="4" xfId="0" applyFont="1" applyFill="1" applyBorder="1" applyAlignment="1">
      <alignment horizontal="left" vertical="top" wrapText="1" indent="1"/>
    </xf>
    <xf numFmtId="0" fontId="4" fillId="2" borderId="1" xfId="0" applyFont="1" applyFill="1" applyBorder="1" applyAlignment="1">
      <alignment horizontal="left" wrapText="1" indent="1"/>
    </xf>
    <xf numFmtId="0" fontId="4" fillId="2" borderId="6" xfId="0" applyFont="1" applyFill="1" applyBorder="1" applyAlignment="1">
      <alignment horizontal="left" wrapText="1" indent="1"/>
    </xf>
    <xf numFmtId="0" fontId="4" fillId="2" borderId="5" xfId="0" applyFont="1" applyFill="1" applyBorder="1" applyAlignment="1">
      <alignment horizontal="left" wrapText="1" indent="1"/>
    </xf>
    <xf numFmtId="0" fontId="4"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19" fillId="5" borderId="1" xfId="3" applyFont="1" applyFill="1" applyBorder="1" applyAlignment="1">
      <alignment horizontal="left" vertical="center" wrapText="1"/>
    </xf>
    <xf numFmtId="0" fontId="19" fillId="5" borderId="5" xfId="3" applyFont="1" applyFill="1" applyBorder="1" applyAlignment="1">
      <alignment horizontal="left" vertical="center" wrapText="1"/>
    </xf>
    <xf numFmtId="0" fontId="19" fillId="5" borderId="6" xfId="3" applyFont="1" applyFill="1" applyBorder="1" applyAlignment="1">
      <alignment horizontal="left" vertical="center" wrapText="1"/>
    </xf>
    <xf numFmtId="0" fontId="19" fillId="6" borderId="2" xfId="3" applyFont="1" applyFill="1" applyBorder="1" applyAlignment="1">
      <alignment horizontal="left" vertical="center" wrapText="1"/>
    </xf>
    <xf numFmtId="0" fontId="19" fillId="6" borderId="3" xfId="3" applyFont="1" applyFill="1" applyBorder="1" applyAlignment="1">
      <alignment horizontal="left" vertical="center" wrapText="1"/>
    </xf>
    <xf numFmtId="0" fontId="19" fillId="6" borderId="4" xfId="3" applyFont="1" applyFill="1" applyBorder="1" applyAlignment="1">
      <alignment horizontal="left" vertical="center" wrapText="1"/>
    </xf>
    <xf numFmtId="0" fontId="19" fillId="5" borderId="1" xfId="3" applyFont="1" applyFill="1" applyBorder="1" applyAlignment="1">
      <alignment horizontal="center" vertical="center" wrapText="1"/>
    </xf>
    <xf numFmtId="0" fontId="19" fillId="5" borderId="6" xfId="3" applyFont="1" applyFill="1" applyBorder="1" applyAlignment="1">
      <alignment horizontal="center" vertical="center" wrapText="1"/>
    </xf>
    <xf numFmtId="0" fontId="21" fillId="4" borderId="8" xfId="3" applyFont="1" applyFill="1" applyBorder="1" applyAlignment="1">
      <alignment horizontal="center"/>
    </xf>
    <xf numFmtId="0" fontId="24" fillId="7" borderId="1" xfId="3" applyFont="1" applyFill="1" applyBorder="1" applyAlignment="1">
      <alignment horizontal="center" vertical="center" wrapText="1"/>
    </xf>
    <xf numFmtId="0" fontId="20" fillId="7" borderId="1" xfId="3" applyFont="1" applyFill="1" applyBorder="1" applyAlignment="1">
      <alignment horizontal="center" vertical="center" wrapText="1"/>
    </xf>
    <xf numFmtId="165" fontId="34" fillId="4" borderId="8" xfId="1" applyNumberFormat="1" applyFont="1" applyFill="1" applyBorder="1" applyAlignment="1">
      <alignment horizontal="center" vertical="top" shrinkToFit="1"/>
    </xf>
    <xf numFmtId="0" fontId="20" fillId="7" borderId="12" xfId="3" applyFont="1" applyFill="1" applyBorder="1" applyAlignment="1">
      <alignment horizontal="center" vertical="center" wrapText="1"/>
    </xf>
    <xf numFmtId="0" fontId="20" fillId="7" borderId="8" xfId="3" applyFont="1" applyFill="1" applyBorder="1" applyAlignment="1">
      <alignment horizontal="center" vertical="center" wrapText="1"/>
    </xf>
    <xf numFmtId="2" fontId="34" fillId="4" borderId="8" xfId="1" applyNumberFormat="1" applyFont="1" applyFill="1" applyBorder="1" applyAlignment="1">
      <alignment horizontal="right" vertical="top" indent="1" shrinkToFit="1"/>
    </xf>
    <xf numFmtId="2" fontId="18" fillId="8" borderId="11" xfId="3" applyNumberFormat="1" applyFont="1" applyFill="1" applyBorder="1" applyAlignment="1">
      <alignment horizontal="center"/>
    </xf>
    <xf numFmtId="0" fontId="0" fillId="0" borderId="0" xfId="0" applyFill="1" applyBorder="1" applyAlignment="1">
      <alignment horizontal="left" vertical="center"/>
    </xf>
    <xf numFmtId="0" fontId="37" fillId="7" borderId="13" xfId="3" applyFont="1" applyFill="1" applyBorder="1" applyAlignment="1">
      <alignment horizontal="center" vertical="center" wrapText="1"/>
    </xf>
    <xf numFmtId="0" fontId="38" fillId="13" borderId="14" xfId="3" applyFont="1" applyFill="1" applyBorder="1" applyAlignment="1">
      <alignment vertical="center" wrapText="1"/>
    </xf>
    <xf numFmtId="0" fontId="39" fillId="7" borderId="15" xfId="3" applyFont="1" applyFill="1" applyBorder="1" applyAlignment="1">
      <alignment horizontal="center" vertical="center" wrapText="1"/>
    </xf>
    <xf numFmtId="0" fontId="38" fillId="13" borderId="16" xfId="3" applyFont="1" applyFill="1" applyBorder="1" applyAlignment="1">
      <alignment vertical="center" wrapText="1"/>
    </xf>
    <xf numFmtId="0" fontId="40" fillId="13" borderId="16" xfId="4" applyFont="1" applyFill="1" applyBorder="1" applyAlignment="1">
      <alignment vertical="center" wrapText="1"/>
    </xf>
    <xf numFmtId="0" fontId="39" fillId="7" borderId="17" xfId="3" applyFont="1" applyFill="1" applyBorder="1" applyAlignment="1">
      <alignment horizontal="center" vertical="center" wrapText="1"/>
    </xf>
    <xf numFmtId="0" fontId="38" fillId="13" borderId="18" xfId="3" quotePrefix="1" applyFont="1" applyFill="1" applyBorder="1" applyAlignment="1">
      <alignment vertical="center" wrapText="1"/>
    </xf>
  </cellXfs>
  <cellStyles count="6">
    <cellStyle name="Good" xfId="5" builtinId="26"/>
    <cellStyle name="Hyperlink 2" xfId="4" xr:uid="{D18CBBEF-D820-4897-9257-644B588A67BE}"/>
    <cellStyle name="Normal" xfId="0" builtinId="0"/>
    <cellStyle name="Normal 2" xfId="2" xr:uid="{CD798FBE-5DF1-49C5-B193-97D7C50FB333}"/>
    <cellStyle name="Normal 3" xfId="3" xr:uid="{9271D7E5-3ED3-4B8B-86D6-BF67778BCDB0}"/>
    <cellStyle name="Percent" xfId="1" builtinId="5"/>
  </cellStyles>
  <dxfs count="0"/>
  <tableStyles count="0" defaultTableStyle="TableStyleMedium9" defaultPivotStyle="PivotStyleLight16"/>
  <colors>
    <mruColors>
      <color rgb="FFFEF9E6"/>
      <color rgb="FFC0C0C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285750</xdr:colOff>
          <xdr:row>31</xdr:row>
          <xdr:rowOff>40822</xdr:rowOff>
        </xdr:from>
        <xdr:to>
          <xdr:col>29</xdr:col>
          <xdr:colOff>136072</xdr:colOff>
          <xdr:row>60</xdr:row>
          <xdr:rowOff>69397</xdr:rowOff>
        </xdr:to>
        <xdr:pic>
          <xdr:nvPicPr>
            <xdr:cNvPr id="3" name="Picture 2">
              <a:extLst>
                <a:ext uri="{FF2B5EF4-FFF2-40B4-BE49-F238E27FC236}">
                  <a16:creationId xmlns:a16="http://schemas.microsoft.com/office/drawing/2014/main" id="{AC3EA6CE-83F5-43D7-9EB9-608CABF49B54}"/>
                </a:ext>
              </a:extLst>
            </xdr:cNvPr>
            <xdr:cNvPicPr>
              <a:picLocks noChangeAspect="1" noChangeArrowheads="1"/>
              <a:extLst>
                <a:ext uri="{84589F7E-364E-4C9E-8A38-B11213B215E9}">
                  <a14:cameraTool cellRange="$A$1:$T$31" spid="_x0000_s2053"/>
                </a:ext>
              </a:extLst>
            </xdr:cNvPicPr>
          </xdr:nvPicPr>
          <xdr:blipFill>
            <a:blip xmlns:r="http://schemas.openxmlformats.org/officeDocument/2006/relationships" r:embed="rId1"/>
            <a:srcRect/>
            <a:stretch>
              <a:fillRect/>
            </a:stretch>
          </xdr:blipFill>
          <xdr:spPr bwMode="auto">
            <a:xfrm>
              <a:off x="10817679" y="6980465"/>
              <a:ext cx="15158357" cy="6886575"/>
            </a:xfrm>
            <a:prstGeom prst="rect">
              <a:avLst/>
            </a:prstGeom>
            <a:solidFill>
              <a:srgbClr val="C0C0C0">
                <a:alpha val="38824"/>
              </a:srgbClr>
            </a:solidFill>
          </xdr:spPr>
        </xdr:pic>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mo.dlr.de/wiki/Car-Following-Model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nap.edu/books/23379/gif/23.gif" TargetMode="External"/><Relationship Id="rId3" Type="http://schemas.openxmlformats.org/officeDocument/2006/relationships/hyperlink" Target="http://sumo.dlr.de/wiki/Definition_of_Vehicles,_Vehicle_Types,_and_Routes" TargetMode="External"/><Relationship Id="rId7" Type="http://schemas.openxmlformats.org/officeDocument/2006/relationships/hyperlink" Target="http://sumo.dlr.de/wiki/Car-Following-Models" TargetMode="External"/><Relationship Id="rId12" Type="http://schemas.openxmlformats.org/officeDocument/2006/relationships/comments" Target="../comments1.xml"/><Relationship Id="rId2" Type="http://schemas.openxmlformats.org/officeDocument/2006/relationships/hyperlink" Target="http://sumo.dlr.de/wiki/Models/Emissions/HBEFA-based" TargetMode="External"/><Relationship Id="rId1" Type="http://schemas.openxmlformats.org/officeDocument/2006/relationships/hyperlink" Target="http://sumo.dlr.de/wiki/Definition_of_Vehicles,_Vehicle_Types,_and_Routes" TargetMode="External"/><Relationship Id="rId6" Type="http://schemas.openxmlformats.org/officeDocument/2006/relationships/hyperlink" Target="http://sumo.dlr.de/wiki/Simulation/SublaneModel" TargetMode="External"/><Relationship Id="rId11" Type="http://schemas.openxmlformats.org/officeDocument/2006/relationships/vmlDrawing" Target="../drawings/vmlDrawing1.vml"/><Relationship Id="rId5" Type="http://schemas.openxmlformats.org/officeDocument/2006/relationships/hyperlink" Target="http://sumo.dlr.de/wiki/Simulation/SublaneModel" TargetMode="External"/><Relationship Id="rId10" Type="http://schemas.openxmlformats.org/officeDocument/2006/relationships/drawing" Target="../drawings/drawing1.xml"/><Relationship Id="rId4" Type="http://schemas.openxmlformats.org/officeDocument/2006/relationships/hyperlink" Target="http://sumo.dlr.de/wiki/Simulation/SublaneModel"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31E55-6DDC-41D7-AFFE-D00D350C9200}">
  <sheetPr codeName="Sheet60"/>
  <dimension ref="A1:Y23"/>
  <sheetViews>
    <sheetView zoomScale="130" zoomScaleNormal="130" workbookViewId="0">
      <selection activeCell="AB12" sqref="AB12"/>
    </sheetView>
  </sheetViews>
  <sheetFormatPr defaultRowHeight="12.75"/>
  <cols>
    <col min="1" max="1" width="12.83203125" style="29" customWidth="1"/>
    <col min="2" max="2" width="8.1640625" style="29" customWidth="1"/>
    <col min="3" max="3" width="3.5" style="29" customWidth="1"/>
    <col min="4" max="4" width="4" style="29" customWidth="1"/>
    <col min="5" max="5" width="6.5" style="29" customWidth="1"/>
    <col min="6" max="6" width="5.83203125" style="29" customWidth="1"/>
    <col min="7" max="7" width="2.6640625" style="29" customWidth="1"/>
    <col min="8" max="8" width="5.1640625" style="29" customWidth="1"/>
    <col min="9" max="9" width="4.83203125" style="29" customWidth="1"/>
    <col min="10" max="10" width="1.1640625" style="29" customWidth="1"/>
    <col min="11" max="12" width="5.33203125" style="29" customWidth="1"/>
    <col min="13" max="13" width="7.83203125" style="29" customWidth="1"/>
    <col min="14" max="14" width="6" style="29" customWidth="1"/>
    <col min="15" max="15" width="4.6640625" style="29" customWidth="1"/>
    <col min="16" max="16" width="4.1640625" style="29" customWidth="1"/>
    <col min="17" max="17" width="2.5" style="29" customWidth="1"/>
    <col min="18" max="18" width="7.83203125" style="29" customWidth="1"/>
    <col min="19" max="19" width="5.1640625" style="29" customWidth="1"/>
    <col min="20" max="20" width="5.5" style="29" customWidth="1"/>
    <col min="21" max="21" width="6.1640625" style="29" customWidth="1"/>
    <col min="22" max="22" width="6.6640625" style="29" customWidth="1"/>
    <col min="23" max="23" width="7.83203125" style="29" customWidth="1"/>
    <col min="24" max="24" width="8" style="29" customWidth="1"/>
    <col min="25" max="25" width="6.83203125" style="29" customWidth="1"/>
    <col min="26" max="16384" width="9.33203125" style="29"/>
  </cols>
  <sheetData>
    <row r="1" spans="1:25" ht="9.9499999999999993" customHeight="1">
      <c r="A1" s="28" t="s">
        <v>54</v>
      </c>
    </row>
    <row r="2" spans="1:25" ht="18.95" customHeight="1">
      <c r="A2" s="125" t="s">
        <v>55</v>
      </c>
      <c r="B2" s="125"/>
      <c r="C2" s="128" t="s">
        <v>56</v>
      </c>
      <c r="D2" s="128"/>
      <c r="E2" s="128"/>
      <c r="F2" s="128"/>
      <c r="G2" s="128"/>
      <c r="H2" s="122"/>
      <c r="I2" s="122"/>
      <c r="J2" s="122"/>
      <c r="K2" s="122"/>
      <c r="L2" s="122"/>
      <c r="M2" s="122"/>
      <c r="N2" s="122"/>
      <c r="O2" s="122"/>
      <c r="P2" s="122"/>
    </row>
    <row r="3" spans="1:25" ht="26.1" customHeight="1">
      <c r="A3" s="125" t="s">
        <v>57</v>
      </c>
      <c r="B3" s="125"/>
      <c r="C3" s="128" t="s">
        <v>58</v>
      </c>
      <c r="D3" s="128"/>
      <c r="E3" s="128"/>
      <c r="F3" s="128"/>
      <c r="G3" s="128"/>
      <c r="H3" s="129" t="s">
        <v>59</v>
      </c>
      <c r="I3" s="129"/>
      <c r="J3" s="129"/>
      <c r="K3" s="130" t="s">
        <v>60</v>
      </c>
      <c r="L3" s="130"/>
      <c r="M3" s="130"/>
      <c r="N3" s="130"/>
      <c r="O3" s="130"/>
      <c r="P3" s="130"/>
    </row>
    <row r="4" spans="1:25" ht="33.950000000000003" customHeight="1">
      <c r="A4" s="125" t="s">
        <v>61</v>
      </c>
      <c r="B4" s="125"/>
      <c r="C4" s="124" t="s">
        <v>62</v>
      </c>
      <c r="D4" s="124"/>
      <c r="E4" s="124"/>
      <c r="F4" s="124"/>
      <c r="G4" s="124"/>
      <c r="H4" s="127"/>
      <c r="I4" s="127"/>
      <c r="J4" s="127"/>
      <c r="K4" s="127"/>
      <c r="L4" s="127"/>
      <c r="M4" s="127"/>
      <c r="N4" s="127"/>
      <c r="O4" s="127"/>
      <c r="P4" s="127"/>
    </row>
    <row r="5" spans="1:25" ht="15" customHeight="1">
      <c r="A5" s="125" t="s">
        <v>63</v>
      </c>
      <c r="B5" s="125"/>
      <c r="C5" s="128" t="s">
        <v>64</v>
      </c>
      <c r="D5" s="128"/>
      <c r="E5" s="128"/>
      <c r="F5" s="128"/>
      <c r="G5" s="128"/>
      <c r="H5" s="122"/>
      <c r="I5" s="122"/>
      <c r="J5" s="122"/>
      <c r="K5" s="122"/>
      <c r="L5" s="122"/>
      <c r="M5" s="122"/>
      <c r="N5" s="122"/>
      <c r="O5" s="122"/>
      <c r="P5" s="122"/>
    </row>
    <row r="6" spans="1:25" ht="11.1" customHeight="1">
      <c r="A6" s="125" t="s">
        <v>65</v>
      </c>
      <c r="B6" s="125"/>
      <c r="C6" s="122"/>
      <c r="D6" s="122"/>
      <c r="E6" s="122"/>
      <c r="F6" s="122"/>
      <c r="G6" s="122"/>
      <c r="H6" s="122"/>
      <c r="I6" s="122"/>
      <c r="J6" s="122"/>
      <c r="K6" s="122"/>
      <c r="L6" s="122"/>
      <c r="M6" s="122"/>
      <c r="N6" s="122"/>
      <c r="O6" s="122"/>
      <c r="P6" s="122"/>
    </row>
    <row r="7" spans="1:25" ht="9.9499999999999993" customHeight="1">
      <c r="A7" s="28" t="s">
        <v>66</v>
      </c>
    </row>
    <row r="8" spans="1:25" ht="18.95" customHeight="1">
      <c r="A8" s="30" t="s">
        <v>67</v>
      </c>
      <c r="B8" s="126" t="s">
        <v>68</v>
      </c>
      <c r="C8" s="126"/>
      <c r="D8" s="126"/>
      <c r="E8" s="124" t="s">
        <v>69</v>
      </c>
      <c r="F8" s="124"/>
      <c r="G8" s="124"/>
      <c r="H8" s="124"/>
      <c r="I8" s="31" t="s">
        <v>68</v>
      </c>
      <c r="J8" s="124" t="s">
        <v>70</v>
      </c>
      <c r="K8" s="124"/>
      <c r="L8" s="124"/>
      <c r="M8" s="124"/>
      <c r="N8" s="32" t="s">
        <v>68</v>
      </c>
      <c r="O8" s="124" t="s">
        <v>71</v>
      </c>
      <c r="P8" s="124"/>
      <c r="Q8" s="124"/>
      <c r="R8" s="124"/>
      <c r="S8" s="31" t="s">
        <v>68</v>
      </c>
      <c r="T8" s="124" t="s">
        <v>72</v>
      </c>
      <c r="U8" s="124"/>
      <c r="V8" s="124"/>
      <c r="W8" s="33" t="s">
        <v>73</v>
      </c>
      <c r="X8" s="33" t="s">
        <v>74</v>
      </c>
      <c r="Y8" s="31" t="s">
        <v>75</v>
      </c>
    </row>
    <row r="9" spans="1:25" ht="17.25" customHeight="1">
      <c r="A9" s="30" t="s">
        <v>76</v>
      </c>
      <c r="B9" s="122"/>
      <c r="C9" s="122"/>
      <c r="D9" s="34">
        <v>0</v>
      </c>
      <c r="E9" s="35">
        <v>76</v>
      </c>
      <c r="F9" s="35">
        <v>47</v>
      </c>
      <c r="G9" s="123">
        <v>123</v>
      </c>
      <c r="H9" s="123"/>
      <c r="I9" s="35">
        <v>3</v>
      </c>
      <c r="J9" s="120">
        <v>32</v>
      </c>
      <c r="K9" s="120"/>
      <c r="L9" s="36">
        <v>0</v>
      </c>
      <c r="M9" s="35">
        <v>35</v>
      </c>
      <c r="N9" s="36">
        <v>4</v>
      </c>
      <c r="O9" s="35">
        <v>0</v>
      </c>
      <c r="P9" s="121">
        <v>38</v>
      </c>
      <c r="Q9" s="121"/>
      <c r="R9" s="37">
        <v>42</v>
      </c>
      <c r="S9" s="35">
        <v>0</v>
      </c>
      <c r="T9" s="38">
        <v>0</v>
      </c>
      <c r="U9" s="35">
        <v>0</v>
      </c>
      <c r="V9" s="35">
        <v>0</v>
      </c>
      <c r="W9" s="35">
        <v>158</v>
      </c>
      <c r="X9" s="35">
        <v>42</v>
      </c>
      <c r="Y9" s="35">
        <v>200</v>
      </c>
    </row>
    <row r="10" spans="1:25" ht="17.25" customHeight="1">
      <c r="A10" s="30" t="s">
        <v>77</v>
      </c>
      <c r="B10" s="122"/>
      <c r="C10" s="122"/>
      <c r="D10" s="34">
        <v>0</v>
      </c>
      <c r="E10" s="35">
        <v>156</v>
      </c>
      <c r="F10" s="35">
        <v>101</v>
      </c>
      <c r="G10" s="123">
        <v>257</v>
      </c>
      <c r="H10" s="123"/>
      <c r="I10" s="35">
        <v>7</v>
      </c>
      <c r="J10" s="120">
        <v>54</v>
      </c>
      <c r="K10" s="120"/>
      <c r="L10" s="36">
        <v>0</v>
      </c>
      <c r="M10" s="35">
        <v>61</v>
      </c>
      <c r="N10" s="36">
        <v>4</v>
      </c>
      <c r="O10" s="35">
        <v>0</v>
      </c>
      <c r="P10" s="121">
        <v>56</v>
      </c>
      <c r="Q10" s="121"/>
      <c r="R10" s="37">
        <v>60</v>
      </c>
      <c r="S10" s="35">
        <v>0</v>
      </c>
      <c r="T10" s="38">
        <v>0</v>
      </c>
      <c r="U10" s="35">
        <v>0</v>
      </c>
      <c r="V10" s="35">
        <v>0</v>
      </c>
      <c r="W10" s="35">
        <v>318</v>
      </c>
      <c r="X10" s="35">
        <v>60</v>
      </c>
      <c r="Y10" s="35">
        <v>378</v>
      </c>
    </row>
    <row r="11" spans="1:25" ht="17.25" customHeight="1">
      <c r="A11" s="30" t="s">
        <v>78</v>
      </c>
      <c r="B11" s="122"/>
      <c r="C11" s="122"/>
      <c r="D11" s="34">
        <v>0</v>
      </c>
      <c r="E11" s="35">
        <v>117</v>
      </c>
      <c r="F11" s="35">
        <v>85</v>
      </c>
      <c r="G11" s="123">
        <v>202</v>
      </c>
      <c r="H11" s="123"/>
      <c r="I11" s="35">
        <v>5</v>
      </c>
      <c r="J11" s="120">
        <v>61</v>
      </c>
      <c r="K11" s="120"/>
      <c r="L11" s="36">
        <v>0</v>
      </c>
      <c r="M11" s="35">
        <v>66</v>
      </c>
      <c r="N11" s="36">
        <v>7</v>
      </c>
      <c r="O11" s="35">
        <v>1</v>
      </c>
      <c r="P11" s="121">
        <v>72</v>
      </c>
      <c r="Q11" s="121"/>
      <c r="R11" s="37">
        <v>80</v>
      </c>
      <c r="S11" s="35">
        <v>0</v>
      </c>
      <c r="T11" s="38">
        <v>0</v>
      </c>
      <c r="U11" s="35">
        <v>0</v>
      </c>
      <c r="V11" s="35">
        <v>0</v>
      </c>
      <c r="W11" s="35">
        <v>268</v>
      </c>
      <c r="X11" s="35">
        <v>80</v>
      </c>
      <c r="Y11" s="35">
        <v>348</v>
      </c>
    </row>
    <row r="12" spans="1:25" ht="17.25" customHeight="1">
      <c r="A12" s="30" t="s">
        <v>79</v>
      </c>
      <c r="B12" s="122"/>
      <c r="C12" s="122"/>
      <c r="D12" s="34">
        <v>0</v>
      </c>
      <c r="E12" s="35">
        <v>31</v>
      </c>
      <c r="F12" s="35">
        <v>33</v>
      </c>
      <c r="G12" s="123">
        <v>64</v>
      </c>
      <c r="H12" s="123"/>
      <c r="I12" s="35">
        <v>0</v>
      </c>
      <c r="J12" s="120">
        <v>16</v>
      </c>
      <c r="K12" s="120"/>
      <c r="L12" s="36">
        <v>0</v>
      </c>
      <c r="M12" s="35">
        <v>16</v>
      </c>
      <c r="N12" s="36">
        <v>3</v>
      </c>
      <c r="O12" s="35">
        <v>0</v>
      </c>
      <c r="P12" s="121">
        <v>28</v>
      </c>
      <c r="Q12" s="121"/>
      <c r="R12" s="37">
        <v>31</v>
      </c>
      <c r="S12" s="35">
        <v>0</v>
      </c>
      <c r="T12" s="38">
        <v>0</v>
      </c>
      <c r="U12" s="35">
        <v>0</v>
      </c>
      <c r="V12" s="35">
        <v>0</v>
      </c>
      <c r="W12" s="35">
        <v>80</v>
      </c>
      <c r="X12" s="35">
        <v>31</v>
      </c>
      <c r="Y12" s="35">
        <v>111</v>
      </c>
    </row>
    <row r="13" spans="1:25" ht="17.25" customHeight="1">
      <c r="A13" s="30" t="s">
        <v>80</v>
      </c>
      <c r="B13" s="122"/>
      <c r="C13" s="122"/>
      <c r="D13" s="34">
        <v>0</v>
      </c>
      <c r="E13" s="35">
        <v>43</v>
      </c>
      <c r="F13" s="35">
        <v>55</v>
      </c>
      <c r="G13" s="123">
        <v>98</v>
      </c>
      <c r="H13" s="123"/>
      <c r="I13" s="35">
        <v>0</v>
      </c>
      <c r="J13" s="120">
        <v>26</v>
      </c>
      <c r="K13" s="120"/>
      <c r="L13" s="36">
        <v>0</v>
      </c>
      <c r="M13" s="35">
        <v>26</v>
      </c>
      <c r="N13" s="36">
        <v>2</v>
      </c>
      <c r="O13" s="35">
        <v>0</v>
      </c>
      <c r="P13" s="121">
        <v>47</v>
      </c>
      <c r="Q13" s="121"/>
      <c r="R13" s="37">
        <v>49</v>
      </c>
      <c r="S13" s="35">
        <v>0</v>
      </c>
      <c r="T13" s="38">
        <v>0</v>
      </c>
      <c r="U13" s="35">
        <v>0</v>
      </c>
      <c r="V13" s="35">
        <v>0</v>
      </c>
      <c r="W13" s="35">
        <v>124</v>
      </c>
      <c r="X13" s="35">
        <v>49</v>
      </c>
      <c r="Y13" s="35">
        <v>173</v>
      </c>
    </row>
    <row r="14" spans="1:25" ht="17.25" customHeight="1">
      <c r="A14" s="30" t="s">
        <v>81</v>
      </c>
      <c r="B14" s="122"/>
      <c r="C14" s="122"/>
      <c r="D14" s="34">
        <v>0</v>
      </c>
      <c r="E14" s="35">
        <v>36</v>
      </c>
      <c r="F14" s="35">
        <v>31</v>
      </c>
      <c r="G14" s="123">
        <v>67</v>
      </c>
      <c r="H14" s="123"/>
      <c r="I14" s="35">
        <v>1</v>
      </c>
      <c r="J14" s="120">
        <v>17</v>
      </c>
      <c r="K14" s="120"/>
      <c r="L14" s="36">
        <v>0</v>
      </c>
      <c r="M14" s="35">
        <v>18</v>
      </c>
      <c r="N14" s="36">
        <v>6</v>
      </c>
      <c r="O14" s="35">
        <v>1</v>
      </c>
      <c r="P14" s="121">
        <v>73</v>
      </c>
      <c r="Q14" s="121"/>
      <c r="R14" s="37">
        <v>80</v>
      </c>
      <c r="S14" s="35">
        <v>0</v>
      </c>
      <c r="T14" s="38">
        <v>0</v>
      </c>
      <c r="U14" s="35">
        <v>0</v>
      </c>
      <c r="V14" s="35">
        <v>0</v>
      </c>
      <c r="W14" s="35">
        <v>85</v>
      </c>
      <c r="X14" s="35">
        <v>80</v>
      </c>
      <c r="Y14" s="35">
        <v>165</v>
      </c>
    </row>
    <row r="15" spans="1:25" ht="17.25" customHeight="1">
      <c r="A15" s="30" t="s">
        <v>82</v>
      </c>
      <c r="B15" s="122"/>
      <c r="C15" s="122"/>
      <c r="D15" s="34">
        <v>0</v>
      </c>
      <c r="E15" s="35">
        <v>58</v>
      </c>
      <c r="F15" s="35">
        <v>54</v>
      </c>
      <c r="G15" s="123">
        <v>112</v>
      </c>
      <c r="H15" s="123"/>
      <c r="I15" s="35">
        <v>8</v>
      </c>
      <c r="J15" s="120">
        <v>52</v>
      </c>
      <c r="K15" s="120"/>
      <c r="L15" s="36">
        <v>0</v>
      </c>
      <c r="M15" s="35">
        <v>60</v>
      </c>
      <c r="N15" s="36">
        <v>6</v>
      </c>
      <c r="O15" s="35">
        <v>0</v>
      </c>
      <c r="P15" s="121">
        <v>64</v>
      </c>
      <c r="Q15" s="121"/>
      <c r="R15" s="37">
        <v>70</v>
      </c>
      <c r="S15" s="35">
        <v>0</v>
      </c>
      <c r="T15" s="38">
        <v>0</v>
      </c>
      <c r="U15" s="35">
        <v>0</v>
      </c>
      <c r="V15" s="35">
        <v>0</v>
      </c>
      <c r="W15" s="35">
        <v>172</v>
      </c>
      <c r="X15" s="35">
        <v>70</v>
      </c>
      <c r="Y15" s="35">
        <v>242</v>
      </c>
    </row>
    <row r="16" spans="1:25" ht="17.25" customHeight="1">
      <c r="A16" s="30" t="s">
        <v>83</v>
      </c>
      <c r="B16" s="122"/>
      <c r="C16" s="122"/>
      <c r="D16" s="34">
        <v>0</v>
      </c>
      <c r="E16" s="35">
        <v>73</v>
      </c>
      <c r="F16" s="35">
        <v>59</v>
      </c>
      <c r="G16" s="123">
        <v>132</v>
      </c>
      <c r="H16" s="123"/>
      <c r="I16" s="35">
        <v>2</v>
      </c>
      <c r="J16" s="120">
        <v>62</v>
      </c>
      <c r="K16" s="120"/>
      <c r="L16" s="36">
        <v>0</v>
      </c>
      <c r="M16" s="35">
        <v>64</v>
      </c>
      <c r="N16" s="36">
        <v>12</v>
      </c>
      <c r="O16" s="35">
        <v>0</v>
      </c>
      <c r="P16" s="121">
        <v>69</v>
      </c>
      <c r="Q16" s="121"/>
      <c r="R16" s="37">
        <v>81</v>
      </c>
      <c r="S16" s="35">
        <v>0</v>
      </c>
      <c r="T16" s="38">
        <v>0</v>
      </c>
      <c r="U16" s="35">
        <v>0</v>
      </c>
      <c r="V16" s="35">
        <v>0</v>
      </c>
      <c r="W16" s="35">
        <v>196</v>
      </c>
      <c r="X16" s="35">
        <v>81</v>
      </c>
      <c r="Y16" s="35">
        <v>277</v>
      </c>
    </row>
    <row r="17" spans="1:25" ht="17.25" customHeight="1">
      <c r="A17" s="30" t="s">
        <v>84</v>
      </c>
      <c r="B17" s="122"/>
      <c r="C17" s="122"/>
      <c r="D17" s="34">
        <v>0</v>
      </c>
      <c r="E17" s="35">
        <v>83</v>
      </c>
      <c r="F17" s="35">
        <v>79</v>
      </c>
      <c r="G17" s="123">
        <v>162</v>
      </c>
      <c r="H17" s="123"/>
      <c r="I17" s="35">
        <v>10</v>
      </c>
      <c r="J17" s="120">
        <v>73</v>
      </c>
      <c r="K17" s="120"/>
      <c r="L17" s="36">
        <v>0</v>
      </c>
      <c r="M17" s="35">
        <v>83</v>
      </c>
      <c r="N17" s="36">
        <v>24</v>
      </c>
      <c r="O17" s="35">
        <v>0</v>
      </c>
      <c r="P17" s="121">
        <v>104</v>
      </c>
      <c r="Q17" s="121"/>
      <c r="R17" s="37">
        <v>128</v>
      </c>
      <c r="S17" s="35">
        <v>0</v>
      </c>
      <c r="T17" s="38">
        <v>0</v>
      </c>
      <c r="U17" s="35">
        <v>0</v>
      </c>
      <c r="V17" s="35">
        <v>0</v>
      </c>
      <c r="W17" s="35">
        <v>245</v>
      </c>
      <c r="X17" s="35">
        <v>128</v>
      </c>
      <c r="Y17" s="35">
        <v>373</v>
      </c>
    </row>
    <row r="18" spans="1:25" ht="17.25" customHeight="1">
      <c r="A18" s="30" t="s">
        <v>85</v>
      </c>
      <c r="B18" s="122"/>
      <c r="C18" s="122"/>
      <c r="D18" s="34">
        <v>0</v>
      </c>
      <c r="E18" s="35">
        <v>48</v>
      </c>
      <c r="F18" s="35">
        <v>42</v>
      </c>
      <c r="G18" s="123">
        <v>90</v>
      </c>
      <c r="H18" s="123"/>
      <c r="I18" s="35">
        <v>2</v>
      </c>
      <c r="J18" s="120">
        <v>23</v>
      </c>
      <c r="K18" s="120"/>
      <c r="L18" s="36">
        <v>0</v>
      </c>
      <c r="M18" s="35">
        <v>25</v>
      </c>
      <c r="N18" s="36">
        <v>29</v>
      </c>
      <c r="O18" s="35">
        <v>0</v>
      </c>
      <c r="P18" s="121">
        <v>101</v>
      </c>
      <c r="Q18" s="121"/>
      <c r="R18" s="37">
        <v>130</v>
      </c>
      <c r="S18" s="35">
        <v>0</v>
      </c>
      <c r="T18" s="38">
        <v>0</v>
      </c>
      <c r="U18" s="35">
        <v>0</v>
      </c>
      <c r="V18" s="35">
        <v>0</v>
      </c>
      <c r="W18" s="35">
        <v>115</v>
      </c>
      <c r="X18" s="35">
        <v>130</v>
      </c>
      <c r="Y18" s="35">
        <v>245</v>
      </c>
    </row>
    <row r="19" spans="1:25" ht="17.25" customHeight="1">
      <c r="A19" s="30" t="s">
        <v>86</v>
      </c>
      <c r="B19" s="122"/>
      <c r="C19" s="122"/>
      <c r="D19" s="34">
        <v>0</v>
      </c>
      <c r="E19" s="35">
        <v>89</v>
      </c>
      <c r="F19" s="35">
        <v>90</v>
      </c>
      <c r="G19" s="123">
        <v>179</v>
      </c>
      <c r="H19" s="123"/>
      <c r="I19" s="35">
        <v>4</v>
      </c>
      <c r="J19" s="120">
        <v>70</v>
      </c>
      <c r="K19" s="120"/>
      <c r="L19" s="36">
        <v>0</v>
      </c>
      <c r="M19" s="35">
        <v>74</v>
      </c>
      <c r="N19" s="36">
        <v>35</v>
      </c>
      <c r="O19" s="35">
        <v>0</v>
      </c>
      <c r="P19" s="121">
        <v>171</v>
      </c>
      <c r="Q19" s="121"/>
      <c r="R19" s="37">
        <v>206</v>
      </c>
      <c r="S19" s="35">
        <v>0</v>
      </c>
      <c r="T19" s="38">
        <v>0</v>
      </c>
      <c r="U19" s="35">
        <v>0</v>
      </c>
      <c r="V19" s="35">
        <v>0</v>
      </c>
      <c r="W19" s="35">
        <v>253</v>
      </c>
      <c r="X19" s="35">
        <v>206</v>
      </c>
      <c r="Y19" s="35">
        <v>459</v>
      </c>
    </row>
    <row r="20" spans="1:25" ht="17.25" customHeight="1">
      <c r="A20" s="30" t="s">
        <v>87</v>
      </c>
      <c r="B20" s="122"/>
      <c r="C20" s="122"/>
      <c r="D20" s="34">
        <v>0</v>
      </c>
      <c r="E20" s="35">
        <v>108</v>
      </c>
      <c r="F20" s="35">
        <v>87</v>
      </c>
      <c r="G20" s="123">
        <v>195</v>
      </c>
      <c r="H20" s="123"/>
      <c r="I20" s="35">
        <v>10</v>
      </c>
      <c r="J20" s="120">
        <v>50</v>
      </c>
      <c r="K20" s="120"/>
      <c r="L20" s="36">
        <v>0</v>
      </c>
      <c r="M20" s="35">
        <v>60</v>
      </c>
      <c r="N20" s="36">
        <v>64</v>
      </c>
      <c r="O20" s="35">
        <v>1</v>
      </c>
      <c r="P20" s="121">
        <v>180</v>
      </c>
      <c r="Q20" s="121"/>
      <c r="R20" s="37">
        <v>245</v>
      </c>
      <c r="S20" s="35">
        <v>0</v>
      </c>
      <c r="T20" s="38">
        <v>0</v>
      </c>
      <c r="U20" s="35">
        <v>0</v>
      </c>
      <c r="V20" s="35">
        <v>0</v>
      </c>
      <c r="W20" s="35">
        <v>255</v>
      </c>
      <c r="X20" s="35">
        <v>245</v>
      </c>
      <c r="Y20" s="35">
        <v>500</v>
      </c>
    </row>
    <row r="21" spans="1:25" ht="17.25" customHeight="1">
      <c r="A21" s="30" t="s">
        <v>88</v>
      </c>
      <c r="B21" s="122"/>
      <c r="C21" s="122"/>
      <c r="D21" s="34">
        <v>0</v>
      </c>
      <c r="E21" s="35">
        <v>135</v>
      </c>
      <c r="F21" s="35">
        <v>82</v>
      </c>
      <c r="G21" s="123">
        <v>217</v>
      </c>
      <c r="H21" s="123"/>
      <c r="I21" s="35">
        <v>19</v>
      </c>
      <c r="J21" s="120">
        <v>67</v>
      </c>
      <c r="K21" s="120"/>
      <c r="L21" s="36">
        <v>0</v>
      </c>
      <c r="M21" s="35">
        <v>86</v>
      </c>
      <c r="N21" s="36">
        <v>42</v>
      </c>
      <c r="O21" s="35">
        <v>0</v>
      </c>
      <c r="P21" s="121">
        <v>169</v>
      </c>
      <c r="Q21" s="121"/>
      <c r="R21" s="37">
        <v>211</v>
      </c>
      <c r="S21" s="35">
        <v>0</v>
      </c>
      <c r="T21" s="38">
        <v>0</v>
      </c>
      <c r="U21" s="35">
        <v>0</v>
      </c>
      <c r="V21" s="35">
        <v>0</v>
      </c>
      <c r="W21" s="35">
        <v>303</v>
      </c>
      <c r="X21" s="35">
        <v>211</v>
      </c>
      <c r="Y21" s="35">
        <v>514</v>
      </c>
    </row>
    <row r="22" spans="1:25" ht="17.25" customHeight="1">
      <c r="A22" s="30" t="s">
        <v>89</v>
      </c>
      <c r="B22" s="122"/>
      <c r="C22" s="122"/>
      <c r="D22" s="34">
        <v>0</v>
      </c>
      <c r="E22" s="35">
        <v>108</v>
      </c>
      <c r="F22" s="35">
        <v>66</v>
      </c>
      <c r="G22" s="123">
        <v>174</v>
      </c>
      <c r="H22" s="123"/>
      <c r="I22" s="35">
        <v>11</v>
      </c>
      <c r="J22" s="120">
        <v>45</v>
      </c>
      <c r="K22" s="120"/>
      <c r="L22" s="36">
        <v>0</v>
      </c>
      <c r="M22" s="35">
        <v>56</v>
      </c>
      <c r="N22" s="36">
        <v>29</v>
      </c>
      <c r="O22" s="35">
        <v>0</v>
      </c>
      <c r="P22" s="121">
        <v>80</v>
      </c>
      <c r="Q22" s="121"/>
      <c r="R22" s="37">
        <v>109</v>
      </c>
      <c r="S22" s="35">
        <v>0</v>
      </c>
      <c r="T22" s="38">
        <v>0</v>
      </c>
      <c r="U22" s="35">
        <v>0</v>
      </c>
      <c r="V22" s="35">
        <v>0</v>
      </c>
      <c r="W22" s="35">
        <v>230</v>
      </c>
      <c r="X22" s="35">
        <v>109</v>
      </c>
      <c r="Y22" s="35">
        <v>339</v>
      </c>
    </row>
    <row r="23" spans="1:25" ht="15" customHeight="1">
      <c r="A23" s="39"/>
      <c r="B23" s="118" t="s">
        <v>90</v>
      </c>
      <c r="C23" s="118"/>
      <c r="D23" s="34">
        <v>0</v>
      </c>
      <c r="E23" s="35">
        <v>1161</v>
      </c>
      <c r="F23" s="35">
        <v>911</v>
      </c>
      <c r="G23" s="119">
        <v>2072</v>
      </c>
      <c r="H23" s="119"/>
      <c r="I23" s="35">
        <v>82</v>
      </c>
      <c r="J23" s="120">
        <v>648</v>
      </c>
      <c r="K23" s="120"/>
      <c r="L23" s="36">
        <v>0</v>
      </c>
      <c r="M23" s="35">
        <v>730</v>
      </c>
      <c r="N23" s="34">
        <v>267</v>
      </c>
      <c r="O23" s="35">
        <v>3</v>
      </c>
      <c r="P23" s="121">
        <v>1252</v>
      </c>
      <c r="Q23" s="121"/>
      <c r="R23" s="38">
        <v>1522</v>
      </c>
      <c r="S23" s="35">
        <v>0</v>
      </c>
      <c r="T23" s="38">
        <v>0</v>
      </c>
      <c r="U23" s="35">
        <v>0</v>
      </c>
      <c r="V23" s="35">
        <v>0</v>
      </c>
      <c r="W23" s="35">
        <v>2802</v>
      </c>
      <c r="X23" s="35">
        <v>1522</v>
      </c>
      <c r="Y23" s="35">
        <v>4324</v>
      </c>
    </row>
  </sheetData>
  <mergeCells count="84">
    <mergeCell ref="A2:B2"/>
    <mergeCell ref="C2:G2"/>
    <mergeCell ref="H2:P2"/>
    <mergeCell ref="A3:B3"/>
    <mergeCell ref="C3:G3"/>
    <mergeCell ref="H3:J3"/>
    <mergeCell ref="K3:P3"/>
    <mergeCell ref="A4:B4"/>
    <mergeCell ref="C4:G4"/>
    <mergeCell ref="H4:J4"/>
    <mergeCell ref="K4:P4"/>
    <mergeCell ref="A5:B5"/>
    <mergeCell ref="C5:G5"/>
    <mergeCell ref="H5:J5"/>
    <mergeCell ref="K5:P5"/>
    <mergeCell ref="B10:C10"/>
    <mergeCell ref="G10:H10"/>
    <mergeCell ref="J10:K10"/>
    <mergeCell ref="P10:Q10"/>
    <mergeCell ref="A6:B6"/>
    <mergeCell ref="C6:G6"/>
    <mergeCell ref="H6:J6"/>
    <mergeCell ref="K6:P6"/>
    <mergeCell ref="B8:D8"/>
    <mergeCell ref="E8:H8"/>
    <mergeCell ref="J8:M8"/>
    <mergeCell ref="O8:R8"/>
    <mergeCell ref="T8:V8"/>
    <mergeCell ref="B9:C9"/>
    <mergeCell ref="G9:H9"/>
    <mergeCell ref="J9:K9"/>
    <mergeCell ref="P9:Q9"/>
    <mergeCell ref="B11:C11"/>
    <mergeCell ref="G11:H11"/>
    <mergeCell ref="J11:K11"/>
    <mergeCell ref="P11:Q11"/>
    <mergeCell ref="B12:C12"/>
    <mergeCell ref="G12:H12"/>
    <mergeCell ref="J12:K12"/>
    <mergeCell ref="P12:Q12"/>
    <mergeCell ref="B13:C13"/>
    <mergeCell ref="G13:H13"/>
    <mergeCell ref="J13:K13"/>
    <mergeCell ref="P13:Q13"/>
    <mergeCell ref="B14:C14"/>
    <mergeCell ref="G14:H14"/>
    <mergeCell ref="J14:K14"/>
    <mergeCell ref="P14:Q14"/>
    <mergeCell ref="B15:C15"/>
    <mergeCell ref="G15:H15"/>
    <mergeCell ref="J15:K15"/>
    <mergeCell ref="P15:Q15"/>
    <mergeCell ref="B16:C16"/>
    <mergeCell ref="G16:H16"/>
    <mergeCell ref="J16:K16"/>
    <mergeCell ref="P16:Q16"/>
    <mergeCell ref="B17:C17"/>
    <mergeCell ref="G17:H17"/>
    <mergeCell ref="J17:K17"/>
    <mergeCell ref="P17:Q17"/>
    <mergeCell ref="B18:C18"/>
    <mergeCell ref="G18:H18"/>
    <mergeCell ref="J18:K18"/>
    <mergeCell ref="P18:Q18"/>
    <mergeCell ref="B19:C19"/>
    <mergeCell ref="G19:H19"/>
    <mergeCell ref="J19:K19"/>
    <mergeCell ref="P19:Q19"/>
    <mergeCell ref="B20:C20"/>
    <mergeCell ref="G20:H20"/>
    <mergeCell ref="J20:K20"/>
    <mergeCell ref="P20:Q20"/>
    <mergeCell ref="B23:C23"/>
    <mergeCell ref="G23:H23"/>
    <mergeCell ref="J23:K23"/>
    <mergeCell ref="P23:Q23"/>
    <mergeCell ref="B21:C21"/>
    <mergeCell ref="G21:H21"/>
    <mergeCell ref="J21:K21"/>
    <mergeCell ref="P21:Q21"/>
    <mergeCell ref="B22:C22"/>
    <mergeCell ref="G22:H22"/>
    <mergeCell ref="J22:K22"/>
    <mergeCell ref="P22:Q2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BA50"/>
  <sheetViews>
    <sheetView topLeftCell="I1" workbookViewId="0">
      <selection activeCell="AY31" sqref="AY31"/>
    </sheetView>
  </sheetViews>
  <sheetFormatPr defaultRowHeight="12.75"/>
  <cols>
    <col min="1" max="1" width="11.5" customWidth="1"/>
    <col min="2" max="2" width="3.83203125" customWidth="1"/>
    <col min="3" max="3" width="5.83203125" customWidth="1"/>
    <col min="4" max="4" width="4.6640625" customWidth="1"/>
    <col min="5" max="5" width="4.83203125" customWidth="1"/>
    <col min="6" max="6" width="3.1640625" customWidth="1"/>
    <col min="7" max="8" width="5.33203125" customWidth="1"/>
    <col min="9" max="9" width="4" customWidth="1"/>
    <col min="10" max="10" width="9.5" customWidth="1"/>
    <col min="11" max="14" width="4.6640625" customWidth="1"/>
    <col min="15" max="16" width="6" customWidth="1"/>
    <col min="17" max="17" width="4.6640625" customWidth="1"/>
    <col min="18" max="18" width="4.1640625" customWidth="1"/>
    <col min="19" max="19" width="5.1640625" customWidth="1"/>
    <col min="20" max="20" width="3.83203125" customWidth="1"/>
    <col min="21" max="21" width="6" customWidth="1"/>
    <col min="22" max="22" width="3.33203125" customWidth="1"/>
    <col min="23" max="23" width="5.1640625" customWidth="1"/>
    <col min="24" max="24" width="4" customWidth="1"/>
    <col min="25" max="25" width="5.1640625" customWidth="1"/>
    <col min="26" max="26" width="3.5" customWidth="1"/>
    <col min="27" max="27" width="6.1640625" customWidth="1"/>
    <col min="28" max="28" width="3.5" customWidth="1"/>
    <col min="29" max="30" width="4.1640625" customWidth="1"/>
    <col min="31" max="31" width="4.6640625" customWidth="1"/>
    <col min="32" max="32" width="4.83203125" customWidth="1"/>
    <col min="33" max="33" width="8" customWidth="1"/>
  </cols>
  <sheetData>
    <row r="1" spans="1:53" ht="9.9499999999999993" customHeight="1">
      <c r="A1" s="1" t="s">
        <v>0</v>
      </c>
    </row>
    <row r="2" spans="1:53" ht="9.9499999999999993" customHeight="1">
      <c r="A2" s="1" t="s">
        <v>42</v>
      </c>
    </row>
    <row r="3" spans="1:53" ht="9.9499999999999993" customHeight="1">
      <c r="A3" s="26" t="s">
        <v>43</v>
      </c>
      <c r="AJ3" s="149" t="s">
        <v>165</v>
      </c>
      <c r="AK3" s="164" t="s">
        <v>166</v>
      </c>
      <c r="AL3" s="164" t="s">
        <v>167</v>
      </c>
      <c r="AM3" s="141" t="s">
        <v>168</v>
      </c>
      <c r="AN3" s="142"/>
      <c r="AO3" s="142"/>
      <c r="AP3" s="142"/>
      <c r="AQ3" s="143"/>
      <c r="AR3" s="144" t="s">
        <v>5</v>
      </c>
      <c r="AS3" s="145"/>
      <c r="AT3" s="145"/>
      <c r="AU3" s="145"/>
      <c r="AV3" s="145"/>
      <c r="AW3" s="145"/>
      <c r="AX3" s="146"/>
      <c r="AY3" s="147" t="s">
        <v>7</v>
      </c>
      <c r="AZ3" s="148"/>
      <c r="BA3" s="149" t="s">
        <v>169</v>
      </c>
    </row>
    <row r="4" spans="1:53" ht="9.9499999999999993" customHeight="1">
      <c r="A4" s="1" t="s">
        <v>44</v>
      </c>
      <c r="AJ4" s="150"/>
      <c r="AK4" s="166"/>
      <c r="AL4" s="166"/>
      <c r="AM4" s="152" t="s">
        <v>170</v>
      </c>
      <c r="AN4" s="154" t="s">
        <v>171</v>
      </c>
      <c r="AO4" s="155"/>
      <c r="AP4" s="156" t="s">
        <v>10</v>
      </c>
      <c r="AQ4" s="156" t="s">
        <v>172</v>
      </c>
      <c r="AR4" s="158" t="s">
        <v>173</v>
      </c>
      <c r="AS4" s="159"/>
      <c r="AT4" s="159"/>
      <c r="AU4" s="160"/>
      <c r="AV4" s="161" t="s">
        <v>174</v>
      </c>
      <c r="AW4" s="162"/>
      <c r="AX4" s="163"/>
      <c r="AY4" s="164" t="s">
        <v>35</v>
      </c>
      <c r="AZ4" s="164" t="s">
        <v>175</v>
      </c>
      <c r="BA4" s="150"/>
    </row>
    <row r="5" spans="1:53" ht="12.95" customHeight="1">
      <c r="A5" s="22" t="s">
        <v>25</v>
      </c>
      <c r="AJ5" s="150"/>
      <c r="AK5" s="165"/>
      <c r="AL5" s="165"/>
      <c r="AM5" s="153"/>
      <c r="AN5" s="48" t="s">
        <v>176</v>
      </c>
      <c r="AO5" s="48" t="s">
        <v>177</v>
      </c>
      <c r="AP5" s="157"/>
      <c r="AQ5" s="157"/>
      <c r="AR5" s="48" t="s">
        <v>12</v>
      </c>
      <c r="AS5" s="48" t="s">
        <v>30</v>
      </c>
      <c r="AT5" s="48" t="s">
        <v>31</v>
      </c>
      <c r="AU5" s="48" t="s">
        <v>178</v>
      </c>
      <c r="AV5" s="48" t="s">
        <v>31</v>
      </c>
      <c r="AW5" s="49" t="s">
        <v>33</v>
      </c>
      <c r="AX5" s="50" t="s">
        <v>179</v>
      </c>
      <c r="AY5" s="165"/>
      <c r="AZ5" s="165"/>
      <c r="BA5" s="151"/>
    </row>
    <row r="6" spans="1:53" ht="12.95" customHeight="1">
      <c r="A6" s="2" t="s">
        <v>1</v>
      </c>
      <c r="AJ6" s="151"/>
      <c r="AK6" s="51">
        <v>1</v>
      </c>
      <c r="AL6" s="51">
        <v>2</v>
      </c>
      <c r="AM6" s="51">
        <v>3</v>
      </c>
      <c r="AN6" s="51">
        <v>4</v>
      </c>
      <c r="AO6" s="51">
        <v>5</v>
      </c>
      <c r="AP6" s="51">
        <v>6</v>
      </c>
      <c r="AQ6" s="51">
        <v>7</v>
      </c>
      <c r="AR6" s="51">
        <v>8</v>
      </c>
      <c r="AS6" s="51">
        <v>9</v>
      </c>
      <c r="AT6" s="52">
        <v>10</v>
      </c>
      <c r="AU6" s="52">
        <v>11</v>
      </c>
      <c r="AV6" s="52">
        <v>12</v>
      </c>
      <c r="AW6" s="52">
        <v>13</v>
      </c>
      <c r="AX6" s="52">
        <v>14</v>
      </c>
      <c r="AY6" s="51">
        <v>15</v>
      </c>
      <c r="AZ6" s="52">
        <v>16</v>
      </c>
      <c r="BA6" s="52">
        <v>17</v>
      </c>
    </row>
    <row r="7" spans="1:53" ht="9.9499999999999993" customHeight="1">
      <c r="A7" s="3" t="s">
        <v>46</v>
      </c>
      <c r="AJ7" s="53" t="s">
        <v>18</v>
      </c>
      <c r="AK7" s="16">
        <v>586</v>
      </c>
      <c r="AL7" s="27">
        <v>1</v>
      </c>
      <c r="AM7" s="18">
        <v>139</v>
      </c>
      <c r="AN7" s="20">
        <v>14</v>
      </c>
      <c r="AO7" s="20">
        <v>25</v>
      </c>
      <c r="AP7" s="27">
        <v>2</v>
      </c>
      <c r="AQ7" s="20">
        <v>1</v>
      </c>
      <c r="AR7" s="16">
        <v>0</v>
      </c>
      <c r="AS7" s="16">
        <v>6</v>
      </c>
      <c r="AT7" s="18">
        <v>2</v>
      </c>
      <c r="AU7" s="54"/>
      <c r="AV7" s="54"/>
      <c r="AW7" s="54"/>
      <c r="AX7" s="54"/>
      <c r="AY7" s="18">
        <v>11</v>
      </c>
      <c r="AZ7" s="20">
        <v>2</v>
      </c>
      <c r="BA7" s="54">
        <f>SUM(AK7:AZ7)</f>
        <v>789</v>
      </c>
    </row>
    <row r="8" spans="1:53" ht="9.9499999999999993" customHeight="1">
      <c r="A8" s="3" t="s">
        <v>50</v>
      </c>
      <c r="AJ8" s="53" t="s">
        <v>19</v>
      </c>
      <c r="AK8" s="16">
        <v>800</v>
      </c>
      <c r="AL8" s="27">
        <v>0</v>
      </c>
      <c r="AM8" s="18">
        <v>142</v>
      </c>
      <c r="AN8" s="20">
        <v>13</v>
      </c>
      <c r="AO8" s="20">
        <v>29</v>
      </c>
      <c r="AP8" s="27">
        <v>4</v>
      </c>
      <c r="AQ8" s="20">
        <v>1</v>
      </c>
      <c r="AR8" s="16">
        <v>0</v>
      </c>
      <c r="AS8" s="16">
        <v>0</v>
      </c>
      <c r="AT8" s="18">
        <v>5</v>
      </c>
      <c r="AU8" s="54"/>
      <c r="AV8" s="54"/>
      <c r="AW8" s="54"/>
      <c r="AX8" s="54"/>
      <c r="AY8" s="18">
        <v>13</v>
      </c>
      <c r="AZ8" s="20">
        <v>10</v>
      </c>
      <c r="BA8" s="54">
        <f t="shared" ref="BA8:BA12" si="0">SUM(AK8:AZ8)</f>
        <v>1017</v>
      </c>
    </row>
    <row r="9" spans="1:53" ht="9.9499999999999993" customHeight="1">
      <c r="A9" s="3" t="s">
        <v>51</v>
      </c>
      <c r="AJ9" s="53" t="s">
        <v>20</v>
      </c>
      <c r="AK9" s="16">
        <v>834</v>
      </c>
      <c r="AL9" s="27">
        <v>1</v>
      </c>
      <c r="AM9" s="18">
        <v>112</v>
      </c>
      <c r="AN9" s="20">
        <v>10</v>
      </c>
      <c r="AO9" s="20">
        <v>29</v>
      </c>
      <c r="AP9" s="27">
        <v>2</v>
      </c>
      <c r="AQ9" s="20">
        <v>1</v>
      </c>
      <c r="AR9" s="16">
        <v>1</v>
      </c>
      <c r="AS9" s="16">
        <v>3</v>
      </c>
      <c r="AT9" s="18">
        <v>3</v>
      </c>
      <c r="AU9" s="54"/>
      <c r="AV9" s="54"/>
      <c r="AW9" s="54"/>
      <c r="AX9" s="54"/>
      <c r="AY9" s="18">
        <v>14</v>
      </c>
      <c r="AZ9" s="20">
        <v>8</v>
      </c>
      <c r="BA9" s="54">
        <f t="shared" si="0"/>
        <v>1018</v>
      </c>
    </row>
    <row r="10" spans="1:53" ht="12.95" customHeight="1">
      <c r="A10" s="4" t="s">
        <v>26</v>
      </c>
      <c r="AJ10" s="53" t="s">
        <v>21</v>
      </c>
      <c r="AK10" s="16">
        <v>825</v>
      </c>
      <c r="AL10" s="27">
        <v>3</v>
      </c>
      <c r="AM10" s="18">
        <v>140</v>
      </c>
      <c r="AN10" s="20">
        <v>7</v>
      </c>
      <c r="AO10" s="20">
        <v>30</v>
      </c>
      <c r="AP10" s="27">
        <v>2</v>
      </c>
      <c r="AQ10" s="20">
        <v>1</v>
      </c>
      <c r="AR10" s="16">
        <v>1</v>
      </c>
      <c r="AS10" s="16">
        <v>2</v>
      </c>
      <c r="AT10" s="18">
        <v>4</v>
      </c>
      <c r="AU10" s="54"/>
      <c r="AV10" s="54"/>
      <c r="AW10" s="54"/>
      <c r="AX10" s="54"/>
      <c r="AY10" s="18">
        <v>16</v>
      </c>
      <c r="AZ10" s="20">
        <v>3</v>
      </c>
      <c r="BA10" s="54">
        <f t="shared" si="0"/>
        <v>1034</v>
      </c>
    </row>
    <row r="11" spans="1:53" ht="12.95" customHeight="1">
      <c r="A11" s="4" t="s">
        <v>39</v>
      </c>
      <c r="AJ11" s="53" t="s">
        <v>22</v>
      </c>
      <c r="AK11" s="16">
        <v>836</v>
      </c>
      <c r="AL11" s="27">
        <v>1</v>
      </c>
      <c r="AM11" s="18">
        <v>133</v>
      </c>
      <c r="AN11" s="20">
        <v>13</v>
      </c>
      <c r="AO11" s="20">
        <v>17</v>
      </c>
      <c r="AP11" s="27">
        <v>4</v>
      </c>
      <c r="AQ11" s="20">
        <v>0</v>
      </c>
      <c r="AR11" s="16">
        <v>0</v>
      </c>
      <c r="AS11" s="16">
        <v>0</v>
      </c>
      <c r="AT11" s="18">
        <v>5</v>
      </c>
      <c r="AU11" s="54"/>
      <c r="AV11" s="54"/>
      <c r="AW11" s="54"/>
      <c r="AX11" s="54"/>
      <c r="AY11" s="18">
        <v>14</v>
      </c>
      <c r="AZ11" s="20">
        <v>1</v>
      </c>
      <c r="BA11" s="54">
        <f t="shared" si="0"/>
        <v>1024</v>
      </c>
    </row>
    <row r="12" spans="1:53" ht="12.95" customHeight="1">
      <c r="A12" s="4" t="s">
        <v>27</v>
      </c>
      <c r="AJ12" s="53" t="s">
        <v>23</v>
      </c>
      <c r="AK12" s="16">
        <v>849</v>
      </c>
      <c r="AL12" s="27">
        <v>0</v>
      </c>
      <c r="AM12" s="18">
        <v>111</v>
      </c>
      <c r="AN12" s="20">
        <v>14</v>
      </c>
      <c r="AO12" s="20">
        <v>34</v>
      </c>
      <c r="AP12" s="27">
        <v>4</v>
      </c>
      <c r="AQ12" s="20">
        <v>0</v>
      </c>
      <c r="AR12" s="16">
        <v>1</v>
      </c>
      <c r="AS12" s="16">
        <v>1</v>
      </c>
      <c r="AT12" s="18">
        <v>4</v>
      </c>
      <c r="AU12" s="54"/>
      <c r="AV12" s="54"/>
      <c r="AW12" s="54"/>
      <c r="AX12" s="54"/>
      <c r="AY12" s="18">
        <v>14</v>
      </c>
      <c r="AZ12" s="20">
        <v>1</v>
      </c>
      <c r="BA12" s="54">
        <f t="shared" si="0"/>
        <v>1033</v>
      </c>
    </row>
    <row r="13" spans="1:53" ht="12.95" customHeight="1">
      <c r="A13" s="5">
        <v>42950</v>
      </c>
      <c r="AJ13" s="55"/>
      <c r="AK13" s="55"/>
      <c r="AL13" s="55"/>
      <c r="AM13" s="55"/>
      <c r="AN13" s="55"/>
      <c r="AO13" s="55"/>
      <c r="AP13" s="55"/>
      <c r="AQ13" s="55"/>
      <c r="AR13" s="55"/>
      <c r="AS13" s="55"/>
      <c r="AT13" s="55"/>
      <c r="AU13" s="55"/>
      <c r="AV13" s="55"/>
      <c r="AW13" s="55"/>
      <c r="AX13" s="55"/>
      <c r="AY13" s="55"/>
      <c r="AZ13" s="55"/>
      <c r="BA13" s="55"/>
    </row>
    <row r="14" spans="1:53" ht="15" customHeight="1">
      <c r="A14" s="4" t="s">
        <v>52</v>
      </c>
      <c r="AJ14" s="55"/>
      <c r="AK14" s="55"/>
      <c r="AL14" s="55"/>
      <c r="AM14" s="55"/>
      <c r="AN14" s="55"/>
      <c r="AO14" s="55"/>
      <c r="AP14" s="55"/>
      <c r="AQ14" s="55"/>
      <c r="AR14" s="55"/>
      <c r="AS14" s="55"/>
      <c r="AT14" s="55"/>
      <c r="AU14" s="55"/>
      <c r="AV14" s="55"/>
      <c r="AW14" s="55"/>
      <c r="AX14" s="55"/>
      <c r="AY14" s="55"/>
      <c r="AZ14" s="55"/>
      <c r="BA14" s="55"/>
    </row>
    <row r="15" spans="1:53" ht="9.9499999999999993" customHeight="1">
      <c r="A15" s="3" t="s">
        <v>40</v>
      </c>
      <c r="AJ15" s="55"/>
      <c r="AK15" s="55"/>
      <c r="AL15" s="55"/>
      <c r="AM15" s="55"/>
      <c r="AN15" s="55"/>
      <c r="AO15" s="55"/>
      <c r="AP15" s="55"/>
      <c r="AQ15" s="55"/>
      <c r="AR15" s="55"/>
      <c r="AS15" s="55"/>
      <c r="AT15" s="55"/>
      <c r="AU15" s="55"/>
      <c r="AV15" s="55"/>
      <c r="AW15" s="55"/>
      <c r="AX15" s="55"/>
      <c r="AY15" s="55"/>
      <c r="AZ15" s="55"/>
      <c r="BA15" s="55"/>
    </row>
    <row r="16" spans="1:53" ht="9.9499999999999993" customHeight="1">
      <c r="A16" s="3" t="s">
        <v>3</v>
      </c>
      <c r="AJ16" s="55"/>
      <c r="AK16" s="55"/>
      <c r="AL16" s="55"/>
      <c r="AM16" s="55"/>
      <c r="AN16" s="55"/>
      <c r="AO16" s="55"/>
      <c r="AP16" s="55"/>
      <c r="AQ16" s="55"/>
      <c r="AR16" s="55"/>
      <c r="AS16" s="55"/>
      <c r="AT16" s="55"/>
      <c r="AU16" s="55"/>
      <c r="AV16" s="55"/>
      <c r="AW16" s="55"/>
      <c r="AX16" s="55"/>
      <c r="AY16" s="55"/>
      <c r="AZ16" s="55"/>
      <c r="BA16" s="55"/>
    </row>
    <row r="17" spans="1:53" ht="12.95" customHeight="1">
      <c r="A17" s="4" t="s">
        <v>4</v>
      </c>
      <c r="AJ17" s="55"/>
      <c r="AK17" s="55"/>
      <c r="AL17" s="55"/>
      <c r="AM17" s="55"/>
      <c r="AN17" s="55"/>
      <c r="AO17" s="55"/>
      <c r="AP17" s="55"/>
      <c r="AQ17" s="55"/>
      <c r="AR17" s="55"/>
      <c r="AS17" s="55"/>
      <c r="AT17" s="55"/>
      <c r="AU17" s="55"/>
      <c r="AV17" s="55"/>
      <c r="AW17" s="55"/>
      <c r="AX17" s="55"/>
      <c r="AY17" s="55"/>
      <c r="AZ17" s="55"/>
      <c r="BA17" s="55"/>
    </row>
    <row r="18" spans="1:53" ht="9.9499999999999993" customHeight="1">
      <c r="A18" s="6">
        <v>4</v>
      </c>
      <c r="AJ18" s="55"/>
      <c r="AK18" s="55"/>
      <c r="AL18" s="55"/>
      <c r="AM18" s="55"/>
      <c r="AN18" s="55"/>
      <c r="AO18" s="55"/>
      <c r="AP18" s="55"/>
      <c r="AQ18" s="55"/>
      <c r="AR18" s="55"/>
      <c r="AS18" s="55"/>
      <c r="AT18" s="55"/>
      <c r="AU18" s="55"/>
      <c r="AV18" s="55"/>
      <c r="AW18" s="55"/>
      <c r="AX18" s="55"/>
      <c r="AY18" s="55"/>
      <c r="AZ18" s="55"/>
      <c r="BA18" s="55"/>
    </row>
    <row r="19" spans="1:53" ht="12.95" customHeight="1">
      <c r="A19" s="7" t="s">
        <v>5</v>
      </c>
      <c r="AJ19" s="56" t="s">
        <v>180</v>
      </c>
      <c r="AK19" s="54">
        <f>SUM(AK7:AK12)</f>
        <v>4730</v>
      </c>
      <c r="AL19" s="54">
        <f t="shared" ref="AL19:BA19" si="1">SUM(AL7:AL12)</f>
        <v>6</v>
      </c>
      <c r="AM19" s="54">
        <f t="shared" si="1"/>
        <v>777</v>
      </c>
      <c r="AN19" s="54">
        <f t="shared" si="1"/>
        <v>71</v>
      </c>
      <c r="AO19" s="54">
        <f t="shared" si="1"/>
        <v>164</v>
      </c>
      <c r="AP19" s="54">
        <f t="shared" si="1"/>
        <v>18</v>
      </c>
      <c r="AQ19" s="54">
        <f t="shared" si="1"/>
        <v>4</v>
      </c>
      <c r="AR19" s="54">
        <f t="shared" si="1"/>
        <v>3</v>
      </c>
      <c r="AS19" s="54">
        <f t="shared" si="1"/>
        <v>12</v>
      </c>
      <c r="AT19" s="54">
        <f t="shared" si="1"/>
        <v>23</v>
      </c>
      <c r="AU19" s="54">
        <f t="shared" si="1"/>
        <v>0</v>
      </c>
      <c r="AV19" s="54">
        <f t="shared" si="1"/>
        <v>0</v>
      </c>
      <c r="AW19" s="54">
        <f t="shared" si="1"/>
        <v>0</v>
      </c>
      <c r="AX19" s="54">
        <f t="shared" si="1"/>
        <v>0</v>
      </c>
      <c r="AY19" s="54">
        <f t="shared" si="1"/>
        <v>82</v>
      </c>
      <c r="AZ19" s="54">
        <f t="shared" si="1"/>
        <v>25</v>
      </c>
      <c r="BA19" s="54">
        <f t="shared" si="1"/>
        <v>5915</v>
      </c>
    </row>
    <row r="20" spans="1:53" ht="12.95" customHeight="1">
      <c r="A20" s="4" t="s">
        <v>6</v>
      </c>
    </row>
    <row r="21" spans="1:53" ht="16.5" customHeight="1">
      <c r="A21" s="4" t="s">
        <v>7</v>
      </c>
      <c r="AJ21" s="149" t="s">
        <v>360</v>
      </c>
      <c r="AK21" s="164" t="s">
        <v>181</v>
      </c>
      <c r="AL21" s="164" t="s">
        <v>182</v>
      </c>
      <c r="AM21" s="141" t="s">
        <v>183</v>
      </c>
      <c r="AN21" s="142"/>
      <c r="AO21" s="142"/>
      <c r="AP21" s="142"/>
      <c r="AQ21" s="143"/>
      <c r="AR21" s="144" t="s">
        <v>184</v>
      </c>
      <c r="AS21" s="145"/>
      <c r="AT21" s="145"/>
      <c r="AU21" s="145"/>
      <c r="AV21" s="145"/>
      <c r="AW21" s="145"/>
      <c r="AX21" s="146"/>
      <c r="AY21" s="147" t="s">
        <v>185</v>
      </c>
      <c r="AZ21" s="148"/>
      <c r="BA21" s="149" t="s">
        <v>186</v>
      </c>
    </row>
    <row r="22" spans="1:53" ht="16.5" customHeight="1">
      <c r="A22" s="3" t="s">
        <v>2</v>
      </c>
      <c r="AJ22" s="150"/>
      <c r="AK22" s="166"/>
      <c r="AL22" s="166"/>
      <c r="AM22" s="152" t="s">
        <v>188</v>
      </c>
      <c r="AN22" s="154" t="s">
        <v>189</v>
      </c>
      <c r="AO22" s="155"/>
      <c r="AP22" s="156" t="s">
        <v>190</v>
      </c>
      <c r="AQ22" s="156" t="s">
        <v>191</v>
      </c>
      <c r="AR22" s="158" t="s">
        <v>192</v>
      </c>
      <c r="AS22" s="159"/>
      <c r="AT22" s="159"/>
      <c r="AU22" s="160"/>
      <c r="AV22" s="161" t="s">
        <v>193</v>
      </c>
      <c r="AW22" s="162"/>
      <c r="AX22" s="163"/>
      <c r="AY22" s="164" t="s">
        <v>194</v>
      </c>
      <c r="AZ22" s="164" t="s">
        <v>195</v>
      </c>
      <c r="BA22" s="150"/>
    </row>
    <row r="23" spans="1:53" ht="16.5" customHeight="1">
      <c r="A23" s="3" t="s">
        <v>41</v>
      </c>
      <c r="AJ23" s="150"/>
      <c r="AK23" s="165"/>
      <c r="AL23" s="165"/>
      <c r="AM23" s="153"/>
      <c r="AN23" s="48" t="s">
        <v>196</v>
      </c>
      <c r="AO23" s="48" t="s">
        <v>197</v>
      </c>
      <c r="AP23" s="157"/>
      <c r="AQ23" s="157"/>
      <c r="AR23" s="48" t="s">
        <v>198</v>
      </c>
      <c r="AS23" s="48" t="s">
        <v>199</v>
      </c>
      <c r="AT23" s="48" t="s">
        <v>200</v>
      </c>
      <c r="AU23" s="48" t="s">
        <v>201</v>
      </c>
      <c r="AV23" s="48" t="s">
        <v>200</v>
      </c>
      <c r="AW23" s="49" t="s">
        <v>202</v>
      </c>
      <c r="AX23" s="50" t="s">
        <v>203</v>
      </c>
      <c r="AY23" s="165"/>
      <c r="AZ23" s="165"/>
      <c r="BA23" s="151"/>
    </row>
    <row r="24" spans="1:53" ht="16.5" customHeight="1">
      <c r="A24" s="3" t="s">
        <v>28</v>
      </c>
      <c r="AJ24" s="151"/>
      <c r="AK24" s="51">
        <v>1</v>
      </c>
      <c r="AL24" s="51">
        <v>2</v>
      </c>
      <c r="AM24" s="51">
        <v>3</v>
      </c>
      <c r="AN24" s="51">
        <v>4</v>
      </c>
      <c r="AO24" s="51">
        <v>5</v>
      </c>
      <c r="AP24" s="51">
        <v>6</v>
      </c>
      <c r="AQ24" s="51">
        <v>7</v>
      </c>
      <c r="AR24" s="51">
        <v>8</v>
      </c>
      <c r="AS24" s="51">
        <v>9</v>
      </c>
      <c r="AT24" s="52">
        <v>10</v>
      </c>
      <c r="AU24" s="52">
        <v>11</v>
      </c>
      <c r="AV24" s="52">
        <v>12</v>
      </c>
      <c r="AW24" s="52">
        <v>13</v>
      </c>
      <c r="AX24" s="52">
        <v>14</v>
      </c>
      <c r="AY24" s="51">
        <v>15</v>
      </c>
      <c r="AZ24" s="52">
        <v>16</v>
      </c>
      <c r="BA24" s="52">
        <v>17</v>
      </c>
    </row>
    <row r="25" spans="1:53" ht="16.5" customHeight="1">
      <c r="A25" s="3" t="s">
        <v>29</v>
      </c>
      <c r="AJ25" s="53" t="s">
        <v>351</v>
      </c>
      <c r="AK25" s="60">
        <f>AK7/$BA7</f>
        <v>0.74271229404309247</v>
      </c>
      <c r="AL25" s="60">
        <f t="shared" ref="AL25:AZ25" si="2">AL7/$BA7</f>
        <v>1.2674271229404308E-3</v>
      </c>
      <c r="AM25" s="60">
        <f t="shared" si="2"/>
        <v>0.17617237008871989</v>
      </c>
      <c r="AN25" s="60">
        <f t="shared" si="2"/>
        <v>1.7743979721166033E-2</v>
      </c>
      <c r="AO25" s="60">
        <f t="shared" si="2"/>
        <v>3.1685678073510776E-2</v>
      </c>
      <c r="AP25" s="60">
        <f t="shared" si="2"/>
        <v>2.5348542458808617E-3</v>
      </c>
      <c r="AQ25" s="60">
        <f t="shared" si="2"/>
        <v>1.2674271229404308E-3</v>
      </c>
      <c r="AR25" s="60">
        <f t="shared" si="2"/>
        <v>0</v>
      </c>
      <c r="AS25" s="60">
        <f t="shared" si="2"/>
        <v>7.6045627376425855E-3</v>
      </c>
      <c r="AT25" s="60">
        <f t="shared" si="2"/>
        <v>2.5348542458808617E-3</v>
      </c>
      <c r="AU25" s="60">
        <f t="shared" si="2"/>
        <v>0</v>
      </c>
      <c r="AV25" s="60">
        <f t="shared" si="2"/>
        <v>0</v>
      </c>
      <c r="AW25" s="60">
        <f t="shared" si="2"/>
        <v>0</v>
      </c>
      <c r="AX25" s="60">
        <f t="shared" si="2"/>
        <v>0</v>
      </c>
      <c r="AY25" s="60">
        <f t="shared" si="2"/>
        <v>1.3941698352344741E-2</v>
      </c>
      <c r="AZ25" s="60">
        <f t="shared" si="2"/>
        <v>2.5348542458808617E-3</v>
      </c>
      <c r="BA25" s="54">
        <v>842</v>
      </c>
    </row>
    <row r="26" spans="1:53" ht="16.5" customHeight="1">
      <c r="A26" s="3" t="s">
        <v>8</v>
      </c>
      <c r="AJ26" s="53" t="s">
        <v>352</v>
      </c>
      <c r="AK26" s="60">
        <f t="shared" ref="AK26:AZ26" si="3">AK8/$BA8</f>
        <v>0.7866273352999017</v>
      </c>
      <c r="AL26" s="60">
        <f t="shared" si="3"/>
        <v>0</v>
      </c>
      <c r="AM26" s="60">
        <f t="shared" si="3"/>
        <v>0.13962635201573254</v>
      </c>
      <c r="AN26" s="60">
        <f t="shared" si="3"/>
        <v>1.2782694198623401E-2</v>
      </c>
      <c r="AO26" s="60">
        <f t="shared" si="3"/>
        <v>2.8515240904621434E-2</v>
      </c>
      <c r="AP26" s="60">
        <f t="shared" si="3"/>
        <v>3.9331366764995086E-3</v>
      </c>
      <c r="AQ26" s="60">
        <f t="shared" si="3"/>
        <v>9.8328416912487715E-4</v>
      </c>
      <c r="AR26" s="60">
        <f t="shared" si="3"/>
        <v>0</v>
      </c>
      <c r="AS26" s="60">
        <f t="shared" si="3"/>
        <v>0</v>
      </c>
      <c r="AT26" s="60">
        <f t="shared" si="3"/>
        <v>4.9164208456243851E-3</v>
      </c>
      <c r="AU26" s="60">
        <f t="shared" si="3"/>
        <v>0</v>
      </c>
      <c r="AV26" s="60">
        <f t="shared" si="3"/>
        <v>0</v>
      </c>
      <c r="AW26" s="60">
        <f t="shared" si="3"/>
        <v>0</v>
      </c>
      <c r="AX26" s="60">
        <f t="shared" si="3"/>
        <v>0</v>
      </c>
      <c r="AY26" s="60">
        <f t="shared" si="3"/>
        <v>1.2782694198623401E-2</v>
      </c>
      <c r="AZ26" s="60">
        <f t="shared" si="3"/>
        <v>9.8328416912487702E-3</v>
      </c>
      <c r="BA26" s="54">
        <v>1214</v>
      </c>
    </row>
    <row r="27" spans="1:53" ht="16.5" customHeight="1">
      <c r="A27" s="3" t="s">
        <v>9</v>
      </c>
      <c r="AJ27" s="53" t="s">
        <v>353</v>
      </c>
      <c r="AK27" s="60">
        <f t="shared" ref="AK27:AZ27" si="4">AK9/$BA9</f>
        <v>0.81925343811394891</v>
      </c>
      <c r="AL27" s="60">
        <f t="shared" si="4"/>
        <v>9.8231827111984276E-4</v>
      </c>
      <c r="AM27" s="60">
        <f t="shared" si="4"/>
        <v>0.1100196463654224</v>
      </c>
      <c r="AN27" s="60">
        <f t="shared" si="4"/>
        <v>9.823182711198428E-3</v>
      </c>
      <c r="AO27" s="60">
        <f t="shared" si="4"/>
        <v>2.8487229862475441E-2</v>
      </c>
      <c r="AP27" s="60">
        <f t="shared" si="4"/>
        <v>1.9646365422396855E-3</v>
      </c>
      <c r="AQ27" s="60">
        <f t="shared" si="4"/>
        <v>9.8231827111984276E-4</v>
      </c>
      <c r="AR27" s="60">
        <f t="shared" si="4"/>
        <v>9.8231827111984276E-4</v>
      </c>
      <c r="AS27" s="60">
        <f t="shared" si="4"/>
        <v>2.9469548133595285E-3</v>
      </c>
      <c r="AT27" s="60">
        <f t="shared" si="4"/>
        <v>2.9469548133595285E-3</v>
      </c>
      <c r="AU27" s="60">
        <f t="shared" si="4"/>
        <v>0</v>
      </c>
      <c r="AV27" s="60">
        <f t="shared" si="4"/>
        <v>0</v>
      </c>
      <c r="AW27" s="60">
        <f t="shared" si="4"/>
        <v>0</v>
      </c>
      <c r="AX27" s="60">
        <f t="shared" si="4"/>
        <v>0</v>
      </c>
      <c r="AY27" s="60">
        <f t="shared" si="4"/>
        <v>1.37524557956778E-2</v>
      </c>
      <c r="AZ27" s="60">
        <f t="shared" si="4"/>
        <v>7.8585461689587421E-3</v>
      </c>
      <c r="BA27" s="54">
        <v>1328</v>
      </c>
    </row>
    <row r="28" spans="1:53" ht="16.5" customHeight="1">
      <c r="A28" s="23">
        <v>3</v>
      </c>
      <c r="AJ28" s="53" t="s">
        <v>354</v>
      </c>
      <c r="AK28" s="60">
        <f t="shared" ref="AK28:AZ28" si="5">AK10/$BA10</f>
        <v>0.7978723404255319</v>
      </c>
      <c r="AL28" s="60">
        <f t="shared" si="5"/>
        <v>2.9013539651837525E-3</v>
      </c>
      <c r="AM28" s="60">
        <f t="shared" si="5"/>
        <v>0.13539651837524178</v>
      </c>
      <c r="AN28" s="60">
        <f t="shared" si="5"/>
        <v>6.7698259187620891E-3</v>
      </c>
      <c r="AO28" s="60">
        <f t="shared" si="5"/>
        <v>2.9013539651837523E-2</v>
      </c>
      <c r="AP28" s="60">
        <f t="shared" si="5"/>
        <v>1.9342359767891683E-3</v>
      </c>
      <c r="AQ28" s="60">
        <f t="shared" si="5"/>
        <v>9.6711798839458415E-4</v>
      </c>
      <c r="AR28" s="60">
        <f t="shared" si="5"/>
        <v>9.6711798839458415E-4</v>
      </c>
      <c r="AS28" s="60">
        <f t="shared" si="5"/>
        <v>1.9342359767891683E-3</v>
      </c>
      <c r="AT28" s="60">
        <f t="shared" si="5"/>
        <v>3.8684719535783366E-3</v>
      </c>
      <c r="AU28" s="60">
        <f t="shared" si="5"/>
        <v>0</v>
      </c>
      <c r="AV28" s="60">
        <f t="shared" si="5"/>
        <v>0</v>
      </c>
      <c r="AW28" s="60">
        <f t="shared" si="5"/>
        <v>0</v>
      </c>
      <c r="AX28" s="60">
        <f t="shared" si="5"/>
        <v>0</v>
      </c>
      <c r="AY28" s="60">
        <f t="shared" si="5"/>
        <v>1.5473887814313346E-2</v>
      </c>
      <c r="AZ28" s="60">
        <f t="shared" si="5"/>
        <v>2.9013539651837525E-3</v>
      </c>
      <c r="BA28" s="54">
        <v>1041</v>
      </c>
    </row>
    <row r="29" spans="1:53" ht="16.5" customHeight="1">
      <c r="A29" s="24" t="s">
        <v>16</v>
      </c>
      <c r="AJ29" s="53" t="s">
        <v>355</v>
      </c>
      <c r="AK29" s="60">
        <f t="shared" ref="AK29:AZ29" si="6">AK11/$BA11</f>
        <v>0.81640625</v>
      </c>
      <c r="AL29" s="60">
        <f t="shared" si="6"/>
        <v>9.765625E-4</v>
      </c>
      <c r="AM29" s="60">
        <f t="shared" si="6"/>
        <v>0.1298828125</v>
      </c>
      <c r="AN29" s="60">
        <f t="shared" si="6"/>
        <v>1.26953125E-2</v>
      </c>
      <c r="AO29" s="60">
        <f t="shared" si="6"/>
        <v>1.66015625E-2</v>
      </c>
      <c r="AP29" s="60">
        <f t="shared" si="6"/>
        <v>3.90625E-3</v>
      </c>
      <c r="AQ29" s="60">
        <f t="shared" si="6"/>
        <v>0</v>
      </c>
      <c r="AR29" s="60">
        <f t="shared" si="6"/>
        <v>0</v>
      </c>
      <c r="AS29" s="60">
        <f t="shared" si="6"/>
        <v>0</v>
      </c>
      <c r="AT29" s="60">
        <f t="shared" si="6"/>
        <v>4.8828125E-3</v>
      </c>
      <c r="AU29" s="60">
        <f t="shared" si="6"/>
        <v>0</v>
      </c>
      <c r="AV29" s="60">
        <f t="shared" si="6"/>
        <v>0</v>
      </c>
      <c r="AW29" s="60">
        <f t="shared" si="6"/>
        <v>0</v>
      </c>
      <c r="AX29" s="60">
        <f t="shared" si="6"/>
        <v>0</v>
      </c>
      <c r="AY29" s="60">
        <f t="shared" si="6"/>
        <v>1.3671875E-2</v>
      </c>
      <c r="AZ29" s="60">
        <f t="shared" si="6"/>
        <v>9.765625E-4</v>
      </c>
      <c r="BA29" s="54">
        <v>917</v>
      </c>
    </row>
    <row r="30" spans="1:53" ht="16.5" customHeight="1">
      <c r="A30" s="3" t="s">
        <v>11</v>
      </c>
      <c r="AJ30" s="53" t="s">
        <v>356</v>
      </c>
      <c r="AK30" s="60">
        <f t="shared" ref="AK30:AZ30" si="7">AK12/$BA12</f>
        <v>0.82187802516940944</v>
      </c>
      <c r="AL30" s="60">
        <f t="shared" si="7"/>
        <v>0</v>
      </c>
      <c r="AM30" s="60">
        <f t="shared" si="7"/>
        <v>0.1074540174249758</v>
      </c>
      <c r="AN30" s="60">
        <f t="shared" si="7"/>
        <v>1.3552758954501452E-2</v>
      </c>
      <c r="AO30" s="60">
        <f t="shared" si="7"/>
        <v>3.2913843175217811E-2</v>
      </c>
      <c r="AP30" s="60">
        <f t="shared" si="7"/>
        <v>3.8722168441432721E-3</v>
      </c>
      <c r="AQ30" s="60">
        <f t="shared" si="7"/>
        <v>0</v>
      </c>
      <c r="AR30" s="60">
        <f t="shared" si="7"/>
        <v>9.6805421103581804E-4</v>
      </c>
      <c r="AS30" s="60">
        <f t="shared" si="7"/>
        <v>9.6805421103581804E-4</v>
      </c>
      <c r="AT30" s="60">
        <f t="shared" si="7"/>
        <v>3.8722168441432721E-3</v>
      </c>
      <c r="AU30" s="60">
        <f t="shared" si="7"/>
        <v>0</v>
      </c>
      <c r="AV30" s="60">
        <f t="shared" si="7"/>
        <v>0</v>
      </c>
      <c r="AW30" s="60">
        <f t="shared" si="7"/>
        <v>0</v>
      </c>
      <c r="AX30" s="60">
        <f t="shared" si="7"/>
        <v>0</v>
      </c>
      <c r="AY30" s="60">
        <f t="shared" si="7"/>
        <v>1.3552758954501452E-2</v>
      </c>
      <c r="AZ30" s="60">
        <f t="shared" si="7"/>
        <v>9.6805421103581804E-4</v>
      </c>
      <c r="BA30" s="54">
        <v>996</v>
      </c>
    </row>
    <row r="31" spans="1:53" ht="16.5" customHeight="1">
      <c r="A31" s="3" t="s">
        <v>12</v>
      </c>
      <c r="AJ31" s="61" t="s">
        <v>358</v>
      </c>
      <c r="AK31" s="60">
        <f>AK19/$BA19</f>
        <v>0.79966187658495347</v>
      </c>
      <c r="AL31" s="60">
        <f t="shared" ref="AL31:AZ31" si="8">AL19/$BA19</f>
        <v>1.0143702451394759E-3</v>
      </c>
      <c r="AM31" s="60">
        <f t="shared" si="8"/>
        <v>0.13136094674556212</v>
      </c>
      <c r="AN31" s="60">
        <f t="shared" si="8"/>
        <v>1.2003381234150465E-2</v>
      </c>
      <c r="AO31" s="60">
        <f t="shared" si="8"/>
        <v>2.7726120033812342E-2</v>
      </c>
      <c r="AP31" s="60">
        <f t="shared" si="8"/>
        <v>3.0431107354184279E-3</v>
      </c>
      <c r="AQ31" s="60">
        <f t="shared" si="8"/>
        <v>6.7624683009298396E-4</v>
      </c>
      <c r="AR31" s="60">
        <f t="shared" si="8"/>
        <v>5.0718512256973795E-4</v>
      </c>
      <c r="AS31" s="60">
        <f t="shared" si="8"/>
        <v>2.0287404902789518E-3</v>
      </c>
      <c r="AT31" s="60">
        <f t="shared" si="8"/>
        <v>3.8884192730346575E-3</v>
      </c>
      <c r="AU31" s="60">
        <f t="shared" si="8"/>
        <v>0</v>
      </c>
      <c r="AV31" s="60">
        <f t="shared" si="8"/>
        <v>0</v>
      </c>
      <c r="AW31" s="60">
        <f t="shared" si="8"/>
        <v>0</v>
      </c>
      <c r="AX31" s="60">
        <f t="shared" si="8"/>
        <v>0</v>
      </c>
      <c r="AY31" s="60">
        <f t="shared" si="8"/>
        <v>1.3863060016906171E-2</v>
      </c>
      <c r="AZ31" s="60">
        <f t="shared" si="8"/>
        <v>4.22654268808115E-3</v>
      </c>
      <c r="BA31" s="55"/>
    </row>
    <row r="32" spans="1:53" ht="9.9499999999999993" customHeight="1">
      <c r="A32" s="3" t="s">
        <v>30</v>
      </c>
      <c r="AJ32" s="55"/>
      <c r="AK32" s="55"/>
      <c r="AL32" s="55"/>
      <c r="AM32" s="55"/>
      <c r="AN32" s="55"/>
      <c r="AO32" s="55"/>
      <c r="AP32" s="55"/>
      <c r="AQ32" s="55"/>
      <c r="AR32" s="55"/>
      <c r="AS32" s="55"/>
      <c r="AT32" s="55"/>
      <c r="AU32" s="55"/>
      <c r="AV32" s="55"/>
      <c r="AW32" s="55"/>
      <c r="AX32" s="55"/>
      <c r="AY32" s="55"/>
      <c r="AZ32" s="55"/>
      <c r="BA32" s="55"/>
    </row>
    <row r="33" spans="1:53" ht="9.9499999999999993" customHeight="1">
      <c r="A33" s="3" t="s">
        <v>31</v>
      </c>
      <c r="AJ33" s="55"/>
      <c r="AK33" s="55"/>
      <c r="AL33" s="55"/>
      <c r="AM33" s="55"/>
      <c r="AN33" s="55"/>
      <c r="AO33" s="55"/>
      <c r="AP33" s="55"/>
      <c r="AQ33" s="55"/>
      <c r="AR33" s="55"/>
      <c r="AS33" s="55"/>
      <c r="AT33" s="55"/>
      <c r="AU33" s="55"/>
      <c r="AV33" s="55"/>
      <c r="AW33" s="55"/>
      <c r="AX33" s="55"/>
      <c r="AY33" s="55"/>
      <c r="AZ33" s="55"/>
      <c r="BA33" s="55"/>
    </row>
    <row r="34" spans="1:53" ht="9.9499999999999993" customHeight="1">
      <c r="A34" s="3" t="s">
        <v>32</v>
      </c>
      <c r="AJ34" s="55"/>
      <c r="AK34" s="55"/>
      <c r="AL34" s="55"/>
      <c r="AM34" s="55"/>
      <c r="AN34" s="55"/>
      <c r="AO34" s="55"/>
      <c r="AP34" s="55"/>
      <c r="AQ34" s="55"/>
      <c r="AR34" s="55"/>
      <c r="AS34" s="55"/>
      <c r="AT34" s="55"/>
      <c r="AU34" s="55"/>
      <c r="AV34" s="55"/>
      <c r="AW34" s="55"/>
      <c r="AX34" s="55"/>
      <c r="AY34" s="55"/>
      <c r="AZ34" s="55"/>
      <c r="BA34" s="55"/>
    </row>
    <row r="35" spans="1:53" ht="9.9499999999999993" customHeight="1">
      <c r="A35" s="3" t="s">
        <v>31</v>
      </c>
      <c r="AJ35" s="55"/>
      <c r="AK35" s="55"/>
      <c r="AL35" s="55"/>
      <c r="AM35" s="55"/>
      <c r="AN35" s="55"/>
      <c r="AO35" s="55"/>
      <c r="AP35" s="55"/>
      <c r="AQ35" s="55"/>
      <c r="AR35" s="55"/>
      <c r="AS35" s="55"/>
      <c r="AT35" s="55"/>
      <c r="AU35" s="55"/>
      <c r="AV35" s="55"/>
      <c r="AW35" s="55"/>
      <c r="AX35" s="55"/>
      <c r="AY35" s="55"/>
      <c r="AZ35" s="55"/>
      <c r="BA35" s="55"/>
    </row>
    <row r="36" spans="1:53" ht="9.9499999999999993" customHeight="1">
      <c r="A36" s="3" t="s">
        <v>33</v>
      </c>
      <c r="AJ36" s="55"/>
      <c r="AK36" s="55"/>
      <c r="AL36" s="55"/>
      <c r="AM36" s="55"/>
      <c r="AN36" s="55"/>
      <c r="AO36" s="55"/>
      <c r="AP36" s="55"/>
      <c r="AQ36" s="55"/>
      <c r="AR36" s="55"/>
      <c r="AS36" s="55"/>
      <c r="AT36" s="55"/>
      <c r="AU36" s="55"/>
      <c r="AV36" s="55"/>
      <c r="AW36" s="55"/>
      <c r="AX36" s="55"/>
      <c r="AY36" s="55"/>
      <c r="AZ36" s="55"/>
      <c r="BA36" s="55"/>
    </row>
    <row r="37" spans="1:53" ht="9.9499999999999993" customHeight="1">
      <c r="A37" s="3" t="s">
        <v>34</v>
      </c>
      <c r="AJ37" s="56" t="s">
        <v>357</v>
      </c>
      <c r="AK37" s="54">
        <v>4944</v>
      </c>
      <c r="AL37" s="54">
        <v>4</v>
      </c>
      <c r="AM37" s="54">
        <v>987</v>
      </c>
      <c r="AN37" s="54">
        <v>125</v>
      </c>
      <c r="AO37" s="54">
        <v>133</v>
      </c>
      <c r="AP37" s="54">
        <v>18</v>
      </c>
      <c r="AQ37" s="54">
        <v>5</v>
      </c>
      <c r="AR37" s="54">
        <v>2</v>
      </c>
      <c r="AS37" s="54">
        <v>6</v>
      </c>
      <c r="AT37" s="54">
        <v>28</v>
      </c>
      <c r="AU37" s="54">
        <v>0</v>
      </c>
      <c r="AV37" s="54">
        <v>0</v>
      </c>
      <c r="AW37" s="54">
        <v>0</v>
      </c>
      <c r="AX37" s="54">
        <v>0</v>
      </c>
      <c r="AY37" s="54">
        <v>76</v>
      </c>
      <c r="AZ37" s="54">
        <v>10</v>
      </c>
      <c r="BA37" s="54">
        <v>6338</v>
      </c>
    </row>
    <row r="38" spans="1:53" ht="9.9499999999999993" customHeight="1">
      <c r="A38" s="3" t="s">
        <v>35</v>
      </c>
    </row>
    <row r="39" spans="1:53" ht="11.1" customHeight="1">
      <c r="A39" s="3" t="s">
        <v>36</v>
      </c>
    </row>
    <row r="40" spans="1:53" ht="29.1" customHeight="1">
      <c r="A40" s="8" t="s">
        <v>13</v>
      </c>
      <c r="B40" s="10"/>
      <c r="C40" s="10"/>
      <c r="D40" s="10"/>
      <c r="E40" s="10"/>
      <c r="F40" s="167" t="s">
        <v>14</v>
      </c>
      <c r="G40" s="167"/>
      <c r="H40" s="11" t="s">
        <v>15</v>
      </c>
      <c r="I40" s="10"/>
      <c r="J40" s="8" t="s">
        <v>15</v>
      </c>
      <c r="K40" s="10"/>
      <c r="L40" s="10"/>
      <c r="M40" s="11" t="s">
        <v>37</v>
      </c>
      <c r="N40" s="9" t="s">
        <v>38</v>
      </c>
      <c r="O40" s="10"/>
      <c r="P40" s="10"/>
      <c r="Q40" s="10"/>
      <c r="R40" s="10"/>
      <c r="S40" s="10"/>
      <c r="T40" s="10"/>
      <c r="U40" s="8" t="s">
        <v>16</v>
      </c>
      <c r="V40" s="10"/>
      <c r="W40" s="10"/>
      <c r="X40" s="10"/>
      <c r="Y40" s="10"/>
      <c r="Z40" s="10"/>
      <c r="AA40" s="8" t="s">
        <v>17</v>
      </c>
      <c r="AB40" s="168"/>
      <c r="AC40" s="168"/>
      <c r="AD40" s="168"/>
      <c r="AE40" s="168"/>
      <c r="AF40" s="168"/>
      <c r="AG40" s="168"/>
    </row>
    <row r="41" spans="1:53" ht="24.95" customHeight="1">
      <c r="A41" s="10"/>
      <c r="B41" s="13">
        <v>1</v>
      </c>
      <c r="C41" s="10"/>
      <c r="D41" s="12">
        <v>2</v>
      </c>
      <c r="E41" s="10"/>
      <c r="F41" s="14">
        <v>3</v>
      </c>
      <c r="G41" s="10"/>
      <c r="H41" s="12">
        <v>4</v>
      </c>
      <c r="I41" s="10"/>
      <c r="J41" s="14">
        <v>5</v>
      </c>
      <c r="K41" s="14">
        <v>6</v>
      </c>
      <c r="L41" s="10"/>
      <c r="M41" s="12">
        <v>7</v>
      </c>
      <c r="N41" s="10"/>
      <c r="O41" s="12">
        <v>8</v>
      </c>
      <c r="P41" s="10"/>
      <c r="Q41" s="14">
        <v>9</v>
      </c>
      <c r="R41" s="10"/>
      <c r="S41" s="14">
        <v>10</v>
      </c>
      <c r="T41" s="10"/>
      <c r="U41" s="14">
        <v>11</v>
      </c>
      <c r="V41" s="10"/>
      <c r="W41" s="14">
        <v>12</v>
      </c>
      <c r="X41" s="10"/>
      <c r="Y41" s="14">
        <v>13</v>
      </c>
      <c r="Z41" s="10"/>
      <c r="AA41" s="14">
        <v>14</v>
      </c>
      <c r="AB41" s="10"/>
      <c r="AC41" s="14">
        <v>15</v>
      </c>
      <c r="AD41" s="10"/>
      <c r="AE41" s="14">
        <v>16</v>
      </c>
      <c r="AF41" s="10"/>
      <c r="AG41" s="14">
        <v>17</v>
      </c>
    </row>
    <row r="42" spans="1:53" ht="18.95" customHeight="1">
      <c r="A42" s="15" t="s">
        <v>18</v>
      </c>
      <c r="B42" s="17"/>
      <c r="D42" s="17"/>
      <c r="E42" s="27">
        <v>1</v>
      </c>
      <c r="F42" s="17"/>
      <c r="G42" s="18">
        <v>139</v>
      </c>
      <c r="H42" s="17"/>
      <c r="I42" s="20">
        <v>14</v>
      </c>
      <c r="J42" s="20">
        <v>25</v>
      </c>
      <c r="K42" s="17"/>
      <c r="L42" s="27">
        <v>2</v>
      </c>
      <c r="M42" s="17"/>
      <c r="N42" s="20">
        <v>1</v>
      </c>
      <c r="O42" s="17"/>
      <c r="P42" s="16">
        <v>0</v>
      </c>
      <c r="Q42" s="17"/>
      <c r="R42" s="16">
        <v>6</v>
      </c>
      <c r="S42" s="17"/>
      <c r="T42" s="18">
        <v>2</v>
      </c>
      <c r="U42" s="17"/>
      <c r="V42" s="18">
        <v>0</v>
      </c>
      <c r="W42" s="17"/>
      <c r="X42" s="18">
        <v>0</v>
      </c>
      <c r="Y42" s="17"/>
      <c r="Z42" s="18">
        <v>0</v>
      </c>
      <c r="AA42" s="17"/>
      <c r="AB42" s="18">
        <v>0</v>
      </c>
      <c r="AC42" s="17"/>
      <c r="AD42" s="18">
        <v>11</v>
      </c>
      <c r="AE42" s="17"/>
      <c r="AF42" s="20">
        <v>2</v>
      </c>
      <c r="AG42" s="25">
        <v>789</v>
      </c>
    </row>
    <row r="43" spans="1:53" ht="18" customHeight="1">
      <c r="A43" s="15" t="s">
        <v>19</v>
      </c>
      <c r="B43" s="17"/>
      <c r="D43" s="17"/>
      <c r="E43" s="27">
        <v>0</v>
      </c>
      <c r="F43" s="17"/>
      <c r="G43" s="18">
        <v>142</v>
      </c>
      <c r="H43" s="17"/>
      <c r="I43" s="20">
        <v>13</v>
      </c>
      <c r="J43" s="20">
        <v>29</v>
      </c>
      <c r="K43" s="17"/>
      <c r="L43" s="27">
        <v>4</v>
      </c>
      <c r="M43" s="17"/>
      <c r="N43" s="20">
        <v>1</v>
      </c>
      <c r="O43" s="17"/>
      <c r="P43" s="16">
        <v>0</v>
      </c>
      <c r="Q43" s="17"/>
      <c r="R43" s="16">
        <v>0</v>
      </c>
      <c r="S43" s="17"/>
      <c r="T43" s="18">
        <v>5</v>
      </c>
      <c r="U43" s="17"/>
      <c r="V43" s="18">
        <v>0</v>
      </c>
      <c r="W43" s="17"/>
      <c r="X43" s="18">
        <v>0</v>
      </c>
      <c r="Y43" s="17"/>
      <c r="Z43" s="18">
        <v>0</v>
      </c>
      <c r="AA43" s="17"/>
      <c r="AB43" s="18">
        <v>0</v>
      </c>
      <c r="AC43" s="17"/>
      <c r="AD43" s="18">
        <v>13</v>
      </c>
      <c r="AE43" s="17"/>
      <c r="AF43" s="20">
        <v>10</v>
      </c>
      <c r="AG43" s="25">
        <v>1017</v>
      </c>
    </row>
    <row r="44" spans="1:53" ht="18" customHeight="1">
      <c r="A44" s="15" t="s">
        <v>20</v>
      </c>
      <c r="B44" s="17"/>
      <c r="D44" s="17"/>
      <c r="E44" s="27">
        <v>1</v>
      </c>
      <c r="F44" s="17"/>
      <c r="G44" s="18">
        <v>112</v>
      </c>
      <c r="H44" s="17"/>
      <c r="I44" s="20">
        <v>10</v>
      </c>
      <c r="J44" s="20">
        <v>29</v>
      </c>
      <c r="K44" s="17"/>
      <c r="L44" s="27">
        <v>2</v>
      </c>
      <c r="M44" s="17"/>
      <c r="N44" s="20">
        <v>1</v>
      </c>
      <c r="O44" s="17"/>
      <c r="P44" s="16">
        <v>1</v>
      </c>
      <c r="Q44" s="17"/>
      <c r="R44" s="16">
        <v>3</v>
      </c>
      <c r="S44" s="17"/>
      <c r="T44" s="18">
        <v>3</v>
      </c>
      <c r="U44" s="17"/>
      <c r="V44" s="18">
        <v>0</v>
      </c>
      <c r="W44" s="17"/>
      <c r="X44" s="18">
        <v>0</v>
      </c>
      <c r="Y44" s="17"/>
      <c r="Z44" s="18">
        <v>0</v>
      </c>
      <c r="AA44" s="17"/>
      <c r="AB44" s="18">
        <v>0</v>
      </c>
      <c r="AC44" s="17"/>
      <c r="AD44" s="18">
        <v>14</v>
      </c>
      <c r="AE44" s="17"/>
      <c r="AF44" s="20">
        <v>8</v>
      </c>
      <c r="AG44" s="25">
        <v>1018</v>
      </c>
    </row>
    <row r="45" spans="1:53" ht="18" customHeight="1">
      <c r="A45" s="15" t="s">
        <v>21</v>
      </c>
      <c r="B45" s="17"/>
      <c r="D45" s="17"/>
      <c r="E45" s="27">
        <v>3</v>
      </c>
      <c r="F45" s="17"/>
      <c r="G45" s="18">
        <v>140</v>
      </c>
      <c r="H45" s="17"/>
      <c r="I45" s="20">
        <v>7</v>
      </c>
      <c r="J45" s="20">
        <v>30</v>
      </c>
      <c r="K45" s="17"/>
      <c r="L45" s="27">
        <v>2</v>
      </c>
      <c r="M45" s="17"/>
      <c r="N45" s="20">
        <v>1</v>
      </c>
      <c r="O45" s="17"/>
      <c r="P45" s="16">
        <v>1</v>
      </c>
      <c r="Q45" s="17"/>
      <c r="R45" s="16">
        <v>2</v>
      </c>
      <c r="S45" s="17"/>
      <c r="T45" s="18">
        <v>4</v>
      </c>
      <c r="U45" s="17"/>
      <c r="V45" s="18">
        <v>0</v>
      </c>
      <c r="W45" s="17"/>
      <c r="X45" s="18">
        <v>0</v>
      </c>
      <c r="Y45" s="17"/>
      <c r="Z45" s="18">
        <v>0</v>
      </c>
      <c r="AA45" s="17"/>
      <c r="AB45" s="18">
        <v>0</v>
      </c>
      <c r="AC45" s="17"/>
      <c r="AD45" s="18">
        <v>16</v>
      </c>
      <c r="AE45" s="17"/>
      <c r="AF45" s="20">
        <v>3</v>
      </c>
      <c r="AG45" s="25">
        <v>1034</v>
      </c>
    </row>
    <row r="46" spans="1:53" ht="18" customHeight="1">
      <c r="A46" s="15" t="s">
        <v>22</v>
      </c>
      <c r="B46" s="17"/>
      <c r="D46" s="17"/>
      <c r="E46" s="27">
        <v>1</v>
      </c>
      <c r="F46" s="17"/>
      <c r="G46" s="18">
        <v>133</v>
      </c>
      <c r="H46" s="17"/>
      <c r="I46" s="20">
        <v>13</v>
      </c>
      <c r="J46" s="20">
        <v>17</v>
      </c>
      <c r="K46" s="17"/>
      <c r="L46" s="27">
        <v>4</v>
      </c>
      <c r="M46" s="17"/>
      <c r="N46" s="20">
        <v>0</v>
      </c>
      <c r="O46" s="17"/>
      <c r="P46" s="16">
        <v>0</v>
      </c>
      <c r="Q46" s="17"/>
      <c r="R46" s="16">
        <v>0</v>
      </c>
      <c r="S46" s="17"/>
      <c r="T46" s="18">
        <v>5</v>
      </c>
      <c r="U46" s="17"/>
      <c r="V46" s="18">
        <v>0</v>
      </c>
      <c r="W46" s="17"/>
      <c r="X46" s="18">
        <v>0</v>
      </c>
      <c r="Y46" s="17"/>
      <c r="Z46" s="18">
        <v>0</v>
      </c>
      <c r="AA46" s="17"/>
      <c r="AB46" s="18">
        <v>0</v>
      </c>
      <c r="AC46" s="17"/>
      <c r="AD46" s="18">
        <v>14</v>
      </c>
      <c r="AE46" s="17"/>
      <c r="AF46" s="20">
        <v>1</v>
      </c>
      <c r="AG46" s="25">
        <v>1024</v>
      </c>
    </row>
    <row r="47" spans="1:53" ht="14.1" customHeight="1">
      <c r="A47" s="15" t="s">
        <v>23</v>
      </c>
      <c r="B47" s="17"/>
      <c r="D47" s="17"/>
      <c r="E47" s="27">
        <v>0</v>
      </c>
      <c r="F47" s="17"/>
      <c r="G47" s="18">
        <v>111</v>
      </c>
      <c r="H47" s="17"/>
      <c r="I47" s="20">
        <v>14</v>
      </c>
      <c r="J47" s="20">
        <v>34</v>
      </c>
      <c r="K47" s="17"/>
      <c r="L47" s="27">
        <v>4</v>
      </c>
      <c r="M47" s="17"/>
      <c r="N47" s="20">
        <v>0</v>
      </c>
      <c r="O47" s="17"/>
      <c r="P47" s="16">
        <v>1</v>
      </c>
      <c r="Q47" s="17"/>
      <c r="R47" s="16">
        <v>1</v>
      </c>
      <c r="S47" s="17"/>
      <c r="T47" s="18">
        <v>4</v>
      </c>
      <c r="U47" s="17"/>
      <c r="V47" s="18">
        <v>0</v>
      </c>
      <c r="W47" s="17"/>
      <c r="X47" s="18">
        <v>0</v>
      </c>
      <c r="Y47" s="17"/>
      <c r="Z47" s="18">
        <v>0</v>
      </c>
      <c r="AA47" s="17"/>
      <c r="AB47" s="18">
        <v>0</v>
      </c>
      <c r="AC47" s="17"/>
      <c r="AD47" s="18">
        <v>14</v>
      </c>
      <c r="AE47" s="17"/>
      <c r="AF47" s="20">
        <v>1</v>
      </c>
      <c r="AG47" s="25">
        <v>1033</v>
      </c>
    </row>
    <row r="48" spans="1:53" ht="12.95" customHeight="1">
      <c r="A48" t="s">
        <v>53</v>
      </c>
    </row>
    <row r="49" spans="1:1" ht="12" customHeight="1">
      <c r="A49" s="21" t="s">
        <v>24</v>
      </c>
    </row>
    <row r="50" spans="1:1" ht="14.1" customHeight="1">
      <c r="A50" s="4" t="s">
        <v>45</v>
      </c>
    </row>
  </sheetData>
  <mergeCells count="32">
    <mergeCell ref="AM3:AQ3"/>
    <mergeCell ref="AR3:AX3"/>
    <mergeCell ref="AY3:AZ3"/>
    <mergeCell ref="BA3:BA5"/>
    <mergeCell ref="AM4:AM5"/>
    <mergeCell ref="AN4:AO4"/>
    <mergeCell ref="AP4:AP5"/>
    <mergeCell ref="AQ4:AQ5"/>
    <mergeCell ref="AR4:AU4"/>
    <mergeCell ref="AV4:AX4"/>
    <mergeCell ref="AY4:AY5"/>
    <mergeCell ref="AZ4:AZ5"/>
    <mergeCell ref="F40:G40"/>
    <mergeCell ref="AB40:AG40"/>
    <mergeCell ref="AJ3:AJ6"/>
    <mergeCell ref="AK3:AK5"/>
    <mergeCell ref="AL3:AL5"/>
    <mergeCell ref="AJ21:AJ24"/>
    <mergeCell ref="AK21:AK23"/>
    <mergeCell ref="AL21:AL23"/>
    <mergeCell ref="AM21:AQ21"/>
    <mergeCell ref="AR21:AX21"/>
    <mergeCell ref="AY21:AZ21"/>
    <mergeCell ref="BA21:BA23"/>
    <mergeCell ref="AM22:AM23"/>
    <mergeCell ref="AN22:AO22"/>
    <mergeCell ref="AP22:AP23"/>
    <mergeCell ref="AQ22:AQ23"/>
    <mergeCell ref="AR22:AU22"/>
    <mergeCell ref="AV22:AX22"/>
    <mergeCell ref="AY22:AY23"/>
    <mergeCell ref="AZ22:AZ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09498-2299-43F1-9852-F91F46D0B790}">
  <sheetPr codeName="Sheet1"/>
  <dimension ref="A1:B19"/>
  <sheetViews>
    <sheetView tabSelected="1" workbookViewId="0">
      <selection activeCell="J9" sqref="J9"/>
    </sheetView>
  </sheetViews>
  <sheetFormatPr defaultRowHeight="12.75"/>
  <cols>
    <col min="1" max="1" width="23.83203125" customWidth="1"/>
    <col min="2" max="2" width="114.33203125" customWidth="1"/>
  </cols>
  <sheetData>
    <row r="1" spans="1:2" s="185" customFormat="1" ht="21">
      <c r="A1" s="186" t="s">
        <v>240</v>
      </c>
      <c r="B1" s="187" t="s">
        <v>243</v>
      </c>
    </row>
    <row r="2" spans="1:2" s="185" customFormat="1" ht="21">
      <c r="A2" s="188" t="s">
        <v>248</v>
      </c>
      <c r="B2" s="189" t="s">
        <v>250</v>
      </c>
    </row>
    <row r="3" spans="1:2" s="185" customFormat="1" ht="21">
      <c r="A3" s="188" t="s">
        <v>255</v>
      </c>
      <c r="B3" s="189" t="s">
        <v>256</v>
      </c>
    </row>
    <row r="4" spans="1:2" s="185" customFormat="1" ht="21">
      <c r="A4" s="188" t="s">
        <v>205</v>
      </c>
      <c r="B4" s="189" t="s">
        <v>260</v>
      </c>
    </row>
    <row r="5" spans="1:2" s="185" customFormat="1" ht="69" customHeight="1">
      <c r="A5" s="188" t="s">
        <v>211</v>
      </c>
      <c r="B5" s="190" t="s">
        <v>264</v>
      </c>
    </row>
    <row r="6" spans="1:2" s="185" customFormat="1" ht="21">
      <c r="A6" s="188" t="s">
        <v>267</v>
      </c>
      <c r="B6" s="189" t="s">
        <v>364</v>
      </c>
    </row>
    <row r="7" spans="1:2" s="185" customFormat="1" ht="21">
      <c r="A7" s="188" t="s">
        <v>271</v>
      </c>
      <c r="B7" s="189" t="s">
        <v>272</v>
      </c>
    </row>
    <row r="8" spans="1:2" s="185" customFormat="1" ht="21">
      <c r="A8" s="188" t="s">
        <v>274</v>
      </c>
      <c r="B8" s="189" t="s">
        <v>275</v>
      </c>
    </row>
    <row r="9" spans="1:2" s="185" customFormat="1" ht="21">
      <c r="A9" s="188" t="s">
        <v>277</v>
      </c>
      <c r="B9" s="189" t="s">
        <v>278</v>
      </c>
    </row>
    <row r="10" spans="1:2" s="185" customFormat="1" ht="21">
      <c r="A10" s="188" t="s">
        <v>280</v>
      </c>
      <c r="B10" s="189" t="s">
        <v>281</v>
      </c>
    </row>
    <row r="11" spans="1:2" s="185" customFormat="1" ht="21">
      <c r="A11" s="188" t="s">
        <v>283</v>
      </c>
      <c r="B11" s="189" t="s">
        <v>286</v>
      </c>
    </row>
    <row r="12" spans="1:2" s="185" customFormat="1" ht="21">
      <c r="A12" s="188" t="s">
        <v>290</v>
      </c>
      <c r="B12" s="189" t="s">
        <v>293</v>
      </c>
    </row>
    <row r="13" spans="1:2" s="185" customFormat="1" ht="40.5">
      <c r="A13" s="188" t="s">
        <v>295</v>
      </c>
      <c r="B13" s="189" t="s">
        <v>298</v>
      </c>
    </row>
    <row r="14" spans="1:2" s="185" customFormat="1" ht="21">
      <c r="A14" s="188" t="s">
        <v>300</v>
      </c>
      <c r="B14" s="189" t="s">
        <v>302</v>
      </c>
    </row>
    <row r="15" spans="1:2" s="185" customFormat="1" ht="21">
      <c r="A15" s="188" t="s">
        <v>304</v>
      </c>
      <c r="B15" s="189" t="s">
        <v>305</v>
      </c>
    </row>
    <row r="16" spans="1:2" s="185" customFormat="1" ht="42">
      <c r="A16" s="188" t="s">
        <v>308</v>
      </c>
      <c r="B16" s="189" t="s">
        <v>311</v>
      </c>
    </row>
    <row r="17" spans="1:2" s="185" customFormat="1" ht="21">
      <c r="A17" s="188" t="s">
        <v>313</v>
      </c>
      <c r="B17" s="189" t="s">
        <v>367</v>
      </c>
    </row>
    <row r="18" spans="1:2" s="185" customFormat="1" ht="40.5">
      <c r="A18" s="188" t="s">
        <v>365</v>
      </c>
      <c r="B18" s="189" t="s">
        <v>320</v>
      </c>
    </row>
    <row r="19" spans="1:2" s="185" customFormat="1" ht="41.25" thickBot="1">
      <c r="A19" s="191" t="s">
        <v>366</v>
      </c>
      <c r="B19" s="192" t="s">
        <v>331</v>
      </c>
    </row>
  </sheetData>
  <hyperlinks>
    <hyperlink ref="B5" r:id="rId1" location="tau" tooltip="Car-Following-Models" display="http://sumo.dlr.de/wiki/Car-Following-Models - tau" xr:uid="{02D3A5D7-DA8A-4260-B981-B439A84A51FC}"/>
  </hyperlinks>
  <pageMargins left="0.7" right="0.7" top="0.75" bottom="0.75" header="0.3" footer="0.3"/>
  <pageSetup paperSize="3" orientation="landscape"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C9160-A614-422C-81BE-EFA56E351791}">
  <sheetPr codeName="Sheet3">
    <pageSetUpPr fitToPage="1"/>
  </sheetPr>
  <dimension ref="A1:AN99"/>
  <sheetViews>
    <sheetView topLeftCell="Y2" zoomScale="85" zoomScaleNormal="85" zoomScaleSheetLayoutView="107" workbookViewId="0">
      <selection activeCell="AG9" sqref="AG9:AH27"/>
    </sheetView>
  </sheetViews>
  <sheetFormatPr defaultRowHeight="15"/>
  <cols>
    <col min="1" max="1" width="12.1640625" style="63" customWidth="1"/>
    <col min="2" max="2" width="27.33203125" style="63" customWidth="1"/>
    <col min="3" max="5" width="10.83203125" style="63" customWidth="1"/>
    <col min="6" max="6" width="9.33203125" style="63"/>
    <col min="7" max="7" width="11" style="63" customWidth="1"/>
    <col min="8" max="8" width="10.33203125" style="63" customWidth="1"/>
    <col min="9" max="9" width="11.5" style="63" customWidth="1"/>
    <col min="10" max="10" width="9.33203125" style="63"/>
    <col min="11" max="11" width="18.33203125" style="63" bestFit="1" customWidth="1"/>
    <col min="12" max="12" width="9.33203125" style="63"/>
    <col min="13" max="13" width="13.6640625" style="63" bestFit="1" customWidth="1"/>
    <col min="14" max="14" width="10.33203125" style="63" customWidth="1"/>
    <col min="15" max="15" width="9.33203125" style="63"/>
    <col min="16" max="16" width="16.33203125" style="63" customWidth="1"/>
    <col min="17" max="17" width="13.6640625" style="63" customWidth="1"/>
    <col min="18" max="18" width="14.33203125" style="63" bestFit="1" customWidth="1"/>
    <col min="19" max="19" width="25" style="63" bestFit="1" customWidth="1"/>
    <col min="20" max="20" width="9.33203125" style="63"/>
    <col min="21" max="21" width="27.5" style="63" bestFit="1" customWidth="1"/>
    <col min="22" max="22" width="37.6640625" style="63" bestFit="1" customWidth="1"/>
    <col min="23" max="23" width="22.33203125" style="63" bestFit="1" customWidth="1"/>
    <col min="24" max="24" width="42.6640625" style="63" bestFit="1" customWidth="1"/>
    <col min="25" max="25" width="21.83203125" style="63" bestFit="1" customWidth="1"/>
    <col min="26" max="26" width="9.33203125" style="65"/>
    <col min="27" max="33" width="9.33203125" style="63"/>
    <col min="34" max="34" width="60.83203125" style="63" customWidth="1"/>
    <col min="35" max="16384" width="9.33203125" style="63"/>
  </cols>
  <sheetData>
    <row r="1" spans="1:26">
      <c r="A1" s="62"/>
      <c r="B1" s="62"/>
      <c r="C1" s="62"/>
      <c r="D1" s="62"/>
      <c r="E1" s="62"/>
      <c r="F1" s="62"/>
      <c r="G1" s="62"/>
      <c r="H1" s="62"/>
      <c r="I1" s="62"/>
      <c r="J1" s="62"/>
      <c r="K1" s="62"/>
      <c r="L1" s="62"/>
      <c r="M1" s="62"/>
      <c r="N1" s="62"/>
      <c r="O1" s="62"/>
      <c r="P1" s="62"/>
      <c r="Q1" s="62"/>
      <c r="R1" s="62"/>
      <c r="S1" s="62"/>
    </row>
    <row r="2" spans="1:26">
      <c r="A2" s="62"/>
      <c r="B2" s="169" t="s">
        <v>363</v>
      </c>
      <c r="C2" s="169" t="s">
        <v>182</v>
      </c>
      <c r="D2" s="172" t="s">
        <v>183</v>
      </c>
      <c r="E2" s="173"/>
      <c r="F2" s="173"/>
      <c r="G2" s="173"/>
      <c r="H2" s="174"/>
      <c r="I2" s="172" t="s">
        <v>184</v>
      </c>
      <c r="J2" s="173"/>
      <c r="K2" s="173"/>
      <c r="L2" s="173"/>
      <c r="M2" s="173"/>
      <c r="N2" s="173"/>
      <c r="O2" s="174"/>
      <c r="P2" s="172" t="s">
        <v>185</v>
      </c>
      <c r="Q2" s="174"/>
      <c r="R2" s="169" t="s">
        <v>186</v>
      </c>
      <c r="S2" s="62"/>
      <c r="T2" s="62"/>
      <c r="X2" s="64" t="s">
        <v>187</v>
      </c>
    </row>
    <row r="3" spans="1:26">
      <c r="A3" s="62"/>
      <c r="B3" s="170"/>
      <c r="C3" s="170"/>
      <c r="D3" s="175" t="s">
        <v>188</v>
      </c>
      <c r="E3" s="172" t="s">
        <v>189</v>
      </c>
      <c r="F3" s="174"/>
      <c r="G3" s="175" t="s">
        <v>190</v>
      </c>
      <c r="H3" s="175" t="s">
        <v>191</v>
      </c>
      <c r="I3" s="172" t="s">
        <v>192</v>
      </c>
      <c r="J3" s="173"/>
      <c r="K3" s="173"/>
      <c r="L3" s="174"/>
      <c r="M3" s="172" t="s">
        <v>193</v>
      </c>
      <c r="N3" s="173"/>
      <c r="O3" s="174"/>
      <c r="P3" s="169" t="s">
        <v>194</v>
      </c>
      <c r="Q3" s="169" t="s">
        <v>195</v>
      </c>
      <c r="R3" s="170"/>
      <c r="S3" s="62"/>
      <c r="T3" s="62"/>
      <c r="X3" s="66">
        <v>12</v>
      </c>
    </row>
    <row r="4" spans="1:26" ht="60">
      <c r="A4" s="62"/>
      <c r="B4" s="171"/>
      <c r="C4" s="171"/>
      <c r="D4" s="176"/>
      <c r="E4" s="67" t="s">
        <v>196</v>
      </c>
      <c r="F4" s="67" t="s">
        <v>197</v>
      </c>
      <c r="G4" s="176"/>
      <c r="H4" s="176"/>
      <c r="I4" s="67" t="s">
        <v>198</v>
      </c>
      <c r="J4" s="67" t="s">
        <v>199</v>
      </c>
      <c r="K4" s="67" t="s">
        <v>200</v>
      </c>
      <c r="L4" s="67" t="s">
        <v>201</v>
      </c>
      <c r="M4" s="67" t="s">
        <v>200</v>
      </c>
      <c r="N4" s="68" t="s">
        <v>202</v>
      </c>
      <c r="O4" s="68" t="s">
        <v>203</v>
      </c>
      <c r="P4" s="171"/>
      <c r="Q4" s="171"/>
      <c r="R4" s="171"/>
      <c r="S4" s="62"/>
      <c r="T4" s="62"/>
      <c r="U4" t="s">
        <v>204</v>
      </c>
      <c r="X4" s="66">
        <v>13.41</v>
      </c>
    </row>
    <row r="5" spans="1:26" ht="30">
      <c r="A5" s="62"/>
      <c r="B5" s="69">
        <v>1</v>
      </c>
      <c r="C5" s="69">
        <v>2</v>
      </c>
      <c r="D5" s="69">
        <v>3</v>
      </c>
      <c r="E5" s="69">
        <v>4</v>
      </c>
      <c r="F5" s="69">
        <v>5</v>
      </c>
      <c r="G5" s="69">
        <v>6</v>
      </c>
      <c r="H5" s="69">
        <v>7</v>
      </c>
      <c r="I5" s="69">
        <v>8</v>
      </c>
      <c r="J5" s="69">
        <v>9</v>
      </c>
      <c r="K5" s="70">
        <v>10</v>
      </c>
      <c r="L5" s="70">
        <v>11</v>
      </c>
      <c r="M5" s="70">
        <v>12</v>
      </c>
      <c r="N5" s="69">
        <v>13</v>
      </c>
      <c r="O5" s="70">
        <v>14</v>
      </c>
      <c r="P5" s="69">
        <v>15</v>
      </c>
      <c r="Q5" s="70">
        <v>16</v>
      </c>
      <c r="R5" s="70">
        <v>17</v>
      </c>
      <c r="S5" s="62"/>
      <c r="T5" s="62"/>
      <c r="W5" s="71" t="s">
        <v>205</v>
      </c>
      <c r="X5" s="66">
        <v>25</v>
      </c>
      <c r="Y5" s="72" t="s">
        <v>206</v>
      </c>
    </row>
    <row r="6" spans="1:26" hidden="1">
      <c r="A6" s="62"/>
      <c r="E6" s="73" t="s">
        <v>207</v>
      </c>
      <c r="F6" s="63" t="s">
        <v>208</v>
      </c>
      <c r="G6" s="74" t="s">
        <v>209</v>
      </c>
      <c r="N6" s="63" t="s">
        <v>210</v>
      </c>
      <c r="T6" s="62"/>
      <c r="W6" s="71" t="s">
        <v>211</v>
      </c>
      <c r="X6" s="66">
        <v>17</v>
      </c>
      <c r="Y6" s="75"/>
    </row>
    <row r="7" spans="1:26" ht="30" hidden="1">
      <c r="A7" s="62"/>
      <c r="B7" s="63" t="s">
        <v>212</v>
      </c>
      <c r="C7" s="63" t="s">
        <v>212</v>
      </c>
      <c r="D7" s="63" t="s">
        <v>212</v>
      </c>
      <c r="E7" s="63" t="s">
        <v>212</v>
      </c>
      <c r="F7" s="63" t="s">
        <v>212</v>
      </c>
      <c r="G7" s="63" t="s">
        <v>212</v>
      </c>
      <c r="H7" s="63" t="s">
        <v>212</v>
      </c>
      <c r="I7" s="63" t="s">
        <v>212</v>
      </c>
      <c r="J7" s="63" t="s">
        <v>212</v>
      </c>
      <c r="K7" s="63" t="s">
        <v>212</v>
      </c>
      <c r="L7" s="63" t="s">
        <v>212</v>
      </c>
      <c r="M7" s="63" t="s">
        <v>212</v>
      </c>
      <c r="N7" s="63" t="s">
        <v>212</v>
      </c>
      <c r="O7" s="63" t="s">
        <v>212</v>
      </c>
      <c r="P7" s="63" t="s">
        <v>212</v>
      </c>
      <c r="Q7" s="63" t="s">
        <v>212</v>
      </c>
      <c r="R7" s="63" t="s">
        <v>212</v>
      </c>
      <c r="S7" s="63" t="s">
        <v>212</v>
      </c>
      <c r="T7" s="62" t="s">
        <v>212</v>
      </c>
      <c r="U7" s="76" t="s">
        <v>213</v>
      </c>
      <c r="V7" s="77" t="s">
        <v>214</v>
      </c>
    </row>
    <row r="8" spans="1:26" ht="28.5">
      <c r="A8" s="62"/>
      <c r="B8" s="178" t="s">
        <v>215</v>
      </c>
      <c r="C8" s="179" t="s">
        <v>216</v>
      </c>
      <c r="D8" s="179" t="s">
        <v>217</v>
      </c>
      <c r="E8" s="179" t="s">
        <v>218</v>
      </c>
      <c r="F8" s="179" t="s">
        <v>219</v>
      </c>
      <c r="G8" s="179" t="s">
        <v>220</v>
      </c>
      <c r="H8" s="179" t="s">
        <v>221</v>
      </c>
      <c r="I8" s="179" t="s">
        <v>362</v>
      </c>
      <c r="J8" s="179" t="s">
        <v>222</v>
      </c>
      <c r="K8" s="179" t="s">
        <v>223</v>
      </c>
      <c r="L8" s="179" t="s">
        <v>224</v>
      </c>
      <c r="M8" s="179" t="s">
        <v>225</v>
      </c>
      <c r="N8" s="179" t="s">
        <v>226</v>
      </c>
      <c r="O8" s="179" t="s">
        <v>227</v>
      </c>
      <c r="P8" s="179" t="s">
        <v>228</v>
      </c>
      <c r="Q8" s="179" t="s">
        <v>229</v>
      </c>
      <c r="R8" s="181" t="s">
        <v>230</v>
      </c>
      <c r="S8" s="182" t="s">
        <v>231</v>
      </c>
      <c r="T8" s="115"/>
      <c r="U8" s="77" t="s">
        <v>232</v>
      </c>
    </row>
    <row r="9" spans="1:26" ht="15.75" customHeight="1">
      <c r="A9" s="78" t="s">
        <v>233</v>
      </c>
      <c r="B9" s="87" t="s">
        <v>234</v>
      </c>
      <c r="C9" s="79">
        <v>1</v>
      </c>
      <c r="D9" s="79">
        <v>5</v>
      </c>
      <c r="E9" s="79">
        <v>0.5</v>
      </c>
      <c r="F9" s="79">
        <v>2</v>
      </c>
      <c r="G9" s="79">
        <v>4</v>
      </c>
      <c r="H9" s="177">
        <v>3</v>
      </c>
      <c r="I9" s="184">
        <v>11.176</v>
      </c>
      <c r="J9" s="80">
        <v>0.75</v>
      </c>
      <c r="K9" s="80">
        <v>0.2</v>
      </c>
      <c r="L9" s="80" t="s">
        <v>235</v>
      </c>
      <c r="M9" s="80" t="s">
        <v>236</v>
      </c>
      <c r="N9" s="80">
        <v>2</v>
      </c>
      <c r="O9" s="80">
        <v>0</v>
      </c>
      <c r="P9" s="80" t="s">
        <v>237</v>
      </c>
      <c r="Q9" s="80" t="s">
        <v>238</v>
      </c>
      <c r="R9" s="116">
        <v>0</v>
      </c>
      <c r="S9" s="81" t="s">
        <v>239</v>
      </c>
      <c r="T9" s="89"/>
      <c r="U9" s="63" t="str">
        <f>_xlfn.CONCAT($U$8,B9,"""\""",$V$7, " ",M9)</f>
        <v>--trip-attribute="type=\"Car_meek"\" --edge-permission passenger</v>
      </c>
      <c r="W9" s="82" t="s">
        <v>240</v>
      </c>
      <c r="X9" s="72" t="s">
        <v>241</v>
      </c>
      <c r="Y9" s="83" t="s">
        <v>242</v>
      </c>
      <c r="Z9" s="84" t="s">
        <v>243</v>
      </c>
    </row>
    <row r="10" spans="1:26" ht="15.75" customHeight="1">
      <c r="A10" s="78" t="s">
        <v>244</v>
      </c>
      <c r="B10" s="87" t="s">
        <v>245</v>
      </c>
      <c r="C10" s="79">
        <v>2.6</v>
      </c>
      <c r="D10" s="79">
        <v>4.5</v>
      </c>
      <c r="E10" s="79">
        <v>0.5</v>
      </c>
      <c r="F10" s="79">
        <v>1</v>
      </c>
      <c r="G10" s="79">
        <v>5.5</v>
      </c>
      <c r="H10" s="177">
        <v>3</v>
      </c>
      <c r="I10" s="184">
        <v>14.30528</v>
      </c>
      <c r="J10" s="80">
        <v>1</v>
      </c>
      <c r="K10" s="80">
        <v>0.1</v>
      </c>
      <c r="L10" s="80" t="s">
        <v>246</v>
      </c>
      <c r="M10" s="80" t="s">
        <v>236</v>
      </c>
      <c r="N10" s="80">
        <v>2</v>
      </c>
      <c r="O10" s="80">
        <v>0.5</v>
      </c>
      <c r="P10" s="80" t="s">
        <v>237</v>
      </c>
      <c r="Q10" s="80" t="s">
        <v>238</v>
      </c>
      <c r="R10" s="116">
        <v>0</v>
      </c>
      <c r="S10" s="81" t="s">
        <v>247</v>
      </c>
      <c r="T10" s="89"/>
      <c r="U10" s="63" t="str">
        <f>_xlfn.CONCAT($U$8,B10,"""\""",$V$7, " ",M10)</f>
        <v>--trip-attribute="type=\"Car_norm"\" --edge-permission passenger</v>
      </c>
      <c r="W10" s="71" t="s">
        <v>248</v>
      </c>
      <c r="X10" s="72" t="s">
        <v>249</v>
      </c>
      <c r="Y10" s="72">
        <v>2.6</v>
      </c>
      <c r="Z10" s="84" t="s">
        <v>250</v>
      </c>
    </row>
    <row r="11" spans="1:26" ht="15.75" customHeight="1">
      <c r="A11" s="78" t="s">
        <v>251</v>
      </c>
      <c r="B11" s="87" t="s">
        <v>252</v>
      </c>
      <c r="C11" s="79">
        <v>4</v>
      </c>
      <c r="D11" s="79">
        <v>6</v>
      </c>
      <c r="E11" s="79">
        <v>0.75</v>
      </c>
      <c r="F11" s="79">
        <v>1</v>
      </c>
      <c r="G11" s="79">
        <v>5.5</v>
      </c>
      <c r="H11" s="177">
        <v>3</v>
      </c>
      <c r="I11" s="184">
        <v>14.30528</v>
      </c>
      <c r="J11" s="80">
        <v>2</v>
      </c>
      <c r="K11" s="80">
        <v>0.5</v>
      </c>
      <c r="L11" s="80" t="s">
        <v>253</v>
      </c>
      <c r="M11" s="80" t="s">
        <v>236</v>
      </c>
      <c r="N11" s="80">
        <v>2</v>
      </c>
      <c r="O11" s="80">
        <v>1</v>
      </c>
      <c r="P11" s="80" t="s">
        <v>237</v>
      </c>
      <c r="Q11" s="80" t="s">
        <v>238</v>
      </c>
      <c r="R11" s="116">
        <v>0</v>
      </c>
      <c r="S11" s="81" t="s">
        <v>254</v>
      </c>
      <c r="T11" s="89"/>
      <c r="U11" s="63" t="str">
        <f>_xlfn.CONCAT($U$8,B11,"""\""",$V$7, " ",M11)</f>
        <v>--trip-attribute="type=\"Car_agg"\" --edge-permission passenger</v>
      </c>
      <c r="W11" s="71" t="s">
        <v>255</v>
      </c>
      <c r="X11" s="72" t="s">
        <v>249</v>
      </c>
      <c r="Y11" s="72">
        <v>4.5</v>
      </c>
      <c r="Z11" s="84" t="s">
        <v>256</v>
      </c>
    </row>
    <row r="12" spans="1:26" ht="15.75" customHeight="1">
      <c r="A12" s="78" t="s">
        <v>257</v>
      </c>
      <c r="B12" s="87" t="s">
        <v>258</v>
      </c>
      <c r="C12" s="79">
        <v>2</v>
      </c>
      <c r="D12" s="79">
        <v>4.5</v>
      </c>
      <c r="E12" s="79">
        <v>0.5</v>
      </c>
      <c r="F12" s="79">
        <v>1</v>
      </c>
      <c r="G12" s="79">
        <v>5</v>
      </c>
      <c r="H12" s="177">
        <v>3</v>
      </c>
      <c r="I12" s="184">
        <v>14.30528</v>
      </c>
      <c r="J12" s="80">
        <v>1.5</v>
      </c>
      <c r="K12" s="80">
        <v>0.1</v>
      </c>
      <c r="L12" s="80" t="s">
        <v>259</v>
      </c>
      <c r="M12" s="80" t="s">
        <v>236</v>
      </c>
      <c r="N12" s="80">
        <v>2</v>
      </c>
      <c r="O12" s="80">
        <v>0.75</v>
      </c>
      <c r="P12" s="80" t="s">
        <v>237</v>
      </c>
      <c r="Q12" s="80" t="s">
        <v>238</v>
      </c>
      <c r="R12" s="180">
        <v>0.79966187658495347</v>
      </c>
      <c r="S12" s="81" t="s">
        <v>247</v>
      </c>
      <c r="T12" s="89"/>
      <c r="U12" s="63" t="str">
        <f>_xlfn.CONCAT($U$8,B12,"""\""",$V$7, " ",M12)</f>
        <v>--trip-attribute="type=\"Car_communuter"\" --edge-permission passenger</v>
      </c>
      <c r="W12" s="71" t="s">
        <v>205</v>
      </c>
      <c r="X12" s="72" t="s">
        <v>249</v>
      </c>
      <c r="Y12" s="72">
        <v>0.5</v>
      </c>
      <c r="Z12" s="84" t="s">
        <v>260</v>
      </c>
    </row>
    <row r="13" spans="1:26" ht="15.75" customHeight="1">
      <c r="A13" s="78" t="s">
        <v>261</v>
      </c>
      <c r="B13" s="87" t="s">
        <v>262</v>
      </c>
      <c r="C13" s="79">
        <v>4</v>
      </c>
      <c r="D13" s="79">
        <v>4.5</v>
      </c>
      <c r="E13" s="79">
        <v>0.6</v>
      </c>
      <c r="F13" s="79">
        <v>1</v>
      </c>
      <c r="G13" s="79">
        <v>1</v>
      </c>
      <c r="H13" s="177">
        <f>G13*0.75</f>
        <v>0.75</v>
      </c>
      <c r="I13" s="184">
        <v>24.587199999999999</v>
      </c>
      <c r="J13" s="79">
        <v>2</v>
      </c>
      <c r="K13" s="79">
        <v>0.1</v>
      </c>
      <c r="L13" s="79" t="s">
        <v>253</v>
      </c>
      <c r="M13" s="79" t="s">
        <v>263</v>
      </c>
      <c r="N13" s="79">
        <v>0.5</v>
      </c>
      <c r="O13" s="79">
        <v>0.75</v>
      </c>
      <c r="P13" s="80" t="s">
        <v>237</v>
      </c>
      <c r="Q13" s="79" t="s">
        <v>238</v>
      </c>
      <c r="R13" s="180">
        <f>0.101437024513948*0.75</f>
        <v>7.6077768385461E-2</v>
      </c>
      <c r="S13" s="81" t="s">
        <v>263</v>
      </c>
      <c r="T13" s="62"/>
      <c r="U13" s="63" t="str">
        <f>_xlfn.CONCAT($U$8,B13,"""\""",$V$7, " ",M13)</f>
        <v>--trip-attribute="type=\"Motor_cycle"\" --edge-permission motorcycle</v>
      </c>
      <c r="W13" s="71" t="s">
        <v>211</v>
      </c>
      <c r="X13" s="72" t="s">
        <v>249</v>
      </c>
      <c r="Y13" s="72">
        <v>1</v>
      </c>
      <c r="Z13" s="85" t="s">
        <v>264</v>
      </c>
    </row>
    <row r="14" spans="1:26" ht="15.75" customHeight="1">
      <c r="A14" s="78" t="s">
        <v>265</v>
      </c>
      <c r="B14" s="87" t="s">
        <v>266</v>
      </c>
      <c r="C14" s="79">
        <v>2.6</v>
      </c>
      <c r="D14" s="79">
        <v>4.5</v>
      </c>
      <c r="E14" s="79">
        <v>0.75</v>
      </c>
      <c r="F14" s="79">
        <v>1</v>
      </c>
      <c r="G14" s="79">
        <v>0.8</v>
      </c>
      <c r="H14" s="177">
        <f t="shared" ref="H14:H25" si="0">G14*0.75</f>
        <v>0.60000000000000009</v>
      </c>
      <c r="I14" s="184">
        <v>11.176</v>
      </c>
      <c r="J14" s="79">
        <v>1</v>
      </c>
      <c r="K14" s="79">
        <v>0.1</v>
      </c>
      <c r="L14" s="79" t="s">
        <v>235</v>
      </c>
      <c r="M14" s="79" t="s">
        <v>263</v>
      </c>
      <c r="N14" s="79">
        <v>0.5</v>
      </c>
      <c r="O14" s="79">
        <v>0.75</v>
      </c>
      <c r="P14" s="80" t="s">
        <v>237</v>
      </c>
      <c r="Q14" s="79" t="s">
        <v>238</v>
      </c>
      <c r="R14" s="116">
        <f>R13/4</f>
        <v>1.901944209636525E-2</v>
      </c>
      <c r="S14" s="81" t="s">
        <v>263</v>
      </c>
      <c r="T14" s="62"/>
      <c r="U14" s="63" t="str">
        <f>_xlfn.CONCAT($U$8,B14,"""\""",$V$7, " ",M14)</f>
        <v>--trip-attribute="type=\"Motor_scooter"\" --edge-permission motorcycle</v>
      </c>
      <c r="W14" s="71" t="s">
        <v>267</v>
      </c>
      <c r="X14" s="72" t="s">
        <v>249</v>
      </c>
      <c r="Y14" s="72">
        <v>5</v>
      </c>
      <c r="Z14" s="84" t="s">
        <v>361</v>
      </c>
    </row>
    <row r="15" spans="1:26" ht="15.75" customHeight="1">
      <c r="A15" s="78">
        <v>3</v>
      </c>
      <c r="B15" s="87" t="s">
        <v>268</v>
      </c>
      <c r="C15" s="79">
        <v>2</v>
      </c>
      <c r="D15" s="79">
        <v>2</v>
      </c>
      <c r="E15" s="79">
        <v>0.5</v>
      </c>
      <c r="F15" s="79">
        <v>2</v>
      </c>
      <c r="G15" s="79">
        <v>9.1999999999999993</v>
      </c>
      <c r="H15" s="177">
        <f t="shared" si="0"/>
        <v>6.8999999999999995</v>
      </c>
      <c r="I15" s="184">
        <v>11.176</v>
      </c>
      <c r="J15" s="79">
        <v>1.1000000000000001</v>
      </c>
      <c r="K15" s="79">
        <v>0.2</v>
      </c>
      <c r="L15" s="79" t="s">
        <v>246</v>
      </c>
      <c r="M15" s="79" t="s">
        <v>269</v>
      </c>
      <c r="N15" s="79">
        <v>2.4</v>
      </c>
      <c r="O15" s="79">
        <v>0.5</v>
      </c>
      <c r="P15" s="80" t="s">
        <v>237</v>
      </c>
      <c r="Q15" s="79" t="s">
        <v>238</v>
      </c>
      <c r="R15" s="180">
        <v>0.13136094674556212</v>
      </c>
      <c r="S15" s="81" t="s">
        <v>270</v>
      </c>
      <c r="T15" s="62"/>
      <c r="U15" s="63" t="str">
        <f>_xlfn.CONCAT($U$8,B15,"""\""",$V$7, " ",M15)</f>
        <v>--trip-attribute="type=\"Panel_Truck"\" --edge-permission truck</v>
      </c>
      <c r="W15" s="71" t="s">
        <v>271</v>
      </c>
      <c r="X15" s="72" t="s">
        <v>249</v>
      </c>
      <c r="Y15" s="72">
        <v>2.5</v>
      </c>
      <c r="Z15" s="84" t="s">
        <v>272</v>
      </c>
    </row>
    <row r="16" spans="1:26" ht="15.75" customHeight="1">
      <c r="A16" s="78">
        <v>4</v>
      </c>
      <c r="B16" s="87" t="s">
        <v>273</v>
      </c>
      <c r="C16" s="79">
        <v>2.6</v>
      </c>
      <c r="D16" s="79">
        <v>3</v>
      </c>
      <c r="E16" s="79">
        <v>0.5</v>
      </c>
      <c r="F16" s="79">
        <v>2</v>
      </c>
      <c r="G16" s="79">
        <v>9</v>
      </c>
      <c r="H16" s="177">
        <f t="shared" si="0"/>
        <v>6.75</v>
      </c>
      <c r="I16" s="184">
        <v>12.070079999999999</v>
      </c>
      <c r="J16" s="79">
        <v>1</v>
      </c>
      <c r="K16" s="79">
        <v>0.2</v>
      </c>
      <c r="L16" s="79" t="s">
        <v>246</v>
      </c>
      <c r="M16" s="79" t="s">
        <v>269</v>
      </c>
      <c r="N16" s="79">
        <v>2.5</v>
      </c>
      <c r="O16" s="79">
        <v>0.5</v>
      </c>
      <c r="P16" s="80" t="s">
        <v>237</v>
      </c>
      <c r="Q16" s="79" t="s">
        <v>238</v>
      </c>
      <c r="R16" s="180">
        <v>1.2003381234150465E-2</v>
      </c>
      <c r="S16" s="81" t="s">
        <v>269</v>
      </c>
      <c r="T16" s="62"/>
      <c r="U16" s="63" t="str">
        <f>_xlfn.CONCAT($U$8,B16,"""\""",$V$7, " ",M16)</f>
        <v>--trip-attribute="type=\"Single_Rear_Truck"\" --edge-permission truck</v>
      </c>
      <c r="W16" s="71" t="s">
        <v>274</v>
      </c>
      <c r="X16" s="72" t="s">
        <v>249</v>
      </c>
      <c r="Y16" s="72">
        <v>70</v>
      </c>
      <c r="Z16" s="84" t="s">
        <v>275</v>
      </c>
    </row>
    <row r="17" spans="1:26" ht="15.75" customHeight="1">
      <c r="A17" s="78">
        <v>5</v>
      </c>
      <c r="B17" s="87" t="s">
        <v>276</v>
      </c>
      <c r="C17" s="79">
        <v>2.6</v>
      </c>
      <c r="D17" s="79">
        <v>4</v>
      </c>
      <c r="E17" s="79">
        <v>0.5</v>
      </c>
      <c r="F17" s="79">
        <v>2</v>
      </c>
      <c r="G17" s="79">
        <v>9.8000000000000007</v>
      </c>
      <c r="H17" s="177">
        <f t="shared" si="0"/>
        <v>7.3500000000000005</v>
      </c>
      <c r="I17" s="184">
        <v>12.070079999999999</v>
      </c>
      <c r="J17" s="79">
        <v>1</v>
      </c>
      <c r="K17" s="79">
        <v>0.1</v>
      </c>
      <c r="L17" s="79" t="s">
        <v>246</v>
      </c>
      <c r="M17" s="79" t="s">
        <v>269</v>
      </c>
      <c r="N17" s="79">
        <v>2.5</v>
      </c>
      <c r="O17" s="79">
        <v>0.5</v>
      </c>
      <c r="P17" s="80" t="s">
        <v>237</v>
      </c>
      <c r="Q17" s="79" t="s">
        <v>238</v>
      </c>
      <c r="R17" s="180">
        <v>2.7726120033812342E-2</v>
      </c>
      <c r="S17" s="81" t="s">
        <v>269</v>
      </c>
      <c r="T17" s="62"/>
      <c r="U17" s="63" t="str">
        <f>_xlfn.CONCAT($U$8,B17,"""\""",$V$7, " ",M17)</f>
        <v>--trip-attribute="type=\"Double_Rear_Truck"\" --edge-permission truck</v>
      </c>
      <c r="W17" s="71" t="s">
        <v>277</v>
      </c>
      <c r="X17" s="72" t="s">
        <v>249</v>
      </c>
      <c r="Y17" s="72">
        <v>1</v>
      </c>
      <c r="Z17" s="84" t="s">
        <v>278</v>
      </c>
    </row>
    <row r="18" spans="1:26" ht="15.75" customHeight="1">
      <c r="A18" s="78">
        <v>6</v>
      </c>
      <c r="B18" s="87" t="s">
        <v>279</v>
      </c>
      <c r="C18" s="79">
        <v>2</v>
      </c>
      <c r="D18" s="79">
        <v>3</v>
      </c>
      <c r="E18" s="79">
        <v>0.25</v>
      </c>
      <c r="F18" s="79">
        <v>2</v>
      </c>
      <c r="G18" s="79">
        <v>10</v>
      </c>
      <c r="H18" s="177">
        <f t="shared" si="0"/>
        <v>7.5</v>
      </c>
      <c r="I18" s="184">
        <v>9.8348800000000001</v>
      </c>
      <c r="J18" s="79">
        <v>1</v>
      </c>
      <c r="K18" s="79">
        <v>0.1</v>
      </c>
      <c r="L18" s="79" t="s">
        <v>253</v>
      </c>
      <c r="M18" s="79" t="s">
        <v>269</v>
      </c>
      <c r="N18" s="79">
        <v>2.59</v>
      </c>
      <c r="O18" s="79">
        <v>0.5</v>
      </c>
      <c r="P18" s="80" t="s">
        <v>237</v>
      </c>
      <c r="Q18" s="79" t="s">
        <v>238</v>
      </c>
      <c r="R18" s="180">
        <v>6.7624683009298396E-4</v>
      </c>
      <c r="S18" s="81" t="s">
        <v>269</v>
      </c>
      <c r="T18" s="62"/>
      <c r="U18" s="63" t="str">
        <f>_xlfn.CONCAT($U$8,B18,"""\""",$V$7, " ",M18)</f>
        <v>--trip-attribute="type=\"3_Axle_Truck"\" --edge-permission truck</v>
      </c>
      <c r="W18" s="71" t="s">
        <v>280</v>
      </c>
      <c r="X18" s="72" t="s">
        <v>249</v>
      </c>
      <c r="Y18" s="72">
        <v>0</v>
      </c>
      <c r="Z18" s="84" t="s">
        <v>281</v>
      </c>
    </row>
    <row r="19" spans="1:26" ht="15.75" customHeight="1">
      <c r="A19" s="78">
        <v>7</v>
      </c>
      <c r="B19" s="87" t="s">
        <v>282</v>
      </c>
      <c r="C19" s="79">
        <v>1.9</v>
      </c>
      <c r="D19" s="79">
        <v>2</v>
      </c>
      <c r="E19" s="79">
        <v>0.25</v>
      </c>
      <c r="F19" s="79">
        <v>2</v>
      </c>
      <c r="G19" s="79">
        <v>10</v>
      </c>
      <c r="H19" s="177">
        <f t="shared" si="0"/>
        <v>7.5</v>
      </c>
      <c r="I19" s="184">
        <v>9.8348800000000001</v>
      </c>
      <c r="J19" s="79">
        <v>1</v>
      </c>
      <c r="K19" s="79">
        <v>0.1</v>
      </c>
      <c r="L19" s="79" t="s">
        <v>253</v>
      </c>
      <c r="M19" s="79" t="s">
        <v>269</v>
      </c>
      <c r="N19" s="79">
        <v>2.59</v>
      </c>
      <c r="O19" s="79">
        <v>0.5</v>
      </c>
      <c r="P19" s="80" t="s">
        <v>237</v>
      </c>
      <c r="Q19" s="79" t="s">
        <v>238</v>
      </c>
      <c r="R19" s="180">
        <v>5.0718512256973795E-4</v>
      </c>
      <c r="S19" s="81" t="s">
        <v>269</v>
      </c>
      <c r="T19" s="62"/>
      <c r="U19" s="63" t="str">
        <f>_xlfn.CONCAT($U$8,B19,"""\""",$V$7, " ",M19)</f>
        <v>--trip-attribute="type=\"4_or_More_Axle_Truck"\" --edge-permission truck</v>
      </c>
      <c r="W19" s="71" t="s">
        <v>283</v>
      </c>
      <c r="X19" s="86" t="s">
        <v>284</v>
      </c>
      <c r="Y19" s="72" t="s">
        <v>285</v>
      </c>
      <c r="Z19" s="84" t="s">
        <v>286</v>
      </c>
    </row>
    <row r="20" spans="1:26" ht="15.75" customHeight="1">
      <c r="A20" s="78">
        <v>8</v>
      </c>
      <c r="B20" s="87" t="s">
        <v>287</v>
      </c>
      <c r="C20" s="79">
        <v>1.9</v>
      </c>
      <c r="D20" s="79">
        <v>2</v>
      </c>
      <c r="E20" s="79">
        <v>0.25</v>
      </c>
      <c r="F20" s="79">
        <v>2</v>
      </c>
      <c r="G20" s="79">
        <v>14.5</v>
      </c>
      <c r="H20" s="177">
        <f t="shared" si="0"/>
        <v>10.875</v>
      </c>
      <c r="I20" s="184">
        <v>9.8348800000000001</v>
      </c>
      <c r="J20" s="79">
        <v>0.9</v>
      </c>
      <c r="K20" s="79">
        <v>0.1</v>
      </c>
      <c r="L20" s="79" t="s">
        <v>259</v>
      </c>
      <c r="M20" s="79" t="s">
        <v>288</v>
      </c>
      <c r="N20" s="79">
        <v>2.59</v>
      </c>
      <c r="O20" s="79">
        <v>0.5</v>
      </c>
      <c r="P20" s="80" t="s">
        <v>237</v>
      </c>
      <c r="Q20" s="79" t="s">
        <v>238</v>
      </c>
      <c r="R20" s="180">
        <v>2.0287404902789518E-3</v>
      </c>
      <c r="S20" s="81" t="s">
        <v>289</v>
      </c>
      <c r="T20" s="62"/>
      <c r="U20" s="63" t="str">
        <f>_xlfn.CONCAT($U$8,B20,"""\""",$V$7, " ",M20)</f>
        <v>--trip-attribute="type=\"3_Axle_Trailer"\" --edge-permission trailer</v>
      </c>
      <c r="W20" s="71" t="s">
        <v>290</v>
      </c>
      <c r="X20" s="72" t="s">
        <v>291</v>
      </c>
      <c r="Y20" s="72" t="s">
        <v>292</v>
      </c>
      <c r="Z20" s="84" t="s">
        <v>293</v>
      </c>
    </row>
    <row r="21" spans="1:26" ht="15.75" customHeight="1">
      <c r="A21" s="78">
        <v>9</v>
      </c>
      <c r="B21" s="87" t="s">
        <v>294</v>
      </c>
      <c r="C21" s="79">
        <v>1.5</v>
      </c>
      <c r="D21" s="79">
        <v>2</v>
      </c>
      <c r="E21" s="79">
        <v>0.25</v>
      </c>
      <c r="F21" s="79">
        <v>2</v>
      </c>
      <c r="G21" s="79">
        <v>15</v>
      </c>
      <c r="H21" s="177">
        <f t="shared" si="0"/>
        <v>11.25</v>
      </c>
      <c r="I21" s="184">
        <v>9.8348800000000001</v>
      </c>
      <c r="J21" s="79">
        <v>0.9</v>
      </c>
      <c r="K21" s="79">
        <v>0.1</v>
      </c>
      <c r="L21" s="79" t="s">
        <v>259</v>
      </c>
      <c r="M21" s="79" t="s">
        <v>288</v>
      </c>
      <c r="N21" s="79">
        <v>2.59</v>
      </c>
      <c r="O21" s="79">
        <v>0.5</v>
      </c>
      <c r="P21" s="80" t="s">
        <v>237</v>
      </c>
      <c r="Q21" s="79" t="s">
        <v>238</v>
      </c>
      <c r="R21" s="180">
        <v>3.8884192730346575E-3</v>
      </c>
      <c r="S21" s="81" t="s">
        <v>289</v>
      </c>
      <c r="T21" s="62"/>
      <c r="U21" s="63" t="str">
        <f>_xlfn.CONCAT($U$8,B21,"""\""",$V$7, " ",M21)</f>
        <v>--trip-attribute="type=\"4_Axle_Trailer"\" --edge-permission trailer</v>
      </c>
      <c r="W21" s="71" t="s">
        <v>295</v>
      </c>
      <c r="X21" s="72" t="s">
        <v>296</v>
      </c>
      <c r="Y21" s="86" t="s">
        <v>297</v>
      </c>
      <c r="Z21" s="84" t="s">
        <v>298</v>
      </c>
    </row>
    <row r="22" spans="1:26" ht="15.75" customHeight="1">
      <c r="A22" s="78">
        <v>10</v>
      </c>
      <c r="B22" s="87" t="s">
        <v>299</v>
      </c>
      <c r="C22" s="79">
        <v>1.25</v>
      </c>
      <c r="D22" s="79">
        <v>1</v>
      </c>
      <c r="E22" s="79">
        <v>0.25</v>
      </c>
      <c r="F22" s="79">
        <v>2</v>
      </c>
      <c r="G22" s="79">
        <v>15</v>
      </c>
      <c r="H22" s="177">
        <f t="shared" si="0"/>
        <v>11.25</v>
      </c>
      <c r="I22" s="184">
        <v>9.8348800000000001</v>
      </c>
      <c r="J22" s="79">
        <v>0.9</v>
      </c>
      <c r="K22" s="79">
        <v>0.1</v>
      </c>
      <c r="L22" s="79" t="s">
        <v>259</v>
      </c>
      <c r="M22" s="79" t="s">
        <v>288</v>
      </c>
      <c r="N22" s="79">
        <v>2.59</v>
      </c>
      <c r="O22" s="79">
        <v>0.5</v>
      </c>
      <c r="P22" s="80" t="s">
        <v>237</v>
      </c>
      <c r="Q22" s="79" t="s">
        <v>238</v>
      </c>
      <c r="R22" s="180">
        <v>0</v>
      </c>
      <c r="S22" s="81" t="s">
        <v>289</v>
      </c>
      <c r="T22" s="62"/>
      <c r="W22" s="71" t="s">
        <v>300</v>
      </c>
      <c r="X22" s="72" t="s">
        <v>301</v>
      </c>
      <c r="Y22" s="72" t="s">
        <v>292</v>
      </c>
      <c r="Z22" s="84" t="s">
        <v>302</v>
      </c>
    </row>
    <row r="23" spans="1:26" ht="15.75" customHeight="1">
      <c r="A23" s="78">
        <v>11</v>
      </c>
      <c r="B23" s="87" t="s">
        <v>303</v>
      </c>
      <c r="C23" s="79">
        <v>1</v>
      </c>
      <c r="D23" s="79">
        <v>1</v>
      </c>
      <c r="E23" s="79">
        <v>0.25</v>
      </c>
      <c r="F23" s="79">
        <v>2</v>
      </c>
      <c r="G23" s="79">
        <v>20</v>
      </c>
      <c r="H23" s="177">
        <f t="shared" si="0"/>
        <v>15</v>
      </c>
      <c r="I23" s="184">
        <v>9.8348800000000001</v>
      </c>
      <c r="J23" s="79">
        <v>0.8</v>
      </c>
      <c r="K23" s="79">
        <v>0.1</v>
      </c>
      <c r="L23" s="79" t="s">
        <v>259</v>
      </c>
      <c r="M23" s="79" t="s">
        <v>288</v>
      </c>
      <c r="N23" s="79">
        <v>2.59</v>
      </c>
      <c r="O23" s="79">
        <v>0.5</v>
      </c>
      <c r="P23" s="80" t="s">
        <v>237</v>
      </c>
      <c r="Q23" s="79" t="s">
        <v>238</v>
      </c>
      <c r="R23" s="180">
        <v>0</v>
      </c>
      <c r="S23" s="81" t="s">
        <v>289</v>
      </c>
      <c r="T23" s="62"/>
      <c r="W23" s="71" t="s">
        <v>304</v>
      </c>
      <c r="X23" s="72" t="s">
        <v>249</v>
      </c>
      <c r="Y23" s="72">
        <v>2</v>
      </c>
      <c r="Z23" s="84" t="s">
        <v>305</v>
      </c>
    </row>
    <row r="24" spans="1:26" ht="15.75" customHeight="1">
      <c r="A24" s="78">
        <v>15</v>
      </c>
      <c r="B24" s="87" t="s">
        <v>306</v>
      </c>
      <c r="C24" s="79">
        <v>0.75</v>
      </c>
      <c r="D24" s="79">
        <v>4.5</v>
      </c>
      <c r="E24" s="79">
        <v>0.6</v>
      </c>
      <c r="F24" s="79">
        <v>2</v>
      </c>
      <c r="G24" s="79">
        <v>12.2</v>
      </c>
      <c r="H24" s="177">
        <f t="shared" si="0"/>
        <v>9.1499999999999986</v>
      </c>
      <c r="I24" s="184">
        <v>9.8348800000000001</v>
      </c>
      <c r="J24" s="79">
        <v>1</v>
      </c>
      <c r="K24" s="79">
        <v>0.1</v>
      </c>
      <c r="L24" s="79" t="s">
        <v>235</v>
      </c>
      <c r="M24" s="79" t="s">
        <v>307</v>
      </c>
      <c r="N24" s="79">
        <v>2.59</v>
      </c>
      <c r="O24" s="79">
        <v>0.25</v>
      </c>
      <c r="P24" s="80" t="s">
        <v>237</v>
      </c>
      <c r="Q24" s="79" t="s">
        <v>238</v>
      </c>
      <c r="R24" s="180">
        <v>1.1991164405175133E-2</v>
      </c>
      <c r="S24" s="81" t="s">
        <v>307</v>
      </c>
      <c r="T24" s="62"/>
      <c r="W24" s="71" t="s">
        <v>308</v>
      </c>
      <c r="X24" s="72" t="s">
        <v>309</v>
      </c>
      <c r="Y24" s="72" t="s">
        <v>310</v>
      </c>
      <c r="Z24" s="84" t="s">
        <v>311</v>
      </c>
    </row>
    <row r="25" spans="1:26" ht="15.75" customHeight="1">
      <c r="A25" s="78">
        <v>16</v>
      </c>
      <c r="B25" s="87" t="s">
        <v>312</v>
      </c>
      <c r="C25" s="79">
        <v>1</v>
      </c>
      <c r="D25" s="79">
        <v>4.5</v>
      </c>
      <c r="E25" s="79">
        <v>0.5</v>
      </c>
      <c r="F25" s="79">
        <v>2</v>
      </c>
      <c r="G25" s="79">
        <v>10.9</v>
      </c>
      <c r="H25" s="177">
        <f t="shared" si="0"/>
        <v>8.1750000000000007</v>
      </c>
      <c r="I25" s="184">
        <v>8.9407999999999994</v>
      </c>
      <c r="J25" s="79">
        <v>1</v>
      </c>
      <c r="K25" s="79">
        <v>0.1</v>
      </c>
      <c r="L25" s="79" t="s">
        <v>259</v>
      </c>
      <c r="M25" s="79" t="s">
        <v>307</v>
      </c>
      <c r="N25" s="79">
        <v>2.59</v>
      </c>
      <c r="O25" s="79">
        <v>0.25</v>
      </c>
      <c r="P25" s="80" t="s">
        <v>237</v>
      </c>
      <c r="Q25" s="79" t="s">
        <v>238</v>
      </c>
      <c r="R25" s="180">
        <v>0</v>
      </c>
      <c r="S25" s="81" t="s">
        <v>307</v>
      </c>
      <c r="T25" s="62"/>
      <c r="W25" s="71" t="s">
        <v>313</v>
      </c>
      <c r="X25" s="72" t="s">
        <v>314</v>
      </c>
      <c r="Y25" s="72">
        <v>0</v>
      </c>
      <c r="Z25" s="84" t="s">
        <v>315</v>
      </c>
    </row>
    <row r="26" spans="1:26">
      <c r="A26" s="62"/>
      <c r="B26" s="87" t="s">
        <v>316</v>
      </c>
      <c r="C26" s="87"/>
      <c r="D26" s="87"/>
      <c r="E26" s="87"/>
      <c r="F26" s="87"/>
      <c r="G26" s="87"/>
      <c r="H26" s="87"/>
      <c r="I26" s="87"/>
      <c r="J26" s="87"/>
      <c r="K26" s="87"/>
      <c r="L26" s="87"/>
      <c r="M26" s="88" t="s">
        <v>270</v>
      </c>
      <c r="N26" s="87"/>
      <c r="O26" s="87"/>
      <c r="P26" s="87"/>
      <c r="Q26" s="87"/>
      <c r="R26" s="87"/>
      <c r="S26" s="87"/>
      <c r="T26" s="62"/>
      <c r="W26" s="117" t="s">
        <v>317</v>
      </c>
      <c r="X26" s="72" t="s">
        <v>318</v>
      </c>
      <c r="Y26" s="83" t="s">
        <v>319</v>
      </c>
      <c r="Z26" s="84" t="s">
        <v>320</v>
      </c>
    </row>
    <row r="27" spans="1:26" ht="15.75" customHeight="1">
      <c r="A27" s="62"/>
      <c r="B27" s="87" t="s">
        <v>321</v>
      </c>
      <c r="C27" s="87"/>
      <c r="D27" s="87"/>
      <c r="E27" s="87"/>
      <c r="F27" s="87"/>
      <c r="G27" s="87"/>
      <c r="H27" s="87"/>
      <c r="I27" s="87"/>
      <c r="J27" s="87"/>
      <c r="K27" s="87"/>
      <c r="L27" s="87"/>
      <c r="M27" s="88" t="s">
        <v>322</v>
      </c>
      <c r="N27" s="87"/>
      <c r="O27" s="87"/>
      <c r="P27" s="87"/>
      <c r="Q27" s="87"/>
      <c r="R27" s="183"/>
      <c r="S27" s="87"/>
      <c r="T27" s="62"/>
      <c r="W27" s="71"/>
      <c r="X27" s="72"/>
      <c r="Y27" s="83"/>
      <c r="Z27" s="84"/>
    </row>
    <row r="28" spans="1:26" ht="15.75" customHeight="1">
      <c r="A28" s="62"/>
      <c r="B28" s="87" t="s">
        <v>323</v>
      </c>
      <c r="C28" s="87"/>
      <c r="D28" s="87"/>
      <c r="E28" s="87"/>
      <c r="F28" s="87"/>
      <c r="G28" s="87"/>
      <c r="H28" s="87"/>
      <c r="I28" s="87"/>
      <c r="J28" s="87"/>
      <c r="K28" s="87"/>
      <c r="L28" s="87"/>
      <c r="M28" s="88" t="s">
        <v>324</v>
      </c>
      <c r="N28" s="87"/>
      <c r="O28" s="87"/>
      <c r="P28" s="87"/>
      <c r="Q28" s="87"/>
      <c r="R28" s="87"/>
      <c r="S28" s="87"/>
      <c r="T28" s="62"/>
      <c r="W28" s="71"/>
      <c r="X28" s="72"/>
      <c r="Y28" s="83"/>
      <c r="Z28" s="84"/>
    </row>
    <row r="29" spans="1:26" ht="15.75" customHeight="1">
      <c r="A29" s="62"/>
      <c r="B29" s="87" t="s">
        <v>325</v>
      </c>
      <c r="C29" s="87"/>
      <c r="D29" s="87"/>
      <c r="E29" s="87"/>
      <c r="F29" s="87"/>
      <c r="G29" s="87"/>
      <c r="H29" s="87"/>
      <c r="I29" s="87"/>
      <c r="J29" s="87"/>
      <c r="K29" s="87"/>
      <c r="L29" s="87"/>
      <c r="M29" s="88" t="s">
        <v>326</v>
      </c>
      <c r="N29" s="87"/>
      <c r="O29" s="87"/>
      <c r="P29" s="87"/>
      <c r="Q29" s="87"/>
      <c r="R29" s="87"/>
      <c r="S29" s="87"/>
      <c r="T29" s="62"/>
      <c r="W29" s="71"/>
      <c r="X29" s="72"/>
      <c r="Y29" s="83"/>
      <c r="Z29" s="84"/>
    </row>
    <row r="30" spans="1:26" ht="15.75" customHeight="1">
      <c r="A30" s="62"/>
      <c r="B30" s="87" t="s">
        <v>327</v>
      </c>
      <c r="C30" s="87"/>
      <c r="D30" s="87"/>
      <c r="E30" s="87"/>
      <c r="F30" s="87"/>
      <c r="G30" s="87"/>
      <c r="H30" s="87"/>
      <c r="I30" s="87"/>
      <c r="J30" s="87"/>
      <c r="K30" s="87"/>
      <c r="L30" s="87"/>
      <c r="M30" s="88" t="s">
        <v>328</v>
      </c>
      <c r="N30" s="87"/>
      <c r="O30" s="87"/>
      <c r="P30" s="87"/>
      <c r="Q30" s="87"/>
      <c r="R30" s="87"/>
      <c r="S30" s="87"/>
      <c r="T30" s="62"/>
      <c r="W30" s="71" t="s">
        <v>329</v>
      </c>
      <c r="X30" s="72" t="s">
        <v>330</v>
      </c>
      <c r="Y30" s="83" t="s">
        <v>331</v>
      </c>
      <c r="Z30" s="85" t="s">
        <v>332</v>
      </c>
    </row>
    <row r="31" spans="1:26" ht="15.75" customHeight="1">
      <c r="A31" s="62"/>
      <c r="B31" s="89"/>
      <c r="C31" s="89"/>
      <c r="D31" s="89"/>
      <c r="E31" s="89"/>
      <c r="F31" s="89"/>
      <c r="G31" s="89"/>
      <c r="H31" s="89"/>
      <c r="I31" s="89"/>
      <c r="J31" s="89"/>
      <c r="K31" s="89"/>
      <c r="L31" s="89"/>
      <c r="M31" s="90"/>
      <c r="N31" s="89"/>
      <c r="O31" s="89"/>
      <c r="P31" s="89"/>
      <c r="Q31" s="89"/>
      <c r="R31" s="89"/>
      <c r="S31" s="89"/>
      <c r="T31" s="62"/>
      <c r="W31" s="71"/>
      <c r="X31" s="72"/>
      <c r="Y31" s="83"/>
      <c r="Z31" s="85"/>
    </row>
    <row r="32" spans="1:26" s="65" customFormat="1">
      <c r="B32" s="65" t="str">
        <f t="shared" ref="B32:S46" si="1">B$8&amp;B9&amp;B$7</f>
        <v xml:space="preserve">id="Car_meek" </v>
      </c>
      <c r="C32" s="65" t="str">
        <f t="shared" si="1"/>
        <v xml:space="preserve">accel="1" </v>
      </c>
      <c r="D32" s="65" t="str">
        <f t="shared" si="1"/>
        <v xml:space="preserve">decel="5" </v>
      </c>
      <c r="E32" s="65" t="str">
        <f t="shared" si="1"/>
        <v xml:space="preserve">sigma="0.5" </v>
      </c>
      <c r="F32" s="65" t="str">
        <f t="shared" si="1"/>
        <v xml:space="preserve">tau="2" </v>
      </c>
      <c r="G32" s="65" t="str">
        <f t="shared" si="1"/>
        <v xml:space="preserve">length="4" </v>
      </c>
      <c r="H32" s="65" t="str">
        <f t="shared" si="1"/>
        <v xml:space="preserve">minGap="3" </v>
      </c>
      <c r="I32" s="65" t="str">
        <f t="shared" si="1"/>
        <v xml:space="preserve">max
Speed="11.176" </v>
      </c>
      <c r="J32" s="65" t="str">
        <f t="shared" si="1"/>
        <v xml:space="preserve">speedFactor="0.75" </v>
      </c>
      <c r="K32" s="65" t="str">
        <f t="shared" si="1"/>
        <v xml:space="preserve">speedDev="0.2" </v>
      </c>
      <c r="L32" s="65" t="str">
        <f t="shared" si="1"/>
        <v xml:space="preserve">color="blue" </v>
      </c>
      <c r="M32" s="65" t="str">
        <f t="shared" si="1"/>
        <v xml:space="preserve">vClass="passenger" </v>
      </c>
      <c r="N32" s="65" t="str">
        <f t="shared" si="1"/>
        <v xml:space="preserve">width="2" </v>
      </c>
      <c r="O32" s="65" t="str">
        <f t="shared" si="1"/>
        <v xml:space="preserve">impatience="0" </v>
      </c>
      <c r="P32" s="65" t="str">
        <f t="shared" si="1"/>
        <v xml:space="preserve">laneChangeModel="LC2013" </v>
      </c>
      <c r="Q32" s="65" t="str">
        <f t="shared" si="1"/>
        <v xml:space="preserve">carFollowModel="Krauss" </v>
      </c>
      <c r="R32" s="65" t="str">
        <f t="shared" si="1"/>
        <v xml:space="preserve">probability="0" </v>
      </c>
      <c r="S32" s="65" t="str">
        <f t="shared" si="1"/>
        <v xml:space="preserve">guishape="passenger/wagon" </v>
      </c>
      <c r="T32" s="65" t="s">
        <v>333</v>
      </c>
      <c r="W32" s="91" t="s">
        <v>334</v>
      </c>
      <c r="X32" s="84" t="s">
        <v>335</v>
      </c>
      <c r="Y32" s="84">
        <v>4</v>
      </c>
      <c r="Z32" s="84" t="s">
        <v>336</v>
      </c>
    </row>
    <row r="33" spans="2:40" s="65" customFormat="1">
      <c r="B33" s="65" t="str">
        <f t="shared" si="1"/>
        <v xml:space="preserve">id="Car_norm" </v>
      </c>
      <c r="C33" s="65" t="str">
        <f t="shared" si="1"/>
        <v xml:space="preserve">accel="2.6" </v>
      </c>
      <c r="D33" s="65" t="str">
        <f t="shared" si="1"/>
        <v xml:space="preserve">decel="4.5" </v>
      </c>
      <c r="E33" s="65" t="str">
        <f t="shared" si="1"/>
        <v xml:space="preserve">sigma="0.5" </v>
      </c>
      <c r="F33" s="65" t="str">
        <f t="shared" si="1"/>
        <v xml:space="preserve">tau="1" </v>
      </c>
      <c r="G33" s="65" t="str">
        <f t="shared" si="1"/>
        <v xml:space="preserve">length="5.5" </v>
      </c>
      <c r="H33" s="65" t="str">
        <f t="shared" si="1"/>
        <v xml:space="preserve">minGap="3" </v>
      </c>
      <c r="I33" s="65" t="str">
        <f t="shared" si="1"/>
        <v xml:space="preserve">max
Speed="14.30528" </v>
      </c>
      <c r="J33" s="65" t="str">
        <f t="shared" si="1"/>
        <v xml:space="preserve">speedFactor="1" </v>
      </c>
      <c r="K33" s="65" t="str">
        <f t="shared" si="1"/>
        <v xml:space="preserve">speedDev="0.1" </v>
      </c>
      <c r="L33" s="65" t="str">
        <f t="shared" si="1"/>
        <v xml:space="preserve">color="green" </v>
      </c>
      <c r="M33" s="65" t="str">
        <f t="shared" si="1"/>
        <v xml:space="preserve">vClass="passenger" </v>
      </c>
      <c r="N33" s="65" t="str">
        <f t="shared" si="1"/>
        <v xml:space="preserve">width="2" </v>
      </c>
      <c r="O33" s="65" t="str">
        <f t="shared" si="1"/>
        <v xml:space="preserve">impatience="0.5" </v>
      </c>
      <c r="P33" s="65" t="str">
        <f t="shared" si="1"/>
        <v xml:space="preserve">laneChangeModel="LC2013" </v>
      </c>
      <c r="Q33" s="65" t="str">
        <f t="shared" si="1"/>
        <v xml:space="preserve">carFollowModel="Krauss" </v>
      </c>
      <c r="R33" s="65" t="str">
        <f t="shared" ref="R33" si="2">R$8&amp;R10&amp;R$7</f>
        <v xml:space="preserve">probability="0" </v>
      </c>
      <c r="S33" s="65" t="str">
        <f t="shared" si="1"/>
        <v xml:space="preserve">guishape="passenger/sedan" </v>
      </c>
      <c r="T33" s="65" t="s">
        <v>333</v>
      </c>
      <c r="W33" s="91" t="s">
        <v>337</v>
      </c>
      <c r="X33" s="84" t="s">
        <v>335</v>
      </c>
      <c r="Y33" s="84">
        <v>0</v>
      </c>
      <c r="Z33" s="84" t="s">
        <v>338</v>
      </c>
    </row>
    <row r="34" spans="2:40" s="65" customFormat="1">
      <c r="B34" s="65" t="str">
        <f t="shared" si="1"/>
        <v xml:space="preserve">id="Car_agg" </v>
      </c>
      <c r="C34" s="65" t="str">
        <f t="shared" si="1"/>
        <v xml:space="preserve">accel="4" </v>
      </c>
      <c r="D34" s="65" t="str">
        <f t="shared" si="1"/>
        <v xml:space="preserve">decel="6" </v>
      </c>
      <c r="E34" s="65" t="str">
        <f t="shared" si="1"/>
        <v xml:space="preserve">sigma="0.75" </v>
      </c>
      <c r="F34" s="65" t="str">
        <f t="shared" si="1"/>
        <v xml:space="preserve">tau="1" </v>
      </c>
      <c r="G34" s="65" t="str">
        <f t="shared" si="1"/>
        <v xml:space="preserve">length="5.5" </v>
      </c>
      <c r="H34" s="65" t="str">
        <f t="shared" si="1"/>
        <v xml:space="preserve">minGap="3" </v>
      </c>
      <c r="I34" s="65" t="str">
        <f t="shared" si="1"/>
        <v xml:space="preserve">max
Speed="14.30528" </v>
      </c>
      <c r="J34" s="65" t="str">
        <f t="shared" si="1"/>
        <v xml:space="preserve">speedFactor="2" </v>
      </c>
      <c r="K34" s="65" t="str">
        <f t="shared" si="1"/>
        <v xml:space="preserve">speedDev="0.5" </v>
      </c>
      <c r="L34" s="65" t="str">
        <f t="shared" si="1"/>
        <v xml:space="preserve">color="red" </v>
      </c>
      <c r="M34" s="65" t="str">
        <f t="shared" si="1"/>
        <v xml:space="preserve">vClass="passenger" </v>
      </c>
      <c r="N34" s="65" t="str">
        <f t="shared" si="1"/>
        <v xml:space="preserve">width="2" </v>
      </c>
      <c r="O34" s="65" t="str">
        <f t="shared" si="1"/>
        <v xml:space="preserve">impatience="1" </v>
      </c>
      <c r="P34" s="65" t="str">
        <f t="shared" si="1"/>
        <v xml:space="preserve">laneChangeModel="LC2013" </v>
      </c>
      <c r="Q34" s="65" t="str">
        <f t="shared" si="1"/>
        <v xml:space="preserve">carFollowModel="Krauss" </v>
      </c>
      <c r="R34" s="65" t="str">
        <f t="shared" ref="R34" si="3">R$8&amp;R11&amp;R$7</f>
        <v xml:space="preserve">probability="0" </v>
      </c>
      <c r="S34" s="65" t="str">
        <f t="shared" si="1"/>
        <v xml:space="preserve">guishape="passenger/hatchback" </v>
      </c>
      <c r="T34" s="65" t="s">
        <v>333</v>
      </c>
      <c r="W34" s="91" t="s">
        <v>339</v>
      </c>
      <c r="X34" s="84" t="s">
        <v>249</v>
      </c>
      <c r="Y34" s="84">
        <v>0.5</v>
      </c>
      <c r="Z34" s="84" t="s">
        <v>340</v>
      </c>
    </row>
    <row r="35" spans="2:40" s="65" customFormat="1">
      <c r="B35" s="65" t="str">
        <f t="shared" si="1"/>
        <v xml:space="preserve">id="Car_communuter" </v>
      </c>
      <c r="C35" s="65" t="str">
        <f t="shared" si="1"/>
        <v xml:space="preserve">accel="2" </v>
      </c>
      <c r="D35" s="65" t="str">
        <f t="shared" si="1"/>
        <v xml:space="preserve">decel="4.5" </v>
      </c>
      <c r="E35" s="65" t="str">
        <f t="shared" si="1"/>
        <v xml:space="preserve">sigma="0.5" </v>
      </c>
      <c r="F35" s="65" t="str">
        <f t="shared" si="1"/>
        <v xml:space="preserve">tau="1" </v>
      </c>
      <c r="G35" s="65" t="str">
        <f t="shared" si="1"/>
        <v xml:space="preserve">length="5" </v>
      </c>
      <c r="H35" s="65" t="str">
        <f t="shared" si="1"/>
        <v xml:space="preserve">minGap="3" </v>
      </c>
      <c r="I35" s="65" t="str">
        <f t="shared" si="1"/>
        <v xml:space="preserve">max
Speed="14.30528" </v>
      </c>
      <c r="J35" s="65" t="str">
        <f t="shared" si="1"/>
        <v xml:space="preserve">speedFactor="1.5" </v>
      </c>
      <c r="K35" s="65" t="str">
        <f t="shared" si="1"/>
        <v xml:space="preserve">speedDev="0.1" </v>
      </c>
      <c r="L35" s="65" t="str">
        <f t="shared" si="1"/>
        <v xml:space="preserve">color="yellow" </v>
      </c>
      <c r="M35" s="65" t="str">
        <f t="shared" si="1"/>
        <v xml:space="preserve">vClass="passenger" </v>
      </c>
      <c r="N35" s="65" t="str">
        <f t="shared" si="1"/>
        <v xml:space="preserve">width="2" </v>
      </c>
      <c r="O35" s="65" t="str">
        <f t="shared" si="1"/>
        <v xml:space="preserve">impatience="0.75" </v>
      </c>
      <c r="P35" s="65" t="str">
        <f t="shared" si="1"/>
        <v xml:space="preserve">laneChangeModel="LC2013" </v>
      </c>
      <c r="Q35" s="65" t="str">
        <f t="shared" si="1"/>
        <v xml:space="preserve">carFollowModel="Krauss" </v>
      </c>
      <c r="R35" s="65" t="str">
        <f t="shared" ref="R35" si="4">R$8&amp;R12&amp;R$7</f>
        <v xml:space="preserve">probability="0.799661876584953" </v>
      </c>
      <c r="S35" s="65" t="str">
        <f t="shared" si="1"/>
        <v xml:space="preserve">guishape="passenger/sedan" </v>
      </c>
      <c r="T35" s="65" t="s">
        <v>333</v>
      </c>
      <c r="W35" s="91" t="s">
        <v>341</v>
      </c>
      <c r="X35" s="84" t="s">
        <v>249</v>
      </c>
      <c r="Y35" s="84">
        <v>90</v>
      </c>
      <c r="Z35" s="84" t="s">
        <v>342</v>
      </c>
    </row>
    <row r="36" spans="2:40">
      <c r="B36" s="63" t="str">
        <f t="shared" si="1"/>
        <v xml:space="preserve">id="Motor_cycle" </v>
      </c>
      <c r="C36" s="63" t="str">
        <f t="shared" si="1"/>
        <v xml:space="preserve">accel="4" </v>
      </c>
      <c r="D36" s="63" t="str">
        <f t="shared" si="1"/>
        <v xml:space="preserve">decel="4.5" </v>
      </c>
      <c r="E36" s="63" t="str">
        <f t="shared" si="1"/>
        <v xml:space="preserve">sigma="0.6" </v>
      </c>
      <c r="F36" s="63" t="str">
        <f t="shared" si="1"/>
        <v xml:space="preserve">tau="1" </v>
      </c>
      <c r="G36" s="63" t="str">
        <f t="shared" si="1"/>
        <v xml:space="preserve">length="1" </v>
      </c>
      <c r="H36" s="63" t="str">
        <f t="shared" si="1"/>
        <v xml:space="preserve">minGap="0.75" </v>
      </c>
      <c r="I36" s="63" t="str">
        <f t="shared" si="1"/>
        <v xml:space="preserve">max
Speed="24.5872" </v>
      </c>
      <c r="J36" s="63" t="str">
        <f t="shared" si="1"/>
        <v xml:space="preserve">speedFactor="2" </v>
      </c>
      <c r="K36" s="63" t="str">
        <f t="shared" si="1"/>
        <v xml:space="preserve">speedDev="0.1" </v>
      </c>
      <c r="L36" s="63" t="str">
        <f t="shared" si="1"/>
        <v xml:space="preserve">color="red" </v>
      </c>
      <c r="M36" s="63" t="str">
        <f t="shared" si="1"/>
        <v xml:space="preserve">vClass="motorcycle" </v>
      </c>
      <c r="N36" s="63" t="str">
        <f t="shared" si="1"/>
        <v xml:space="preserve">width="0.5" </v>
      </c>
      <c r="O36" s="63" t="str">
        <f t="shared" si="1"/>
        <v xml:space="preserve">impatience="0.75" </v>
      </c>
      <c r="P36" s="63" t="str">
        <f t="shared" si="1"/>
        <v xml:space="preserve">laneChangeModel="LC2013" </v>
      </c>
      <c r="Q36" s="63" t="str">
        <f t="shared" si="1"/>
        <v xml:space="preserve">carFollowModel="Krauss" </v>
      </c>
      <c r="R36" s="65" t="str">
        <f t="shared" ref="R36" si="5">R$8&amp;R13&amp;R$7</f>
        <v xml:space="preserve">probability="0.076077768385461" </v>
      </c>
      <c r="S36" s="65" t="str">
        <f t="shared" si="1"/>
        <v xml:space="preserve">guishape="motorcycle" </v>
      </c>
      <c r="T36" s="65" t="s">
        <v>333</v>
      </c>
      <c r="W36" s="71" t="s">
        <v>343</v>
      </c>
      <c r="X36" s="72" t="s">
        <v>344</v>
      </c>
      <c r="Y36" s="92" t="s">
        <v>345</v>
      </c>
      <c r="Z36" s="85" t="s">
        <v>346</v>
      </c>
    </row>
    <row r="37" spans="2:40">
      <c r="B37" s="63" t="str">
        <f t="shared" si="1"/>
        <v xml:space="preserve">id="Motor_scooter" </v>
      </c>
      <c r="C37" s="63" t="str">
        <f t="shared" si="1"/>
        <v xml:space="preserve">accel="2.6" </v>
      </c>
      <c r="D37" s="63" t="str">
        <f t="shared" si="1"/>
        <v xml:space="preserve">decel="4.5" </v>
      </c>
      <c r="E37" s="63" t="str">
        <f t="shared" si="1"/>
        <v xml:space="preserve">sigma="0.75" </v>
      </c>
      <c r="F37" s="63" t="str">
        <f t="shared" si="1"/>
        <v xml:space="preserve">tau="1" </v>
      </c>
      <c r="G37" s="63" t="str">
        <f t="shared" si="1"/>
        <v xml:space="preserve">length="0.8" </v>
      </c>
      <c r="H37" s="63" t="str">
        <f t="shared" si="1"/>
        <v xml:space="preserve">minGap="0.6" </v>
      </c>
      <c r="I37" s="63" t="str">
        <f t="shared" si="1"/>
        <v xml:space="preserve">max
Speed="11.176" </v>
      </c>
      <c r="J37" s="63" t="str">
        <f t="shared" si="1"/>
        <v xml:space="preserve">speedFactor="1" </v>
      </c>
      <c r="K37" s="63" t="str">
        <f t="shared" si="1"/>
        <v xml:space="preserve">speedDev="0.1" </v>
      </c>
      <c r="L37" s="63" t="str">
        <f t="shared" si="1"/>
        <v xml:space="preserve">color="blue" </v>
      </c>
      <c r="M37" s="63" t="str">
        <f t="shared" si="1"/>
        <v xml:space="preserve">vClass="motorcycle" </v>
      </c>
      <c r="N37" s="63" t="str">
        <f t="shared" si="1"/>
        <v xml:space="preserve">width="0.5" </v>
      </c>
      <c r="O37" s="63" t="str">
        <f t="shared" si="1"/>
        <v xml:space="preserve">impatience="0.75" </v>
      </c>
      <c r="P37" s="63" t="str">
        <f t="shared" si="1"/>
        <v xml:space="preserve">laneChangeModel="LC2013" </v>
      </c>
      <c r="Q37" s="63" t="str">
        <f t="shared" si="1"/>
        <v xml:space="preserve">carFollowModel="Krauss" </v>
      </c>
      <c r="R37" s="65" t="str">
        <f t="shared" ref="R37" si="6">R$8&amp;R14&amp;R$7</f>
        <v xml:space="preserve">probability="0.0190194420963653" </v>
      </c>
      <c r="S37" s="65" t="str">
        <f t="shared" si="1"/>
        <v xml:space="preserve">guishape="motorcycle" </v>
      </c>
      <c r="T37" s="65" t="s">
        <v>333</v>
      </c>
      <c r="W37" s="71" t="s">
        <v>347</v>
      </c>
      <c r="X37" s="72" t="s">
        <v>249</v>
      </c>
      <c r="Y37" s="72">
        <v>0.12</v>
      </c>
      <c r="Z37" s="85" t="s">
        <v>348</v>
      </c>
    </row>
    <row r="38" spans="2:40">
      <c r="B38" s="63" t="str">
        <f t="shared" si="1"/>
        <v xml:space="preserve">id="Panel_Truck" </v>
      </c>
      <c r="C38" s="63" t="str">
        <f t="shared" si="1"/>
        <v xml:space="preserve">accel="2" </v>
      </c>
      <c r="D38" s="63" t="str">
        <f t="shared" si="1"/>
        <v xml:space="preserve">decel="2" </v>
      </c>
      <c r="E38" s="63" t="str">
        <f t="shared" si="1"/>
        <v xml:space="preserve">sigma="0.5" </v>
      </c>
      <c r="F38" s="63" t="str">
        <f t="shared" si="1"/>
        <v xml:space="preserve">tau="2" </v>
      </c>
      <c r="G38" s="63" t="str">
        <f t="shared" si="1"/>
        <v xml:space="preserve">length="9.2" </v>
      </c>
      <c r="H38" s="63" t="str">
        <f t="shared" si="1"/>
        <v xml:space="preserve">minGap="6.9" </v>
      </c>
      <c r="I38" s="63" t="str">
        <f t="shared" si="1"/>
        <v xml:space="preserve">max
Speed="11.176" </v>
      </c>
      <c r="J38" s="63" t="str">
        <f t="shared" si="1"/>
        <v xml:space="preserve">speedFactor="1.1" </v>
      </c>
      <c r="K38" s="63" t="str">
        <f t="shared" si="1"/>
        <v xml:space="preserve">speedDev="0.2" </v>
      </c>
      <c r="L38" s="63" t="str">
        <f t="shared" si="1"/>
        <v xml:space="preserve">color="green" </v>
      </c>
      <c r="M38" s="63" t="str">
        <f t="shared" si="1"/>
        <v xml:space="preserve">vClass="truck" </v>
      </c>
      <c r="N38" s="63" t="str">
        <f t="shared" si="1"/>
        <v xml:space="preserve">width="2.4" </v>
      </c>
      <c r="O38" s="63" t="str">
        <f t="shared" si="1"/>
        <v xml:space="preserve">impatience="0.5" </v>
      </c>
      <c r="P38" s="63" t="str">
        <f t="shared" si="1"/>
        <v xml:space="preserve">laneChangeModel="LC2013" </v>
      </c>
      <c r="Q38" s="63" t="str">
        <f t="shared" si="1"/>
        <v xml:space="preserve">carFollowModel="Krauss" </v>
      </c>
      <c r="R38" s="65" t="str">
        <f t="shared" ref="R38" si="7">R$8&amp;R15&amp;R$7</f>
        <v xml:space="preserve">probability="0.131360946745562" </v>
      </c>
      <c r="S38" s="65" t="str">
        <f t="shared" si="1"/>
        <v xml:space="preserve">guishape="delivery" </v>
      </c>
      <c r="T38" s="65" t="s">
        <v>333</v>
      </c>
      <c r="W38" s="71" t="s">
        <v>349</v>
      </c>
      <c r="X38" s="72" t="s">
        <v>249</v>
      </c>
      <c r="Y38" s="72">
        <v>1</v>
      </c>
      <c r="Z38" s="85" t="s">
        <v>350</v>
      </c>
    </row>
    <row r="39" spans="2:40">
      <c r="B39" s="63" t="str">
        <f t="shared" si="1"/>
        <v xml:space="preserve">id="Single_Rear_Truck" </v>
      </c>
      <c r="C39" s="63" t="str">
        <f t="shared" si="1"/>
        <v xml:space="preserve">accel="2.6" </v>
      </c>
      <c r="D39" s="63" t="str">
        <f t="shared" si="1"/>
        <v xml:space="preserve">decel="3" </v>
      </c>
      <c r="E39" s="63" t="str">
        <f t="shared" si="1"/>
        <v xml:space="preserve">sigma="0.5" </v>
      </c>
      <c r="F39" s="63" t="str">
        <f t="shared" si="1"/>
        <v xml:space="preserve">tau="2" </v>
      </c>
      <c r="G39" s="63" t="str">
        <f t="shared" si="1"/>
        <v xml:space="preserve">length="9" </v>
      </c>
      <c r="H39" s="63" t="str">
        <f t="shared" si="1"/>
        <v xml:space="preserve">minGap="6.75" </v>
      </c>
      <c r="I39" s="63" t="str">
        <f t="shared" si="1"/>
        <v xml:space="preserve">max
Speed="12.07008" </v>
      </c>
      <c r="J39" s="63" t="str">
        <f t="shared" si="1"/>
        <v xml:space="preserve">speedFactor="1" </v>
      </c>
      <c r="K39" s="63" t="str">
        <f t="shared" si="1"/>
        <v xml:space="preserve">speedDev="0.2" </v>
      </c>
      <c r="L39" s="63" t="str">
        <f t="shared" si="1"/>
        <v xml:space="preserve">color="green" </v>
      </c>
      <c r="M39" s="63" t="str">
        <f t="shared" si="1"/>
        <v xml:space="preserve">vClass="truck" </v>
      </c>
      <c r="N39" s="63" t="str">
        <f t="shared" si="1"/>
        <v xml:space="preserve">width="2.5" </v>
      </c>
      <c r="O39" s="63" t="str">
        <f t="shared" si="1"/>
        <v xml:space="preserve">impatience="0.5" </v>
      </c>
      <c r="P39" s="63" t="str">
        <f t="shared" si="1"/>
        <v xml:space="preserve">laneChangeModel="LC2013" </v>
      </c>
      <c r="Q39" s="63" t="str">
        <f t="shared" si="1"/>
        <v xml:space="preserve">carFollowModel="Krauss" </v>
      </c>
      <c r="R39" s="65" t="str">
        <f t="shared" ref="R39" si="8">R$8&amp;R16&amp;R$7</f>
        <v xml:space="preserve">probability="0.0120033812341505" </v>
      </c>
      <c r="S39" s="65" t="str">
        <f t="shared" si="1"/>
        <v xml:space="preserve">guishape="truck" </v>
      </c>
      <c r="T39" s="65" t="s">
        <v>333</v>
      </c>
    </row>
    <row r="40" spans="2:40">
      <c r="B40" s="63" t="str">
        <f t="shared" si="1"/>
        <v xml:space="preserve">id="Double_Rear_Truck" </v>
      </c>
      <c r="C40" s="63" t="str">
        <f t="shared" si="1"/>
        <v xml:space="preserve">accel="2.6" </v>
      </c>
      <c r="D40" s="63" t="str">
        <f t="shared" si="1"/>
        <v xml:space="preserve">decel="4" </v>
      </c>
      <c r="E40" s="63" t="str">
        <f t="shared" si="1"/>
        <v xml:space="preserve">sigma="0.5" </v>
      </c>
      <c r="F40" s="63" t="str">
        <f t="shared" si="1"/>
        <v xml:space="preserve">tau="2" </v>
      </c>
      <c r="G40" s="63" t="str">
        <f t="shared" si="1"/>
        <v xml:space="preserve">length="9.8" </v>
      </c>
      <c r="H40" s="63" t="str">
        <f t="shared" si="1"/>
        <v xml:space="preserve">minGap="7.35" </v>
      </c>
      <c r="I40" s="63" t="str">
        <f t="shared" si="1"/>
        <v xml:space="preserve">max
Speed="12.07008" </v>
      </c>
      <c r="J40" s="63" t="str">
        <f t="shared" si="1"/>
        <v xml:space="preserve">speedFactor="1" </v>
      </c>
      <c r="K40" s="63" t="str">
        <f t="shared" si="1"/>
        <v xml:space="preserve">speedDev="0.1" </v>
      </c>
      <c r="L40" s="63" t="str">
        <f t="shared" si="1"/>
        <v xml:space="preserve">color="green" </v>
      </c>
      <c r="M40" s="63" t="str">
        <f t="shared" si="1"/>
        <v xml:space="preserve">vClass="truck" </v>
      </c>
      <c r="N40" s="63" t="str">
        <f t="shared" si="1"/>
        <v xml:space="preserve">width="2.5" </v>
      </c>
      <c r="O40" s="63" t="str">
        <f t="shared" si="1"/>
        <v xml:space="preserve">impatience="0.5" </v>
      </c>
      <c r="P40" s="63" t="str">
        <f t="shared" si="1"/>
        <v xml:space="preserve">laneChangeModel="LC2013" </v>
      </c>
      <c r="Q40" s="63" t="str">
        <f t="shared" si="1"/>
        <v xml:space="preserve">carFollowModel="Krauss" </v>
      </c>
      <c r="R40" s="65" t="str">
        <f t="shared" ref="R40" si="9">R$8&amp;R17&amp;R$7</f>
        <v xml:space="preserve">probability="0.0277261200338123" </v>
      </c>
      <c r="S40" s="65" t="str">
        <f t="shared" si="1"/>
        <v xml:space="preserve">guishape="truck" </v>
      </c>
      <c r="T40" s="65" t="s">
        <v>333</v>
      </c>
    </row>
    <row r="41" spans="2:40">
      <c r="B41" s="63" t="str">
        <f t="shared" si="1"/>
        <v xml:space="preserve">id="3_Axle_Truck" </v>
      </c>
      <c r="C41" s="63" t="str">
        <f t="shared" si="1"/>
        <v xml:space="preserve">accel="2" </v>
      </c>
      <c r="D41" s="63" t="str">
        <f t="shared" si="1"/>
        <v xml:space="preserve">decel="3" </v>
      </c>
      <c r="E41" s="63" t="str">
        <f t="shared" si="1"/>
        <v xml:space="preserve">sigma="0.25" </v>
      </c>
      <c r="F41" s="63" t="str">
        <f t="shared" si="1"/>
        <v xml:space="preserve">tau="2" </v>
      </c>
      <c r="G41" s="63" t="str">
        <f t="shared" si="1"/>
        <v xml:space="preserve">length="10" </v>
      </c>
      <c r="H41" s="63" t="str">
        <f t="shared" si="1"/>
        <v xml:space="preserve">minGap="7.5" </v>
      </c>
      <c r="I41" s="63" t="str">
        <f t="shared" si="1"/>
        <v xml:space="preserve">max
Speed="9.83488" </v>
      </c>
      <c r="J41" s="63" t="str">
        <f t="shared" si="1"/>
        <v xml:space="preserve">speedFactor="1" </v>
      </c>
      <c r="K41" s="63" t="str">
        <f t="shared" si="1"/>
        <v xml:space="preserve">speedDev="0.1" </v>
      </c>
      <c r="L41" s="63" t="str">
        <f t="shared" si="1"/>
        <v xml:space="preserve">color="red" </v>
      </c>
      <c r="M41" s="63" t="str">
        <f t="shared" si="1"/>
        <v xml:space="preserve">vClass="truck" </v>
      </c>
      <c r="N41" s="63" t="str">
        <f t="shared" si="1"/>
        <v xml:space="preserve">width="2.59" </v>
      </c>
      <c r="O41" s="63" t="str">
        <f t="shared" si="1"/>
        <v xml:space="preserve">impatience="0.5" </v>
      </c>
      <c r="P41" s="63" t="str">
        <f t="shared" si="1"/>
        <v xml:space="preserve">laneChangeModel="LC2013" </v>
      </c>
      <c r="Q41" s="63" t="str">
        <f t="shared" si="1"/>
        <v xml:space="preserve">carFollowModel="Krauss" </v>
      </c>
      <c r="R41" s="65" t="str">
        <f t="shared" ref="R41" si="10">R$8&amp;R18&amp;R$7</f>
        <v xml:space="preserve">probability="0.000676246830092984" </v>
      </c>
      <c r="S41" s="65" t="str">
        <f t="shared" si="1"/>
        <v xml:space="preserve">guishape="truck" </v>
      </c>
      <c r="T41" s="65" t="s">
        <v>333</v>
      </c>
    </row>
    <row r="42" spans="2:40">
      <c r="B42" s="63" t="str">
        <f t="shared" si="1"/>
        <v xml:space="preserve">id="4_or_More_Axle_Truck" </v>
      </c>
      <c r="C42" s="63" t="str">
        <f t="shared" si="1"/>
        <v xml:space="preserve">accel="1.9" </v>
      </c>
      <c r="D42" s="63" t="str">
        <f t="shared" si="1"/>
        <v xml:space="preserve">decel="2" </v>
      </c>
      <c r="E42" s="63" t="str">
        <f t="shared" si="1"/>
        <v xml:space="preserve">sigma="0.25" </v>
      </c>
      <c r="F42" s="63" t="str">
        <f t="shared" si="1"/>
        <v xml:space="preserve">tau="2" </v>
      </c>
      <c r="G42" s="63" t="str">
        <f t="shared" si="1"/>
        <v xml:space="preserve">length="10" </v>
      </c>
      <c r="H42" s="63" t="str">
        <f t="shared" si="1"/>
        <v xml:space="preserve">minGap="7.5" </v>
      </c>
      <c r="I42" s="63" t="str">
        <f t="shared" si="1"/>
        <v xml:space="preserve">max
Speed="9.83488" </v>
      </c>
      <c r="J42" s="63" t="str">
        <f t="shared" si="1"/>
        <v xml:space="preserve">speedFactor="1" </v>
      </c>
      <c r="K42" s="63" t="str">
        <f t="shared" si="1"/>
        <v xml:space="preserve">speedDev="0.1" </v>
      </c>
      <c r="L42" s="63" t="str">
        <f t="shared" si="1"/>
        <v xml:space="preserve">color="red" </v>
      </c>
      <c r="M42" s="63" t="str">
        <f t="shared" si="1"/>
        <v xml:space="preserve">vClass="truck" </v>
      </c>
      <c r="N42" s="63" t="str">
        <f t="shared" si="1"/>
        <v xml:space="preserve">width="2.59" </v>
      </c>
      <c r="O42" s="63" t="str">
        <f t="shared" si="1"/>
        <v xml:space="preserve">impatience="0.5" </v>
      </c>
      <c r="P42" s="63" t="str">
        <f t="shared" si="1"/>
        <v xml:space="preserve">laneChangeModel="LC2013" </v>
      </c>
      <c r="Q42" s="63" t="str">
        <f t="shared" si="1"/>
        <v xml:space="preserve">carFollowModel="Krauss" </v>
      </c>
      <c r="R42" s="65" t="str">
        <f t="shared" ref="R42" si="11">R$8&amp;R19&amp;R$7</f>
        <v xml:space="preserve">probability="0.000507185122569738" </v>
      </c>
      <c r="S42" s="65" t="str">
        <f t="shared" si="1"/>
        <v xml:space="preserve">guishape="truck" </v>
      </c>
      <c r="T42" s="65" t="s">
        <v>333</v>
      </c>
    </row>
    <row r="43" spans="2:40">
      <c r="B43" s="63" t="str">
        <f t="shared" si="1"/>
        <v xml:space="preserve">id="3_Axle_Trailer" </v>
      </c>
      <c r="C43" s="63" t="str">
        <f t="shared" si="1"/>
        <v xml:space="preserve">accel="1.9" </v>
      </c>
      <c r="D43" s="63" t="str">
        <f t="shared" si="1"/>
        <v xml:space="preserve">decel="2" </v>
      </c>
      <c r="E43" s="63" t="str">
        <f t="shared" si="1"/>
        <v xml:space="preserve">sigma="0.25" </v>
      </c>
      <c r="F43" s="63" t="str">
        <f t="shared" si="1"/>
        <v xml:space="preserve">tau="2" </v>
      </c>
      <c r="G43" s="63" t="str">
        <f t="shared" si="1"/>
        <v xml:space="preserve">length="14.5" </v>
      </c>
      <c r="H43" s="63" t="str">
        <f t="shared" si="1"/>
        <v xml:space="preserve">minGap="10.875" </v>
      </c>
      <c r="I43" s="63" t="str">
        <f t="shared" si="1"/>
        <v xml:space="preserve">max
Speed="9.83488" </v>
      </c>
      <c r="J43" s="63" t="str">
        <f t="shared" si="1"/>
        <v xml:space="preserve">speedFactor="0.9" </v>
      </c>
      <c r="K43" s="63" t="str">
        <f t="shared" si="1"/>
        <v xml:space="preserve">speedDev="0.1" </v>
      </c>
      <c r="L43" s="63" t="str">
        <f t="shared" si="1"/>
        <v xml:space="preserve">color="yellow" </v>
      </c>
      <c r="M43" s="63" t="str">
        <f t="shared" si="1"/>
        <v xml:space="preserve">vClass="trailer" </v>
      </c>
      <c r="N43" s="63" t="str">
        <f t="shared" si="1"/>
        <v xml:space="preserve">width="2.59" </v>
      </c>
      <c r="O43" s="63" t="str">
        <f t="shared" si="1"/>
        <v xml:space="preserve">impatience="0.5" </v>
      </c>
      <c r="P43" s="63" t="str">
        <f t="shared" si="1"/>
        <v xml:space="preserve">laneChangeModel="LC2013" </v>
      </c>
      <c r="Q43" s="63" t="str">
        <f t="shared" si="1"/>
        <v xml:space="preserve">carFollowModel="Krauss" </v>
      </c>
      <c r="R43" s="65" t="str">
        <f t="shared" ref="R43" si="12">R$8&amp;R20&amp;R$7</f>
        <v xml:space="preserve">probability="0.00202874049027895" </v>
      </c>
      <c r="S43" s="65" t="str">
        <f t="shared" si="1"/>
        <v xml:space="preserve">guishape="truck/trailer" </v>
      </c>
      <c r="T43" s="65"/>
    </row>
    <row r="44" spans="2:40">
      <c r="B44" s="63" t="str">
        <f t="shared" si="1"/>
        <v xml:space="preserve">id="4_Axle_Trailer" </v>
      </c>
      <c r="C44" s="63" t="str">
        <f t="shared" si="1"/>
        <v xml:space="preserve">accel="1.5" </v>
      </c>
      <c r="D44" s="63" t="str">
        <f t="shared" si="1"/>
        <v xml:space="preserve">decel="2" </v>
      </c>
      <c r="E44" s="63" t="str">
        <f t="shared" si="1"/>
        <v xml:space="preserve">sigma="0.25" </v>
      </c>
      <c r="F44" s="63" t="str">
        <f t="shared" si="1"/>
        <v xml:space="preserve">tau="2" </v>
      </c>
      <c r="G44" s="63" t="str">
        <f t="shared" si="1"/>
        <v xml:space="preserve">length="15" </v>
      </c>
      <c r="H44" s="63" t="str">
        <f t="shared" si="1"/>
        <v xml:space="preserve">minGap="11.25" </v>
      </c>
      <c r="I44" s="63" t="str">
        <f t="shared" si="1"/>
        <v xml:space="preserve">max
Speed="9.83488" </v>
      </c>
      <c r="J44" s="63" t="str">
        <f t="shared" si="1"/>
        <v xml:space="preserve">speedFactor="0.9" </v>
      </c>
      <c r="K44" s="63" t="str">
        <f t="shared" si="1"/>
        <v xml:space="preserve">speedDev="0.1" </v>
      </c>
      <c r="L44" s="63" t="str">
        <f t="shared" si="1"/>
        <v xml:space="preserve">color="yellow" </v>
      </c>
      <c r="M44" s="63" t="str">
        <f t="shared" si="1"/>
        <v xml:space="preserve">vClass="trailer" </v>
      </c>
      <c r="N44" s="63" t="str">
        <f t="shared" si="1"/>
        <v xml:space="preserve">width="2.59" </v>
      </c>
      <c r="O44" s="63" t="str">
        <f t="shared" si="1"/>
        <v xml:space="preserve">impatience="0.5" </v>
      </c>
      <c r="P44" s="63" t="str">
        <f t="shared" si="1"/>
        <v xml:space="preserve">laneChangeModel="LC2013" </v>
      </c>
      <c r="Q44" s="63" t="str">
        <f t="shared" si="1"/>
        <v xml:space="preserve">carFollowModel="Krauss" </v>
      </c>
      <c r="R44" s="65" t="str">
        <f t="shared" ref="R44" si="13">R$8&amp;R21&amp;R$7</f>
        <v xml:space="preserve">probability="0.00388841927303466" </v>
      </c>
      <c r="S44" s="65" t="str">
        <f t="shared" si="1"/>
        <v xml:space="preserve">guishape="truck/trailer" </v>
      </c>
      <c r="T44" s="65"/>
    </row>
    <row r="45" spans="2:40">
      <c r="B45" s="63" t="str">
        <f t="shared" si="1"/>
        <v xml:space="preserve">id="5_Axle_Trailer" </v>
      </c>
      <c r="C45" s="63" t="str">
        <f t="shared" si="1"/>
        <v xml:space="preserve">accel="1.25" </v>
      </c>
      <c r="D45" s="63" t="str">
        <f t="shared" si="1"/>
        <v xml:space="preserve">decel="1" </v>
      </c>
      <c r="E45" s="63" t="str">
        <f t="shared" si="1"/>
        <v xml:space="preserve">sigma="0.25" </v>
      </c>
      <c r="F45" s="63" t="str">
        <f t="shared" si="1"/>
        <v xml:space="preserve">tau="2" </v>
      </c>
      <c r="G45" s="63" t="str">
        <f t="shared" si="1"/>
        <v xml:space="preserve">length="15" </v>
      </c>
      <c r="H45" s="63" t="str">
        <f t="shared" si="1"/>
        <v xml:space="preserve">minGap="11.25" </v>
      </c>
      <c r="I45" s="63" t="str">
        <f t="shared" si="1"/>
        <v xml:space="preserve">max
Speed="9.83488" </v>
      </c>
      <c r="J45" s="63" t="str">
        <f t="shared" si="1"/>
        <v xml:space="preserve">speedFactor="0.9" </v>
      </c>
      <c r="K45" s="63" t="str">
        <f t="shared" si="1"/>
        <v xml:space="preserve">speedDev="0.1" </v>
      </c>
      <c r="L45" s="63" t="str">
        <f t="shared" si="1"/>
        <v xml:space="preserve">color="yellow" </v>
      </c>
      <c r="M45" s="63" t="str">
        <f t="shared" si="1"/>
        <v xml:space="preserve">vClass="trailer" </v>
      </c>
      <c r="N45" s="63" t="str">
        <f t="shared" si="1"/>
        <v xml:space="preserve">width="2.59" </v>
      </c>
      <c r="O45" s="63" t="str">
        <f t="shared" si="1"/>
        <v xml:space="preserve">impatience="0.5" </v>
      </c>
      <c r="P45" s="63" t="str">
        <f t="shared" si="1"/>
        <v xml:space="preserve">laneChangeModel="LC2013" </v>
      </c>
      <c r="Q45" s="63" t="str">
        <f t="shared" si="1"/>
        <v xml:space="preserve">carFollowModel="Krauss" </v>
      </c>
      <c r="R45" s="65" t="str">
        <f t="shared" ref="R45" si="14">R$8&amp;R22&amp;R$7</f>
        <v xml:space="preserve">probability="0" </v>
      </c>
      <c r="S45" s="65" t="str">
        <f t="shared" si="1"/>
        <v xml:space="preserve">guishape="truck/trailer" </v>
      </c>
      <c r="T45" s="65"/>
    </row>
    <row r="46" spans="2:40">
      <c r="B46" s="63" t="str">
        <f t="shared" si="1"/>
        <v xml:space="preserve">id="6_or_More_Axle_Trailer" </v>
      </c>
      <c r="C46" s="63" t="str">
        <f t="shared" si="1"/>
        <v xml:space="preserve">accel="1" </v>
      </c>
      <c r="D46" s="63" t="str">
        <f t="shared" si="1"/>
        <v xml:space="preserve">decel="1" </v>
      </c>
      <c r="E46" s="63" t="str">
        <f t="shared" ref="E46:S53" si="15">E$8&amp;E23&amp;E$7</f>
        <v xml:space="preserve">sigma="0.25" </v>
      </c>
      <c r="F46" s="63" t="str">
        <f t="shared" si="15"/>
        <v xml:space="preserve">tau="2" </v>
      </c>
      <c r="G46" s="63" t="str">
        <f t="shared" si="15"/>
        <v xml:space="preserve">length="20" </v>
      </c>
      <c r="H46" s="63" t="str">
        <f t="shared" si="15"/>
        <v xml:space="preserve">minGap="15" </v>
      </c>
      <c r="I46" s="63" t="str">
        <f t="shared" si="15"/>
        <v xml:space="preserve">max
Speed="9.83488" </v>
      </c>
      <c r="J46" s="63" t="str">
        <f t="shared" si="15"/>
        <v xml:space="preserve">speedFactor="0.8" </v>
      </c>
      <c r="K46" s="63" t="str">
        <f t="shared" si="15"/>
        <v xml:space="preserve">speedDev="0.1" </v>
      </c>
      <c r="L46" s="63" t="str">
        <f t="shared" si="15"/>
        <v xml:space="preserve">color="yellow" </v>
      </c>
      <c r="M46" s="63" t="str">
        <f t="shared" si="15"/>
        <v xml:space="preserve">vClass="trailer" </v>
      </c>
      <c r="N46" s="63" t="str">
        <f t="shared" si="15"/>
        <v xml:space="preserve">width="2.59" </v>
      </c>
      <c r="O46" s="63" t="str">
        <f t="shared" si="15"/>
        <v xml:space="preserve">impatience="0.5" </v>
      </c>
      <c r="P46" s="63" t="str">
        <f t="shared" si="15"/>
        <v xml:space="preserve">laneChangeModel="LC2013" </v>
      </c>
      <c r="Q46" s="63" t="str">
        <f t="shared" si="15"/>
        <v xml:space="preserve">carFollowModel="Krauss" </v>
      </c>
      <c r="R46" s="65" t="str">
        <f t="shared" si="15"/>
        <v xml:space="preserve">probability="0" </v>
      </c>
      <c r="S46" s="65" t="str">
        <f t="shared" si="15"/>
        <v xml:space="preserve">guishape="truck/trailer" </v>
      </c>
      <c r="T46" s="65"/>
    </row>
    <row r="47" spans="2:40" ht="63.75">
      <c r="B47" s="63" t="str">
        <f t="shared" ref="B47:Q53" si="16">B$8&amp;B24&amp;B$7</f>
        <v xml:space="preserve">id="Bus_Public" </v>
      </c>
      <c r="C47" s="63" t="str">
        <f t="shared" si="16"/>
        <v xml:space="preserve">accel="0.75" </v>
      </c>
      <c r="D47" s="63" t="str">
        <f t="shared" si="16"/>
        <v xml:space="preserve">decel="4.5" </v>
      </c>
      <c r="E47" s="63" t="str">
        <f t="shared" si="16"/>
        <v xml:space="preserve">sigma="0.6" </v>
      </c>
      <c r="F47" s="63" t="str">
        <f t="shared" si="16"/>
        <v xml:space="preserve">tau="2" </v>
      </c>
      <c r="G47" s="63" t="str">
        <f t="shared" si="16"/>
        <v xml:space="preserve">length="12.2" </v>
      </c>
      <c r="H47" s="63" t="str">
        <f t="shared" si="16"/>
        <v xml:space="preserve">minGap="9.15" </v>
      </c>
      <c r="I47" s="63" t="str">
        <f t="shared" si="16"/>
        <v xml:space="preserve">max
Speed="9.83488" </v>
      </c>
      <c r="J47" s="63" t="str">
        <f t="shared" si="16"/>
        <v xml:space="preserve">speedFactor="1" </v>
      </c>
      <c r="K47" s="63" t="str">
        <f t="shared" si="16"/>
        <v xml:space="preserve">speedDev="0.1" </v>
      </c>
      <c r="L47" s="63" t="str">
        <f t="shared" si="16"/>
        <v xml:space="preserve">color="blue" </v>
      </c>
      <c r="M47" s="63" t="str">
        <f t="shared" si="16"/>
        <v xml:space="preserve">vClass="bus" </v>
      </c>
      <c r="N47" s="63" t="str">
        <f t="shared" si="16"/>
        <v xml:space="preserve">width="2.59" </v>
      </c>
      <c r="O47" s="63" t="str">
        <f t="shared" si="16"/>
        <v xml:space="preserve">impatience="0.25" </v>
      </c>
      <c r="P47" s="63" t="str">
        <f t="shared" si="16"/>
        <v xml:space="preserve">laneChangeModel="LC2013" </v>
      </c>
      <c r="Q47" s="63" t="str">
        <f t="shared" si="16"/>
        <v xml:space="preserve">carFollowModel="Krauss" </v>
      </c>
      <c r="R47" s="65" t="str">
        <f t="shared" ref="R47" si="17">R$8&amp;R24&amp;R$7</f>
        <v xml:space="preserve">probability="0.0119911644051751" </v>
      </c>
      <c r="S47" s="65" t="str">
        <f t="shared" si="15"/>
        <v xml:space="preserve">guishape="bus" </v>
      </c>
      <c r="T47" s="65"/>
      <c r="W47" s="93" t="s">
        <v>359</v>
      </c>
      <c r="X47" s="93" t="s">
        <v>181</v>
      </c>
      <c r="Y47" s="93" t="s">
        <v>182</v>
      </c>
      <c r="Z47" s="94" t="s">
        <v>183</v>
      </c>
      <c r="AA47" s="95"/>
      <c r="AB47" s="95"/>
      <c r="AC47" s="95"/>
      <c r="AD47" s="96"/>
      <c r="AE47" s="94" t="s">
        <v>184</v>
      </c>
      <c r="AF47" s="95"/>
      <c r="AG47" s="95"/>
      <c r="AH47" s="95"/>
      <c r="AI47" s="95"/>
      <c r="AJ47" s="95"/>
      <c r="AK47" s="96"/>
      <c r="AL47" s="94" t="s">
        <v>185</v>
      </c>
      <c r="AM47" s="96"/>
      <c r="AN47" s="93" t="s">
        <v>186</v>
      </c>
    </row>
    <row r="48" spans="2:40" ht="51">
      <c r="B48" s="63" t="str">
        <f t="shared" si="16"/>
        <v xml:space="preserve">id="Bus_School" </v>
      </c>
      <c r="C48" s="63" t="str">
        <f t="shared" si="16"/>
        <v xml:space="preserve">accel="1" </v>
      </c>
      <c r="D48" s="63" t="str">
        <f t="shared" si="16"/>
        <v xml:space="preserve">decel="4.5" </v>
      </c>
      <c r="E48" s="63" t="str">
        <f t="shared" si="16"/>
        <v xml:space="preserve">sigma="0.5" </v>
      </c>
      <c r="F48" s="63" t="str">
        <f t="shared" si="16"/>
        <v xml:space="preserve">tau="2" </v>
      </c>
      <c r="G48" s="63" t="str">
        <f t="shared" si="16"/>
        <v xml:space="preserve">length="10.9" </v>
      </c>
      <c r="H48" s="63" t="str">
        <f t="shared" si="16"/>
        <v xml:space="preserve">minGap="8.175" </v>
      </c>
      <c r="I48" s="63" t="str">
        <f t="shared" si="16"/>
        <v xml:space="preserve">max
Speed="8.9408" </v>
      </c>
      <c r="J48" s="63" t="str">
        <f t="shared" si="16"/>
        <v xml:space="preserve">speedFactor="1" </v>
      </c>
      <c r="K48" s="63" t="str">
        <f t="shared" si="16"/>
        <v xml:space="preserve">speedDev="0.1" </v>
      </c>
      <c r="L48" s="63" t="str">
        <f t="shared" si="16"/>
        <v xml:space="preserve">color="yellow" </v>
      </c>
      <c r="M48" s="63" t="str">
        <f t="shared" si="16"/>
        <v xml:space="preserve">vClass="bus" </v>
      </c>
      <c r="N48" s="63" t="str">
        <f t="shared" si="16"/>
        <v xml:space="preserve">width="2.59" </v>
      </c>
      <c r="O48" s="63" t="str">
        <f t="shared" si="16"/>
        <v xml:space="preserve">impatience="0.25" </v>
      </c>
      <c r="P48" s="63" t="str">
        <f t="shared" si="16"/>
        <v xml:space="preserve">laneChangeModel="LC2013" </v>
      </c>
      <c r="Q48" s="63" t="str">
        <f t="shared" si="16"/>
        <v xml:space="preserve">carFollowModel="Krauss" </v>
      </c>
      <c r="R48" s="65" t="str">
        <f t="shared" ref="R48" si="18">R$8&amp;R25&amp;R$7</f>
        <v xml:space="preserve">probability="0" </v>
      </c>
      <c r="S48" s="65" t="str">
        <f t="shared" si="15"/>
        <v xml:space="preserve">guishape="bus" </v>
      </c>
      <c r="T48" s="65"/>
      <c r="W48" s="97"/>
      <c r="X48" s="97"/>
      <c r="Y48" s="97"/>
      <c r="Z48" s="93" t="s">
        <v>188</v>
      </c>
      <c r="AA48" s="94" t="s">
        <v>189</v>
      </c>
      <c r="AB48" s="96"/>
      <c r="AC48" s="98" t="s">
        <v>190</v>
      </c>
      <c r="AD48" s="98" t="s">
        <v>191</v>
      </c>
      <c r="AE48" s="94" t="s">
        <v>192</v>
      </c>
      <c r="AF48" s="95"/>
      <c r="AG48" s="95"/>
      <c r="AH48" s="96"/>
      <c r="AI48" s="94" t="s">
        <v>193</v>
      </c>
      <c r="AJ48" s="95"/>
      <c r="AK48" s="96"/>
      <c r="AL48" s="93" t="s">
        <v>194</v>
      </c>
      <c r="AM48" s="93" t="s">
        <v>195</v>
      </c>
      <c r="AN48" s="97"/>
    </row>
    <row r="49" spans="1:40" ht="33.75">
      <c r="B49" s="99" t="str">
        <f t="shared" si="16"/>
        <v xml:space="preserve">id="Truck_Deliever" </v>
      </c>
      <c r="C49" s="63" t="str">
        <f t="shared" si="16"/>
        <v xml:space="preserve">accel="" </v>
      </c>
      <c r="D49" s="63" t="str">
        <f t="shared" si="16"/>
        <v xml:space="preserve">decel="" </v>
      </c>
      <c r="E49" s="63" t="str">
        <f t="shared" si="16"/>
        <v xml:space="preserve">sigma="" </v>
      </c>
      <c r="F49" s="63" t="str">
        <f t="shared" si="16"/>
        <v xml:space="preserve">tau="" </v>
      </c>
      <c r="G49" s="63" t="str">
        <f t="shared" si="16"/>
        <v xml:space="preserve">length="" </v>
      </c>
      <c r="H49" s="63" t="str">
        <f t="shared" si="16"/>
        <v xml:space="preserve">minGap="" </v>
      </c>
      <c r="I49" s="63" t="str">
        <f t="shared" si="16"/>
        <v xml:space="preserve">max
Speed="" </v>
      </c>
      <c r="J49" s="63" t="str">
        <f t="shared" si="16"/>
        <v xml:space="preserve">speedFactor="" </v>
      </c>
      <c r="K49" s="63" t="str">
        <f t="shared" si="16"/>
        <v xml:space="preserve">speedDev="" </v>
      </c>
      <c r="L49" s="63" t="str">
        <f t="shared" si="16"/>
        <v xml:space="preserve">color="" </v>
      </c>
      <c r="M49" s="63" t="str">
        <f t="shared" si="16"/>
        <v xml:space="preserve">vClass="delivery" </v>
      </c>
      <c r="N49" s="63" t="str">
        <f t="shared" si="16"/>
        <v xml:space="preserve">width="" </v>
      </c>
      <c r="O49" s="63" t="str">
        <f t="shared" si="16"/>
        <v xml:space="preserve">impatience="" </v>
      </c>
      <c r="P49" s="63" t="str">
        <f t="shared" si="16"/>
        <v xml:space="preserve">laneChangeModel="" </v>
      </c>
      <c r="Q49" s="63" t="str">
        <f t="shared" si="16"/>
        <v xml:space="preserve">carFollowModel="" </v>
      </c>
      <c r="R49" s="65" t="str">
        <f t="shared" ref="R49" si="19">R$8&amp;R26&amp;R$7</f>
        <v xml:space="preserve">probability="" </v>
      </c>
      <c r="S49" s="65" t="str">
        <f t="shared" si="15"/>
        <v xml:space="preserve">guishape="" </v>
      </c>
      <c r="T49" s="65"/>
      <c r="W49" s="97"/>
      <c r="X49" s="100"/>
      <c r="Y49" s="100"/>
      <c r="Z49" s="100"/>
      <c r="AA49" s="101" t="s">
        <v>196</v>
      </c>
      <c r="AB49" s="101" t="s">
        <v>197</v>
      </c>
      <c r="AC49" s="102"/>
      <c r="AD49" s="102"/>
      <c r="AE49" s="101" t="s">
        <v>198</v>
      </c>
      <c r="AF49" s="101" t="s">
        <v>199</v>
      </c>
      <c r="AG49" s="101" t="s">
        <v>200</v>
      </c>
      <c r="AH49" s="101" t="s">
        <v>201</v>
      </c>
      <c r="AI49" s="101" t="s">
        <v>200</v>
      </c>
      <c r="AJ49" s="103" t="s">
        <v>202</v>
      </c>
      <c r="AK49" s="104" t="s">
        <v>203</v>
      </c>
      <c r="AL49" s="100"/>
      <c r="AM49" s="100"/>
      <c r="AN49" s="100"/>
    </row>
    <row r="50" spans="1:40">
      <c r="B50" s="99" t="str">
        <f t="shared" si="16"/>
        <v xml:space="preserve">id="Bike" </v>
      </c>
      <c r="C50" s="63" t="str">
        <f t="shared" si="16"/>
        <v xml:space="preserve">accel="" </v>
      </c>
      <c r="D50" s="63" t="str">
        <f t="shared" si="16"/>
        <v xml:space="preserve">decel="" </v>
      </c>
      <c r="E50" s="63" t="str">
        <f t="shared" si="16"/>
        <v xml:space="preserve">sigma="" </v>
      </c>
      <c r="F50" s="63" t="str">
        <f t="shared" si="16"/>
        <v xml:space="preserve">tau="" </v>
      </c>
      <c r="G50" s="63" t="str">
        <f t="shared" si="16"/>
        <v xml:space="preserve">length="" </v>
      </c>
      <c r="H50" s="63" t="str">
        <f t="shared" si="16"/>
        <v xml:space="preserve">minGap="" </v>
      </c>
      <c r="I50" s="63" t="str">
        <f t="shared" si="16"/>
        <v xml:space="preserve">max
Speed="" </v>
      </c>
      <c r="J50" s="63" t="str">
        <f t="shared" si="16"/>
        <v xml:space="preserve">speedFactor="" </v>
      </c>
      <c r="K50" s="63" t="str">
        <f t="shared" si="16"/>
        <v xml:space="preserve">speedDev="" </v>
      </c>
      <c r="L50" s="63" t="str">
        <f t="shared" si="16"/>
        <v xml:space="preserve">color="" </v>
      </c>
      <c r="M50" s="63" t="str">
        <f t="shared" si="16"/>
        <v xml:space="preserve">vClass="bicycle" </v>
      </c>
      <c r="N50" s="63" t="str">
        <f t="shared" si="16"/>
        <v xml:space="preserve">width="" </v>
      </c>
      <c r="O50" s="63" t="str">
        <f t="shared" si="16"/>
        <v xml:space="preserve">impatience="" </v>
      </c>
      <c r="P50" s="63" t="str">
        <f t="shared" si="16"/>
        <v xml:space="preserve">laneChangeModel="" </v>
      </c>
      <c r="Q50" s="63" t="str">
        <f t="shared" si="16"/>
        <v xml:space="preserve">carFollowModel="" </v>
      </c>
      <c r="R50" s="65" t="str">
        <f t="shared" ref="R50" si="20">R$8&amp;R27&amp;R$7</f>
        <v xml:space="preserve">probability="" </v>
      </c>
      <c r="S50" s="65" t="str">
        <f t="shared" si="15"/>
        <v xml:space="preserve">guishape="" </v>
      </c>
      <c r="T50" s="65"/>
      <c r="W50" s="100"/>
      <c r="X50" s="105">
        <v>1</v>
      </c>
      <c r="Y50" s="105">
        <v>2</v>
      </c>
      <c r="Z50" s="105">
        <v>3</v>
      </c>
      <c r="AA50" s="105">
        <v>4</v>
      </c>
      <c r="AB50" s="105">
        <v>5</v>
      </c>
      <c r="AC50" s="105">
        <v>6</v>
      </c>
      <c r="AD50" s="105">
        <v>7</v>
      </c>
      <c r="AE50" s="105">
        <v>8</v>
      </c>
      <c r="AF50" s="105">
        <v>9</v>
      </c>
      <c r="AG50" s="106">
        <v>10</v>
      </c>
      <c r="AH50" s="106">
        <v>11</v>
      </c>
      <c r="AI50" s="106">
        <v>12</v>
      </c>
      <c r="AJ50" s="106">
        <v>13</v>
      </c>
      <c r="AK50" s="106">
        <v>14</v>
      </c>
      <c r="AL50" s="105">
        <v>15</v>
      </c>
      <c r="AM50" s="106">
        <v>16</v>
      </c>
      <c r="AN50" s="106">
        <v>17</v>
      </c>
    </row>
    <row r="51" spans="1:40">
      <c r="B51" s="99" t="str">
        <f t="shared" si="16"/>
        <v xml:space="preserve">id="Pedestrian" </v>
      </c>
      <c r="C51" s="63" t="str">
        <f t="shared" si="16"/>
        <v xml:space="preserve">accel="" </v>
      </c>
      <c r="D51" s="63" t="str">
        <f t="shared" si="16"/>
        <v xml:space="preserve">decel="" </v>
      </c>
      <c r="E51" s="63" t="str">
        <f t="shared" si="16"/>
        <v xml:space="preserve">sigma="" </v>
      </c>
      <c r="F51" s="63" t="str">
        <f t="shared" si="16"/>
        <v xml:space="preserve">tau="" </v>
      </c>
      <c r="G51" s="63" t="str">
        <f t="shared" si="16"/>
        <v xml:space="preserve">length="" </v>
      </c>
      <c r="H51" s="63" t="str">
        <f t="shared" si="16"/>
        <v xml:space="preserve">minGap="" </v>
      </c>
      <c r="I51" s="63" t="str">
        <f t="shared" si="16"/>
        <v xml:space="preserve">max
Speed="" </v>
      </c>
      <c r="J51" s="63" t="str">
        <f t="shared" si="16"/>
        <v xml:space="preserve">speedFactor="" </v>
      </c>
      <c r="K51" s="63" t="str">
        <f t="shared" si="16"/>
        <v xml:space="preserve">speedDev="" </v>
      </c>
      <c r="L51" s="63" t="str">
        <f t="shared" si="16"/>
        <v xml:space="preserve">color="" </v>
      </c>
      <c r="M51" s="63" t="str">
        <f t="shared" si="16"/>
        <v xml:space="preserve">vClass="pedestrian" </v>
      </c>
      <c r="N51" s="63" t="str">
        <f t="shared" si="16"/>
        <v xml:space="preserve">width="" </v>
      </c>
      <c r="O51" s="63" t="str">
        <f t="shared" si="16"/>
        <v xml:space="preserve">impatience="" </v>
      </c>
      <c r="P51" s="63" t="str">
        <f t="shared" si="16"/>
        <v xml:space="preserve">laneChangeModel="" </v>
      </c>
      <c r="Q51" s="63" t="str">
        <f t="shared" si="16"/>
        <v xml:space="preserve">carFollowModel="" </v>
      </c>
      <c r="R51" s="65" t="str">
        <f t="shared" ref="R51" si="21">R$8&amp;R28&amp;R$7</f>
        <v xml:space="preserve">probability="" </v>
      </c>
      <c r="S51" s="65" t="str">
        <f t="shared" si="15"/>
        <v xml:space="preserve">guishape="" </v>
      </c>
      <c r="T51" s="65"/>
      <c r="W51" s="107" t="s">
        <v>351</v>
      </c>
      <c r="X51" s="108">
        <v>0.76603325415676959</v>
      </c>
      <c r="Y51" s="108">
        <v>0</v>
      </c>
      <c r="Z51" s="108">
        <v>0.19002375296912113</v>
      </c>
      <c r="AA51" s="108">
        <v>9.5011876484560574E-3</v>
      </c>
      <c r="AB51" s="108">
        <v>1.0688836104513063E-2</v>
      </c>
      <c r="AC51" s="108">
        <v>0</v>
      </c>
      <c r="AD51" s="108">
        <v>0</v>
      </c>
      <c r="AE51" s="108">
        <v>0</v>
      </c>
      <c r="AF51" s="108">
        <v>3.5629453681710215E-3</v>
      </c>
      <c r="AG51" s="108">
        <v>7.1258907363420431E-3</v>
      </c>
      <c r="AH51" s="108">
        <v>0</v>
      </c>
      <c r="AI51" s="108">
        <v>0</v>
      </c>
      <c r="AJ51" s="108">
        <v>0</v>
      </c>
      <c r="AK51" s="108">
        <v>0</v>
      </c>
      <c r="AL51" s="108">
        <v>1.3064133016627079E-2</v>
      </c>
      <c r="AM51" s="108">
        <v>0</v>
      </c>
      <c r="AN51" s="109">
        <v>842</v>
      </c>
    </row>
    <row r="52" spans="1:40">
      <c r="B52" s="99" t="str">
        <f t="shared" si="16"/>
        <v xml:space="preserve">id="Contruction_Crew" </v>
      </c>
      <c r="C52" s="63" t="str">
        <f t="shared" si="16"/>
        <v xml:space="preserve">accel="" </v>
      </c>
      <c r="D52" s="63" t="str">
        <f t="shared" si="16"/>
        <v xml:space="preserve">decel="" </v>
      </c>
      <c r="E52" s="63" t="str">
        <f t="shared" si="16"/>
        <v xml:space="preserve">sigma="" </v>
      </c>
      <c r="F52" s="63" t="str">
        <f t="shared" si="16"/>
        <v xml:space="preserve">tau="" </v>
      </c>
      <c r="G52" s="63" t="str">
        <f t="shared" si="16"/>
        <v xml:space="preserve">length="" </v>
      </c>
      <c r="H52" s="63" t="str">
        <f t="shared" si="16"/>
        <v xml:space="preserve">minGap="" </v>
      </c>
      <c r="I52" s="63" t="str">
        <f t="shared" si="16"/>
        <v xml:space="preserve">max
Speed="" </v>
      </c>
      <c r="J52" s="63" t="str">
        <f t="shared" si="16"/>
        <v xml:space="preserve">speedFactor="" </v>
      </c>
      <c r="K52" s="63" t="str">
        <f t="shared" si="16"/>
        <v xml:space="preserve">speedDev="" </v>
      </c>
      <c r="L52" s="63" t="str">
        <f t="shared" si="16"/>
        <v xml:space="preserve">color="" </v>
      </c>
      <c r="M52" s="63" t="str">
        <f t="shared" si="16"/>
        <v xml:space="preserve">vClass="ignoring" </v>
      </c>
      <c r="N52" s="63" t="str">
        <f t="shared" si="16"/>
        <v xml:space="preserve">width="" </v>
      </c>
      <c r="O52" s="63" t="str">
        <f t="shared" si="16"/>
        <v xml:space="preserve">impatience="" </v>
      </c>
      <c r="P52" s="63" t="str">
        <f t="shared" si="16"/>
        <v xml:space="preserve">laneChangeModel="" </v>
      </c>
      <c r="Q52" s="63" t="str">
        <f t="shared" si="16"/>
        <v xml:space="preserve">carFollowModel="" </v>
      </c>
      <c r="R52" s="65" t="str">
        <f t="shared" ref="R52" si="22">R$8&amp;R29&amp;R$7</f>
        <v xml:space="preserve">probability="" </v>
      </c>
      <c r="S52" s="65" t="str">
        <f t="shared" si="15"/>
        <v xml:space="preserve">guishape="" </v>
      </c>
      <c r="T52" s="65"/>
      <c r="W52" s="107" t="s">
        <v>352</v>
      </c>
      <c r="X52" s="108">
        <v>0.81548599670510713</v>
      </c>
      <c r="Y52" s="108">
        <v>0</v>
      </c>
      <c r="Z52" s="108">
        <v>0.13673805601317957</v>
      </c>
      <c r="AA52" s="108">
        <v>1.729818780889621E-2</v>
      </c>
      <c r="AB52" s="108">
        <v>9.8846787479406912E-3</v>
      </c>
      <c r="AC52" s="108">
        <v>1.6474464579901153E-3</v>
      </c>
      <c r="AD52" s="108">
        <v>0</v>
      </c>
      <c r="AE52" s="108">
        <v>8.2372322899505767E-4</v>
      </c>
      <c r="AF52" s="108">
        <v>8.2372322899505767E-4</v>
      </c>
      <c r="AG52" s="108">
        <v>2.4711696869851728E-3</v>
      </c>
      <c r="AH52" s="108">
        <v>0</v>
      </c>
      <c r="AI52" s="108">
        <v>0</v>
      </c>
      <c r="AJ52" s="108">
        <v>0</v>
      </c>
      <c r="AK52" s="108">
        <v>0</v>
      </c>
      <c r="AL52" s="108">
        <v>1.4827018121911038E-2</v>
      </c>
      <c r="AM52" s="108">
        <v>0</v>
      </c>
      <c r="AN52" s="109">
        <v>1214</v>
      </c>
    </row>
    <row r="53" spans="1:40">
      <c r="B53" s="99" t="str">
        <f t="shared" si="16"/>
        <v xml:space="preserve">id="Limted_Access" </v>
      </c>
      <c r="C53" s="63" t="str">
        <f t="shared" si="16"/>
        <v xml:space="preserve">accel="" </v>
      </c>
      <c r="D53" s="63" t="str">
        <f t="shared" si="16"/>
        <v xml:space="preserve">decel="" </v>
      </c>
      <c r="E53" s="63" t="str">
        <f t="shared" si="16"/>
        <v xml:space="preserve">sigma="" </v>
      </c>
      <c r="F53" s="63" t="str">
        <f t="shared" si="16"/>
        <v xml:space="preserve">tau="" </v>
      </c>
      <c r="G53" s="63" t="str">
        <f t="shared" si="16"/>
        <v xml:space="preserve">length="" </v>
      </c>
      <c r="H53" s="63" t="str">
        <f t="shared" si="16"/>
        <v xml:space="preserve">minGap="" </v>
      </c>
      <c r="I53" s="63" t="str">
        <f t="shared" si="16"/>
        <v xml:space="preserve">max
Speed="" </v>
      </c>
      <c r="J53" s="63" t="str">
        <f t="shared" si="16"/>
        <v xml:space="preserve">speedFactor="" </v>
      </c>
      <c r="K53" s="63" t="str">
        <f t="shared" si="16"/>
        <v xml:space="preserve">speedDev="" </v>
      </c>
      <c r="L53" s="63" t="str">
        <f t="shared" si="16"/>
        <v xml:space="preserve">color="" </v>
      </c>
      <c r="M53" s="63" t="str">
        <f t="shared" si="16"/>
        <v xml:space="preserve">vClass="custom1" </v>
      </c>
      <c r="N53" s="63" t="str">
        <f t="shared" si="16"/>
        <v xml:space="preserve">width="" </v>
      </c>
      <c r="O53" s="63" t="str">
        <f t="shared" si="16"/>
        <v xml:space="preserve">impatience="" </v>
      </c>
      <c r="P53" s="63" t="str">
        <f t="shared" si="16"/>
        <v xml:space="preserve">laneChangeModel="" </v>
      </c>
      <c r="Q53" s="63" t="str">
        <f t="shared" si="16"/>
        <v xml:space="preserve">carFollowModel="" </v>
      </c>
      <c r="R53" s="65" t="str">
        <f t="shared" ref="R53" si="23">R$8&amp;R30&amp;R$7</f>
        <v xml:space="preserve">probability="" </v>
      </c>
      <c r="S53" s="65" t="str">
        <f t="shared" si="15"/>
        <v xml:space="preserve">guishape="" </v>
      </c>
      <c r="T53" s="65"/>
      <c r="W53" s="107" t="s">
        <v>353</v>
      </c>
      <c r="X53" s="108">
        <v>0.7831325301204819</v>
      </c>
      <c r="Y53" s="108">
        <v>0</v>
      </c>
      <c r="Z53" s="108">
        <v>0.14533132530120482</v>
      </c>
      <c r="AA53" s="108">
        <v>1.8072289156626505E-2</v>
      </c>
      <c r="AB53" s="108">
        <v>2.5602409638554216E-2</v>
      </c>
      <c r="AC53" s="108">
        <v>6.024096385542169E-3</v>
      </c>
      <c r="AD53" s="108">
        <v>1.5060240963855422E-3</v>
      </c>
      <c r="AE53" s="108">
        <v>0</v>
      </c>
      <c r="AF53" s="108">
        <v>0</v>
      </c>
      <c r="AG53" s="108">
        <v>1.5060240963855422E-3</v>
      </c>
      <c r="AH53" s="108">
        <v>0</v>
      </c>
      <c r="AI53" s="108">
        <v>0</v>
      </c>
      <c r="AJ53" s="108">
        <v>0</v>
      </c>
      <c r="AK53" s="108">
        <v>0</v>
      </c>
      <c r="AL53" s="108">
        <v>1.5060240963855422E-2</v>
      </c>
      <c r="AM53" s="108">
        <v>3.7650602409638554E-3</v>
      </c>
      <c r="AN53" s="109">
        <v>1328</v>
      </c>
    </row>
    <row r="54" spans="1:40">
      <c r="W54" s="107" t="s">
        <v>354</v>
      </c>
      <c r="X54" s="108">
        <v>0.77809798270893371</v>
      </c>
      <c r="Y54" s="108">
        <v>9.6061479346781938E-4</v>
      </c>
      <c r="Z54" s="108">
        <v>0.15081652257444764</v>
      </c>
      <c r="AA54" s="108">
        <v>2.4015369836695485E-2</v>
      </c>
      <c r="AB54" s="108">
        <v>2.1133525456292025E-2</v>
      </c>
      <c r="AC54" s="108">
        <v>3.8424591738712775E-3</v>
      </c>
      <c r="AD54" s="108">
        <v>9.6061479346781938E-4</v>
      </c>
      <c r="AE54" s="108">
        <v>9.6061479346781938E-4</v>
      </c>
      <c r="AF54" s="108">
        <v>0</v>
      </c>
      <c r="AG54" s="108">
        <v>4.8030739673390974E-3</v>
      </c>
      <c r="AH54" s="108">
        <v>0</v>
      </c>
      <c r="AI54" s="108">
        <v>0</v>
      </c>
      <c r="AJ54" s="108">
        <v>0</v>
      </c>
      <c r="AK54" s="108">
        <v>0</v>
      </c>
      <c r="AL54" s="108">
        <v>9.6061479346781949E-3</v>
      </c>
      <c r="AM54" s="108">
        <v>4.8030739673390974E-3</v>
      </c>
      <c r="AN54" s="109">
        <v>1041</v>
      </c>
    </row>
    <row r="55" spans="1:40">
      <c r="A55" s="110" t="str">
        <f>"&lt;vType "&amp;_xlfn.CONCAT(B32:R32,S32:U32)&amp;"/&gt;"</f>
        <v>&lt;vType id="Car_meek" accel="1" decel="5" sigma="0.5" tau="2" length="4" minGap="3" max
Speed="11.176" speedFactor="0.75" speedDev="0.2" color="blue" vClass="passenger" width="2" impatience="0" laneChangeModel="LC2013" carFollowModel="Krauss" probability="0" guishape="passenger/wagon" reroute="true"/&gt;</v>
      </c>
      <c r="W55" s="107" t="s">
        <v>355</v>
      </c>
      <c r="X55" s="108">
        <v>0.76008724100327152</v>
      </c>
      <c r="Y55" s="108">
        <v>2.1810250817884407E-3</v>
      </c>
      <c r="Z55" s="108">
        <v>0.17993456924754633</v>
      </c>
      <c r="AA55" s="108">
        <v>2.0719738276990186E-2</v>
      </c>
      <c r="AB55" s="108">
        <v>1.8538713195201745E-2</v>
      </c>
      <c r="AC55" s="108">
        <v>2.1810250817884407E-3</v>
      </c>
      <c r="AD55" s="108">
        <v>1.0905125408942203E-3</v>
      </c>
      <c r="AE55" s="108">
        <v>0</v>
      </c>
      <c r="AF55" s="108">
        <v>0</v>
      </c>
      <c r="AG55" s="108">
        <v>5.4525627044711015E-3</v>
      </c>
      <c r="AH55" s="108">
        <v>0</v>
      </c>
      <c r="AI55" s="108">
        <v>0</v>
      </c>
      <c r="AJ55" s="108">
        <v>0</v>
      </c>
      <c r="AK55" s="108">
        <v>0</v>
      </c>
      <c r="AL55" s="108">
        <v>9.8146128680479828E-3</v>
      </c>
      <c r="AM55" s="108">
        <v>0</v>
      </c>
      <c r="AN55" s="109">
        <v>917</v>
      </c>
    </row>
    <row r="56" spans="1:40">
      <c r="A56" s="110" t="str">
        <f>"&lt;vType "&amp;_xlfn.CONCAT(B33:R33,S33:U33)&amp;"/&gt;"</f>
        <v>&lt;vType id="Car_norm" accel="2.6" decel="4.5" sigma="0.5" tau="1" length="5.5" minGap="3" max
Speed="14.30528" speedFactor="1" speedDev="0.1" color="green" vClass="passenger" width="2" impatience="0.5" laneChangeModel="LC2013" carFollowModel="Krauss" probability="0" guishape="passenger/sedan" reroute="true"/&gt;</v>
      </c>
      <c r="W56" s="107" t="s">
        <v>356</v>
      </c>
      <c r="X56" s="108">
        <v>0.76506024096385539</v>
      </c>
      <c r="Y56" s="108">
        <v>1.004016064257028E-3</v>
      </c>
      <c r="Z56" s="108">
        <v>0.1465863453815261</v>
      </c>
      <c r="AA56" s="108">
        <v>2.8112449799196786E-2</v>
      </c>
      <c r="AB56" s="108">
        <v>3.9156626506024098E-2</v>
      </c>
      <c r="AC56" s="108">
        <v>2.008032128514056E-3</v>
      </c>
      <c r="AD56" s="108">
        <v>1.004016064257028E-3</v>
      </c>
      <c r="AE56" s="108">
        <v>0</v>
      </c>
      <c r="AF56" s="108">
        <v>2.008032128514056E-3</v>
      </c>
      <c r="AG56" s="108">
        <v>7.0281124497991966E-3</v>
      </c>
      <c r="AH56" s="108">
        <v>0</v>
      </c>
      <c r="AI56" s="108">
        <v>0</v>
      </c>
      <c r="AJ56" s="108">
        <v>0</v>
      </c>
      <c r="AK56" s="108">
        <v>0</v>
      </c>
      <c r="AL56" s="108">
        <v>8.0321285140562242E-3</v>
      </c>
      <c r="AM56" s="108">
        <v>0</v>
      </c>
      <c r="AN56" s="109">
        <v>996</v>
      </c>
    </row>
    <row r="57" spans="1:40">
      <c r="A57" s="110" t="str">
        <f>"&lt;vType "&amp;_xlfn.CONCAT(B34:R34,S34:U34)&amp;"/&gt;"</f>
        <v>&lt;vType id="Car_agg" accel="4" decel="6" sigma="0.75" tau="1" length="5.5" minGap="3" max
Speed="14.30528" speedFactor="2" speedDev="0.5" color="red" vClass="passenger" width="2" impatience="1" laneChangeModel="LC2013" carFollowModel="Krauss" probability="0" guishape="passenger/hatchback" reroute="true"/&gt;</v>
      </c>
      <c r="W57" s="111" t="s">
        <v>358</v>
      </c>
      <c r="X57" s="108">
        <v>0.78005680025244561</v>
      </c>
      <c r="Y57" s="108">
        <v>6.3111391606184919E-4</v>
      </c>
      <c r="Z57" s="108">
        <v>0.15572735878826127</v>
      </c>
      <c r="AA57" s="108">
        <v>1.9722309876932787E-2</v>
      </c>
      <c r="AB57" s="108">
        <v>2.0984537709056485E-2</v>
      </c>
      <c r="AC57" s="108">
        <v>2.8400126222783212E-3</v>
      </c>
      <c r="AD57" s="108">
        <v>7.8889239507731149E-4</v>
      </c>
      <c r="AE57" s="108">
        <v>3.155569580309246E-4</v>
      </c>
      <c r="AF57" s="108">
        <v>9.4667087409277379E-4</v>
      </c>
      <c r="AG57" s="108">
        <v>4.4177974124329439E-3</v>
      </c>
      <c r="AH57" s="108">
        <v>0</v>
      </c>
      <c r="AI57" s="108">
        <v>0</v>
      </c>
      <c r="AJ57" s="108">
        <v>0</v>
      </c>
      <c r="AK57" s="108">
        <v>0</v>
      </c>
      <c r="AL57" s="108">
        <v>1.1991164405175133E-2</v>
      </c>
      <c r="AM57" s="108">
        <v>1.577784790154623E-3</v>
      </c>
      <c r="AN57" s="111"/>
    </row>
    <row r="58" spans="1:40">
      <c r="A58" s="114" t="str">
        <f>"&lt;vType "&amp;_xlfn.CONCAT(B35:R35,S35:U35)&amp;"/&gt;"</f>
        <v>&lt;vType id="Car_communuter" accel="2" decel="4.5" sigma="0.5" tau="1" length="5" minGap="3" max
Speed="14.30528" speedFactor="1.5" speedDev="0.1" color="yellow" vClass="passenger" width="2" impatience="0.75" laneChangeModel="LC2013" carFollowModel="Krauss" probability="0.799661876584953" guishape="passenger/sedan" reroute="true"/&gt;</v>
      </c>
      <c r="W58" s="111"/>
      <c r="X58" s="111"/>
      <c r="Y58" s="111"/>
      <c r="Z58" s="111"/>
      <c r="AA58" s="111"/>
      <c r="AB58" s="111"/>
      <c r="AC58" s="111"/>
      <c r="AD58" s="111"/>
      <c r="AE58" s="111"/>
      <c r="AF58" s="111"/>
      <c r="AG58" s="111"/>
      <c r="AH58" s="111"/>
      <c r="AI58" s="111"/>
      <c r="AJ58" s="111"/>
      <c r="AK58" s="111"/>
      <c r="AL58" s="111"/>
      <c r="AM58" s="111"/>
      <c r="AN58" s="111"/>
    </row>
    <row r="59" spans="1:40">
      <c r="A59" s="110" t="str">
        <f>"&lt;vType "&amp;_xlfn.CONCAT(B36:R36,S36:U36)&amp;"/&gt;"</f>
        <v>&lt;vType id="Motor_cycle" accel="4" decel="4.5" sigma="0.6" tau="1" length="1" minGap="0.75" max
Speed="24.5872" speedFactor="2" speedDev="0.1" color="red" vClass="motorcycle" width="0.5" impatience="0.75" laneChangeModel="LC2013" carFollowModel="Krauss" probability="0.076077768385461" guishape="motorcycle" reroute="true"/&gt;</v>
      </c>
      <c r="W59" s="111"/>
      <c r="X59" s="111"/>
      <c r="Y59" s="111"/>
      <c r="Z59" s="111"/>
      <c r="AA59" s="111"/>
      <c r="AB59" s="111"/>
      <c r="AC59" s="111"/>
      <c r="AD59" s="111"/>
      <c r="AE59" s="111"/>
      <c r="AF59" s="111"/>
      <c r="AG59" s="111"/>
      <c r="AH59" s="111"/>
      <c r="AI59" s="111"/>
      <c r="AJ59" s="111"/>
      <c r="AK59" s="111"/>
      <c r="AL59" s="111"/>
      <c r="AM59" s="111"/>
      <c r="AN59" s="111"/>
    </row>
    <row r="60" spans="1:40">
      <c r="A60" s="110" t="str">
        <f>"&lt;vType "&amp;_xlfn.CONCAT(B37:R37,S37:U37)&amp;"/&gt;"</f>
        <v>&lt;vType id="Motor_scooter" accel="2.6" decel="4.5" sigma="0.75" tau="1" length="0.8" minGap="0.6" max
Speed="11.176" speedFactor="1" speedDev="0.1" color="blue" vClass="motorcycle" width="0.5" impatience="0.75" laneChangeModel="LC2013" carFollowModel="Krauss" probability="0.0190194420963653" guishape="motorcycle" reroute="true"/&gt;</v>
      </c>
      <c r="W60" s="111"/>
      <c r="X60" s="111"/>
      <c r="Y60" s="111"/>
      <c r="Z60" s="111"/>
      <c r="AA60" s="111"/>
      <c r="AB60" s="111"/>
      <c r="AC60" s="111"/>
      <c r="AD60" s="111"/>
      <c r="AE60" s="111"/>
      <c r="AF60" s="111"/>
      <c r="AG60" s="111"/>
      <c r="AH60" s="111"/>
      <c r="AI60" s="111"/>
      <c r="AJ60" s="111"/>
      <c r="AK60" s="111"/>
      <c r="AL60" s="111"/>
      <c r="AM60" s="111"/>
      <c r="AN60" s="111"/>
    </row>
    <row r="61" spans="1:40">
      <c r="A61" s="114" t="str">
        <f>"&lt;vType "&amp;_xlfn.CONCAT(B38:R38,S38:U38)&amp;"/&gt;"</f>
        <v>&lt;vType id="Panel_Truck" accel="2" decel="2" sigma="0.5" tau="2" length="9.2" minGap="6.9" max
Speed="11.176" speedFactor="1.1" speedDev="0.2" color="green" vClass="truck" width="2.4" impatience="0.5" laneChangeModel="LC2013" carFollowModel="Krauss" probability="0.131360946745562" guishape="delivery" reroute="true"/&gt;</v>
      </c>
      <c r="W61" s="111"/>
      <c r="X61" s="111"/>
      <c r="Y61" s="111"/>
      <c r="Z61" s="111"/>
      <c r="AA61" s="111"/>
      <c r="AB61" s="111"/>
      <c r="AC61" s="111"/>
      <c r="AD61" s="111"/>
      <c r="AE61" s="111"/>
      <c r="AF61" s="111"/>
      <c r="AG61" s="111"/>
      <c r="AH61" s="111"/>
      <c r="AI61" s="111"/>
      <c r="AJ61" s="111"/>
      <c r="AK61" s="111"/>
      <c r="AL61" s="111"/>
      <c r="AM61" s="111"/>
      <c r="AN61" s="111"/>
    </row>
    <row r="62" spans="1:40">
      <c r="A62" s="114" t="str">
        <f>"&lt;vType "&amp;_xlfn.CONCAT(B39:R39,S39:U39)&amp;"/&gt;"</f>
        <v>&lt;vType id="Single_Rear_Truck" accel="2.6" decel="3" sigma="0.5" tau="2" length="9" minGap="6.75" max
Speed="12.07008" speedFactor="1" speedDev="0.2" color="green" vClass="truck" width="2.5" impatience="0.5" laneChangeModel="LC2013" carFollowModel="Krauss" probability="0.0120033812341505" guishape="truck" reroute="true"/&gt;</v>
      </c>
      <c r="W62" s="111"/>
      <c r="X62" s="111"/>
      <c r="Y62" s="111"/>
      <c r="Z62" s="111"/>
      <c r="AA62" s="111"/>
      <c r="AB62" s="111"/>
      <c r="AC62" s="111"/>
      <c r="AD62" s="111"/>
      <c r="AE62" s="111"/>
      <c r="AF62" s="111"/>
      <c r="AG62" s="111"/>
      <c r="AH62" s="111"/>
      <c r="AI62" s="111"/>
      <c r="AJ62" s="111"/>
      <c r="AK62" s="111"/>
      <c r="AL62" s="111"/>
      <c r="AM62" s="111"/>
      <c r="AN62" s="111"/>
    </row>
    <row r="63" spans="1:40">
      <c r="A63" s="114" t="str">
        <f>"&lt;vType "&amp;_xlfn.CONCAT(B40:R40,S40:U40)&amp;"/&gt;"</f>
        <v>&lt;vType id="Double_Rear_Truck" accel="2.6" decel="4" sigma="0.5" tau="2" length="9.8" minGap="7.35" max
Speed="12.07008" speedFactor="1" speedDev="0.1" color="green" vClass="truck" width="2.5" impatience="0.5" laneChangeModel="LC2013" carFollowModel="Krauss" probability="0.0277261200338123" guishape="truck" reroute="true"/&gt;</v>
      </c>
      <c r="W63" s="112" t="s">
        <v>357</v>
      </c>
      <c r="X63" s="109">
        <v>4944</v>
      </c>
      <c r="Y63" s="109">
        <v>4</v>
      </c>
      <c r="Z63" s="109">
        <v>987</v>
      </c>
      <c r="AA63" s="109">
        <v>125</v>
      </c>
      <c r="AB63" s="109">
        <v>133</v>
      </c>
      <c r="AC63" s="109">
        <v>18</v>
      </c>
      <c r="AD63" s="109">
        <v>5</v>
      </c>
      <c r="AE63" s="109">
        <v>2</v>
      </c>
      <c r="AF63" s="109">
        <v>6</v>
      </c>
      <c r="AG63" s="109">
        <v>28</v>
      </c>
      <c r="AH63" s="109">
        <v>0</v>
      </c>
      <c r="AI63" s="109">
        <v>0</v>
      </c>
      <c r="AJ63" s="109">
        <v>0</v>
      </c>
      <c r="AK63" s="109">
        <v>0</v>
      </c>
      <c r="AL63" s="109">
        <v>76</v>
      </c>
      <c r="AM63" s="109">
        <v>10</v>
      </c>
      <c r="AN63" s="109">
        <v>6338</v>
      </c>
    </row>
    <row r="64" spans="1:40">
      <c r="A64" s="110" t="str">
        <f>"&lt;vType "&amp;_xlfn.CONCAT(B41:Q41,U41)&amp;"/&gt;"</f>
        <v>&lt;vType id="3_Axle_Truck" accel="2" decel="3" sigma="0.25" tau="2" length="10" minGap="7.5" max
Speed="9.83488" speedFactor="1" speedDev="0.1" color="red" vClass="truck" width="2.59" impatience="0.5" laneChangeModel="LC2013" carFollowModel="Krauss" /&gt;</v>
      </c>
    </row>
    <row r="65" spans="1:40">
      <c r="A65" s="110" t="str">
        <f>"&lt;vType "&amp;_xlfn.CONCAT(B42:Q42,U42)&amp;"/&gt;"</f>
        <v>&lt;vType id="4_or_More_Axle_Truck" accel="1.9" decel="2" sigma="0.25" tau="2" length="10" minGap="7.5" max
Speed="9.83488" speedFactor="1" speedDev="0.1" color="red" vClass="truck" width="2.59" impatience="0.5" laneChangeModel="LC2013" carFollowModel="Krauss" /&gt;</v>
      </c>
    </row>
    <row r="66" spans="1:40">
      <c r="A66" s="110" t="str">
        <f>"&lt;vType "&amp;_xlfn.CONCAT(B43:Q43,U43)&amp;"/&gt;"</f>
        <v>&lt;vType id="3_Axle_Trailer" accel="1.9" decel="2" sigma="0.25" tau="2" length="14.5" minGap="10.875" max
Speed="9.83488" speedFactor="0.9" speedDev="0.1" color="yellow" vClass="trailer" width="2.59" impatience="0.5" laneChangeModel="LC2013" carFollowModel="Krauss" /&gt;</v>
      </c>
    </row>
    <row r="67" spans="1:40" ht="63.75">
      <c r="A67" s="110" t="str">
        <f>"&lt;vType "&amp;_xlfn.CONCAT(B44:Q44,U44)&amp;"/&gt;"</f>
        <v>&lt;vType id="4_Axle_Trailer" accel="1.5" decel="2" sigma="0.25" tau="2" length="15" minGap="11.25" max
Speed="9.83488" speedFactor="0.9" speedDev="0.1" color="yellow" vClass="trailer" width="2.59" impatience="0.5" laneChangeModel="LC2013" carFollowModel="Krauss" /&gt;</v>
      </c>
      <c r="W67" s="93" t="s">
        <v>360</v>
      </c>
      <c r="X67" s="93" t="s">
        <v>181</v>
      </c>
      <c r="Y67" s="93" t="s">
        <v>182</v>
      </c>
      <c r="Z67" s="94" t="s">
        <v>183</v>
      </c>
      <c r="AA67" s="95"/>
      <c r="AB67" s="95"/>
      <c r="AC67" s="95"/>
      <c r="AD67" s="96"/>
      <c r="AE67" s="94" t="s">
        <v>184</v>
      </c>
      <c r="AF67" s="95"/>
      <c r="AG67" s="95"/>
      <c r="AH67" s="95"/>
      <c r="AI67" s="95"/>
      <c r="AJ67" s="95"/>
      <c r="AK67" s="96"/>
      <c r="AL67" s="94" t="s">
        <v>185</v>
      </c>
      <c r="AM67" s="96"/>
      <c r="AN67" s="93" t="s">
        <v>186</v>
      </c>
    </row>
    <row r="68" spans="1:40" ht="51">
      <c r="A68" s="110" t="str">
        <f>"&lt;vType "&amp;_xlfn.CONCAT(B45:Q45,U45)&amp;"/&gt;"</f>
        <v>&lt;vType id="5_Axle_Trailer" accel="1.25" decel="1" sigma="0.25" tau="2" length="15" minGap="11.25" max
Speed="9.83488" speedFactor="0.9" speedDev="0.1" color="yellow" vClass="trailer" width="2.59" impatience="0.5" laneChangeModel="LC2013" carFollowModel="Krauss" /&gt;</v>
      </c>
      <c r="W68" s="97"/>
      <c r="X68" s="97"/>
      <c r="Y68" s="97"/>
      <c r="Z68" s="93" t="s">
        <v>188</v>
      </c>
      <c r="AA68" s="94" t="s">
        <v>189</v>
      </c>
      <c r="AB68" s="96"/>
      <c r="AC68" s="98" t="s">
        <v>190</v>
      </c>
      <c r="AD68" s="98" t="s">
        <v>191</v>
      </c>
      <c r="AE68" s="94" t="s">
        <v>192</v>
      </c>
      <c r="AF68" s="95"/>
      <c r="AG68" s="95"/>
      <c r="AH68" s="96"/>
      <c r="AI68" s="94" t="s">
        <v>193</v>
      </c>
      <c r="AJ68" s="95"/>
      <c r="AK68" s="96"/>
      <c r="AL68" s="93" t="s">
        <v>194</v>
      </c>
      <c r="AM68" s="93" t="s">
        <v>195</v>
      </c>
      <c r="AN68" s="97"/>
    </row>
    <row r="69" spans="1:40" ht="33.75">
      <c r="A69" s="110" t="str">
        <f>"&lt;vType "&amp;_xlfn.CONCAT(B46:Q46,U46)&amp;"/&gt;"</f>
        <v>&lt;vType id="6_or_More_Axle_Trailer" accel="1" decel="1" sigma="0.25" tau="2" length="20" minGap="15" max
Speed="9.83488" speedFactor="0.8" speedDev="0.1" color="yellow" vClass="trailer" width="2.59" impatience="0.5" laneChangeModel="LC2013" carFollowModel="Krauss" /&gt;</v>
      </c>
      <c r="W69" s="97"/>
      <c r="X69" s="100"/>
      <c r="Y69" s="100"/>
      <c r="Z69" s="100"/>
      <c r="AA69" s="101" t="s">
        <v>196</v>
      </c>
      <c r="AB69" s="101" t="s">
        <v>197</v>
      </c>
      <c r="AC69" s="102"/>
      <c r="AD69" s="102"/>
      <c r="AE69" s="101" t="s">
        <v>198</v>
      </c>
      <c r="AF69" s="101" t="s">
        <v>199</v>
      </c>
      <c r="AG69" s="101" t="s">
        <v>200</v>
      </c>
      <c r="AH69" s="101" t="s">
        <v>201</v>
      </c>
      <c r="AI69" s="101" t="s">
        <v>200</v>
      </c>
      <c r="AJ69" s="103" t="s">
        <v>202</v>
      </c>
      <c r="AK69" s="104" t="s">
        <v>203</v>
      </c>
      <c r="AL69" s="100"/>
      <c r="AM69" s="100"/>
      <c r="AN69" s="100"/>
    </row>
    <row r="70" spans="1:40">
      <c r="A70" s="114" t="str">
        <f>"&lt;vType "&amp;_xlfn.CONCAT(B47:Q47,U47)&amp;"/&gt;"</f>
        <v>&lt;vType id="Bus_Public" accel="0.75" decel="4.5" sigma="0.6" tau="2" length="12.2" minGap="9.15" max
Speed="9.83488" speedFactor="1" speedDev="0.1" color="blue" vClass="bus" width="2.59" impatience="0.25" laneChangeModel="LC2013" carFollowModel="Krauss" /&gt;</v>
      </c>
      <c r="W70" s="100"/>
      <c r="X70" s="105">
        <v>1</v>
      </c>
      <c r="Y70" s="105">
        <v>2</v>
      </c>
      <c r="Z70" s="105">
        <v>3</v>
      </c>
      <c r="AA70" s="105">
        <v>4</v>
      </c>
      <c r="AB70" s="105">
        <v>5</v>
      </c>
      <c r="AC70" s="105">
        <v>6</v>
      </c>
      <c r="AD70" s="105">
        <v>7</v>
      </c>
      <c r="AE70" s="105">
        <v>8</v>
      </c>
      <c r="AF70" s="105">
        <v>9</v>
      </c>
      <c r="AG70" s="106">
        <v>10</v>
      </c>
      <c r="AH70" s="106">
        <v>11</v>
      </c>
      <c r="AI70" s="106">
        <v>12</v>
      </c>
      <c r="AJ70" s="106">
        <v>13</v>
      </c>
      <c r="AK70" s="106">
        <v>14</v>
      </c>
      <c r="AL70" s="105">
        <v>15</v>
      </c>
      <c r="AM70" s="106">
        <v>16</v>
      </c>
      <c r="AN70" s="106">
        <v>17</v>
      </c>
    </row>
    <row r="71" spans="1:40">
      <c r="A71" s="110" t="str">
        <f>"&lt;vType "&amp;_xlfn.CONCAT(B48:Q48,U48)&amp;"/&gt;"</f>
        <v>&lt;vType id="Bus_School" accel="1" decel="4.5" sigma="0.5" tau="2" length="10.9" minGap="8.175" max
Speed="8.9408" speedFactor="1" speedDev="0.1" color="yellow" vClass="bus" width="2.59" impatience="0.25" laneChangeModel="LC2013" carFollowModel="Krauss" /&gt;</v>
      </c>
      <c r="W71" s="107" t="s">
        <v>351</v>
      </c>
      <c r="X71" s="108">
        <v>0.74271229404309247</v>
      </c>
      <c r="Y71" s="108">
        <v>1.2674271229404308E-3</v>
      </c>
      <c r="Z71" s="108">
        <v>0.17617237008871989</v>
      </c>
      <c r="AA71" s="108">
        <v>1.7743979721166033E-2</v>
      </c>
      <c r="AB71" s="108">
        <v>3.1685678073510776E-2</v>
      </c>
      <c r="AC71" s="108">
        <v>2.5348542458808617E-3</v>
      </c>
      <c r="AD71" s="108">
        <v>1.2674271229404308E-3</v>
      </c>
      <c r="AE71" s="108">
        <v>0</v>
      </c>
      <c r="AF71" s="108">
        <v>7.6045627376425855E-3</v>
      </c>
      <c r="AG71" s="108">
        <v>2.5348542458808617E-3</v>
      </c>
      <c r="AH71" s="108">
        <v>0</v>
      </c>
      <c r="AI71" s="108">
        <v>0</v>
      </c>
      <c r="AJ71" s="108">
        <v>0</v>
      </c>
      <c r="AK71" s="108">
        <v>0</v>
      </c>
      <c r="AL71" s="108">
        <v>1.3941698352344741E-2</v>
      </c>
      <c r="AM71" s="108">
        <v>2.5348542458808617E-3</v>
      </c>
      <c r="AN71" s="109">
        <v>842</v>
      </c>
    </row>
    <row r="72" spans="1:40">
      <c r="A72" s="113" t="str">
        <f>"&lt;vType "&amp;_xlfn.CONCAT(B49:Q49,U49)&amp;"/&gt;"</f>
        <v>&lt;vType id="Truck_Deliever" accel="" decel="" sigma="" tau="" length="" minGap="" max
Speed="" speedFactor="" speedDev="" color="" vClass="delivery" width="" impatience="" laneChangeModel="" carFollowModel="" /&gt;</v>
      </c>
      <c r="W72" s="107" t="s">
        <v>352</v>
      </c>
      <c r="X72" s="108">
        <v>0.7866273352999017</v>
      </c>
      <c r="Y72" s="108">
        <v>0</v>
      </c>
      <c r="Z72" s="108">
        <v>0.13962635201573254</v>
      </c>
      <c r="AA72" s="108">
        <v>1.2782694198623401E-2</v>
      </c>
      <c r="AB72" s="108">
        <v>2.8515240904621434E-2</v>
      </c>
      <c r="AC72" s="108">
        <v>3.9331366764995086E-3</v>
      </c>
      <c r="AD72" s="108">
        <v>9.8328416912487715E-4</v>
      </c>
      <c r="AE72" s="108">
        <v>0</v>
      </c>
      <c r="AF72" s="108">
        <v>0</v>
      </c>
      <c r="AG72" s="108">
        <v>4.9164208456243851E-3</v>
      </c>
      <c r="AH72" s="108">
        <v>0</v>
      </c>
      <c r="AI72" s="108">
        <v>0</v>
      </c>
      <c r="AJ72" s="108">
        <v>0</v>
      </c>
      <c r="AK72" s="108">
        <v>0</v>
      </c>
      <c r="AL72" s="108">
        <v>1.2782694198623401E-2</v>
      </c>
      <c r="AM72" s="108">
        <v>9.8328416912487702E-3</v>
      </c>
      <c r="AN72" s="109">
        <v>1214</v>
      </c>
    </row>
    <row r="73" spans="1:40">
      <c r="A73" s="113" t="str">
        <f>"&lt;vType "&amp;_xlfn.CONCAT(B50:Q50,U50)&amp;"/&gt;"</f>
        <v>&lt;vType id="Bike" accel="" decel="" sigma="" tau="" length="" minGap="" max
Speed="" speedFactor="" speedDev="" color="" vClass="bicycle" width="" impatience="" laneChangeModel="" carFollowModel="" /&gt;</v>
      </c>
      <c r="W73" s="107" t="s">
        <v>353</v>
      </c>
      <c r="X73" s="108">
        <v>0.81925343811394891</v>
      </c>
      <c r="Y73" s="108">
        <v>9.8231827111984276E-4</v>
      </c>
      <c r="Z73" s="108">
        <v>0.1100196463654224</v>
      </c>
      <c r="AA73" s="108">
        <v>9.823182711198428E-3</v>
      </c>
      <c r="AB73" s="108">
        <v>2.8487229862475441E-2</v>
      </c>
      <c r="AC73" s="108">
        <v>1.9646365422396855E-3</v>
      </c>
      <c r="AD73" s="108">
        <v>9.8231827111984276E-4</v>
      </c>
      <c r="AE73" s="108">
        <v>9.8231827111984276E-4</v>
      </c>
      <c r="AF73" s="108">
        <v>2.9469548133595285E-3</v>
      </c>
      <c r="AG73" s="108">
        <v>2.9469548133595285E-3</v>
      </c>
      <c r="AH73" s="108">
        <v>0</v>
      </c>
      <c r="AI73" s="108">
        <v>0</v>
      </c>
      <c r="AJ73" s="108">
        <v>0</v>
      </c>
      <c r="AK73" s="108">
        <v>0</v>
      </c>
      <c r="AL73" s="108">
        <v>1.37524557956778E-2</v>
      </c>
      <c r="AM73" s="108">
        <v>7.8585461689587421E-3</v>
      </c>
      <c r="AN73" s="109">
        <v>1328</v>
      </c>
    </row>
    <row r="74" spans="1:40">
      <c r="A74" s="113" t="str">
        <f>"&lt;vType "&amp;_xlfn.CONCAT(B51:Q51,U51)&amp;"/&gt;"</f>
        <v>&lt;vType id="Pedestrian" accel="" decel="" sigma="" tau="" length="" minGap="" max
Speed="" speedFactor="" speedDev="" color="" vClass="pedestrian" width="" impatience="" laneChangeModel="" carFollowModel="" /&gt;</v>
      </c>
      <c r="W74" s="107" t="s">
        <v>354</v>
      </c>
      <c r="X74" s="108">
        <v>0.7978723404255319</v>
      </c>
      <c r="Y74" s="108">
        <v>2.9013539651837525E-3</v>
      </c>
      <c r="Z74" s="108">
        <v>0.13539651837524178</v>
      </c>
      <c r="AA74" s="108">
        <v>6.7698259187620891E-3</v>
      </c>
      <c r="AB74" s="108">
        <v>2.9013539651837523E-2</v>
      </c>
      <c r="AC74" s="108">
        <v>1.9342359767891683E-3</v>
      </c>
      <c r="AD74" s="108">
        <v>9.6711798839458415E-4</v>
      </c>
      <c r="AE74" s="108">
        <v>9.6711798839458415E-4</v>
      </c>
      <c r="AF74" s="108">
        <v>1.9342359767891683E-3</v>
      </c>
      <c r="AG74" s="108">
        <v>3.8684719535783366E-3</v>
      </c>
      <c r="AH74" s="108">
        <v>0</v>
      </c>
      <c r="AI74" s="108">
        <v>0</v>
      </c>
      <c r="AJ74" s="108">
        <v>0</v>
      </c>
      <c r="AK74" s="108">
        <v>0</v>
      </c>
      <c r="AL74" s="108">
        <v>1.5473887814313346E-2</v>
      </c>
      <c r="AM74" s="108">
        <v>2.9013539651837525E-3</v>
      </c>
      <c r="AN74" s="109">
        <v>1041</v>
      </c>
    </row>
    <row r="75" spans="1:40">
      <c r="A75" s="113" t="str">
        <f>"&lt;vType "&amp;_xlfn.CONCAT(B52:Q52,U52)&amp;"/&gt;"</f>
        <v>&lt;vType id="Contruction_Crew" accel="" decel="" sigma="" tau="" length="" minGap="" max
Speed="" speedFactor="" speedDev="" color="" vClass="ignoring" width="" impatience="" laneChangeModel="" carFollowModel="" /&gt;</v>
      </c>
      <c r="W75" s="107" t="s">
        <v>355</v>
      </c>
      <c r="X75" s="108">
        <v>0.81640625</v>
      </c>
      <c r="Y75" s="108">
        <v>9.765625E-4</v>
      </c>
      <c r="Z75" s="108">
        <v>0.1298828125</v>
      </c>
      <c r="AA75" s="108">
        <v>1.26953125E-2</v>
      </c>
      <c r="AB75" s="108">
        <v>1.66015625E-2</v>
      </c>
      <c r="AC75" s="108">
        <v>3.90625E-3</v>
      </c>
      <c r="AD75" s="108">
        <v>0</v>
      </c>
      <c r="AE75" s="108">
        <v>0</v>
      </c>
      <c r="AF75" s="108">
        <v>0</v>
      </c>
      <c r="AG75" s="108">
        <v>4.8828125E-3</v>
      </c>
      <c r="AH75" s="108">
        <v>0</v>
      </c>
      <c r="AI75" s="108">
        <v>0</v>
      </c>
      <c r="AJ75" s="108">
        <v>0</v>
      </c>
      <c r="AK75" s="108">
        <v>0</v>
      </c>
      <c r="AL75" s="108">
        <v>1.3671875E-2</v>
      </c>
      <c r="AM75" s="108">
        <v>9.765625E-4</v>
      </c>
      <c r="AN75" s="109">
        <v>917</v>
      </c>
    </row>
    <row r="76" spans="1:40">
      <c r="A76" s="113" t="str">
        <f>"&lt;vType "&amp;_xlfn.CONCAT(B53:Q53,U53)&amp;"/&gt;"</f>
        <v>&lt;vType id="Limted_Access" accel="" decel="" sigma="" tau="" length="" minGap="" max
Speed="" speedFactor="" speedDev="" color="" vClass="custom1" width="" impatience="" laneChangeModel="" carFollowModel="" /&gt;</v>
      </c>
      <c r="W76" s="107" t="s">
        <v>356</v>
      </c>
      <c r="X76" s="108">
        <v>0.82187802516940944</v>
      </c>
      <c r="Y76" s="108">
        <v>0</v>
      </c>
      <c r="Z76" s="108">
        <v>0.1074540174249758</v>
      </c>
      <c r="AA76" s="108">
        <v>1.3552758954501452E-2</v>
      </c>
      <c r="AB76" s="108">
        <v>3.2913843175217811E-2</v>
      </c>
      <c r="AC76" s="108">
        <v>3.8722168441432721E-3</v>
      </c>
      <c r="AD76" s="108">
        <v>0</v>
      </c>
      <c r="AE76" s="108">
        <v>9.6805421103581804E-4</v>
      </c>
      <c r="AF76" s="108">
        <v>9.6805421103581804E-4</v>
      </c>
      <c r="AG76" s="108">
        <v>3.8722168441432721E-3</v>
      </c>
      <c r="AH76" s="108">
        <v>0</v>
      </c>
      <c r="AI76" s="108">
        <v>0</v>
      </c>
      <c r="AJ76" s="108">
        <v>0</v>
      </c>
      <c r="AK76" s="108">
        <v>0</v>
      </c>
      <c r="AL76" s="108">
        <v>1.3552758954501452E-2</v>
      </c>
      <c r="AM76" s="108">
        <v>9.6805421103581804E-4</v>
      </c>
      <c r="AN76" s="109">
        <v>996</v>
      </c>
    </row>
    <row r="77" spans="1:40">
      <c r="A77" s="110"/>
      <c r="W77" s="111" t="s">
        <v>358</v>
      </c>
      <c r="X77" s="108">
        <v>0.79966187658495347</v>
      </c>
      <c r="Y77" s="108">
        <v>1.0143702451394759E-3</v>
      </c>
      <c r="Z77" s="108">
        <v>0.13136094674556212</v>
      </c>
      <c r="AA77" s="108">
        <v>1.2003381234150465E-2</v>
      </c>
      <c r="AB77" s="108">
        <v>2.7726120033812342E-2</v>
      </c>
      <c r="AC77" s="108">
        <v>3.0431107354184279E-3</v>
      </c>
      <c r="AD77" s="108">
        <v>6.7624683009298396E-4</v>
      </c>
      <c r="AE77" s="108">
        <v>5.0718512256973795E-4</v>
      </c>
      <c r="AF77" s="108">
        <v>2.0287404902789518E-3</v>
      </c>
      <c r="AG77" s="108">
        <v>3.8884192730346575E-3</v>
      </c>
      <c r="AH77" s="108">
        <v>0</v>
      </c>
      <c r="AI77" s="108">
        <v>0</v>
      </c>
      <c r="AJ77" s="108">
        <v>0</v>
      </c>
      <c r="AK77" s="108">
        <v>0</v>
      </c>
      <c r="AL77" s="108">
        <v>1.3863060016906171E-2</v>
      </c>
      <c r="AM77" s="108">
        <v>4.22654268808115E-3</v>
      </c>
      <c r="AN77" s="111"/>
    </row>
    <row r="78" spans="1:40">
      <c r="A78" s="110" t="str">
        <f>"&lt;vType "&amp;_xlfn.CONCAT(B32:Q32,S55:T55)&amp;"/&gt;"</f>
        <v>&lt;vType id="Car_meek" accel="1" decel="5" sigma="0.5" tau="2" length="4" minGap="3" max
Speed="11.176" speedFactor="0.75" speedDev="0.2" color="blue" vClass="passenger" width="2" impatience="0" laneChangeModel="LC2013" carFollowModel="Krauss" /&gt;</v>
      </c>
      <c r="W78" s="111"/>
      <c r="X78" s="111"/>
      <c r="Y78" s="111"/>
      <c r="Z78" s="111"/>
      <c r="AA78" s="111"/>
      <c r="AB78" s="111"/>
      <c r="AC78" s="111"/>
      <c r="AD78" s="111"/>
      <c r="AE78" s="111"/>
      <c r="AF78" s="111"/>
      <c r="AG78" s="111"/>
      <c r="AH78" s="111"/>
      <c r="AI78" s="111"/>
      <c r="AJ78" s="111"/>
      <c r="AK78" s="111"/>
      <c r="AL78" s="111"/>
      <c r="AM78" s="111"/>
      <c r="AN78" s="111"/>
    </row>
    <row r="79" spans="1:40">
      <c r="A79" s="110" t="str">
        <f>"&lt;vType "&amp;_xlfn.CONCAT(B33:Q33,S56:T56)&amp;"/&gt;"</f>
        <v>&lt;vType id="Car_norm" accel="2.6" decel="4.5" sigma="0.5" tau="1" length="5.5" minGap="3" max
Speed="14.30528" speedFactor="1" speedDev="0.1" color="green" vClass="passenger" width="2" impatience="0.5" laneChangeModel="LC2013" carFollowModel="Krauss" /&gt;</v>
      </c>
      <c r="W79" s="111"/>
      <c r="X79" s="111"/>
      <c r="Y79" s="111"/>
      <c r="Z79" s="111"/>
      <c r="AA79" s="111"/>
      <c r="AB79" s="111"/>
      <c r="AC79" s="111"/>
      <c r="AD79" s="111"/>
      <c r="AE79" s="111"/>
      <c r="AF79" s="111"/>
      <c r="AG79" s="111"/>
      <c r="AH79" s="111"/>
      <c r="AI79" s="111"/>
      <c r="AJ79" s="111"/>
      <c r="AK79" s="111"/>
      <c r="AL79" s="111"/>
      <c r="AM79" s="111"/>
      <c r="AN79" s="111"/>
    </row>
    <row r="80" spans="1:40">
      <c r="A80" s="110" t="str">
        <f>"&lt;vType "&amp;_xlfn.CONCAT(B34:Q34,S57:T57)&amp;"/&gt;"</f>
        <v>&lt;vType id="Car_agg" accel="4" decel="6" sigma="0.75" tau="1" length="5.5" minGap="3" max
Speed="14.30528" speedFactor="2" speedDev="0.5" color="red" vClass="passenger" width="2" impatience="1" laneChangeModel="LC2013" carFollowModel="Krauss" /&gt;</v>
      </c>
      <c r="W80" s="111"/>
      <c r="X80" s="111"/>
      <c r="Y80" s="111"/>
      <c r="Z80" s="111"/>
      <c r="AA80" s="111"/>
      <c r="AB80" s="111"/>
      <c r="AC80" s="111"/>
      <c r="AD80" s="111"/>
      <c r="AE80" s="111"/>
      <c r="AF80" s="111"/>
      <c r="AG80" s="111"/>
      <c r="AH80" s="111"/>
      <c r="AI80" s="111"/>
      <c r="AJ80" s="111"/>
      <c r="AK80" s="111"/>
      <c r="AL80" s="111"/>
      <c r="AM80" s="111"/>
      <c r="AN80" s="111"/>
    </row>
    <row r="81" spans="1:40">
      <c r="A81" s="110" t="str">
        <f>"&lt;vType "&amp;_xlfn.CONCAT(B35:Q35,S58:T58)&amp;"/&gt;"</f>
        <v>&lt;vType id="Car_communuter" accel="2" decel="4.5" sigma="0.5" tau="1" length="5" minGap="3" max
Speed="14.30528" speedFactor="1.5" speedDev="0.1" color="yellow" vClass="passenger" width="2" impatience="0.75" laneChangeModel="LC2013" carFollowModel="Krauss" /&gt;</v>
      </c>
      <c r="W81" s="111"/>
      <c r="X81" s="111"/>
      <c r="Y81" s="111"/>
      <c r="Z81" s="111"/>
      <c r="AA81" s="111"/>
      <c r="AB81" s="111"/>
      <c r="AC81" s="111"/>
      <c r="AD81" s="111"/>
      <c r="AE81" s="111"/>
      <c r="AF81" s="111"/>
      <c r="AG81" s="111"/>
      <c r="AH81" s="111"/>
      <c r="AI81" s="111"/>
      <c r="AJ81" s="111"/>
      <c r="AK81" s="111"/>
      <c r="AL81" s="111"/>
      <c r="AM81" s="111"/>
      <c r="AN81" s="111"/>
    </row>
    <row r="82" spans="1:40">
      <c r="A82" s="110" t="str">
        <f>"&lt;vType "&amp;_xlfn.CONCAT(B36:Q36,S59:T59)&amp;"/&gt;"</f>
        <v>&lt;vType id="Motor_cycle" accel="4" decel="4.5" sigma="0.6" tau="1" length="1" minGap="0.75" max
Speed="24.5872" speedFactor="2" speedDev="0.1" color="red" vClass="motorcycle" width="0.5" impatience="0.75" laneChangeModel="LC2013" carFollowModel="Krauss" /&gt;</v>
      </c>
      <c r="W82" s="111"/>
      <c r="X82" s="111"/>
      <c r="Y82" s="111"/>
      <c r="Z82" s="111"/>
      <c r="AA82" s="111"/>
      <c r="AB82" s="111"/>
      <c r="AC82" s="111"/>
      <c r="AD82" s="111"/>
      <c r="AE82" s="111"/>
      <c r="AF82" s="111"/>
      <c r="AG82" s="111"/>
      <c r="AH82" s="111"/>
      <c r="AI82" s="111"/>
      <c r="AJ82" s="111"/>
      <c r="AK82" s="111"/>
      <c r="AL82" s="111"/>
      <c r="AM82" s="111"/>
      <c r="AN82" s="111"/>
    </row>
    <row r="83" spans="1:40">
      <c r="A83" s="110" t="str">
        <f>"&lt;vType "&amp;_xlfn.CONCAT(B37:Q37,S60:T60)&amp;"/&gt;"</f>
        <v>&lt;vType id="Motor_scooter" accel="2.6" decel="4.5" sigma="0.75" tau="1" length="0.8" minGap="0.6" max
Speed="11.176" speedFactor="1" speedDev="0.1" color="blue" vClass="motorcycle" width="0.5" impatience="0.75" laneChangeModel="LC2013" carFollowModel="Krauss" /&gt;</v>
      </c>
      <c r="W83" s="112" t="s">
        <v>357</v>
      </c>
      <c r="X83" s="109">
        <v>4944</v>
      </c>
      <c r="Y83" s="109">
        <v>4</v>
      </c>
      <c r="Z83" s="109">
        <v>987</v>
      </c>
      <c r="AA83" s="109">
        <v>125</v>
      </c>
      <c r="AB83" s="109">
        <v>133</v>
      </c>
      <c r="AC83" s="109">
        <v>18</v>
      </c>
      <c r="AD83" s="109">
        <v>5</v>
      </c>
      <c r="AE83" s="109">
        <v>2</v>
      </c>
      <c r="AF83" s="109">
        <v>6</v>
      </c>
      <c r="AG83" s="109">
        <v>28</v>
      </c>
      <c r="AH83" s="109">
        <v>0</v>
      </c>
      <c r="AI83" s="109">
        <v>0</v>
      </c>
      <c r="AJ83" s="109">
        <v>0</v>
      </c>
      <c r="AK83" s="109">
        <v>0</v>
      </c>
      <c r="AL83" s="109">
        <v>76</v>
      </c>
      <c r="AM83" s="109">
        <v>10</v>
      </c>
      <c r="AN83" s="109">
        <v>6338</v>
      </c>
    </row>
    <row r="84" spans="1:40">
      <c r="A84" s="110" t="str">
        <f>"&lt;vType "&amp;_xlfn.CONCAT(B38:Q38,S61:T61)&amp;"/&gt;"</f>
        <v>&lt;vType id="Panel_Truck" accel="2" decel="2" sigma="0.5" tau="2" length="9.2" minGap="6.9" max
Speed="11.176" speedFactor="1.1" speedDev="0.2" color="green" vClass="truck" width="2.4" impatience="0.5" laneChangeModel="LC2013" carFollowModel="Krauss" /&gt;</v>
      </c>
    </row>
    <row r="85" spans="1:40">
      <c r="A85" s="110" t="str">
        <f>"&lt;vType "&amp;_xlfn.CONCAT(B39:Q39,S62:T62)&amp;"/&gt;"</f>
        <v>&lt;vType id="Single_Rear_Truck" accel="2.6" decel="3" sigma="0.5" tau="2" length="9" minGap="6.75" max
Speed="12.07008" speedFactor="1" speedDev="0.2" color="green" vClass="truck" width="2.5" impatience="0.5" laneChangeModel="LC2013" carFollowModel="Krauss" /&gt;</v>
      </c>
    </row>
    <row r="86" spans="1:40">
      <c r="A86" s="110" t="str">
        <f>"&lt;vType "&amp;_xlfn.CONCAT(B40:Q40,S63:T63)&amp;"/&gt;"</f>
        <v>&lt;vType id="Double_Rear_Truck" accel="2.6" decel="4" sigma="0.5" tau="2" length="9.8" minGap="7.35" max
Speed="12.07008" speedFactor="1" speedDev="0.1" color="green" vClass="truck" width="2.5" impatience="0.5" laneChangeModel="LC2013" carFollowModel="Krauss" /&gt;</v>
      </c>
    </row>
    <row r="87" spans="1:40">
      <c r="A87" s="110" t="str">
        <f>"&lt;vType "&amp;_xlfn.CONCAT(B41:Q41,S64:T64)&amp;"/&gt;"</f>
        <v>&lt;vType id="3_Axle_Truck" accel="2" decel="3" sigma="0.25" tau="2" length="10" minGap="7.5" max
Speed="9.83488" speedFactor="1" speedDev="0.1" color="red" vClass="truck" width="2.59" impatience="0.5" laneChangeModel="LC2013" carFollowModel="Krauss" /&gt;</v>
      </c>
    </row>
    <row r="88" spans="1:40">
      <c r="A88" s="110" t="str">
        <f>"&lt;vType "&amp;_xlfn.CONCAT(B42:Q42,S65:T65)&amp;"/&gt;"</f>
        <v>&lt;vType id="4_or_More_Axle_Truck" accel="1.9" decel="2" sigma="0.25" tau="2" length="10" minGap="7.5" max
Speed="9.83488" speedFactor="1" speedDev="0.1" color="red" vClass="truck" width="2.59" impatience="0.5" laneChangeModel="LC2013" carFollowModel="Krauss" /&gt;</v>
      </c>
    </row>
    <row r="89" spans="1:40">
      <c r="A89" s="110" t="str">
        <f>"&lt;vType "&amp;_xlfn.CONCAT(B43:Q43,S66:T66)&amp;"/&gt;"</f>
        <v>&lt;vType id="3_Axle_Trailer" accel="1.9" decel="2" sigma="0.25" tau="2" length="14.5" minGap="10.875" max
Speed="9.83488" speedFactor="0.9" speedDev="0.1" color="yellow" vClass="trailer" width="2.59" impatience="0.5" laneChangeModel="LC2013" carFollowModel="Krauss" /&gt;</v>
      </c>
    </row>
    <row r="90" spans="1:40">
      <c r="A90" s="110" t="str">
        <f>"&lt;vType "&amp;_xlfn.CONCAT(B44:Q44,S67:T67)&amp;"/&gt;"</f>
        <v>&lt;vType id="4_Axle_Trailer" accel="1.5" decel="2" sigma="0.25" tau="2" length="15" minGap="11.25" max
Speed="9.83488" speedFactor="0.9" speedDev="0.1" color="yellow" vClass="trailer" width="2.59" impatience="0.5" laneChangeModel="LC2013" carFollowModel="Krauss" /&gt;</v>
      </c>
    </row>
    <row r="91" spans="1:40">
      <c r="A91" s="110" t="str">
        <f>"&lt;vType "&amp;_xlfn.CONCAT(B45:Q45,S68:T68)&amp;"/&gt;"</f>
        <v>&lt;vType id="5_Axle_Trailer" accel="1.25" decel="1" sigma="0.25" tau="2" length="15" minGap="11.25" max
Speed="9.83488" speedFactor="0.9" speedDev="0.1" color="yellow" vClass="trailer" width="2.59" impatience="0.5" laneChangeModel="LC2013" carFollowModel="Krauss" /&gt;</v>
      </c>
    </row>
    <row r="92" spans="1:40">
      <c r="A92" s="110" t="str">
        <f>"&lt;vType "&amp;_xlfn.CONCAT(B46:Q46,S69:T69)&amp;"/&gt;"</f>
        <v>&lt;vType id="6_or_More_Axle_Trailer" accel="1" decel="1" sigma="0.25" tau="2" length="20" minGap="15" max
Speed="9.83488" speedFactor="0.8" speedDev="0.1" color="yellow" vClass="trailer" width="2.59" impatience="0.5" laneChangeModel="LC2013" carFollowModel="Krauss" /&gt;</v>
      </c>
    </row>
    <row r="93" spans="1:40">
      <c r="A93" s="110" t="str">
        <f>"&lt;vType "&amp;_xlfn.CONCAT(B47:Q47,S70:T70)&amp;"/&gt;"</f>
        <v>&lt;vType id="Bus_Public" accel="0.75" decel="4.5" sigma="0.6" tau="2" length="12.2" minGap="9.15" max
Speed="9.83488" speedFactor="1" speedDev="0.1" color="blue" vClass="bus" width="2.59" impatience="0.25" laneChangeModel="LC2013" carFollowModel="Krauss" /&gt;</v>
      </c>
    </row>
    <row r="94" spans="1:40">
      <c r="A94" s="110" t="str">
        <f>"&lt;vType "&amp;_xlfn.CONCAT(B48:Q48,S71:T71)&amp;"/&gt;"</f>
        <v>&lt;vType id="Bus_School" accel="1" decel="4.5" sigma="0.5" tau="2" length="10.9" minGap="8.175" max
Speed="8.9408" speedFactor="1" speedDev="0.1" color="yellow" vClass="bus" width="2.59" impatience="0.25" laneChangeModel="LC2013" carFollowModel="Krauss" /&gt;</v>
      </c>
    </row>
    <row r="95" spans="1:40">
      <c r="A95" s="113" t="str">
        <f>"&lt;vType "&amp;_xlfn.CONCAT(B72:Q72,S72:T72)&amp;"/&gt;"</f>
        <v>&lt;vType /&gt;</v>
      </c>
    </row>
    <row r="96" spans="1:40">
      <c r="A96" s="113" t="str">
        <f>"&lt;vType "&amp;_xlfn.CONCAT(B73:Q73,S73:T73)&amp;"/&gt;"</f>
        <v>&lt;vType /&gt;</v>
      </c>
    </row>
    <row r="97" spans="1:1">
      <c r="A97" s="113" t="str">
        <f>"&lt;vType "&amp;_xlfn.CONCAT(B74:Q74,S74:T74)&amp;"/&gt;"</f>
        <v>&lt;vType /&gt;</v>
      </c>
    </row>
    <row r="98" spans="1:1">
      <c r="A98" s="113" t="str">
        <f>"&lt;vType "&amp;_xlfn.CONCAT(B75:Q75,S75:T75)&amp;"/&gt;"</f>
        <v>&lt;vType /&gt;</v>
      </c>
    </row>
    <row r="99" spans="1:1">
      <c r="A99" s="113" t="str">
        <f>"&lt;vType "&amp;_xlfn.CONCAT(B76:Q76,S76:T76)&amp;"/&gt;"</f>
        <v>&lt;vType /&gt;</v>
      </c>
    </row>
  </sheetData>
  <mergeCells count="14">
    <mergeCell ref="R2:R4"/>
    <mergeCell ref="D3:D4"/>
    <mergeCell ref="E3:F3"/>
    <mergeCell ref="G3:G4"/>
    <mergeCell ref="H3:H4"/>
    <mergeCell ref="I3:L3"/>
    <mergeCell ref="M3:O3"/>
    <mergeCell ref="P3:P4"/>
    <mergeCell ref="Q3:Q4"/>
    <mergeCell ref="B2:B4"/>
    <mergeCell ref="C2:C4"/>
    <mergeCell ref="D2:H2"/>
    <mergeCell ref="I2:O2"/>
    <mergeCell ref="P2:Q2"/>
  </mergeCells>
  <hyperlinks>
    <hyperlink ref="X19" r:id="rId1" location="Colors" display="Colors" xr:uid="{D156B491-BEAE-416F-95F0-9345D01E02F7}"/>
    <hyperlink ref="Y21" r:id="rId2" tooltip="Models/Emissions/HBEFA-based" display="http://sumo.dlr.de/wiki/Models/Emissions/HBEFA-based" xr:uid="{2CD3E999-0FA9-46E2-AE36-3419909A4021}"/>
    <hyperlink ref="Z30" r:id="rId3" location="Car-Following_Models" display="http://sumo.dlr.de/wiki/Definition_of_Vehicles,_Vehicle_Types,_and_Routes - Car-Following_Models" xr:uid="{C635610D-778F-4704-A55F-33A814093DA2}"/>
    <hyperlink ref="Z36" r:id="rId4" tooltip="Simulation/SublaneModel" display="http://sumo.dlr.de/wiki/Simulation/SublaneModel" xr:uid="{7F2690B0-D47C-4117-8D3C-EEB338830A5A}"/>
    <hyperlink ref="Z37" r:id="rId5" tooltip="Simulation/SublaneModel" display="http://sumo.dlr.de/wiki/Simulation/SublaneModel" xr:uid="{CC3C8850-9042-4720-96C7-C87AE9610853}"/>
    <hyperlink ref="Z38" r:id="rId6" tooltip="Simulation/SublaneModel" display="http://sumo.dlr.de/wiki/Simulation/SublaneModel" xr:uid="{D4094B1C-00CC-4D28-89EC-60D7B2701D3F}"/>
    <hyperlink ref="Z13" r:id="rId7" location="tau" tooltip="Car-Following-Models" display="http://sumo.dlr.de/wiki/Car-Following-Models - tau" xr:uid="{9B9D6F9E-F8A0-4DF3-8A7E-F536B1881A49}"/>
    <hyperlink ref="G6" r:id="rId8" xr:uid="{0C9D4B06-0E9B-46A1-8BBF-901C53809469}"/>
  </hyperlinks>
  <pageMargins left="0" right="0" top="0" bottom="0" header="0" footer="0"/>
  <pageSetup paperSize="3" scale="38" orientation="landscape" r:id="rId9"/>
  <rowBreaks count="1" manualBreakCount="1">
    <brk id="31" max="16383" man="1"/>
  </rowBreaks>
  <colBreaks count="1" manualBreakCount="1">
    <brk id="20" min="1" max="98" man="1"/>
  </colBreaks>
  <drawing r:id="rId10"/>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E89-2045-4D78-8388-B70122F43542}">
  <sheetPr codeName="Sheet61"/>
  <dimension ref="A1:Y17"/>
  <sheetViews>
    <sheetView workbookViewId="0">
      <selection activeCell="AB12" sqref="AB12"/>
    </sheetView>
  </sheetViews>
  <sheetFormatPr defaultRowHeight="12.75"/>
  <cols>
    <col min="1" max="1" width="12.83203125" style="29" customWidth="1"/>
    <col min="2" max="2" width="8.6640625" style="29" customWidth="1"/>
    <col min="3" max="3" width="3.1640625" style="29" customWidth="1"/>
    <col min="4" max="4" width="4" style="29" customWidth="1"/>
    <col min="5" max="5" width="6.1640625" style="29" customWidth="1"/>
    <col min="6" max="6" width="6" style="29" customWidth="1"/>
    <col min="7" max="7" width="2.6640625" style="29" customWidth="1"/>
    <col min="8" max="8" width="5.1640625" style="29" customWidth="1"/>
    <col min="9" max="9" width="4.83203125" style="29" customWidth="1"/>
    <col min="10" max="10" width="1.1640625" style="29" customWidth="1"/>
    <col min="11" max="11" width="5.5" style="29" customWidth="1"/>
    <col min="12" max="12" width="4.83203125" style="29" customWidth="1"/>
    <col min="13" max="13" width="8.1640625" style="29" customWidth="1"/>
    <col min="14" max="14" width="5.5" style="29" customWidth="1"/>
    <col min="15" max="15" width="5.1640625" style="29" customWidth="1"/>
    <col min="16" max="16" width="4.83203125" style="29" customWidth="1"/>
    <col min="17" max="17" width="1.83203125" style="29" customWidth="1"/>
    <col min="18" max="18" width="7.83203125" style="29" customWidth="1"/>
    <col min="19" max="19" width="5.1640625" style="29" customWidth="1"/>
    <col min="20" max="20" width="5.5" style="29" customWidth="1"/>
    <col min="21" max="21" width="6.1640625" style="29" customWidth="1"/>
    <col min="22" max="22" width="6.6640625" style="29" customWidth="1"/>
    <col min="23" max="23" width="7.83203125" style="29" customWidth="1"/>
    <col min="24" max="24" width="8" style="29" customWidth="1"/>
    <col min="25" max="25" width="6.83203125" style="29" customWidth="1"/>
    <col min="26" max="16384" width="9.33203125" style="29"/>
  </cols>
  <sheetData>
    <row r="1" spans="1:25" ht="9.9499999999999993" customHeight="1">
      <c r="A1" s="28" t="s">
        <v>54</v>
      </c>
    </row>
    <row r="2" spans="1:25" ht="18.95" customHeight="1">
      <c r="A2" s="125" t="s">
        <v>55</v>
      </c>
      <c r="B2" s="125"/>
      <c r="C2" s="128" t="s">
        <v>56</v>
      </c>
      <c r="D2" s="128"/>
      <c r="E2" s="128"/>
      <c r="F2" s="128"/>
      <c r="G2" s="128"/>
      <c r="H2" s="122"/>
      <c r="I2" s="122"/>
      <c r="J2" s="122"/>
      <c r="K2" s="122"/>
      <c r="L2" s="122"/>
      <c r="M2" s="122"/>
      <c r="N2" s="122"/>
      <c r="O2" s="122"/>
      <c r="P2" s="122"/>
    </row>
    <row r="3" spans="1:25" ht="26.1" customHeight="1">
      <c r="A3" s="125" t="s">
        <v>57</v>
      </c>
      <c r="B3" s="125"/>
      <c r="C3" s="128" t="s">
        <v>58</v>
      </c>
      <c r="D3" s="128"/>
      <c r="E3" s="128"/>
      <c r="F3" s="128"/>
      <c r="G3" s="128"/>
      <c r="H3" s="129" t="s">
        <v>59</v>
      </c>
      <c r="I3" s="129"/>
      <c r="J3" s="129"/>
      <c r="K3" s="130" t="s">
        <v>91</v>
      </c>
      <c r="L3" s="130"/>
      <c r="M3" s="130"/>
      <c r="N3" s="130"/>
      <c r="O3" s="130"/>
      <c r="P3" s="130"/>
    </row>
    <row r="4" spans="1:25" ht="33.950000000000003" customHeight="1">
      <c r="A4" s="125" t="s">
        <v>61</v>
      </c>
      <c r="B4" s="125"/>
      <c r="C4" s="124" t="s">
        <v>62</v>
      </c>
      <c r="D4" s="124"/>
      <c r="E4" s="124"/>
      <c r="F4" s="124"/>
      <c r="G4" s="124"/>
      <c r="H4" s="127"/>
      <c r="I4" s="127"/>
      <c r="J4" s="127"/>
      <c r="K4" s="127"/>
      <c r="L4" s="127"/>
      <c r="M4" s="127"/>
      <c r="N4" s="127"/>
      <c r="O4" s="127"/>
      <c r="P4" s="127"/>
    </row>
    <row r="5" spans="1:25" ht="15" customHeight="1">
      <c r="A5" s="125" t="s">
        <v>63</v>
      </c>
      <c r="B5" s="125"/>
      <c r="C5" s="128" t="s">
        <v>92</v>
      </c>
      <c r="D5" s="128"/>
      <c r="E5" s="128"/>
      <c r="F5" s="128"/>
      <c r="G5" s="128"/>
      <c r="H5" s="122"/>
      <c r="I5" s="122"/>
      <c r="J5" s="122"/>
      <c r="K5" s="122"/>
      <c r="L5" s="122"/>
      <c r="M5" s="122"/>
      <c r="N5" s="122"/>
      <c r="O5" s="122"/>
      <c r="P5" s="122"/>
    </row>
    <row r="6" spans="1:25" ht="11.1" customHeight="1">
      <c r="A6" s="125" t="s">
        <v>93</v>
      </c>
      <c r="B6" s="125"/>
      <c r="C6" s="122"/>
      <c r="D6" s="122"/>
      <c r="E6" s="122"/>
      <c r="F6" s="122"/>
      <c r="G6" s="122"/>
      <c r="H6" s="122"/>
      <c r="I6" s="122"/>
      <c r="J6" s="122"/>
      <c r="K6" s="122"/>
      <c r="L6" s="122"/>
      <c r="M6" s="122"/>
      <c r="N6" s="122"/>
      <c r="O6" s="122"/>
      <c r="P6" s="122"/>
    </row>
    <row r="7" spans="1:25" ht="9.9499999999999993" customHeight="1">
      <c r="A7" s="28" t="s">
        <v>94</v>
      </c>
    </row>
    <row r="8" spans="1:25" ht="18.95" customHeight="1">
      <c r="A8" s="30" t="s">
        <v>67</v>
      </c>
      <c r="B8" s="126" t="s">
        <v>68</v>
      </c>
      <c r="C8" s="126"/>
      <c r="D8" s="126"/>
      <c r="E8" s="124" t="s">
        <v>69</v>
      </c>
      <c r="F8" s="124"/>
      <c r="G8" s="124"/>
      <c r="H8" s="124"/>
      <c r="I8" s="31" t="s">
        <v>68</v>
      </c>
      <c r="J8" s="124" t="s">
        <v>70</v>
      </c>
      <c r="K8" s="124"/>
      <c r="L8" s="124"/>
      <c r="M8" s="124"/>
      <c r="N8" s="32" t="s">
        <v>68</v>
      </c>
      <c r="O8" s="124" t="s">
        <v>71</v>
      </c>
      <c r="P8" s="124"/>
      <c r="Q8" s="124"/>
      <c r="R8" s="124"/>
      <c r="S8" s="31" t="s">
        <v>68</v>
      </c>
      <c r="T8" s="124" t="s">
        <v>72</v>
      </c>
      <c r="U8" s="124"/>
      <c r="V8" s="124"/>
      <c r="W8" s="33" t="s">
        <v>73</v>
      </c>
      <c r="X8" s="33" t="s">
        <v>74</v>
      </c>
      <c r="Y8" s="31" t="s">
        <v>75</v>
      </c>
    </row>
    <row r="9" spans="1:25" ht="11.1" customHeight="1">
      <c r="A9" s="30" t="s">
        <v>95</v>
      </c>
      <c r="B9" s="122"/>
      <c r="C9" s="122"/>
      <c r="D9" s="34">
        <v>0</v>
      </c>
      <c r="E9" s="35">
        <v>107</v>
      </c>
      <c r="F9" s="35">
        <v>39</v>
      </c>
      <c r="G9" s="120">
        <v>146</v>
      </c>
      <c r="H9" s="120"/>
      <c r="I9" s="35">
        <v>6</v>
      </c>
      <c r="J9" s="121">
        <v>163</v>
      </c>
      <c r="K9" s="121"/>
      <c r="L9" s="36">
        <v>0</v>
      </c>
      <c r="M9" s="36">
        <v>169</v>
      </c>
      <c r="N9" s="36">
        <v>11</v>
      </c>
      <c r="O9" s="35">
        <v>0</v>
      </c>
      <c r="P9" s="121">
        <v>69</v>
      </c>
      <c r="Q9" s="121"/>
      <c r="R9" s="36">
        <v>80</v>
      </c>
      <c r="S9" s="35">
        <v>0</v>
      </c>
      <c r="T9" s="38">
        <v>0</v>
      </c>
      <c r="U9" s="35">
        <v>0</v>
      </c>
      <c r="V9" s="35">
        <v>0</v>
      </c>
      <c r="W9" s="35">
        <v>315</v>
      </c>
      <c r="X9" s="40">
        <v>80</v>
      </c>
      <c r="Y9" s="35">
        <v>395</v>
      </c>
    </row>
    <row r="10" spans="1:25" ht="6.95" customHeight="1">
      <c r="A10" s="30" t="s">
        <v>96</v>
      </c>
      <c r="B10" s="122"/>
      <c r="C10" s="122"/>
      <c r="D10" s="34">
        <v>0</v>
      </c>
      <c r="E10" s="35">
        <v>99</v>
      </c>
      <c r="F10" s="35">
        <v>43</v>
      </c>
      <c r="G10" s="120">
        <v>142</v>
      </c>
      <c r="H10" s="120"/>
      <c r="I10" s="35">
        <v>12</v>
      </c>
      <c r="J10" s="121">
        <v>195</v>
      </c>
      <c r="K10" s="121"/>
      <c r="L10" s="36">
        <v>0</v>
      </c>
      <c r="M10" s="36">
        <v>207</v>
      </c>
      <c r="N10" s="36">
        <v>14</v>
      </c>
      <c r="O10" s="35">
        <v>0</v>
      </c>
      <c r="P10" s="121">
        <v>76</v>
      </c>
      <c r="Q10" s="121"/>
      <c r="R10" s="36">
        <v>90</v>
      </c>
      <c r="S10" s="35">
        <v>0</v>
      </c>
      <c r="T10" s="38">
        <v>0</v>
      </c>
      <c r="U10" s="35">
        <v>0</v>
      </c>
      <c r="V10" s="35">
        <v>0</v>
      </c>
      <c r="W10" s="35">
        <v>349</v>
      </c>
      <c r="X10" s="40">
        <v>90</v>
      </c>
      <c r="Y10" s="35">
        <v>439</v>
      </c>
    </row>
    <row r="11" spans="1:25" ht="6.95" customHeight="1">
      <c r="A11" s="30" t="s">
        <v>97</v>
      </c>
      <c r="B11" s="122"/>
      <c r="C11" s="122"/>
      <c r="D11" s="34">
        <v>0</v>
      </c>
      <c r="E11" s="35">
        <v>133</v>
      </c>
      <c r="F11" s="35">
        <v>76</v>
      </c>
      <c r="G11" s="120">
        <v>209</v>
      </c>
      <c r="H11" s="120"/>
      <c r="I11" s="35">
        <v>7</v>
      </c>
      <c r="J11" s="121">
        <v>183</v>
      </c>
      <c r="K11" s="121"/>
      <c r="L11" s="36">
        <v>0</v>
      </c>
      <c r="M11" s="36">
        <v>190</v>
      </c>
      <c r="N11" s="36">
        <v>11</v>
      </c>
      <c r="O11" s="35">
        <v>0</v>
      </c>
      <c r="P11" s="121">
        <v>74</v>
      </c>
      <c r="Q11" s="121"/>
      <c r="R11" s="36">
        <v>85</v>
      </c>
      <c r="S11" s="35">
        <v>0</v>
      </c>
      <c r="T11" s="38">
        <v>0</v>
      </c>
      <c r="U11" s="35">
        <v>0</v>
      </c>
      <c r="V11" s="35">
        <v>0</v>
      </c>
      <c r="W11" s="35">
        <v>399</v>
      </c>
      <c r="X11" s="40">
        <v>85</v>
      </c>
      <c r="Y11" s="35">
        <v>484</v>
      </c>
    </row>
    <row r="12" spans="1:25" ht="6.95" customHeight="1">
      <c r="A12" s="30" t="s">
        <v>98</v>
      </c>
      <c r="B12" s="122"/>
      <c r="C12" s="122"/>
      <c r="D12" s="34">
        <v>0</v>
      </c>
      <c r="E12" s="35">
        <v>97</v>
      </c>
      <c r="F12" s="35">
        <v>46</v>
      </c>
      <c r="G12" s="120">
        <v>143</v>
      </c>
      <c r="H12" s="120"/>
      <c r="I12" s="35">
        <v>1</v>
      </c>
      <c r="J12" s="121">
        <v>114</v>
      </c>
      <c r="K12" s="121"/>
      <c r="L12" s="36">
        <v>0</v>
      </c>
      <c r="M12" s="36">
        <v>115</v>
      </c>
      <c r="N12" s="36">
        <v>8</v>
      </c>
      <c r="O12" s="35">
        <v>0</v>
      </c>
      <c r="P12" s="121">
        <v>41</v>
      </c>
      <c r="Q12" s="121"/>
      <c r="R12" s="36">
        <v>49</v>
      </c>
      <c r="S12" s="35">
        <v>0</v>
      </c>
      <c r="T12" s="38">
        <v>0</v>
      </c>
      <c r="U12" s="35">
        <v>0</v>
      </c>
      <c r="V12" s="35">
        <v>0</v>
      </c>
      <c r="W12" s="35">
        <v>258</v>
      </c>
      <c r="X12" s="40">
        <v>49</v>
      </c>
      <c r="Y12" s="35">
        <v>307</v>
      </c>
    </row>
    <row r="13" spans="1:25" ht="6.95" customHeight="1">
      <c r="A13" s="30" t="s">
        <v>99</v>
      </c>
      <c r="B13" s="122"/>
      <c r="C13" s="122"/>
      <c r="D13" s="34">
        <v>0</v>
      </c>
      <c r="E13" s="35">
        <v>93</v>
      </c>
      <c r="F13" s="35">
        <v>20</v>
      </c>
      <c r="G13" s="120">
        <v>113</v>
      </c>
      <c r="H13" s="120"/>
      <c r="I13" s="35">
        <v>1</v>
      </c>
      <c r="J13" s="121">
        <v>158</v>
      </c>
      <c r="K13" s="121"/>
      <c r="L13" s="36">
        <v>0</v>
      </c>
      <c r="M13" s="36">
        <v>159</v>
      </c>
      <c r="N13" s="36">
        <v>3</v>
      </c>
      <c r="O13" s="35">
        <v>0</v>
      </c>
      <c r="P13" s="121">
        <v>41</v>
      </c>
      <c r="Q13" s="121"/>
      <c r="R13" s="36">
        <v>44</v>
      </c>
      <c r="S13" s="35">
        <v>0</v>
      </c>
      <c r="T13" s="38">
        <v>0</v>
      </c>
      <c r="U13" s="35">
        <v>0</v>
      </c>
      <c r="V13" s="35">
        <v>0</v>
      </c>
      <c r="W13" s="35">
        <v>272</v>
      </c>
      <c r="X13" s="40">
        <v>44</v>
      </c>
      <c r="Y13" s="35">
        <v>316</v>
      </c>
    </row>
    <row r="14" spans="1:25" ht="6.95" customHeight="1">
      <c r="A14" s="30" t="s">
        <v>100</v>
      </c>
      <c r="B14" s="122"/>
      <c r="C14" s="122"/>
      <c r="D14" s="34">
        <v>0</v>
      </c>
      <c r="E14" s="35">
        <v>88</v>
      </c>
      <c r="F14" s="35">
        <v>30</v>
      </c>
      <c r="G14" s="120">
        <v>118</v>
      </c>
      <c r="H14" s="120"/>
      <c r="I14" s="35">
        <v>4</v>
      </c>
      <c r="J14" s="121">
        <v>137</v>
      </c>
      <c r="K14" s="121"/>
      <c r="L14" s="36">
        <v>0</v>
      </c>
      <c r="M14" s="36">
        <v>141</v>
      </c>
      <c r="N14" s="36">
        <v>5</v>
      </c>
      <c r="O14" s="35">
        <v>0</v>
      </c>
      <c r="P14" s="121">
        <v>32</v>
      </c>
      <c r="Q14" s="121"/>
      <c r="R14" s="36">
        <v>37</v>
      </c>
      <c r="S14" s="35">
        <v>0</v>
      </c>
      <c r="T14" s="38">
        <v>0</v>
      </c>
      <c r="U14" s="35">
        <v>0</v>
      </c>
      <c r="V14" s="35">
        <v>0</v>
      </c>
      <c r="W14" s="35">
        <v>259</v>
      </c>
      <c r="X14" s="40">
        <v>37</v>
      </c>
      <c r="Y14" s="35">
        <v>296</v>
      </c>
    </row>
    <row r="15" spans="1:25" ht="6.95" customHeight="1">
      <c r="A15" s="30" t="s">
        <v>101</v>
      </c>
      <c r="B15" s="122"/>
      <c r="C15" s="122"/>
      <c r="D15" s="34">
        <v>0</v>
      </c>
      <c r="E15" s="35">
        <v>149</v>
      </c>
      <c r="F15" s="35">
        <v>25</v>
      </c>
      <c r="G15" s="120">
        <v>174</v>
      </c>
      <c r="H15" s="120"/>
      <c r="I15" s="35">
        <v>6</v>
      </c>
      <c r="J15" s="121">
        <v>201</v>
      </c>
      <c r="K15" s="121"/>
      <c r="L15" s="36">
        <v>0</v>
      </c>
      <c r="M15" s="36">
        <v>207</v>
      </c>
      <c r="N15" s="36">
        <v>8</v>
      </c>
      <c r="O15" s="35">
        <v>0</v>
      </c>
      <c r="P15" s="121">
        <v>85</v>
      </c>
      <c r="Q15" s="121"/>
      <c r="R15" s="36">
        <v>93</v>
      </c>
      <c r="S15" s="35">
        <v>0</v>
      </c>
      <c r="T15" s="38">
        <v>0</v>
      </c>
      <c r="U15" s="35">
        <v>0</v>
      </c>
      <c r="V15" s="35">
        <v>0</v>
      </c>
      <c r="W15" s="35">
        <v>381</v>
      </c>
      <c r="X15" s="40">
        <v>93</v>
      </c>
      <c r="Y15" s="35">
        <v>474</v>
      </c>
    </row>
    <row r="16" spans="1:25" ht="15" customHeight="1">
      <c r="A16" s="30" t="s">
        <v>102</v>
      </c>
      <c r="B16" s="122"/>
      <c r="C16" s="122"/>
      <c r="D16" s="34">
        <v>0</v>
      </c>
      <c r="E16" s="35">
        <v>182</v>
      </c>
      <c r="F16" s="35">
        <v>45</v>
      </c>
      <c r="G16" s="120">
        <v>227</v>
      </c>
      <c r="H16" s="120"/>
      <c r="I16" s="35">
        <v>3</v>
      </c>
      <c r="J16" s="121">
        <v>206</v>
      </c>
      <c r="K16" s="121"/>
      <c r="L16" s="36">
        <v>0</v>
      </c>
      <c r="M16" s="36">
        <v>209</v>
      </c>
      <c r="N16" s="36">
        <v>6</v>
      </c>
      <c r="O16" s="35">
        <v>0</v>
      </c>
      <c r="P16" s="121">
        <v>121</v>
      </c>
      <c r="Q16" s="121"/>
      <c r="R16" s="36">
        <v>127</v>
      </c>
      <c r="S16" s="35">
        <v>0</v>
      </c>
      <c r="T16" s="38">
        <v>0</v>
      </c>
      <c r="U16" s="35">
        <v>0</v>
      </c>
      <c r="V16" s="35">
        <v>0</v>
      </c>
      <c r="W16" s="35">
        <v>436</v>
      </c>
      <c r="X16" s="40">
        <v>127</v>
      </c>
      <c r="Y16" s="35">
        <v>563</v>
      </c>
    </row>
    <row r="17" spans="1:25" ht="30" customHeight="1">
      <c r="A17" s="33"/>
      <c r="B17" s="131" t="s">
        <v>103</v>
      </c>
      <c r="C17" s="131"/>
      <c r="D17" s="34">
        <v>0</v>
      </c>
      <c r="E17" s="35">
        <v>948</v>
      </c>
      <c r="F17" s="35">
        <v>324</v>
      </c>
      <c r="G17" s="120">
        <v>1272</v>
      </c>
      <c r="H17" s="120"/>
      <c r="I17" s="35">
        <v>40</v>
      </c>
      <c r="J17" s="121">
        <v>1357</v>
      </c>
      <c r="K17" s="121"/>
      <c r="L17" s="36">
        <v>0</v>
      </c>
      <c r="M17" s="36">
        <v>1397</v>
      </c>
      <c r="N17" s="36">
        <v>66</v>
      </c>
      <c r="O17" s="35">
        <v>0</v>
      </c>
      <c r="P17" s="121">
        <v>539</v>
      </c>
      <c r="Q17" s="121"/>
      <c r="R17" s="36">
        <v>605</v>
      </c>
      <c r="S17" s="35">
        <v>0</v>
      </c>
      <c r="T17" s="38">
        <v>0</v>
      </c>
      <c r="U17" s="35">
        <v>0</v>
      </c>
      <c r="V17" s="35">
        <v>0</v>
      </c>
      <c r="W17" s="35">
        <v>2669</v>
      </c>
      <c r="X17" s="40">
        <v>605</v>
      </c>
      <c r="Y17" s="35">
        <v>3274</v>
      </c>
    </row>
  </sheetData>
  <mergeCells count="60">
    <mergeCell ref="A2:B2"/>
    <mergeCell ref="C2:G2"/>
    <mergeCell ref="H2:P2"/>
    <mergeCell ref="A3:B3"/>
    <mergeCell ref="C3:G3"/>
    <mergeCell ref="H3:J3"/>
    <mergeCell ref="K3:P3"/>
    <mergeCell ref="A4:B4"/>
    <mergeCell ref="C4:G4"/>
    <mergeCell ref="H4:J4"/>
    <mergeCell ref="K4:P4"/>
    <mergeCell ref="A5:B5"/>
    <mergeCell ref="C5:G5"/>
    <mergeCell ref="H5:J5"/>
    <mergeCell ref="K5:P5"/>
    <mergeCell ref="B10:C10"/>
    <mergeCell ref="G10:H10"/>
    <mergeCell ref="J10:K10"/>
    <mergeCell ref="P10:Q10"/>
    <mergeCell ref="A6:B6"/>
    <mergeCell ref="C6:G6"/>
    <mergeCell ref="H6:J6"/>
    <mergeCell ref="K6:P6"/>
    <mergeCell ref="B8:D8"/>
    <mergeCell ref="E8:H8"/>
    <mergeCell ref="J8:M8"/>
    <mergeCell ref="O8:R8"/>
    <mergeCell ref="T8:V8"/>
    <mergeCell ref="B9:C9"/>
    <mergeCell ref="G9:H9"/>
    <mergeCell ref="J9:K9"/>
    <mergeCell ref="P9:Q9"/>
    <mergeCell ref="B11:C11"/>
    <mergeCell ref="G11:H11"/>
    <mergeCell ref="J11:K11"/>
    <mergeCell ref="P11:Q11"/>
    <mergeCell ref="B12:C12"/>
    <mergeCell ref="G12:H12"/>
    <mergeCell ref="J12:K12"/>
    <mergeCell ref="P12:Q12"/>
    <mergeCell ref="B13:C13"/>
    <mergeCell ref="G13:H13"/>
    <mergeCell ref="J13:K13"/>
    <mergeCell ref="P13:Q13"/>
    <mergeCell ref="B14:C14"/>
    <mergeCell ref="G14:H14"/>
    <mergeCell ref="J14:K14"/>
    <mergeCell ref="P14:Q14"/>
    <mergeCell ref="B17:C17"/>
    <mergeCell ref="G17:H17"/>
    <mergeCell ref="J17:K17"/>
    <mergeCell ref="P17:Q17"/>
    <mergeCell ref="B15:C15"/>
    <mergeCell ref="G15:H15"/>
    <mergeCell ref="J15:K15"/>
    <mergeCell ref="P15:Q15"/>
    <mergeCell ref="B16:C16"/>
    <mergeCell ref="G16:H16"/>
    <mergeCell ref="J16:K16"/>
    <mergeCell ref="P16:Q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F8DC-2BBE-4CA8-B61D-A8636284601A}">
  <sheetPr codeName="Sheet62"/>
  <dimension ref="A1:Y25"/>
  <sheetViews>
    <sheetView workbookViewId="0">
      <selection activeCell="AB12" sqref="AB12"/>
    </sheetView>
  </sheetViews>
  <sheetFormatPr defaultRowHeight="12.75"/>
  <cols>
    <col min="1" max="1" width="12.5" style="29" customWidth="1"/>
    <col min="2" max="2" width="8" style="29" customWidth="1"/>
    <col min="3" max="3" width="3.5" style="29" customWidth="1"/>
    <col min="4" max="4" width="3.83203125" style="29" customWidth="1"/>
    <col min="5" max="6" width="6" style="29" customWidth="1"/>
    <col min="7" max="7" width="2.5" style="29" customWidth="1"/>
    <col min="8" max="8" width="4.83203125" style="29" customWidth="1"/>
    <col min="9" max="9" width="5.1640625" style="29" customWidth="1"/>
    <col min="10" max="10" width="0.83203125" style="29" customWidth="1"/>
    <col min="11" max="11" width="5.33203125" style="29" customWidth="1"/>
    <col min="12" max="12" width="4.83203125" style="29" customWidth="1"/>
    <col min="13" max="13" width="7.83203125" style="29" customWidth="1"/>
    <col min="14" max="14" width="5.83203125" style="29" customWidth="1"/>
    <col min="15" max="15" width="4.6640625" style="29" customWidth="1"/>
    <col min="16" max="16" width="4" style="29" customWidth="1"/>
    <col min="17" max="17" width="2.1640625" style="29" customWidth="1"/>
    <col min="18" max="18" width="7.5" style="29" customWidth="1"/>
    <col min="19" max="19" width="4.83203125" style="29" customWidth="1"/>
    <col min="20" max="20" width="5.83203125" style="29" customWidth="1"/>
    <col min="21" max="21" width="6" style="29" customWidth="1"/>
    <col min="22" max="22" width="6.5" style="29" customWidth="1"/>
    <col min="23" max="23" width="7.5" style="29" customWidth="1"/>
    <col min="24" max="24" width="7.83203125" style="29" customWidth="1"/>
    <col min="25" max="25" width="6.6640625" style="29" customWidth="1"/>
    <col min="26" max="16384" width="9.33203125" style="29"/>
  </cols>
  <sheetData>
    <row r="1" spans="1:25" ht="9" customHeight="1">
      <c r="A1" s="28" t="s">
        <v>54</v>
      </c>
    </row>
    <row r="2" spans="1:25" ht="18" customHeight="1">
      <c r="A2" s="125" t="s">
        <v>55</v>
      </c>
      <c r="B2" s="125"/>
      <c r="C2" s="128" t="s">
        <v>56</v>
      </c>
      <c r="D2" s="128"/>
      <c r="E2" s="128"/>
      <c r="F2" s="128"/>
      <c r="G2" s="128"/>
      <c r="H2" s="127"/>
      <c r="I2" s="127"/>
      <c r="J2" s="127"/>
      <c r="K2" s="127"/>
      <c r="L2" s="127"/>
      <c r="M2" s="127"/>
      <c r="N2" s="127"/>
      <c r="O2" s="127"/>
      <c r="P2" s="127"/>
    </row>
    <row r="3" spans="1:25" ht="24.95" customHeight="1">
      <c r="A3" s="125" t="s">
        <v>57</v>
      </c>
      <c r="B3" s="125"/>
      <c r="C3" s="128" t="s">
        <v>58</v>
      </c>
      <c r="D3" s="128"/>
      <c r="E3" s="128"/>
      <c r="F3" s="128"/>
      <c r="G3" s="128"/>
      <c r="H3" s="129" t="s">
        <v>59</v>
      </c>
      <c r="I3" s="129"/>
      <c r="J3" s="129"/>
      <c r="K3" s="130" t="s">
        <v>60</v>
      </c>
      <c r="L3" s="130"/>
      <c r="M3" s="130"/>
      <c r="N3" s="130"/>
      <c r="O3" s="130"/>
      <c r="P3" s="130"/>
    </row>
    <row r="4" spans="1:25" ht="32.1" customHeight="1">
      <c r="A4" s="125" t="s">
        <v>61</v>
      </c>
      <c r="B4" s="125"/>
      <c r="C4" s="124" t="s">
        <v>104</v>
      </c>
      <c r="D4" s="124"/>
      <c r="E4" s="124"/>
      <c r="F4" s="124"/>
      <c r="G4" s="124"/>
      <c r="H4" s="127"/>
      <c r="I4" s="127"/>
      <c r="J4" s="127"/>
      <c r="K4" s="127"/>
      <c r="L4" s="127"/>
      <c r="M4" s="127"/>
      <c r="N4" s="127"/>
      <c r="O4" s="127"/>
      <c r="P4" s="127"/>
    </row>
    <row r="5" spans="1:25" ht="14.1" customHeight="1">
      <c r="A5" s="125" t="s">
        <v>63</v>
      </c>
      <c r="B5" s="125"/>
      <c r="C5" s="128" t="s">
        <v>105</v>
      </c>
      <c r="D5" s="128"/>
      <c r="E5" s="128"/>
      <c r="F5" s="128"/>
      <c r="G5" s="128"/>
      <c r="H5" s="122"/>
      <c r="I5" s="122"/>
      <c r="J5" s="122"/>
      <c r="K5" s="122"/>
      <c r="L5" s="122"/>
      <c r="M5" s="122"/>
      <c r="N5" s="122"/>
      <c r="O5" s="122"/>
      <c r="P5" s="122"/>
    </row>
    <row r="6" spans="1:25" ht="11.1" customHeight="1">
      <c r="A6" s="125" t="s">
        <v>106</v>
      </c>
      <c r="B6" s="125"/>
      <c r="C6" s="122"/>
      <c r="D6" s="122"/>
      <c r="E6" s="122"/>
      <c r="F6" s="122"/>
      <c r="G6" s="122"/>
      <c r="H6" s="122"/>
      <c r="I6" s="122"/>
      <c r="J6" s="122"/>
      <c r="K6" s="122"/>
      <c r="L6" s="122"/>
      <c r="M6" s="122"/>
      <c r="N6" s="122"/>
      <c r="O6" s="122"/>
      <c r="P6" s="122"/>
    </row>
    <row r="7" spans="1:25" ht="9" customHeight="1">
      <c r="A7" s="28" t="s">
        <v>107</v>
      </c>
    </row>
    <row r="8" spans="1:25" ht="18" customHeight="1">
      <c r="A8" s="30" t="s">
        <v>67</v>
      </c>
      <c r="B8" s="126" t="s">
        <v>68</v>
      </c>
      <c r="C8" s="126"/>
      <c r="D8" s="126"/>
      <c r="E8" s="124" t="s">
        <v>69</v>
      </c>
      <c r="F8" s="124"/>
      <c r="G8" s="124"/>
      <c r="H8" s="124"/>
      <c r="I8" s="31" t="s">
        <v>68</v>
      </c>
      <c r="J8" s="124" t="s">
        <v>70</v>
      </c>
      <c r="K8" s="124"/>
      <c r="L8" s="124"/>
      <c r="M8" s="124"/>
      <c r="N8" s="31" t="s">
        <v>68</v>
      </c>
      <c r="O8" s="124" t="s">
        <v>71</v>
      </c>
      <c r="P8" s="124"/>
      <c r="Q8" s="124"/>
      <c r="R8" s="124"/>
      <c r="S8" s="32" t="s">
        <v>68</v>
      </c>
      <c r="T8" s="124" t="s">
        <v>72</v>
      </c>
      <c r="U8" s="124"/>
      <c r="V8" s="124"/>
      <c r="W8" s="33" t="s">
        <v>73</v>
      </c>
      <c r="X8" s="33" t="s">
        <v>74</v>
      </c>
      <c r="Y8" s="30" t="s">
        <v>75</v>
      </c>
    </row>
    <row r="9" spans="1:25" ht="9.9499999999999993" customHeight="1">
      <c r="A9" s="30" t="s">
        <v>108</v>
      </c>
      <c r="B9" s="122"/>
      <c r="C9" s="122"/>
      <c r="D9" s="34">
        <v>0</v>
      </c>
      <c r="E9" s="35">
        <v>153</v>
      </c>
      <c r="F9" s="36">
        <v>61</v>
      </c>
      <c r="G9" s="120">
        <v>214</v>
      </c>
      <c r="H9" s="120"/>
      <c r="I9" s="35">
        <v>7</v>
      </c>
      <c r="J9" s="120">
        <v>180</v>
      </c>
      <c r="K9" s="120"/>
      <c r="L9" s="36">
        <v>0</v>
      </c>
      <c r="M9" s="36">
        <v>187</v>
      </c>
      <c r="N9" s="35">
        <v>4</v>
      </c>
      <c r="O9" s="35">
        <v>0</v>
      </c>
      <c r="P9" s="121">
        <v>90</v>
      </c>
      <c r="Q9" s="121"/>
      <c r="R9" s="37">
        <v>94</v>
      </c>
      <c r="S9" s="36">
        <v>0</v>
      </c>
      <c r="T9" s="35">
        <v>0</v>
      </c>
      <c r="U9" s="36">
        <v>0</v>
      </c>
      <c r="V9" s="36">
        <v>0</v>
      </c>
      <c r="W9" s="36">
        <v>401</v>
      </c>
      <c r="X9" s="35">
        <v>94</v>
      </c>
      <c r="Y9" s="36">
        <v>495</v>
      </c>
    </row>
    <row r="10" spans="1:25" ht="6.95" customHeight="1">
      <c r="A10" s="30" t="s">
        <v>109</v>
      </c>
      <c r="B10" s="122"/>
      <c r="C10" s="122"/>
      <c r="D10" s="34">
        <v>0</v>
      </c>
      <c r="E10" s="35">
        <v>160</v>
      </c>
      <c r="F10" s="36">
        <v>65</v>
      </c>
      <c r="G10" s="120">
        <v>225</v>
      </c>
      <c r="H10" s="120"/>
      <c r="I10" s="35">
        <v>6</v>
      </c>
      <c r="J10" s="120">
        <v>182</v>
      </c>
      <c r="K10" s="120"/>
      <c r="L10" s="36">
        <v>0</v>
      </c>
      <c r="M10" s="36">
        <v>188</v>
      </c>
      <c r="N10" s="35">
        <v>9</v>
      </c>
      <c r="O10" s="35">
        <v>0</v>
      </c>
      <c r="P10" s="121">
        <v>83</v>
      </c>
      <c r="Q10" s="121"/>
      <c r="R10" s="37">
        <v>92</v>
      </c>
      <c r="S10" s="36">
        <v>0</v>
      </c>
      <c r="T10" s="35">
        <v>0</v>
      </c>
      <c r="U10" s="36">
        <v>0</v>
      </c>
      <c r="V10" s="36">
        <v>0</v>
      </c>
      <c r="W10" s="36">
        <v>413</v>
      </c>
      <c r="X10" s="35">
        <v>92</v>
      </c>
      <c r="Y10" s="36">
        <v>505</v>
      </c>
    </row>
    <row r="11" spans="1:25" ht="6.95" customHeight="1">
      <c r="A11" s="30" t="s">
        <v>110</v>
      </c>
      <c r="B11" s="122"/>
      <c r="C11" s="122"/>
      <c r="D11" s="34">
        <v>0</v>
      </c>
      <c r="E11" s="35">
        <v>131</v>
      </c>
      <c r="F11" s="36">
        <v>56</v>
      </c>
      <c r="G11" s="120">
        <v>187</v>
      </c>
      <c r="H11" s="120"/>
      <c r="I11" s="35">
        <v>20</v>
      </c>
      <c r="J11" s="120">
        <v>160</v>
      </c>
      <c r="K11" s="120"/>
      <c r="L11" s="36">
        <v>0</v>
      </c>
      <c r="M11" s="36">
        <v>180</v>
      </c>
      <c r="N11" s="35">
        <v>13</v>
      </c>
      <c r="O11" s="35">
        <v>0</v>
      </c>
      <c r="P11" s="121">
        <v>125</v>
      </c>
      <c r="Q11" s="121"/>
      <c r="R11" s="37">
        <v>138</v>
      </c>
      <c r="S11" s="36">
        <v>0</v>
      </c>
      <c r="T11" s="35">
        <v>0</v>
      </c>
      <c r="U11" s="36">
        <v>0</v>
      </c>
      <c r="V11" s="36">
        <v>0</v>
      </c>
      <c r="W11" s="36">
        <v>367</v>
      </c>
      <c r="X11" s="35">
        <v>138</v>
      </c>
      <c r="Y11" s="36">
        <v>505</v>
      </c>
    </row>
    <row r="12" spans="1:25" ht="6.95" customHeight="1">
      <c r="A12" s="30" t="s">
        <v>111</v>
      </c>
      <c r="B12" s="122"/>
      <c r="C12" s="122"/>
      <c r="D12" s="34">
        <v>0</v>
      </c>
      <c r="E12" s="35">
        <v>228</v>
      </c>
      <c r="F12" s="36">
        <v>72</v>
      </c>
      <c r="G12" s="120">
        <v>300</v>
      </c>
      <c r="H12" s="120"/>
      <c r="I12" s="35">
        <v>17</v>
      </c>
      <c r="J12" s="120">
        <v>262</v>
      </c>
      <c r="K12" s="120"/>
      <c r="L12" s="36">
        <v>0</v>
      </c>
      <c r="M12" s="36">
        <v>279</v>
      </c>
      <c r="N12" s="35">
        <v>70</v>
      </c>
      <c r="O12" s="35">
        <v>0</v>
      </c>
      <c r="P12" s="121">
        <v>130</v>
      </c>
      <c r="Q12" s="121"/>
      <c r="R12" s="37">
        <v>200</v>
      </c>
      <c r="S12" s="36">
        <v>0</v>
      </c>
      <c r="T12" s="35">
        <v>0</v>
      </c>
      <c r="U12" s="36">
        <v>0</v>
      </c>
      <c r="V12" s="36">
        <v>0</v>
      </c>
      <c r="W12" s="36">
        <v>579</v>
      </c>
      <c r="X12" s="35">
        <v>200</v>
      </c>
      <c r="Y12" s="36">
        <v>779</v>
      </c>
    </row>
    <row r="13" spans="1:25" ht="6.95" customHeight="1">
      <c r="A13" s="30" t="s">
        <v>112</v>
      </c>
      <c r="B13" s="122"/>
      <c r="C13" s="122"/>
      <c r="D13" s="34">
        <v>0</v>
      </c>
      <c r="E13" s="35">
        <v>177</v>
      </c>
      <c r="F13" s="36">
        <v>46</v>
      </c>
      <c r="G13" s="120">
        <v>223</v>
      </c>
      <c r="H13" s="120"/>
      <c r="I13" s="35">
        <v>17</v>
      </c>
      <c r="J13" s="120">
        <v>214</v>
      </c>
      <c r="K13" s="120"/>
      <c r="L13" s="36">
        <v>0</v>
      </c>
      <c r="M13" s="36">
        <v>231</v>
      </c>
      <c r="N13" s="35">
        <v>187</v>
      </c>
      <c r="O13" s="35">
        <v>0</v>
      </c>
      <c r="P13" s="121">
        <v>199</v>
      </c>
      <c r="Q13" s="121"/>
      <c r="R13" s="37">
        <v>386</v>
      </c>
      <c r="S13" s="36">
        <v>0</v>
      </c>
      <c r="T13" s="35">
        <v>0</v>
      </c>
      <c r="U13" s="36">
        <v>0</v>
      </c>
      <c r="V13" s="36">
        <v>0</v>
      </c>
      <c r="W13" s="36">
        <v>454</v>
      </c>
      <c r="X13" s="35">
        <v>386</v>
      </c>
      <c r="Y13" s="36">
        <v>840</v>
      </c>
    </row>
    <row r="14" spans="1:25" ht="6.95" customHeight="1">
      <c r="A14" s="30" t="s">
        <v>113</v>
      </c>
      <c r="B14" s="122"/>
      <c r="C14" s="122"/>
      <c r="D14" s="34">
        <v>0</v>
      </c>
      <c r="E14" s="35">
        <v>244</v>
      </c>
      <c r="F14" s="36">
        <v>84</v>
      </c>
      <c r="G14" s="120">
        <v>328</v>
      </c>
      <c r="H14" s="120"/>
      <c r="I14" s="35">
        <v>16</v>
      </c>
      <c r="J14" s="120">
        <v>239</v>
      </c>
      <c r="K14" s="120"/>
      <c r="L14" s="36">
        <v>0</v>
      </c>
      <c r="M14" s="36">
        <v>255</v>
      </c>
      <c r="N14" s="35">
        <v>120</v>
      </c>
      <c r="O14" s="35">
        <v>0</v>
      </c>
      <c r="P14" s="121">
        <v>140</v>
      </c>
      <c r="Q14" s="121"/>
      <c r="R14" s="37">
        <v>260</v>
      </c>
      <c r="S14" s="36">
        <v>0</v>
      </c>
      <c r="T14" s="35">
        <v>0</v>
      </c>
      <c r="U14" s="36">
        <v>0</v>
      </c>
      <c r="V14" s="36">
        <v>0</v>
      </c>
      <c r="W14" s="36">
        <v>583</v>
      </c>
      <c r="X14" s="35">
        <v>260</v>
      </c>
      <c r="Y14" s="36">
        <v>843</v>
      </c>
    </row>
    <row r="15" spans="1:25" ht="6.95" customHeight="1">
      <c r="A15" s="30" t="s">
        <v>114</v>
      </c>
      <c r="B15" s="122"/>
      <c r="C15" s="122"/>
      <c r="D15" s="34">
        <v>0</v>
      </c>
      <c r="E15" s="35">
        <v>191</v>
      </c>
      <c r="F15" s="36">
        <v>103</v>
      </c>
      <c r="G15" s="120">
        <v>294</v>
      </c>
      <c r="H15" s="120"/>
      <c r="I15" s="35">
        <v>11</v>
      </c>
      <c r="J15" s="120">
        <v>252</v>
      </c>
      <c r="K15" s="120"/>
      <c r="L15" s="36">
        <v>0</v>
      </c>
      <c r="M15" s="36">
        <v>263</v>
      </c>
      <c r="N15" s="35">
        <v>117</v>
      </c>
      <c r="O15" s="35">
        <v>0</v>
      </c>
      <c r="P15" s="121">
        <v>137</v>
      </c>
      <c r="Q15" s="121"/>
      <c r="R15" s="37">
        <v>254</v>
      </c>
      <c r="S15" s="36">
        <v>0</v>
      </c>
      <c r="T15" s="35">
        <v>0</v>
      </c>
      <c r="U15" s="36">
        <v>0</v>
      </c>
      <c r="V15" s="36">
        <v>0</v>
      </c>
      <c r="W15" s="36">
        <v>557</v>
      </c>
      <c r="X15" s="35">
        <v>254</v>
      </c>
      <c r="Y15" s="36">
        <v>811</v>
      </c>
    </row>
    <row r="16" spans="1:25" ht="6.95" customHeight="1">
      <c r="A16" s="30" t="s">
        <v>115</v>
      </c>
      <c r="B16" s="122"/>
      <c r="C16" s="122"/>
      <c r="D16" s="34">
        <v>0</v>
      </c>
      <c r="E16" s="35">
        <v>220</v>
      </c>
      <c r="F16" s="36">
        <v>60</v>
      </c>
      <c r="G16" s="120">
        <v>280</v>
      </c>
      <c r="H16" s="120"/>
      <c r="I16" s="35">
        <v>24</v>
      </c>
      <c r="J16" s="120">
        <v>325</v>
      </c>
      <c r="K16" s="120"/>
      <c r="L16" s="36">
        <v>0</v>
      </c>
      <c r="M16" s="36">
        <v>349</v>
      </c>
      <c r="N16" s="35">
        <v>134</v>
      </c>
      <c r="O16" s="35">
        <v>0</v>
      </c>
      <c r="P16" s="121">
        <v>170</v>
      </c>
      <c r="Q16" s="121"/>
      <c r="R16" s="37">
        <v>304</v>
      </c>
      <c r="S16" s="36">
        <v>0</v>
      </c>
      <c r="T16" s="35">
        <v>0</v>
      </c>
      <c r="U16" s="36">
        <v>0</v>
      </c>
      <c r="V16" s="36">
        <v>0</v>
      </c>
      <c r="W16" s="36">
        <v>629</v>
      </c>
      <c r="X16" s="35">
        <v>304</v>
      </c>
      <c r="Y16" s="36">
        <v>933</v>
      </c>
    </row>
    <row r="17" spans="1:25" ht="6.95" customHeight="1">
      <c r="A17" s="30" t="s">
        <v>116</v>
      </c>
      <c r="B17" s="122"/>
      <c r="C17" s="122"/>
      <c r="D17" s="34">
        <v>0</v>
      </c>
      <c r="E17" s="35">
        <v>133</v>
      </c>
      <c r="F17" s="36">
        <v>69</v>
      </c>
      <c r="G17" s="120">
        <v>202</v>
      </c>
      <c r="H17" s="120"/>
      <c r="I17" s="35">
        <v>14</v>
      </c>
      <c r="J17" s="120">
        <v>247</v>
      </c>
      <c r="K17" s="120"/>
      <c r="L17" s="36">
        <v>0</v>
      </c>
      <c r="M17" s="36">
        <v>261</v>
      </c>
      <c r="N17" s="35">
        <v>17</v>
      </c>
      <c r="O17" s="35">
        <v>0</v>
      </c>
      <c r="P17" s="121">
        <v>104</v>
      </c>
      <c r="Q17" s="121"/>
      <c r="R17" s="37">
        <v>121</v>
      </c>
      <c r="S17" s="36">
        <v>0</v>
      </c>
      <c r="T17" s="35">
        <v>0</v>
      </c>
      <c r="U17" s="36">
        <v>0</v>
      </c>
      <c r="V17" s="36">
        <v>0</v>
      </c>
      <c r="W17" s="36">
        <v>463</v>
      </c>
      <c r="X17" s="35">
        <v>121</v>
      </c>
      <c r="Y17" s="36">
        <v>584</v>
      </c>
    </row>
    <row r="18" spans="1:25" ht="6.95" customHeight="1">
      <c r="A18" s="30" t="s">
        <v>117</v>
      </c>
      <c r="B18" s="122"/>
      <c r="C18" s="122"/>
      <c r="D18" s="34">
        <v>0</v>
      </c>
      <c r="E18" s="35">
        <v>252</v>
      </c>
      <c r="F18" s="36">
        <v>75</v>
      </c>
      <c r="G18" s="120">
        <v>327</v>
      </c>
      <c r="H18" s="120"/>
      <c r="I18" s="35">
        <v>21</v>
      </c>
      <c r="J18" s="120">
        <v>288</v>
      </c>
      <c r="K18" s="120"/>
      <c r="L18" s="36">
        <v>0</v>
      </c>
      <c r="M18" s="36">
        <v>309</v>
      </c>
      <c r="N18" s="35">
        <v>28</v>
      </c>
      <c r="O18" s="35">
        <v>0</v>
      </c>
      <c r="P18" s="121">
        <v>129</v>
      </c>
      <c r="Q18" s="121"/>
      <c r="R18" s="37">
        <v>157</v>
      </c>
      <c r="S18" s="36">
        <v>0</v>
      </c>
      <c r="T18" s="35">
        <v>0</v>
      </c>
      <c r="U18" s="36">
        <v>0</v>
      </c>
      <c r="V18" s="36">
        <v>0</v>
      </c>
      <c r="W18" s="36">
        <v>636</v>
      </c>
      <c r="X18" s="35">
        <v>157</v>
      </c>
      <c r="Y18" s="36">
        <v>793</v>
      </c>
    </row>
    <row r="19" spans="1:25" ht="6.95" customHeight="1">
      <c r="A19" s="30" t="s">
        <v>118</v>
      </c>
      <c r="B19" s="122"/>
      <c r="C19" s="122"/>
      <c r="D19" s="34">
        <v>0</v>
      </c>
      <c r="E19" s="35">
        <v>159</v>
      </c>
      <c r="F19" s="36">
        <v>64</v>
      </c>
      <c r="G19" s="120">
        <v>223</v>
      </c>
      <c r="H19" s="120"/>
      <c r="I19" s="35">
        <v>16</v>
      </c>
      <c r="J19" s="120">
        <v>326</v>
      </c>
      <c r="K19" s="120"/>
      <c r="L19" s="36">
        <v>0</v>
      </c>
      <c r="M19" s="36">
        <v>342</v>
      </c>
      <c r="N19" s="35">
        <v>37</v>
      </c>
      <c r="O19" s="35">
        <v>1</v>
      </c>
      <c r="P19" s="121">
        <v>147</v>
      </c>
      <c r="Q19" s="121"/>
      <c r="R19" s="37">
        <v>185</v>
      </c>
      <c r="S19" s="36">
        <v>0</v>
      </c>
      <c r="T19" s="35">
        <v>0</v>
      </c>
      <c r="U19" s="36">
        <v>0</v>
      </c>
      <c r="V19" s="36">
        <v>0</v>
      </c>
      <c r="W19" s="36">
        <v>565</v>
      </c>
      <c r="X19" s="35">
        <v>185</v>
      </c>
      <c r="Y19" s="36">
        <v>750</v>
      </c>
    </row>
    <row r="20" spans="1:25" ht="6.95" customHeight="1">
      <c r="A20" s="30" t="s">
        <v>119</v>
      </c>
      <c r="B20" s="122"/>
      <c r="C20" s="122"/>
      <c r="D20" s="34">
        <v>0</v>
      </c>
      <c r="E20" s="35">
        <v>167</v>
      </c>
      <c r="F20" s="36">
        <v>73</v>
      </c>
      <c r="G20" s="120">
        <v>240</v>
      </c>
      <c r="H20" s="120"/>
      <c r="I20" s="35">
        <v>19</v>
      </c>
      <c r="J20" s="120">
        <v>338</v>
      </c>
      <c r="K20" s="120"/>
      <c r="L20" s="36">
        <v>0</v>
      </c>
      <c r="M20" s="36">
        <v>357</v>
      </c>
      <c r="N20" s="35">
        <v>24</v>
      </c>
      <c r="O20" s="35">
        <v>0</v>
      </c>
      <c r="P20" s="121">
        <v>117</v>
      </c>
      <c r="Q20" s="121"/>
      <c r="R20" s="37">
        <v>141</v>
      </c>
      <c r="S20" s="36">
        <v>0</v>
      </c>
      <c r="T20" s="35">
        <v>0</v>
      </c>
      <c r="U20" s="36">
        <v>0</v>
      </c>
      <c r="V20" s="36">
        <v>0</v>
      </c>
      <c r="W20" s="36">
        <v>597</v>
      </c>
      <c r="X20" s="35">
        <v>141</v>
      </c>
      <c r="Y20" s="36">
        <v>738</v>
      </c>
    </row>
    <row r="21" spans="1:25" ht="6.95" customHeight="1">
      <c r="A21" s="30" t="s">
        <v>76</v>
      </c>
      <c r="B21" s="122"/>
      <c r="C21" s="122"/>
      <c r="D21" s="34">
        <v>0</v>
      </c>
      <c r="E21" s="35">
        <v>210</v>
      </c>
      <c r="F21" s="36">
        <v>66</v>
      </c>
      <c r="G21" s="120">
        <v>276</v>
      </c>
      <c r="H21" s="120"/>
      <c r="I21" s="35">
        <v>7</v>
      </c>
      <c r="J21" s="120">
        <v>316</v>
      </c>
      <c r="K21" s="120"/>
      <c r="L21" s="36">
        <v>0</v>
      </c>
      <c r="M21" s="36">
        <v>323</v>
      </c>
      <c r="N21" s="35">
        <v>11</v>
      </c>
      <c r="O21" s="35">
        <v>0</v>
      </c>
      <c r="P21" s="121">
        <v>37</v>
      </c>
      <c r="Q21" s="121"/>
      <c r="R21" s="37">
        <v>48</v>
      </c>
      <c r="S21" s="36">
        <v>0</v>
      </c>
      <c r="T21" s="35">
        <v>0</v>
      </c>
      <c r="U21" s="36">
        <v>0</v>
      </c>
      <c r="V21" s="36">
        <v>0</v>
      </c>
      <c r="W21" s="36">
        <v>599</v>
      </c>
      <c r="X21" s="35">
        <v>48</v>
      </c>
      <c r="Y21" s="36">
        <v>647</v>
      </c>
    </row>
    <row r="22" spans="1:25" ht="6.95" customHeight="1">
      <c r="A22" s="30" t="s">
        <v>77</v>
      </c>
      <c r="B22" s="122"/>
      <c r="C22" s="122"/>
      <c r="D22" s="34">
        <v>0</v>
      </c>
      <c r="E22" s="35">
        <v>276</v>
      </c>
      <c r="F22" s="36">
        <v>95</v>
      </c>
      <c r="G22" s="120">
        <v>371</v>
      </c>
      <c r="H22" s="120"/>
      <c r="I22" s="35">
        <v>3</v>
      </c>
      <c r="J22" s="120">
        <v>288</v>
      </c>
      <c r="K22" s="120"/>
      <c r="L22" s="36">
        <v>0</v>
      </c>
      <c r="M22" s="36">
        <v>291</v>
      </c>
      <c r="N22" s="35">
        <v>18</v>
      </c>
      <c r="O22" s="35">
        <v>0</v>
      </c>
      <c r="P22" s="121">
        <v>43</v>
      </c>
      <c r="Q22" s="121"/>
      <c r="R22" s="37">
        <v>61</v>
      </c>
      <c r="S22" s="36">
        <v>0</v>
      </c>
      <c r="T22" s="35">
        <v>0</v>
      </c>
      <c r="U22" s="36">
        <v>0</v>
      </c>
      <c r="V22" s="36">
        <v>0</v>
      </c>
      <c r="W22" s="36">
        <v>662</v>
      </c>
      <c r="X22" s="35">
        <v>61</v>
      </c>
      <c r="Y22" s="36">
        <v>723</v>
      </c>
    </row>
    <row r="23" spans="1:25" ht="6.95" customHeight="1">
      <c r="A23" s="30" t="s">
        <v>78</v>
      </c>
      <c r="B23" s="122"/>
      <c r="C23" s="122"/>
      <c r="D23" s="34">
        <v>0</v>
      </c>
      <c r="E23" s="35">
        <v>150</v>
      </c>
      <c r="F23" s="36">
        <v>67</v>
      </c>
      <c r="G23" s="120">
        <v>217</v>
      </c>
      <c r="H23" s="120"/>
      <c r="I23" s="35">
        <v>5</v>
      </c>
      <c r="J23" s="120">
        <v>342</v>
      </c>
      <c r="K23" s="120"/>
      <c r="L23" s="36">
        <v>0</v>
      </c>
      <c r="M23" s="36">
        <v>347</v>
      </c>
      <c r="N23" s="35">
        <v>29</v>
      </c>
      <c r="O23" s="35">
        <v>1</v>
      </c>
      <c r="P23" s="121">
        <v>40</v>
      </c>
      <c r="Q23" s="121"/>
      <c r="R23" s="37">
        <v>70</v>
      </c>
      <c r="S23" s="36">
        <v>0</v>
      </c>
      <c r="T23" s="35">
        <v>0</v>
      </c>
      <c r="U23" s="36">
        <v>0</v>
      </c>
      <c r="V23" s="36">
        <v>0</v>
      </c>
      <c r="W23" s="36">
        <v>564</v>
      </c>
      <c r="X23" s="35">
        <v>70</v>
      </c>
      <c r="Y23" s="36">
        <v>634</v>
      </c>
    </row>
    <row r="24" spans="1:25" ht="14.1" customHeight="1">
      <c r="A24" s="30" t="s">
        <v>79</v>
      </c>
      <c r="B24" s="122"/>
      <c r="C24" s="122"/>
      <c r="D24" s="34">
        <v>0</v>
      </c>
      <c r="E24" s="35">
        <v>196</v>
      </c>
      <c r="F24" s="36">
        <v>102</v>
      </c>
      <c r="G24" s="120">
        <v>298</v>
      </c>
      <c r="H24" s="120"/>
      <c r="I24" s="35">
        <v>10</v>
      </c>
      <c r="J24" s="120">
        <v>242</v>
      </c>
      <c r="K24" s="120"/>
      <c r="L24" s="36">
        <v>0</v>
      </c>
      <c r="M24" s="36">
        <v>252</v>
      </c>
      <c r="N24" s="35">
        <v>33</v>
      </c>
      <c r="O24" s="35">
        <v>1</v>
      </c>
      <c r="P24" s="121">
        <v>73</v>
      </c>
      <c r="Q24" s="121"/>
      <c r="R24" s="37">
        <v>107</v>
      </c>
      <c r="S24" s="36">
        <v>0</v>
      </c>
      <c r="T24" s="35">
        <v>0</v>
      </c>
      <c r="U24" s="36">
        <v>0</v>
      </c>
      <c r="V24" s="36">
        <v>0</v>
      </c>
      <c r="W24" s="36">
        <v>550</v>
      </c>
      <c r="X24" s="35">
        <v>107</v>
      </c>
      <c r="Y24" s="36">
        <v>657</v>
      </c>
    </row>
    <row r="25" spans="1:25" ht="14.1" customHeight="1">
      <c r="A25" s="39"/>
      <c r="B25" s="118" t="s">
        <v>90</v>
      </c>
      <c r="C25" s="118"/>
      <c r="D25" s="41">
        <v>0</v>
      </c>
      <c r="E25" s="42">
        <v>3047</v>
      </c>
      <c r="F25" s="41">
        <v>1158</v>
      </c>
      <c r="G25" s="132">
        <v>4205</v>
      </c>
      <c r="H25" s="132"/>
      <c r="I25" s="42">
        <v>213</v>
      </c>
      <c r="J25" s="132">
        <v>4201</v>
      </c>
      <c r="K25" s="132"/>
      <c r="L25" s="43">
        <v>0</v>
      </c>
      <c r="M25" s="43">
        <v>4414</v>
      </c>
      <c r="N25" s="42">
        <v>851</v>
      </c>
      <c r="O25" s="42">
        <v>3</v>
      </c>
      <c r="P25" s="133">
        <v>1764</v>
      </c>
      <c r="Q25" s="133"/>
      <c r="R25" s="44">
        <v>2618</v>
      </c>
      <c r="S25" s="43">
        <v>0</v>
      </c>
      <c r="T25" s="42">
        <v>0</v>
      </c>
      <c r="U25" s="43">
        <v>0</v>
      </c>
      <c r="V25" s="43">
        <v>0</v>
      </c>
      <c r="W25" s="43">
        <v>8619</v>
      </c>
      <c r="X25" s="42">
        <v>2618</v>
      </c>
      <c r="Y25" s="43">
        <v>11237</v>
      </c>
    </row>
  </sheetData>
  <mergeCells count="92">
    <mergeCell ref="A2:B2"/>
    <mergeCell ref="C2:G2"/>
    <mergeCell ref="H2:P2"/>
    <mergeCell ref="A3:B3"/>
    <mergeCell ref="C3:G3"/>
    <mergeCell ref="H3:J3"/>
    <mergeCell ref="K3:P3"/>
    <mergeCell ref="A4:B4"/>
    <mergeCell ref="C4:G4"/>
    <mergeCell ref="H4:J4"/>
    <mergeCell ref="K4:P4"/>
    <mergeCell ref="A5:B5"/>
    <mergeCell ref="C5:G5"/>
    <mergeCell ref="H5:J5"/>
    <mergeCell ref="K5:P5"/>
    <mergeCell ref="B10:C10"/>
    <mergeCell ref="G10:H10"/>
    <mergeCell ref="J10:K10"/>
    <mergeCell ref="P10:Q10"/>
    <mergeCell ref="A6:B6"/>
    <mergeCell ref="C6:G6"/>
    <mergeCell ref="H6:J6"/>
    <mergeCell ref="K6:P6"/>
    <mergeCell ref="B8:D8"/>
    <mergeCell ref="E8:H8"/>
    <mergeCell ref="J8:M8"/>
    <mergeCell ref="O8:R8"/>
    <mergeCell ref="T8:V8"/>
    <mergeCell ref="B9:C9"/>
    <mergeCell ref="G9:H9"/>
    <mergeCell ref="J9:K9"/>
    <mergeCell ref="P9:Q9"/>
    <mergeCell ref="B11:C11"/>
    <mergeCell ref="G11:H11"/>
    <mergeCell ref="J11:K11"/>
    <mergeCell ref="P11:Q11"/>
    <mergeCell ref="B12:C12"/>
    <mergeCell ref="G12:H12"/>
    <mergeCell ref="J12:K12"/>
    <mergeCell ref="P12:Q12"/>
    <mergeCell ref="B13:C13"/>
    <mergeCell ref="G13:H13"/>
    <mergeCell ref="J13:K13"/>
    <mergeCell ref="P13:Q13"/>
    <mergeCell ref="B14:C14"/>
    <mergeCell ref="G14:H14"/>
    <mergeCell ref="J14:K14"/>
    <mergeCell ref="P14:Q14"/>
    <mergeCell ref="B15:C15"/>
    <mergeCell ref="G15:H15"/>
    <mergeCell ref="J15:K15"/>
    <mergeCell ref="P15:Q15"/>
    <mergeCell ref="B16:C16"/>
    <mergeCell ref="G16:H16"/>
    <mergeCell ref="J16:K16"/>
    <mergeCell ref="P16:Q16"/>
    <mergeCell ref="B17:C17"/>
    <mergeCell ref="G17:H17"/>
    <mergeCell ref="J17:K17"/>
    <mergeCell ref="P17:Q17"/>
    <mergeCell ref="B18:C18"/>
    <mergeCell ref="G18:H18"/>
    <mergeCell ref="J18:K18"/>
    <mergeCell ref="P18:Q18"/>
    <mergeCell ref="B19:C19"/>
    <mergeCell ref="G19:H19"/>
    <mergeCell ref="J19:K19"/>
    <mergeCell ref="P19:Q19"/>
    <mergeCell ref="B20:C20"/>
    <mergeCell ref="G20:H20"/>
    <mergeCell ref="J20:K20"/>
    <mergeCell ref="P20:Q20"/>
    <mergeCell ref="B21:C21"/>
    <mergeCell ref="G21:H21"/>
    <mergeCell ref="J21:K21"/>
    <mergeCell ref="P21:Q21"/>
    <mergeCell ref="B22:C22"/>
    <mergeCell ref="G22:H22"/>
    <mergeCell ref="J22:K22"/>
    <mergeCell ref="P22:Q22"/>
    <mergeCell ref="B25:C25"/>
    <mergeCell ref="G25:H25"/>
    <mergeCell ref="J25:K25"/>
    <mergeCell ref="P25:Q25"/>
    <mergeCell ref="B23:C23"/>
    <mergeCell ref="G23:H23"/>
    <mergeCell ref="J23:K23"/>
    <mergeCell ref="P23:Q23"/>
    <mergeCell ref="B24:C24"/>
    <mergeCell ref="G24:H24"/>
    <mergeCell ref="J24:K24"/>
    <mergeCell ref="P24:Q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276A-D1CF-4007-A9EB-BDF506934229}">
  <sheetPr codeName="Sheet63"/>
  <dimension ref="A1:X23"/>
  <sheetViews>
    <sheetView workbookViewId="0">
      <selection activeCell="AB12" sqref="AB12"/>
    </sheetView>
  </sheetViews>
  <sheetFormatPr defaultRowHeight="12.75"/>
  <cols>
    <col min="1" max="1" width="12.83203125" style="29" customWidth="1"/>
    <col min="2" max="2" width="8.1640625" style="29" customWidth="1"/>
    <col min="3" max="3" width="3.33203125" style="29" customWidth="1"/>
    <col min="4" max="4" width="4.6640625" style="29" customWidth="1"/>
    <col min="5" max="5" width="6.5" style="29" customWidth="1"/>
    <col min="6" max="6" width="5.1640625" style="29" customWidth="1"/>
    <col min="7" max="7" width="3.1640625" style="29" customWidth="1"/>
    <col min="8" max="8" width="5.33203125" style="29" customWidth="1"/>
    <col min="9" max="9" width="4.6640625" style="29" customWidth="1"/>
    <col min="10" max="10" width="1.1640625" style="29" customWidth="1"/>
    <col min="11" max="11" width="5.1640625" style="29" customWidth="1"/>
    <col min="12" max="12" width="5.83203125" style="29" customWidth="1"/>
    <col min="13" max="13" width="8" style="29" customWidth="1"/>
    <col min="14" max="14" width="4.83203125" style="29" customWidth="1"/>
    <col min="15" max="15" width="6" style="29" customWidth="1"/>
    <col min="16" max="16" width="6.1640625" style="29" customWidth="1"/>
    <col min="17" max="17" width="7.1640625" style="29" customWidth="1"/>
    <col min="18" max="18" width="6" style="29" customWidth="1"/>
    <col min="19" max="19" width="5.1640625" style="29" customWidth="1"/>
    <col min="20" max="20" width="6.1640625" style="29" customWidth="1"/>
    <col min="21" max="21" width="6.83203125" style="29" customWidth="1"/>
    <col min="22" max="22" width="7.83203125" style="29" customWidth="1"/>
    <col min="23" max="23" width="8" style="29" customWidth="1"/>
    <col min="24" max="24" width="6.83203125" style="29" customWidth="1"/>
    <col min="25" max="16384" width="9.33203125" style="29"/>
  </cols>
  <sheetData>
    <row r="1" spans="1:24" ht="9.9499999999999993" customHeight="1">
      <c r="A1" s="28" t="s">
        <v>54</v>
      </c>
    </row>
    <row r="2" spans="1:24" ht="18.95" customHeight="1">
      <c r="A2" s="125" t="s">
        <v>55</v>
      </c>
      <c r="B2" s="125"/>
      <c r="C2" s="128" t="s">
        <v>56</v>
      </c>
      <c r="D2" s="128"/>
      <c r="E2" s="128"/>
      <c r="F2" s="128"/>
      <c r="G2" s="128"/>
      <c r="H2" s="122"/>
      <c r="I2" s="122"/>
      <c r="J2" s="122"/>
      <c r="K2" s="122"/>
      <c r="L2" s="122"/>
      <c r="M2" s="122"/>
      <c r="N2" s="122"/>
    </row>
    <row r="3" spans="1:24" ht="26.1" customHeight="1">
      <c r="A3" s="125" t="s">
        <v>57</v>
      </c>
      <c r="B3" s="125"/>
      <c r="C3" s="128" t="s">
        <v>58</v>
      </c>
      <c r="D3" s="128"/>
      <c r="E3" s="128"/>
      <c r="F3" s="128"/>
      <c r="G3" s="128"/>
      <c r="H3" s="129" t="s">
        <v>59</v>
      </c>
      <c r="I3" s="129"/>
      <c r="J3" s="129"/>
      <c r="K3" s="130" t="s">
        <v>120</v>
      </c>
      <c r="L3" s="130"/>
      <c r="M3" s="130"/>
      <c r="N3" s="130"/>
    </row>
    <row r="4" spans="1:24" ht="33.950000000000003" customHeight="1">
      <c r="A4" s="125" t="s">
        <v>61</v>
      </c>
      <c r="B4" s="125"/>
      <c r="C4" s="124" t="s">
        <v>121</v>
      </c>
      <c r="D4" s="124"/>
      <c r="E4" s="124"/>
      <c r="F4" s="124"/>
      <c r="G4" s="124"/>
      <c r="H4" s="127"/>
      <c r="I4" s="127"/>
      <c r="J4" s="127"/>
      <c r="K4" s="127"/>
      <c r="L4" s="127"/>
      <c r="M4" s="127"/>
      <c r="N4" s="127"/>
    </row>
    <row r="5" spans="1:24" ht="15" customHeight="1">
      <c r="A5" s="125" t="s">
        <v>63</v>
      </c>
      <c r="B5" s="125"/>
      <c r="C5" s="128" t="s">
        <v>122</v>
      </c>
      <c r="D5" s="128"/>
      <c r="E5" s="128"/>
      <c r="F5" s="128"/>
      <c r="G5" s="128"/>
      <c r="H5" s="122"/>
      <c r="I5" s="122"/>
      <c r="J5" s="122"/>
      <c r="K5" s="122"/>
      <c r="L5" s="122"/>
      <c r="M5" s="122"/>
      <c r="N5" s="122"/>
    </row>
    <row r="6" spans="1:24" ht="11.1" customHeight="1">
      <c r="A6" s="125" t="s">
        <v>65</v>
      </c>
      <c r="B6" s="125"/>
      <c r="C6" s="122"/>
      <c r="D6" s="122"/>
      <c r="E6" s="122"/>
      <c r="F6" s="122"/>
      <c r="G6" s="122"/>
      <c r="H6" s="122"/>
      <c r="I6" s="122"/>
      <c r="J6" s="122"/>
      <c r="K6" s="122"/>
      <c r="L6" s="122"/>
      <c r="M6" s="122"/>
      <c r="N6" s="122"/>
    </row>
    <row r="7" spans="1:24" ht="9.9499999999999993" customHeight="1">
      <c r="A7" s="28" t="s">
        <v>123</v>
      </c>
    </row>
    <row r="8" spans="1:24" ht="18.95" customHeight="1">
      <c r="A8" s="30" t="s">
        <v>67</v>
      </c>
      <c r="B8" s="126" t="s">
        <v>68</v>
      </c>
      <c r="C8" s="126"/>
      <c r="D8" s="126"/>
      <c r="E8" s="124" t="s">
        <v>69</v>
      </c>
      <c r="F8" s="124"/>
      <c r="G8" s="124"/>
      <c r="H8" s="124"/>
      <c r="I8" s="31" t="s">
        <v>68</v>
      </c>
      <c r="J8" s="124" t="s">
        <v>70</v>
      </c>
      <c r="K8" s="124"/>
      <c r="L8" s="124"/>
      <c r="M8" s="124"/>
      <c r="N8" s="31" t="s">
        <v>68</v>
      </c>
      <c r="O8" s="124" t="s">
        <v>71</v>
      </c>
      <c r="P8" s="124"/>
      <c r="Q8" s="124"/>
      <c r="R8" s="45" t="s">
        <v>68</v>
      </c>
      <c r="S8" s="124" t="s">
        <v>72</v>
      </c>
      <c r="T8" s="124"/>
      <c r="U8" s="124"/>
      <c r="V8" s="33" t="s">
        <v>73</v>
      </c>
      <c r="W8" s="33" t="s">
        <v>74</v>
      </c>
      <c r="X8" s="31" t="s">
        <v>75</v>
      </c>
    </row>
    <row r="9" spans="1:24" ht="11.1" customHeight="1">
      <c r="A9" s="30" t="s">
        <v>76</v>
      </c>
      <c r="B9" s="122"/>
      <c r="C9" s="122"/>
      <c r="D9" s="34">
        <v>52</v>
      </c>
      <c r="E9" s="35">
        <v>14</v>
      </c>
      <c r="F9" s="36">
        <v>0</v>
      </c>
      <c r="G9" s="123">
        <v>66</v>
      </c>
      <c r="H9" s="123"/>
      <c r="I9" s="35">
        <v>0</v>
      </c>
      <c r="J9" s="119">
        <v>4</v>
      </c>
      <c r="K9" s="119"/>
      <c r="L9" s="36">
        <v>2</v>
      </c>
      <c r="M9" s="40">
        <v>6</v>
      </c>
      <c r="N9" s="35">
        <v>0</v>
      </c>
      <c r="O9" s="35">
        <v>0</v>
      </c>
      <c r="P9" s="36">
        <v>0</v>
      </c>
      <c r="Q9" s="36">
        <v>0</v>
      </c>
      <c r="R9" s="38">
        <v>24</v>
      </c>
      <c r="S9" s="36">
        <v>0</v>
      </c>
      <c r="T9" s="38">
        <v>1</v>
      </c>
      <c r="U9" s="35">
        <v>25</v>
      </c>
      <c r="V9" s="35">
        <v>72</v>
      </c>
      <c r="W9" s="35">
        <v>25</v>
      </c>
      <c r="X9" s="35">
        <v>97</v>
      </c>
    </row>
    <row r="10" spans="1:24" ht="6.95" customHeight="1">
      <c r="A10" s="30" t="s">
        <v>77</v>
      </c>
      <c r="B10" s="122"/>
      <c r="C10" s="122"/>
      <c r="D10" s="34">
        <v>48</v>
      </c>
      <c r="E10" s="35">
        <v>35</v>
      </c>
      <c r="F10" s="36">
        <v>0</v>
      </c>
      <c r="G10" s="123">
        <v>83</v>
      </c>
      <c r="H10" s="123"/>
      <c r="I10" s="35">
        <v>0</v>
      </c>
      <c r="J10" s="119">
        <v>18</v>
      </c>
      <c r="K10" s="119"/>
      <c r="L10" s="36">
        <v>0</v>
      </c>
      <c r="M10" s="36">
        <v>18</v>
      </c>
      <c r="N10" s="35">
        <v>0</v>
      </c>
      <c r="O10" s="35">
        <v>0</v>
      </c>
      <c r="P10" s="36">
        <v>0</v>
      </c>
      <c r="Q10" s="36">
        <v>0</v>
      </c>
      <c r="R10" s="38">
        <v>37</v>
      </c>
      <c r="S10" s="36">
        <v>0</v>
      </c>
      <c r="T10" s="38">
        <v>1</v>
      </c>
      <c r="U10" s="35">
        <v>38</v>
      </c>
      <c r="V10" s="35">
        <v>101</v>
      </c>
      <c r="W10" s="35">
        <v>38</v>
      </c>
      <c r="X10" s="35">
        <v>139</v>
      </c>
    </row>
    <row r="11" spans="1:24" ht="6.95" customHeight="1">
      <c r="A11" s="30" t="s">
        <v>78</v>
      </c>
      <c r="B11" s="122"/>
      <c r="C11" s="122"/>
      <c r="D11" s="34">
        <v>91</v>
      </c>
      <c r="E11" s="35">
        <v>63</v>
      </c>
      <c r="F11" s="36">
        <v>0</v>
      </c>
      <c r="G11" s="123">
        <v>154</v>
      </c>
      <c r="H11" s="123"/>
      <c r="I11" s="35">
        <v>0</v>
      </c>
      <c r="J11" s="119">
        <v>16</v>
      </c>
      <c r="K11" s="119"/>
      <c r="L11" s="36">
        <v>2</v>
      </c>
      <c r="M11" s="36">
        <v>18</v>
      </c>
      <c r="N11" s="35">
        <v>0</v>
      </c>
      <c r="O11" s="35">
        <v>0</v>
      </c>
      <c r="P11" s="36">
        <v>0</v>
      </c>
      <c r="Q11" s="36">
        <v>0</v>
      </c>
      <c r="R11" s="38">
        <v>109</v>
      </c>
      <c r="S11" s="36">
        <v>1</v>
      </c>
      <c r="T11" s="38">
        <v>9</v>
      </c>
      <c r="U11" s="35">
        <v>119</v>
      </c>
      <c r="V11" s="35">
        <v>172</v>
      </c>
      <c r="W11" s="35">
        <v>119</v>
      </c>
      <c r="X11" s="35">
        <v>291</v>
      </c>
    </row>
    <row r="12" spans="1:24" ht="6.95" customHeight="1">
      <c r="A12" s="30" t="s">
        <v>79</v>
      </c>
      <c r="B12" s="122"/>
      <c r="C12" s="122"/>
      <c r="D12" s="34">
        <v>76</v>
      </c>
      <c r="E12" s="35">
        <v>120</v>
      </c>
      <c r="F12" s="36">
        <v>0</v>
      </c>
      <c r="G12" s="123">
        <v>196</v>
      </c>
      <c r="H12" s="123"/>
      <c r="I12" s="35">
        <v>0</v>
      </c>
      <c r="J12" s="119">
        <v>12</v>
      </c>
      <c r="K12" s="119"/>
      <c r="L12" s="36">
        <v>0</v>
      </c>
      <c r="M12" s="36">
        <v>12</v>
      </c>
      <c r="N12" s="35">
        <v>0</v>
      </c>
      <c r="O12" s="35">
        <v>0</v>
      </c>
      <c r="P12" s="36">
        <v>0</v>
      </c>
      <c r="Q12" s="36">
        <v>0</v>
      </c>
      <c r="R12" s="38">
        <v>57</v>
      </c>
      <c r="S12" s="36">
        <v>0</v>
      </c>
      <c r="T12" s="38">
        <v>4</v>
      </c>
      <c r="U12" s="35">
        <v>61</v>
      </c>
      <c r="V12" s="35">
        <v>208</v>
      </c>
      <c r="W12" s="35">
        <v>61</v>
      </c>
      <c r="X12" s="35">
        <v>269</v>
      </c>
    </row>
    <row r="13" spans="1:24" ht="6.95" customHeight="1">
      <c r="A13" s="30" t="s">
        <v>80</v>
      </c>
      <c r="B13" s="122"/>
      <c r="C13" s="122"/>
      <c r="D13" s="34">
        <v>94</v>
      </c>
      <c r="E13" s="35">
        <v>158</v>
      </c>
      <c r="F13" s="36">
        <v>0</v>
      </c>
      <c r="G13" s="123">
        <v>252</v>
      </c>
      <c r="H13" s="123"/>
      <c r="I13" s="35">
        <v>0</v>
      </c>
      <c r="J13" s="119">
        <v>11</v>
      </c>
      <c r="K13" s="119"/>
      <c r="L13" s="36">
        <v>1</v>
      </c>
      <c r="M13" s="36">
        <v>12</v>
      </c>
      <c r="N13" s="35">
        <v>0</v>
      </c>
      <c r="O13" s="35">
        <v>0</v>
      </c>
      <c r="P13" s="36">
        <v>0</v>
      </c>
      <c r="Q13" s="36">
        <v>0</v>
      </c>
      <c r="R13" s="38">
        <v>142</v>
      </c>
      <c r="S13" s="36">
        <v>0</v>
      </c>
      <c r="T13" s="38">
        <v>9</v>
      </c>
      <c r="U13" s="35">
        <v>151</v>
      </c>
      <c r="V13" s="35">
        <v>264</v>
      </c>
      <c r="W13" s="35">
        <v>151</v>
      </c>
      <c r="X13" s="35">
        <v>415</v>
      </c>
    </row>
    <row r="14" spans="1:24" ht="6.95" customHeight="1">
      <c r="A14" s="30" t="s">
        <v>81</v>
      </c>
      <c r="B14" s="122"/>
      <c r="C14" s="122"/>
      <c r="D14" s="34">
        <v>105</v>
      </c>
      <c r="E14" s="35">
        <v>165</v>
      </c>
      <c r="F14" s="36">
        <v>0</v>
      </c>
      <c r="G14" s="123">
        <v>270</v>
      </c>
      <c r="H14" s="123"/>
      <c r="I14" s="35">
        <v>0</v>
      </c>
      <c r="J14" s="119">
        <v>27</v>
      </c>
      <c r="K14" s="119"/>
      <c r="L14" s="36">
        <v>1</v>
      </c>
      <c r="M14" s="36">
        <v>28</v>
      </c>
      <c r="N14" s="35">
        <v>0</v>
      </c>
      <c r="O14" s="35">
        <v>0</v>
      </c>
      <c r="P14" s="36">
        <v>0</v>
      </c>
      <c r="Q14" s="36">
        <v>0</v>
      </c>
      <c r="R14" s="38">
        <v>151</v>
      </c>
      <c r="S14" s="36">
        <v>0</v>
      </c>
      <c r="T14" s="38">
        <v>28</v>
      </c>
      <c r="U14" s="35">
        <v>179</v>
      </c>
      <c r="V14" s="35">
        <v>298</v>
      </c>
      <c r="W14" s="35">
        <v>179</v>
      </c>
      <c r="X14" s="35">
        <v>477</v>
      </c>
    </row>
    <row r="15" spans="1:24" ht="6.95" customHeight="1">
      <c r="A15" s="30" t="s">
        <v>82</v>
      </c>
      <c r="B15" s="122"/>
      <c r="C15" s="122"/>
      <c r="D15" s="34">
        <v>76</v>
      </c>
      <c r="E15" s="35">
        <v>195</v>
      </c>
      <c r="F15" s="36">
        <v>0</v>
      </c>
      <c r="G15" s="123">
        <v>271</v>
      </c>
      <c r="H15" s="123"/>
      <c r="I15" s="35">
        <v>0</v>
      </c>
      <c r="J15" s="119">
        <v>41</v>
      </c>
      <c r="K15" s="119"/>
      <c r="L15" s="36">
        <v>0</v>
      </c>
      <c r="M15" s="36">
        <v>41</v>
      </c>
      <c r="N15" s="35">
        <v>0</v>
      </c>
      <c r="O15" s="35">
        <v>0</v>
      </c>
      <c r="P15" s="36">
        <v>0</v>
      </c>
      <c r="Q15" s="36">
        <v>0</v>
      </c>
      <c r="R15" s="38">
        <v>109</v>
      </c>
      <c r="S15" s="36">
        <v>0</v>
      </c>
      <c r="T15" s="38">
        <v>28</v>
      </c>
      <c r="U15" s="35">
        <v>137</v>
      </c>
      <c r="V15" s="35">
        <v>312</v>
      </c>
      <c r="W15" s="35">
        <v>137</v>
      </c>
      <c r="X15" s="35">
        <v>449</v>
      </c>
    </row>
    <row r="16" spans="1:24" ht="6.95" customHeight="1">
      <c r="A16" s="30" t="s">
        <v>83</v>
      </c>
      <c r="B16" s="122"/>
      <c r="C16" s="122"/>
      <c r="D16" s="34">
        <v>61</v>
      </c>
      <c r="E16" s="35">
        <v>200</v>
      </c>
      <c r="F16" s="36">
        <v>0</v>
      </c>
      <c r="G16" s="123">
        <v>261</v>
      </c>
      <c r="H16" s="123"/>
      <c r="I16" s="35">
        <v>0</v>
      </c>
      <c r="J16" s="119">
        <v>42</v>
      </c>
      <c r="K16" s="119"/>
      <c r="L16" s="36">
        <v>1</v>
      </c>
      <c r="M16" s="36">
        <v>43</v>
      </c>
      <c r="N16" s="35">
        <v>0</v>
      </c>
      <c r="O16" s="35">
        <v>0</v>
      </c>
      <c r="P16" s="36">
        <v>0</v>
      </c>
      <c r="Q16" s="36">
        <v>0</v>
      </c>
      <c r="R16" s="38">
        <v>134</v>
      </c>
      <c r="S16" s="36">
        <v>0</v>
      </c>
      <c r="T16" s="38">
        <v>54</v>
      </c>
      <c r="U16" s="35">
        <v>188</v>
      </c>
      <c r="V16" s="35">
        <v>304</v>
      </c>
      <c r="W16" s="35">
        <v>188</v>
      </c>
      <c r="X16" s="35">
        <v>492</v>
      </c>
    </row>
    <row r="17" spans="1:24" ht="6.95" customHeight="1">
      <c r="A17" s="30" t="s">
        <v>84</v>
      </c>
      <c r="B17" s="122"/>
      <c r="C17" s="122"/>
      <c r="D17" s="34">
        <v>66</v>
      </c>
      <c r="E17" s="35">
        <v>257</v>
      </c>
      <c r="F17" s="36">
        <v>0</v>
      </c>
      <c r="G17" s="123">
        <v>323</v>
      </c>
      <c r="H17" s="123"/>
      <c r="I17" s="35">
        <v>0</v>
      </c>
      <c r="J17" s="119">
        <v>26</v>
      </c>
      <c r="K17" s="119"/>
      <c r="L17" s="36">
        <v>0</v>
      </c>
      <c r="M17" s="36">
        <v>26</v>
      </c>
      <c r="N17" s="35">
        <v>0</v>
      </c>
      <c r="O17" s="35">
        <v>0</v>
      </c>
      <c r="P17" s="36">
        <v>0</v>
      </c>
      <c r="Q17" s="36">
        <v>0</v>
      </c>
      <c r="R17" s="38">
        <v>93</v>
      </c>
      <c r="S17" s="36">
        <v>1</v>
      </c>
      <c r="T17" s="38">
        <v>35</v>
      </c>
      <c r="U17" s="35">
        <v>129</v>
      </c>
      <c r="V17" s="35">
        <v>349</v>
      </c>
      <c r="W17" s="35">
        <v>129</v>
      </c>
      <c r="X17" s="35">
        <v>478</v>
      </c>
    </row>
    <row r="18" spans="1:24" ht="6.95" customHeight="1">
      <c r="A18" s="30" t="s">
        <v>85</v>
      </c>
      <c r="B18" s="122"/>
      <c r="C18" s="122"/>
      <c r="D18" s="34">
        <v>48</v>
      </c>
      <c r="E18" s="35">
        <v>218</v>
      </c>
      <c r="F18" s="36">
        <v>0</v>
      </c>
      <c r="G18" s="123">
        <v>266</v>
      </c>
      <c r="H18" s="123"/>
      <c r="I18" s="35">
        <v>0</v>
      </c>
      <c r="J18" s="119">
        <v>25</v>
      </c>
      <c r="K18" s="119"/>
      <c r="L18" s="36">
        <v>0</v>
      </c>
      <c r="M18" s="36">
        <v>25</v>
      </c>
      <c r="N18" s="35">
        <v>0</v>
      </c>
      <c r="O18" s="35">
        <v>0</v>
      </c>
      <c r="P18" s="36">
        <v>0</v>
      </c>
      <c r="Q18" s="36">
        <v>0</v>
      </c>
      <c r="R18" s="38">
        <v>108</v>
      </c>
      <c r="S18" s="36">
        <v>0</v>
      </c>
      <c r="T18" s="38">
        <v>44</v>
      </c>
      <c r="U18" s="35">
        <v>152</v>
      </c>
      <c r="V18" s="35">
        <v>291</v>
      </c>
      <c r="W18" s="35">
        <v>152</v>
      </c>
      <c r="X18" s="35">
        <v>443</v>
      </c>
    </row>
    <row r="19" spans="1:24" ht="6.95" customHeight="1">
      <c r="A19" s="30" t="s">
        <v>86</v>
      </c>
      <c r="B19" s="122"/>
      <c r="C19" s="122"/>
      <c r="D19" s="34">
        <v>67</v>
      </c>
      <c r="E19" s="35">
        <v>229</v>
      </c>
      <c r="F19" s="36">
        <v>0</v>
      </c>
      <c r="G19" s="123">
        <v>296</v>
      </c>
      <c r="H19" s="123"/>
      <c r="I19" s="35">
        <v>0</v>
      </c>
      <c r="J19" s="119">
        <v>13</v>
      </c>
      <c r="K19" s="119"/>
      <c r="L19" s="36">
        <v>0</v>
      </c>
      <c r="M19" s="36">
        <v>13</v>
      </c>
      <c r="N19" s="35">
        <v>0</v>
      </c>
      <c r="O19" s="35">
        <v>0</v>
      </c>
      <c r="P19" s="36">
        <v>0</v>
      </c>
      <c r="Q19" s="36">
        <v>0</v>
      </c>
      <c r="R19" s="38">
        <v>132</v>
      </c>
      <c r="S19" s="36">
        <v>0</v>
      </c>
      <c r="T19" s="38">
        <v>52</v>
      </c>
      <c r="U19" s="35">
        <v>184</v>
      </c>
      <c r="V19" s="35">
        <v>309</v>
      </c>
      <c r="W19" s="35">
        <v>184</v>
      </c>
      <c r="X19" s="35">
        <v>493</v>
      </c>
    </row>
    <row r="20" spans="1:24" ht="6.95" customHeight="1">
      <c r="A20" s="30" t="s">
        <v>87</v>
      </c>
      <c r="B20" s="122"/>
      <c r="C20" s="122"/>
      <c r="D20" s="34">
        <v>90</v>
      </c>
      <c r="E20" s="35">
        <v>219</v>
      </c>
      <c r="F20" s="36">
        <v>0</v>
      </c>
      <c r="G20" s="123">
        <v>309</v>
      </c>
      <c r="H20" s="123"/>
      <c r="I20" s="35">
        <v>0</v>
      </c>
      <c r="J20" s="119">
        <v>63</v>
      </c>
      <c r="K20" s="119"/>
      <c r="L20" s="36">
        <v>0</v>
      </c>
      <c r="M20" s="36">
        <v>63</v>
      </c>
      <c r="N20" s="35">
        <v>0</v>
      </c>
      <c r="O20" s="35">
        <v>0</v>
      </c>
      <c r="P20" s="36">
        <v>0</v>
      </c>
      <c r="Q20" s="36">
        <v>0</v>
      </c>
      <c r="R20" s="38">
        <v>170</v>
      </c>
      <c r="S20" s="36">
        <v>8</v>
      </c>
      <c r="T20" s="38">
        <v>24</v>
      </c>
      <c r="U20" s="35">
        <v>202</v>
      </c>
      <c r="V20" s="35">
        <v>372</v>
      </c>
      <c r="W20" s="35">
        <v>202</v>
      </c>
      <c r="X20" s="35">
        <v>574</v>
      </c>
    </row>
    <row r="21" spans="1:24" ht="6.95" customHeight="1">
      <c r="A21" s="30" t="s">
        <v>88</v>
      </c>
      <c r="B21" s="122"/>
      <c r="C21" s="122"/>
      <c r="D21" s="34">
        <v>45</v>
      </c>
      <c r="E21" s="35">
        <v>166</v>
      </c>
      <c r="F21" s="36">
        <v>0</v>
      </c>
      <c r="G21" s="123">
        <v>211</v>
      </c>
      <c r="H21" s="123"/>
      <c r="I21" s="35">
        <v>0</v>
      </c>
      <c r="J21" s="119">
        <v>37</v>
      </c>
      <c r="K21" s="119"/>
      <c r="L21" s="36">
        <v>3</v>
      </c>
      <c r="M21" s="36">
        <v>40</v>
      </c>
      <c r="N21" s="35">
        <v>0</v>
      </c>
      <c r="O21" s="35">
        <v>0</v>
      </c>
      <c r="P21" s="36">
        <v>0</v>
      </c>
      <c r="Q21" s="36">
        <v>0</v>
      </c>
      <c r="R21" s="38">
        <v>65</v>
      </c>
      <c r="S21" s="36">
        <v>0</v>
      </c>
      <c r="T21" s="38">
        <v>13</v>
      </c>
      <c r="U21" s="35">
        <v>78</v>
      </c>
      <c r="V21" s="35">
        <v>251</v>
      </c>
      <c r="W21" s="35">
        <v>78</v>
      </c>
      <c r="X21" s="35">
        <v>329</v>
      </c>
    </row>
    <row r="22" spans="1:24" ht="15" customHeight="1">
      <c r="A22" s="30" t="s">
        <v>89</v>
      </c>
      <c r="B22" s="122"/>
      <c r="C22" s="122"/>
      <c r="D22" s="34">
        <v>57</v>
      </c>
      <c r="E22" s="35">
        <v>149</v>
      </c>
      <c r="F22" s="36">
        <v>0</v>
      </c>
      <c r="G22" s="123">
        <v>206</v>
      </c>
      <c r="H22" s="123"/>
      <c r="I22" s="35">
        <v>0</v>
      </c>
      <c r="J22" s="119">
        <v>40</v>
      </c>
      <c r="K22" s="119"/>
      <c r="L22" s="36">
        <v>0</v>
      </c>
      <c r="M22" s="36">
        <v>40</v>
      </c>
      <c r="N22" s="35">
        <v>0</v>
      </c>
      <c r="O22" s="35">
        <v>0</v>
      </c>
      <c r="P22" s="36">
        <v>0</v>
      </c>
      <c r="Q22" s="36">
        <v>0</v>
      </c>
      <c r="R22" s="38">
        <v>104</v>
      </c>
      <c r="S22" s="36">
        <v>1</v>
      </c>
      <c r="T22" s="38">
        <v>27</v>
      </c>
      <c r="U22" s="35">
        <v>132</v>
      </c>
      <c r="V22" s="35">
        <v>246</v>
      </c>
      <c r="W22" s="35">
        <v>132</v>
      </c>
      <c r="X22" s="35">
        <v>378</v>
      </c>
    </row>
    <row r="23" spans="1:24" ht="15" customHeight="1">
      <c r="A23" s="39"/>
      <c r="B23" s="118" t="s">
        <v>90</v>
      </c>
      <c r="C23" s="118"/>
      <c r="D23" s="34">
        <v>976</v>
      </c>
      <c r="E23" s="35">
        <v>2188</v>
      </c>
      <c r="F23" s="36">
        <v>0</v>
      </c>
      <c r="G23" s="119">
        <v>3164</v>
      </c>
      <c r="H23" s="119"/>
      <c r="I23" s="35">
        <v>0</v>
      </c>
      <c r="J23" s="119">
        <v>375</v>
      </c>
      <c r="K23" s="119"/>
      <c r="L23" s="36">
        <v>10</v>
      </c>
      <c r="M23" s="36">
        <v>385</v>
      </c>
      <c r="N23" s="35">
        <v>0</v>
      </c>
      <c r="O23" s="35">
        <v>0</v>
      </c>
      <c r="P23" s="36">
        <v>0</v>
      </c>
      <c r="Q23" s="36">
        <v>0</v>
      </c>
      <c r="R23" s="38">
        <v>1435</v>
      </c>
      <c r="S23" s="36">
        <v>11</v>
      </c>
      <c r="T23" s="38">
        <v>329</v>
      </c>
      <c r="U23" s="35">
        <v>1775</v>
      </c>
      <c r="V23" s="35">
        <v>3549</v>
      </c>
      <c r="W23" s="35">
        <v>1775</v>
      </c>
      <c r="X23" s="35">
        <v>5324</v>
      </c>
    </row>
  </sheetData>
  <mergeCells count="69">
    <mergeCell ref="A2:B2"/>
    <mergeCell ref="C2:G2"/>
    <mergeCell ref="H2:N2"/>
    <mergeCell ref="A3:B3"/>
    <mergeCell ref="C3:G3"/>
    <mergeCell ref="H3:J3"/>
    <mergeCell ref="K3:N3"/>
    <mergeCell ref="A4:B4"/>
    <mergeCell ref="C4:G4"/>
    <mergeCell ref="H4:J4"/>
    <mergeCell ref="K4:N4"/>
    <mergeCell ref="A5:B5"/>
    <mergeCell ref="C5:G5"/>
    <mergeCell ref="H5:J5"/>
    <mergeCell ref="K5:N5"/>
    <mergeCell ref="B10:C10"/>
    <mergeCell ref="G10:H10"/>
    <mergeCell ref="J10:K10"/>
    <mergeCell ref="A6:B6"/>
    <mergeCell ref="C6:G6"/>
    <mergeCell ref="H6:J6"/>
    <mergeCell ref="K6:N6"/>
    <mergeCell ref="B8:D8"/>
    <mergeCell ref="E8:H8"/>
    <mergeCell ref="J8:M8"/>
    <mergeCell ref="O8:Q8"/>
    <mergeCell ref="S8:U8"/>
    <mergeCell ref="B9:C9"/>
    <mergeCell ref="G9:H9"/>
    <mergeCell ref="J9:K9"/>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B16:C16"/>
    <mergeCell ref="G16:H16"/>
    <mergeCell ref="J16:K16"/>
    <mergeCell ref="B17:C17"/>
    <mergeCell ref="G17:H17"/>
    <mergeCell ref="J17:K17"/>
    <mergeCell ref="B18:C18"/>
    <mergeCell ref="G18:H18"/>
    <mergeCell ref="J18:K18"/>
    <mergeCell ref="B19:C19"/>
    <mergeCell ref="G19:H19"/>
    <mergeCell ref="J19:K19"/>
    <mergeCell ref="B20:C20"/>
    <mergeCell ref="G20:H20"/>
    <mergeCell ref="J20:K20"/>
    <mergeCell ref="B23:C23"/>
    <mergeCell ref="G23:H23"/>
    <mergeCell ref="J23:K23"/>
    <mergeCell ref="B21:C21"/>
    <mergeCell ref="G21:H21"/>
    <mergeCell ref="J21:K21"/>
    <mergeCell ref="B22:C22"/>
    <mergeCell ref="G22:H22"/>
    <mergeCell ref="J22:K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00F51-BBDE-4DCB-9EAF-CE487303DBB0}">
  <sheetPr codeName="Sheet64"/>
  <dimension ref="A1:X17"/>
  <sheetViews>
    <sheetView workbookViewId="0">
      <selection activeCell="AB12" sqref="AB12"/>
    </sheetView>
  </sheetViews>
  <sheetFormatPr defaultRowHeight="12.75"/>
  <cols>
    <col min="1" max="1" width="12.83203125" style="29" customWidth="1"/>
    <col min="2" max="2" width="8.6640625" style="29" customWidth="1"/>
    <col min="3" max="3" width="2.83203125" style="29" customWidth="1"/>
    <col min="4" max="4" width="4.6640625" style="29" customWidth="1"/>
    <col min="5" max="5" width="6.5" style="29" customWidth="1"/>
    <col min="6" max="6" width="5.1640625" style="29" customWidth="1"/>
    <col min="7" max="7" width="3.1640625" style="29" customWidth="1"/>
    <col min="8" max="8" width="5.33203125" style="29" customWidth="1"/>
    <col min="9" max="9" width="4.6640625" style="29" customWidth="1"/>
    <col min="10" max="10" width="1.1640625" style="29" customWidth="1"/>
    <col min="11" max="11" width="5.1640625" style="29" customWidth="1"/>
    <col min="12" max="12" width="5.83203125" style="29" customWidth="1"/>
    <col min="13" max="13" width="8" style="29" customWidth="1"/>
    <col min="14" max="14" width="4.83203125" style="29" customWidth="1"/>
    <col min="15" max="15" width="6" style="29" customWidth="1"/>
    <col min="16" max="16" width="6.1640625" style="29" customWidth="1"/>
    <col min="17" max="17" width="7.33203125" style="29" customWidth="1"/>
    <col min="18" max="18" width="5.83203125" style="29" customWidth="1"/>
    <col min="19" max="19" width="5.1640625" style="29" customWidth="1"/>
    <col min="20" max="20" width="6.1640625" style="29" customWidth="1"/>
    <col min="21" max="21" width="6.83203125" style="29" customWidth="1"/>
    <col min="22" max="22" width="7.83203125" style="29" customWidth="1"/>
    <col min="23" max="23" width="8" style="29" customWidth="1"/>
    <col min="24" max="24" width="6.83203125" style="29" customWidth="1"/>
    <col min="25" max="16384" width="9.33203125" style="29"/>
  </cols>
  <sheetData>
    <row r="1" spans="1:24" ht="9.9499999999999993" customHeight="1">
      <c r="A1" s="28" t="s">
        <v>54</v>
      </c>
    </row>
    <row r="2" spans="1:24" ht="18.95" customHeight="1">
      <c r="A2" s="125" t="s">
        <v>55</v>
      </c>
      <c r="B2" s="125"/>
      <c r="C2" s="128" t="s">
        <v>56</v>
      </c>
      <c r="D2" s="128"/>
      <c r="E2" s="128"/>
      <c r="F2" s="128"/>
      <c r="G2" s="128"/>
      <c r="H2" s="122"/>
      <c r="I2" s="122"/>
      <c r="J2" s="122"/>
      <c r="K2" s="122"/>
      <c r="L2" s="122"/>
      <c r="M2" s="122"/>
      <c r="N2" s="122"/>
    </row>
    <row r="3" spans="1:24" ht="26.1" customHeight="1">
      <c r="A3" s="125" t="s">
        <v>57</v>
      </c>
      <c r="B3" s="125"/>
      <c r="C3" s="128" t="s">
        <v>58</v>
      </c>
      <c r="D3" s="128"/>
      <c r="E3" s="128"/>
      <c r="F3" s="128"/>
      <c r="G3" s="128"/>
      <c r="H3" s="129" t="s">
        <v>59</v>
      </c>
      <c r="I3" s="129"/>
      <c r="J3" s="129"/>
      <c r="K3" s="130" t="s">
        <v>120</v>
      </c>
      <c r="L3" s="130"/>
      <c r="M3" s="130"/>
      <c r="N3" s="130"/>
    </row>
    <row r="4" spans="1:24" ht="33.950000000000003" customHeight="1">
      <c r="A4" s="125" t="s">
        <v>61</v>
      </c>
      <c r="B4" s="125"/>
      <c r="C4" s="124" t="s">
        <v>121</v>
      </c>
      <c r="D4" s="124"/>
      <c r="E4" s="124"/>
      <c r="F4" s="124"/>
      <c r="G4" s="124"/>
      <c r="H4" s="127"/>
      <c r="I4" s="127"/>
      <c r="J4" s="127"/>
      <c r="K4" s="127"/>
      <c r="L4" s="127"/>
      <c r="M4" s="127"/>
      <c r="N4" s="127"/>
    </row>
    <row r="5" spans="1:24" ht="15" customHeight="1">
      <c r="A5" s="125" t="s">
        <v>63</v>
      </c>
      <c r="B5" s="125"/>
      <c r="C5" s="128" t="s">
        <v>122</v>
      </c>
      <c r="D5" s="128"/>
      <c r="E5" s="128"/>
      <c r="F5" s="128"/>
      <c r="G5" s="128"/>
      <c r="H5" s="122"/>
      <c r="I5" s="122"/>
      <c r="J5" s="122"/>
      <c r="K5" s="122"/>
      <c r="L5" s="122"/>
      <c r="M5" s="122"/>
      <c r="N5" s="122"/>
    </row>
    <row r="6" spans="1:24" ht="11.1" customHeight="1">
      <c r="A6" s="125" t="s">
        <v>93</v>
      </c>
      <c r="B6" s="125"/>
      <c r="C6" s="122"/>
      <c r="D6" s="122"/>
      <c r="E6" s="122"/>
      <c r="F6" s="122"/>
      <c r="G6" s="122"/>
      <c r="H6" s="122"/>
      <c r="I6" s="122"/>
      <c r="J6" s="122"/>
      <c r="K6" s="122"/>
      <c r="L6" s="122"/>
      <c r="M6" s="122"/>
      <c r="N6" s="122"/>
    </row>
    <row r="7" spans="1:24" ht="9.9499999999999993" customHeight="1">
      <c r="A7" s="28" t="s">
        <v>123</v>
      </c>
    </row>
    <row r="8" spans="1:24" ht="18.95" customHeight="1">
      <c r="A8" s="30" t="s">
        <v>67</v>
      </c>
      <c r="B8" s="126" t="s">
        <v>68</v>
      </c>
      <c r="C8" s="126"/>
      <c r="D8" s="126"/>
      <c r="E8" s="124" t="s">
        <v>69</v>
      </c>
      <c r="F8" s="124"/>
      <c r="G8" s="124"/>
      <c r="H8" s="124"/>
      <c r="I8" s="31" t="s">
        <v>68</v>
      </c>
      <c r="J8" s="124" t="s">
        <v>70</v>
      </c>
      <c r="K8" s="124"/>
      <c r="L8" s="124"/>
      <c r="M8" s="124"/>
      <c r="N8" s="31" t="s">
        <v>68</v>
      </c>
      <c r="O8" s="124" t="s">
        <v>71</v>
      </c>
      <c r="P8" s="124"/>
      <c r="Q8" s="124"/>
      <c r="R8" s="32" t="s">
        <v>68</v>
      </c>
      <c r="S8" s="124" t="s">
        <v>72</v>
      </c>
      <c r="T8" s="124"/>
      <c r="U8" s="124"/>
      <c r="V8" s="33" t="s">
        <v>73</v>
      </c>
      <c r="W8" s="33" t="s">
        <v>74</v>
      </c>
      <c r="X8" s="31" t="s">
        <v>75</v>
      </c>
    </row>
    <row r="9" spans="1:24" ht="11.1" customHeight="1">
      <c r="A9" s="30" t="s">
        <v>95</v>
      </c>
      <c r="B9" s="122"/>
      <c r="C9" s="122"/>
      <c r="D9" s="34">
        <v>52</v>
      </c>
      <c r="E9" s="35">
        <v>71</v>
      </c>
      <c r="F9" s="36">
        <v>0</v>
      </c>
      <c r="G9" s="120">
        <v>123</v>
      </c>
      <c r="H9" s="120"/>
      <c r="I9" s="35">
        <v>0</v>
      </c>
      <c r="J9" s="120">
        <v>31</v>
      </c>
      <c r="K9" s="120"/>
      <c r="L9" s="36">
        <v>2</v>
      </c>
      <c r="M9" s="36">
        <v>33</v>
      </c>
      <c r="N9" s="35">
        <v>0</v>
      </c>
      <c r="O9" s="35">
        <v>0</v>
      </c>
      <c r="P9" s="36">
        <v>0</v>
      </c>
      <c r="Q9" s="36">
        <v>0</v>
      </c>
      <c r="R9" s="36">
        <v>56</v>
      </c>
      <c r="S9" s="35">
        <v>0</v>
      </c>
      <c r="T9" s="35">
        <v>13</v>
      </c>
      <c r="U9" s="35">
        <v>69</v>
      </c>
      <c r="V9" s="35">
        <v>156</v>
      </c>
      <c r="W9" s="40">
        <v>69</v>
      </c>
      <c r="X9" s="35">
        <v>225</v>
      </c>
    </row>
    <row r="10" spans="1:24" ht="6.95" customHeight="1">
      <c r="A10" s="30" t="s">
        <v>96</v>
      </c>
      <c r="B10" s="122"/>
      <c r="C10" s="122"/>
      <c r="D10" s="34">
        <v>67</v>
      </c>
      <c r="E10" s="35">
        <v>87</v>
      </c>
      <c r="F10" s="36">
        <v>0</v>
      </c>
      <c r="G10" s="120">
        <v>154</v>
      </c>
      <c r="H10" s="120"/>
      <c r="I10" s="35">
        <v>0</v>
      </c>
      <c r="J10" s="120">
        <v>33</v>
      </c>
      <c r="K10" s="120"/>
      <c r="L10" s="36">
        <v>4</v>
      </c>
      <c r="M10" s="36">
        <v>37</v>
      </c>
      <c r="N10" s="35">
        <v>0</v>
      </c>
      <c r="O10" s="35">
        <v>0</v>
      </c>
      <c r="P10" s="36">
        <v>0</v>
      </c>
      <c r="Q10" s="36">
        <v>0</v>
      </c>
      <c r="R10" s="36">
        <v>78</v>
      </c>
      <c r="S10" s="35">
        <v>0</v>
      </c>
      <c r="T10" s="35">
        <v>14</v>
      </c>
      <c r="U10" s="35">
        <v>92</v>
      </c>
      <c r="V10" s="35">
        <v>191</v>
      </c>
      <c r="W10" s="40">
        <v>92</v>
      </c>
      <c r="X10" s="35">
        <v>283</v>
      </c>
    </row>
    <row r="11" spans="1:24" ht="6.95" customHeight="1">
      <c r="A11" s="30" t="s">
        <v>97</v>
      </c>
      <c r="B11" s="122"/>
      <c r="C11" s="122"/>
      <c r="D11" s="34">
        <v>82</v>
      </c>
      <c r="E11" s="35">
        <v>40</v>
      </c>
      <c r="F11" s="36">
        <v>0</v>
      </c>
      <c r="G11" s="120">
        <v>122</v>
      </c>
      <c r="H11" s="120"/>
      <c r="I11" s="35">
        <v>0</v>
      </c>
      <c r="J11" s="120">
        <v>13</v>
      </c>
      <c r="K11" s="120"/>
      <c r="L11" s="36">
        <v>6</v>
      </c>
      <c r="M11" s="36">
        <v>19</v>
      </c>
      <c r="N11" s="35">
        <v>0</v>
      </c>
      <c r="O11" s="35">
        <v>0</v>
      </c>
      <c r="P11" s="36">
        <v>0</v>
      </c>
      <c r="Q11" s="36">
        <v>0</v>
      </c>
      <c r="R11" s="36">
        <v>81</v>
      </c>
      <c r="S11" s="35">
        <v>1</v>
      </c>
      <c r="T11" s="35">
        <v>11</v>
      </c>
      <c r="U11" s="35">
        <v>93</v>
      </c>
      <c r="V11" s="35">
        <v>141</v>
      </c>
      <c r="W11" s="40">
        <v>93</v>
      </c>
      <c r="X11" s="35">
        <v>234</v>
      </c>
    </row>
    <row r="12" spans="1:24" ht="6.95" customHeight="1">
      <c r="A12" s="30" t="s">
        <v>98</v>
      </c>
      <c r="B12" s="122"/>
      <c r="C12" s="122"/>
      <c r="D12" s="34">
        <v>66</v>
      </c>
      <c r="E12" s="35">
        <v>38</v>
      </c>
      <c r="F12" s="36">
        <v>0</v>
      </c>
      <c r="G12" s="120">
        <v>104</v>
      </c>
      <c r="H12" s="120"/>
      <c r="I12" s="35">
        <v>0</v>
      </c>
      <c r="J12" s="120">
        <v>21</v>
      </c>
      <c r="K12" s="120"/>
      <c r="L12" s="36">
        <v>4</v>
      </c>
      <c r="M12" s="36">
        <v>25</v>
      </c>
      <c r="N12" s="35">
        <v>0</v>
      </c>
      <c r="O12" s="35">
        <v>0</v>
      </c>
      <c r="P12" s="36">
        <v>0</v>
      </c>
      <c r="Q12" s="36">
        <v>0</v>
      </c>
      <c r="R12" s="36">
        <v>22</v>
      </c>
      <c r="S12" s="35">
        <v>0</v>
      </c>
      <c r="T12" s="35">
        <v>7</v>
      </c>
      <c r="U12" s="35">
        <v>29</v>
      </c>
      <c r="V12" s="35">
        <v>129</v>
      </c>
      <c r="W12" s="40">
        <v>29</v>
      </c>
      <c r="X12" s="35">
        <v>158</v>
      </c>
    </row>
    <row r="13" spans="1:24" ht="6.95" customHeight="1">
      <c r="A13" s="30" t="s">
        <v>99</v>
      </c>
      <c r="B13" s="122"/>
      <c r="C13" s="122"/>
      <c r="D13" s="34">
        <v>103</v>
      </c>
      <c r="E13" s="35">
        <v>33</v>
      </c>
      <c r="F13" s="36">
        <v>0</v>
      </c>
      <c r="G13" s="120">
        <v>136</v>
      </c>
      <c r="H13" s="120"/>
      <c r="I13" s="35">
        <v>0</v>
      </c>
      <c r="J13" s="120">
        <v>15</v>
      </c>
      <c r="K13" s="120"/>
      <c r="L13" s="36">
        <v>4</v>
      </c>
      <c r="M13" s="36">
        <v>19</v>
      </c>
      <c r="N13" s="35">
        <v>0</v>
      </c>
      <c r="O13" s="35">
        <v>0</v>
      </c>
      <c r="P13" s="36">
        <v>0</v>
      </c>
      <c r="Q13" s="36">
        <v>0</v>
      </c>
      <c r="R13" s="36">
        <v>48</v>
      </c>
      <c r="S13" s="35">
        <v>1</v>
      </c>
      <c r="T13" s="35">
        <v>9</v>
      </c>
      <c r="U13" s="35">
        <v>58</v>
      </c>
      <c r="V13" s="35">
        <v>155</v>
      </c>
      <c r="W13" s="40">
        <v>58</v>
      </c>
      <c r="X13" s="35">
        <v>213</v>
      </c>
    </row>
    <row r="14" spans="1:24" ht="6.95" customHeight="1">
      <c r="A14" s="30" t="s">
        <v>100</v>
      </c>
      <c r="B14" s="122"/>
      <c r="C14" s="122"/>
      <c r="D14" s="34">
        <v>68</v>
      </c>
      <c r="E14" s="35">
        <v>88</v>
      </c>
      <c r="F14" s="36">
        <v>0</v>
      </c>
      <c r="G14" s="120">
        <v>156</v>
      </c>
      <c r="H14" s="120"/>
      <c r="I14" s="35">
        <v>0</v>
      </c>
      <c r="J14" s="120">
        <v>26</v>
      </c>
      <c r="K14" s="120"/>
      <c r="L14" s="36">
        <v>1</v>
      </c>
      <c r="M14" s="36">
        <v>27</v>
      </c>
      <c r="N14" s="35">
        <v>0</v>
      </c>
      <c r="O14" s="35">
        <v>0</v>
      </c>
      <c r="P14" s="36">
        <v>0</v>
      </c>
      <c r="Q14" s="36">
        <v>0</v>
      </c>
      <c r="R14" s="36">
        <v>47</v>
      </c>
      <c r="S14" s="35">
        <v>0</v>
      </c>
      <c r="T14" s="35">
        <v>13</v>
      </c>
      <c r="U14" s="35">
        <v>60</v>
      </c>
      <c r="V14" s="35">
        <v>183</v>
      </c>
      <c r="W14" s="40">
        <v>60</v>
      </c>
      <c r="X14" s="35">
        <v>243</v>
      </c>
    </row>
    <row r="15" spans="1:24" ht="6.95" customHeight="1">
      <c r="A15" s="30" t="s">
        <v>101</v>
      </c>
      <c r="B15" s="122"/>
      <c r="C15" s="122"/>
      <c r="D15" s="34">
        <v>92</v>
      </c>
      <c r="E15" s="35">
        <v>78</v>
      </c>
      <c r="F15" s="36">
        <v>0</v>
      </c>
      <c r="G15" s="120">
        <v>170</v>
      </c>
      <c r="H15" s="120"/>
      <c r="I15" s="35">
        <v>0</v>
      </c>
      <c r="J15" s="120">
        <v>35</v>
      </c>
      <c r="K15" s="120"/>
      <c r="L15" s="36">
        <v>0</v>
      </c>
      <c r="M15" s="36">
        <v>35</v>
      </c>
      <c r="N15" s="35">
        <v>0</v>
      </c>
      <c r="O15" s="35">
        <v>0</v>
      </c>
      <c r="P15" s="36">
        <v>0</v>
      </c>
      <c r="Q15" s="36">
        <v>0</v>
      </c>
      <c r="R15" s="36">
        <v>79</v>
      </c>
      <c r="S15" s="35">
        <v>0</v>
      </c>
      <c r="T15" s="35">
        <v>10</v>
      </c>
      <c r="U15" s="35">
        <v>89</v>
      </c>
      <c r="V15" s="35">
        <v>205</v>
      </c>
      <c r="W15" s="40">
        <v>89</v>
      </c>
      <c r="X15" s="35">
        <v>294</v>
      </c>
    </row>
    <row r="16" spans="1:24" ht="15" customHeight="1">
      <c r="A16" s="30" t="s">
        <v>102</v>
      </c>
      <c r="B16" s="122"/>
      <c r="C16" s="122"/>
      <c r="D16" s="34">
        <v>77</v>
      </c>
      <c r="E16" s="35">
        <v>80</v>
      </c>
      <c r="F16" s="36">
        <v>0</v>
      </c>
      <c r="G16" s="120">
        <v>157</v>
      </c>
      <c r="H16" s="120"/>
      <c r="I16" s="35">
        <v>0</v>
      </c>
      <c r="J16" s="120">
        <v>43</v>
      </c>
      <c r="K16" s="120"/>
      <c r="L16" s="36">
        <v>8</v>
      </c>
      <c r="M16" s="36">
        <v>51</v>
      </c>
      <c r="N16" s="35">
        <v>0</v>
      </c>
      <c r="O16" s="35">
        <v>0</v>
      </c>
      <c r="P16" s="36">
        <v>0</v>
      </c>
      <c r="Q16" s="36">
        <v>0</v>
      </c>
      <c r="R16" s="36">
        <v>70</v>
      </c>
      <c r="S16" s="35">
        <v>0</v>
      </c>
      <c r="T16" s="35">
        <v>21</v>
      </c>
      <c r="U16" s="35">
        <v>91</v>
      </c>
      <c r="V16" s="35">
        <v>208</v>
      </c>
      <c r="W16" s="40">
        <v>91</v>
      </c>
      <c r="X16" s="35">
        <v>299</v>
      </c>
    </row>
    <row r="17" spans="1:24" ht="30" customHeight="1">
      <c r="A17" s="33"/>
      <c r="B17" s="131" t="s">
        <v>103</v>
      </c>
      <c r="C17" s="131"/>
      <c r="D17" s="34">
        <v>607</v>
      </c>
      <c r="E17" s="35">
        <v>515</v>
      </c>
      <c r="F17" s="36">
        <v>0</v>
      </c>
      <c r="G17" s="120">
        <v>1122</v>
      </c>
      <c r="H17" s="120"/>
      <c r="I17" s="35">
        <v>0</v>
      </c>
      <c r="J17" s="120">
        <v>217</v>
      </c>
      <c r="K17" s="120"/>
      <c r="L17" s="36">
        <v>29</v>
      </c>
      <c r="M17" s="36">
        <v>246</v>
      </c>
      <c r="N17" s="35">
        <v>0</v>
      </c>
      <c r="O17" s="35">
        <v>0</v>
      </c>
      <c r="P17" s="36">
        <v>0</v>
      </c>
      <c r="Q17" s="36">
        <v>0</v>
      </c>
      <c r="R17" s="34">
        <v>481</v>
      </c>
      <c r="S17" s="35">
        <v>2</v>
      </c>
      <c r="T17" s="35">
        <v>98</v>
      </c>
      <c r="U17" s="35">
        <v>581</v>
      </c>
      <c r="V17" s="35">
        <v>1368</v>
      </c>
      <c r="W17" s="40">
        <v>581</v>
      </c>
      <c r="X17" s="35">
        <v>1949</v>
      </c>
    </row>
  </sheetData>
  <mergeCells count="51">
    <mergeCell ref="A2:B2"/>
    <mergeCell ref="C2:G2"/>
    <mergeCell ref="H2:N2"/>
    <mergeCell ref="A3:B3"/>
    <mergeCell ref="C3:G3"/>
    <mergeCell ref="H3:J3"/>
    <mergeCell ref="K3:N3"/>
    <mergeCell ref="A4:B4"/>
    <mergeCell ref="C4:G4"/>
    <mergeCell ref="H4:J4"/>
    <mergeCell ref="K4:N4"/>
    <mergeCell ref="A5:B5"/>
    <mergeCell ref="C5:G5"/>
    <mergeCell ref="H5:J5"/>
    <mergeCell ref="K5:N5"/>
    <mergeCell ref="B10:C10"/>
    <mergeCell ref="G10:H10"/>
    <mergeCell ref="J10:K10"/>
    <mergeCell ref="A6:B6"/>
    <mergeCell ref="C6:G6"/>
    <mergeCell ref="H6:J6"/>
    <mergeCell ref="K6:N6"/>
    <mergeCell ref="B8:D8"/>
    <mergeCell ref="E8:H8"/>
    <mergeCell ref="J8:M8"/>
    <mergeCell ref="O8:Q8"/>
    <mergeCell ref="S8:U8"/>
    <mergeCell ref="B9:C9"/>
    <mergeCell ref="G9:H9"/>
    <mergeCell ref="J9:K9"/>
    <mergeCell ref="B11:C11"/>
    <mergeCell ref="G11:H11"/>
    <mergeCell ref="J11:K11"/>
    <mergeCell ref="B12:C12"/>
    <mergeCell ref="G12:H12"/>
    <mergeCell ref="J12:K12"/>
    <mergeCell ref="B13:C13"/>
    <mergeCell ref="G13:H13"/>
    <mergeCell ref="J13:K13"/>
    <mergeCell ref="B14:C14"/>
    <mergeCell ref="G14:H14"/>
    <mergeCell ref="J14:K14"/>
    <mergeCell ref="B17:C17"/>
    <mergeCell ref="G17:H17"/>
    <mergeCell ref="J17:K17"/>
    <mergeCell ref="B15:C15"/>
    <mergeCell ref="G15:H15"/>
    <mergeCell ref="J15:K15"/>
    <mergeCell ref="B16:C16"/>
    <mergeCell ref="G16:H16"/>
    <mergeCell ref="J16:K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846FC-BAD3-435C-8EE2-5D525A86D136}">
  <sheetPr codeName="Sheet65"/>
  <dimension ref="A1:X25"/>
  <sheetViews>
    <sheetView workbookViewId="0">
      <selection activeCell="AB12" sqref="AB12"/>
    </sheetView>
  </sheetViews>
  <sheetFormatPr defaultRowHeight="12.75"/>
  <cols>
    <col min="1" max="1" width="12.5" style="29" customWidth="1"/>
    <col min="2" max="2" width="8" style="29" customWidth="1"/>
    <col min="3" max="3" width="3.1640625" style="29" customWidth="1"/>
    <col min="4" max="4" width="4.83203125" style="29" customWidth="1"/>
    <col min="5" max="5" width="6.1640625" style="29" customWidth="1"/>
    <col min="6" max="6" width="4.83203125" style="29" customWidth="1"/>
    <col min="7" max="7" width="2.83203125" style="29" customWidth="1"/>
    <col min="8" max="8" width="5.1640625" style="29" customWidth="1"/>
    <col min="9" max="9" width="4.1640625" style="29" customWidth="1"/>
    <col min="10" max="10" width="1.33203125" style="29" customWidth="1"/>
    <col min="11" max="11" width="5.1640625" style="29" customWidth="1"/>
    <col min="12" max="12" width="5.5" style="29" customWidth="1"/>
    <col min="13" max="13" width="7.83203125" style="29" customWidth="1"/>
    <col min="14" max="14" width="4.6640625" style="29" customWidth="1"/>
    <col min="15" max="15" width="5.83203125" style="29" customWidth="1"/>
    <col min="16" max="16" width="6" style="29" customWidth="1"/>
    <col min="17" max="17" width="7.1640625" style="29" customWidth="1"/>
    <col min="18" max="18" width="6" style="29" customWidth="1"/>
    <col min="19" max="19" width="4.6640625" style="29" customWidth="1"/>
    <col min="20" max="20" width="6.1640625" style="29" customWidth="1"/>
    <col min="21" max="21" width="6.6640625" style="29" customWidth="1"/>
    <col min="22" max="22" width="7.5" style="29" customWidth="1"/>
    <col min="23" max="23" width="7.83203125" style="29" customWidth="1"/>
    <col min="24" max="24" width="6.6640625" style="29" customWidth="1"/>
    <col min="25" max="16384" width="9.33203125" style="29"/>
  </cols>
  <sheetData>
    <row r="1" spans="1:24" ht="9" customHeight="1">
      <c r="A1" s="28" t="s">
        <v>54</v>
      </c>
    </row>
    <row r="2" spans="1:24" ht="18" customHeight="1">
      <c r="A2" s="125" t="s">
        <v>55</v>
      </c>
      <c r="B2" s="125"/>
      <c r="C2" s="128" t="s">
        <v>56</v>
      </c>
      <c r="D2" s="128"/>
      <c r="E2" s="128"/>
      <c r="F2" s="128"/>
      <c r="G2" s="128"/>
      <c r="H2" s="127"/>
      <c r="I2" s="127"/>
      <c r="J2" s="127"/>
      <c r="K2" s="127"/>
      <c r="L2" s="127"/>
      <c r="M2" s="127"/>
      <c r="N2" s="127"/>
    </row>
    <row r="3" spans="1:24" ht="24.95" customHeight="1">
      <c r="A3" s="125" t="s">
        <v>57</v>
      </c>
      <c r="B3" s="125"/>
      <c r="C3" s="128" t="s">
        <v>58</v>
      </c>
      <c r="D3" s="128"/>
      <c r="E3" s="128"/>
      <c r="F3" s="128"/>
      <c r="G3" s="128"/>
      <c r="H3" s="129" t="s">
        <v>59</v>
      </c>
      <c r="I3" s="129"/>
      <c r="J3" s="129"/>
      <c r="K3" s="130" t="s">
        <v>120</v>
      </c>
      <c r="L3" s="130"/>
      <c r="M3" s="130"/>
      <c r="N3" s="130"/>
    </row>
    <row r="4" spans="1:24" ht="32.1" customHeight="1">
      <c r="A4" s="125" t="s">
        <v>61</v>
      </c>
      <c r="B4" s="125"/>
      <c r="C4" s="124" t="s">
        <v>124</v>
      </c>
      <c r="D4" s="124"/>
      <c r="E4" s="124"/>
      <c r="F4" s="124"/>
      <c r="G4" s="124"/>
      <c r="H4" s="127"/>
      <c r="I4" s="127"/>
      <c r="J4" s="127"/>
      <c r="K4" s="127"/>
      <c r="L4" s="127"/>
      <c r="M4" s="127"/>
      <c r="N4" s="127"/>
    </row>
    <row r="5" spans="1:24" ht="14.1" customHeight="1">
      <c r="A5" s="125" t="s">
        <v>63</v>
      </c>
      <c r="B5" s="125"/>
      <c r="C5" s="128" t="s">
        <v>125</v>
      </c>
      <c r="D5" s="128"/>
      <c r="E5" s="128"/>
      <c r="F5" s="128"/>
      <c r="G5" s="128"/>
      <c r="H5" s="122"/>
      <c r="I5" s="122"/>
      <c r="J5" s="122"/>
      <c r="K5" s="122"/>
      <c r="L5" s="122"/>
      <c r="M5" s="122"/>
      <c r="N5" s="122"/>
    </row>
    <row r="6" spans="1:24" ht="11.1" customHeight="1">
      <c r="A6" s="125" t="s">
        <v>106</v>
      </c>
      <c r="B6" s="125"/>
      <c r="C6" s="122"/>
      <c r="D6" s="122"/>
      <c r="E6" s="122"/>
      <c r="F6" s="122"/>
      <c r="G6" s="122"/>
      <c r="H6" s="122"/>
      <c r="I6" s="122"/>
      <c r="J6" s="122"/>
      <c r="K6" s="122"/>
      <c r="L6" s="122"/>
      <c r="M6" s="122"/>
      <c r="N6" s="122"/>
    </row>
    <row r="7" spans="1:24" ht="9" customHeight="1">
      <c r="A7" s="28" t="s">
        <v>126</v>
      </c>
    </row>
    <row r="8" spans="1:24" ht="18" customHeight="1">
      <c r="A8" s="30" t="s">
        <v>67</v>
      </c>
      <c r="B8" s="126" t="s">
        <v>68</v>
      </c>
      <c r="C8" s="126"/>
      <c r="D8" s="126"/>
      <c r="E8" s="127" t="s">
        <v>69</v>
      </c>
      <c r="F8" s="127"/>
      <c r="G8" s="127"/>
      <c r="H8" s="127"/>
      <c r="I8" s="31" t="s">
        <v>68</v>
      </c>
      <c r="J8" s="124" t="s">
        <v>70</v>
      </c>
      <c r="K8" s="124"/>
      <c r="L8" s="124"/>
      <c r="M8" s="124"/>
      <c r="N8" s="32" t="s">
        <v>68</v>
      </c>
      <c r="O8" s="124" t="s">
        <v>71</v>
      </c>
      <c r="P8" s="124"/>
      <c r="Q8" s="124"/>
      <c r="R8" s="45" t="s">
        <v>68</v>
      </c>
      <c r="S8" s="124" t="s">
        <v>72</v>
      </c>
      <c r="T8" s="124"/>
      <c r="U8" s="124"/>
      <c r="V8" s="33" t="s">
        <v>73</v>
      </c>
      <c r="W8" s="33" t="s">
        <v>74</v>
      </c>
      <c r="X8" s="31" t="s">
        <v>75</v>
      </c>
    </row>
    <row r="9" spans="1:24" ht="9.9499999999999993" customHeight="1">
      <c r="A9" s="30" t="s">
        <v>108</v>
      </c>
      <c r="B9" s="122"/>
      <c r="C9" s="122"/>
      <c r="D9" s="34">
        <v>101</v>
      </c>
      <c r="E9" s="36">
        <v>60</v>
      </c>
      <c r="F9" s="36">
        <v>0</v>
      </c>
      <c r="G9" s="120">
        <v>161</v>
      </c>
      <c r="H9" s="120"/>
      <c r="I9" s="35">
        <v>0</v>
      </c>
      <c r="J9" s="121">
        <v>59</v>
      </c>
      <c r="K9" s="121"/>
      <c r="L9" s="35">
        <v>5</v>
      </c>
      <c r="M9" s="37">
        <v>64</v>
      </c>
      <c r="N9" s="36">
        <v>0</v>
      </c>
      <c r="O9" s="36">
        <v>0</v>
      </c>
      <c r="P9" s="36">
        <v>0</v>
      </c>
      <c r="Q9" s="35">
        <v>0</v>
      </c>
      <c r="R9" s="38">
        <v>92</v>
      </c>
      <c r="S9" s="36">
        <v>2</v>
      </c>
      <c r="T9" s="35">
        <v>67</v>
      </c>
      <c r="U9" s="36">
        <v>161</v>
      </c>
      <c r="V9" s="36">
        <v>225</v>
      </c>
      <c r="W9" s="38">
        <v>161</v>
      </c>
      <c r="X9" s="35">
        <v>386</v>
      </c>
    </row>
    <row r="10" spans="1:24" ht="6.95" customHeight="1">
      <c r="A10" s="30" t="s">
        <v>109</v>
      </c>
      <c r="B10" s="122"/>
      <c r="C10" s="122"/>
      <c r="D10" s="36">
        <v>87</v>
      </c>
      <c r="E10" s="36">
        <v>56</v>
      </c>
      <c r="F10" s="36">
        <v>0</v>
      </c>
      <c r="G10" s="120">
        <v>143</v>
      </c>
      <c r="H10" s="120"/>
      <c r="I10" s="35">
        <v>0</v>
      </c>
      <c r="J10" s="121">
        <v>102</v>
      </c>
      <c r="K10" s="121"/>
      <c r="L10" s="35">
        <v>11</v>
      </c>
      <c r="M10" s="37">
        <v>113</v>
      </c>
      <c r="N10" s="36">
        <v>0</v>
      </c>
      <c r="O10" s="36">
        <v>0</v>
      </c>
      <c r="P10" s="36">
        <v>0</v>
      </c>
      <c r="Q10" s="35">
        <v>0</v>
      </c>
      <c r="R10" s="38">
        <v>86</v>
      </c>
      <c r="S10" s="36">
        <v>1</v>
      </c>
      <c r="T10" s="35">
        <v>70</v>
      </c>
      <c r="U10" s="36">
        <v>157</v>
      </c>
      <c r="V10" s="36">
        <v>256</v>
      </c>
      <c r="W10" s="38">
        <v>157</v>
      </c>
      <c r="X10" s="35">
        <v>413</v>
      </c>
    </row>
    <row r="11" spans="1:24" ht="6.95" customHeight="1">
      <c r="A11" s="30" t="s">
        <v>110</v>
      </c>
      <c r="B11" s="122"/>
      <c r="C11" s="122"/>
      <c r="D11" s="34">
        <v>100</v>
      </c>
      <c r="E11" s="36">
        <v>63</v>
      </c>
      <c r="F11" s="36">
        <v>0</v>
      </c>
      <c r="G11" s="120">
        <v>163</v>
      </c>
      <c r="H11" s="120"/>
      <c r="I11" s="35">
        <v>0</v>
      </c>
      <c r="J11" s="121">
        <v>135</v>
      </c>
      <c r="K11" s="121"/>
      <c r="L11" s="35">
        <v>6</v>
      </c>
      <c r="M11" s="37">
        <v>141</v>
      </c>
      <c r="N11" s="36">
        <v>0</v>
      </c>
      <c r="O11" s="36">
        <v>0</v>
      </c>
      <c r="P11" s="36">
        <v>0</v>
      </c>
      <c r="Q11" s="35">
        <v>0</v>
      </c>
      <c r="R11" s="38">
        <v>82</v>
      </c>
      <c r="S11" s="36">
        <v>0</v>
      </c>
      <c r="T11" s="35">
        <v>52</v>
      </c>
      <c r="U11" s="36">
        <v>134</v>
      </c>
      <c r="V11" s="36">
        <v>304</v>
      </c>
      <c r="W11" s="38">
        <v>134</v>
      </c>
      <c r="X11" s="35">
        <v>438</v>
      </c>
    </row>
    <row r="12" spans="1:24" ht="6.95" customHeight="1">
      <c r="A12" s="30" t="s">
        <v>111</v>
      </c>
      <c r="B12" s="122"/>
      <c r="C12" s="122"/>
      <c r="D12" s="34">
        <v>107</v>
      </c>
      <c r="E12" s="36">
        <v>108</v>
      </c>
      <c r="F12" s="36">
        <v>0</v>
      </c>
      <c r="G12" s="120">
        <v>215</v>
      </c>
      <c r="H12" s="120"/>
      <c r="I12" s="35">
        <v>0</v>
      </c>
      <c r="J12" s="121">
        <v>94</v>
      </c>
      <c r="K12" s="121"/>
      <c r="L12" s="35">
        <v>8</v>
      </c>
      <c r="M12" s="37">
        <v>102</v>
      </c>
      <c r="N12" s="36">
        <v>0</v>
      </c>
      <c r="O12" s="36">
        <v>0</v>
      </c>
      <c r="P12" s="36">
        <v>0</v>
      </c>
      <c r="Q12" s="35">
        <v>0</v>
      </c>
      <c r="R12" s="38">
        <v>92</v>
      </c>
      <c r="S12" s="36">
        <v>0</v>
      </c>
      <c r="T12" s="35">
        <v>68</v>
      </c>
      <c r="U12" s="36">
        <v>160</v>
      </c>
      <c r="V12" s="36">
        <v>317</v>
      </c>
      <c r="W12" s="38">
        <v>160</v>
      </c>
      <c r="X12" s="35">
        <v>477</v>
      </c>
    </row>
    <row r="13" spans="1:24" ht="6.95" customHeight="1">
      <c r="A13" s="30" t="s">
        <v>112</v>
      </c>
      <c r="B13" s="122"/>
      <c r="C13" s="122"/>
      <c r="D13" s="36">
        <v>76</v>
      </c>
      <c r="E13" s="36">
        <v>148</v>
      </c>
      <c r="F13" s="36">
        <v>0</v>
      </c>
      <c r="G13" s="120">
        <v>224</v>
      </c>
      <c r="H13" s="120"/>
      <c r="I13" s="35">
        <v>0</v>
      </c>
      <c r="J13" s="121">
        <v>120</v>
      </c>
      <c r="K13" s="121"/>
      <c r="L13" s="35">
        <v>12</v>
      </c>
      <c r="M13" s="37">
        <v>132</v>
      </c>
      <c r="N13" s="36">
        <v>0</v>
      </c>
      <c r="O13" s="36">
        <v>0</v>
      </c>
      <c r="P13" s="36">
        <v>0</v>
      </c>
      <c r="Q13" s="35">
        <v>0</v>
      </c>
      <c r="R13" s="38">
        <v>86</v>
      </c>
      <c r="S13" s="36">
        <v>0</v>
      </c>
      <c r="T13" s="35">
        <v>35</v>
      </c>
      <c r="U13" s="36">
        <v>121</v>
      </c>
      <c r="V13" s="36">
        <v>356</v>
      </c>
      <c r="W13" s="38">
        <v>121</v>
      </c>
      <c r="X13" s="35">
        <v>477</v>
      </c>
    </row>
    <row r="14" spans="1:24" ht="6.95" customHeight="1">
      <c r="A14" s="30" t="s">
        <v>113</v>
      </c>
      <c r="B14" s="122"/>
      <c r="C14" s="122"/>
      <c r="D14" s="36">
        <v>91</v>
      </c>
      <c r="E14" s="36">
        <v>84</v>
      </c>
      <c r="F14" s="36">
        <v>0</v>
      </c>
      <c r="G14" s="120">
        <v>175</v>
      </c>
      <c r="H14" s="120"/>
      <c r="I14" s="35">
        <v>0</v>
      </c>
      <c r="J14" s="121">
        <v>97</v>
      </c>
      <c r="K14" s="121"/>
      <c r="L14" s="35">
        <v>9</v>
      </c>
      <c r="M14" s="37">
        <v>106</v>
      </c>
      <c r="N14" s="36">
        <v>0</v>
      </c>
      <c r="O14" s="36">
        <v>0</v>
      </c>
      <c r="P14" s="36">
        <v>0</v>
      </c>
      <c r="Q14" s="35">
        <v>0</v>
      </c>
      <c r="R14" s="38">
        <v>101</v>
      </c>
      <c r="S14" s="36">
        <v>0</v>
      </c>
      <c r="T14" s="35">
        <v>47</v>
      </c>
      <c r="U14" s="36">
        <v>148</v>
      </c>
      <c r="V14" s="36">
        <v>281</v>
      </c>
      <c r="W14" s="38">
        <v>148</v>
      </c>
      <c r="X14" s="35">
        <v>429</v>
      </c>
    </row>
    <row r="15" spans="1:24" ht="6.95" customHeight="1">
      <c r="A15" s="30" t="s">
        <v>114</v>
      </c>
      <c r="B15" s="122"/>
      <c r="C15" s="122"/>
      <c r="D15" s="34">
        <v>104</v>
      </c>
      <c r="E15" s="36">
        <v>99</v>
      </c>
      <c r="F15" s="36">
        <v>0</v>
      </c>
      <c r="G15" s="120">
        <v>203</v>
      </c>
      <c r="H15" s="120"/>
      <c r="I15" s="35">
        <v>0</v>
      </c>
      <c r="J15" s="121">
        <v>121</v>
      </c>
      <c r="K15" s="121"/>
      <c r="L15" s="35">
        <v>15</v>
      </c>
      <c r="M15" s="37">
        <v>136</v>
      </c>
      <c r="N15" s="36">
        <v>0</v>
      </c>
      <c r="O15" s="36">
        <v>0</v>
      </c>
      <c r="P15" s="36">
        <v>0</v>
      </c>
      <c r="Q15" s="35">
        <v>0</v>
      </c>
      <c r="R15" s="38">
        <v>111</v>
      </c>
      <c r="S15" s="36">
        <v>0</v>
      </c>
      <c r="T15" s="35">
        <v>54</v>
      </c>
      <c r="U15" s="36">
        <v>165</v>
      </c>
      <c r="V15" s="36">
        <v>339</v>
      </c>
      <c r="W15" s="38">
        <v>165</v>
      </c>
      <c r="X15" s="35">
        <v>504</v>
      </c>
    </row>
    <row r="16" spans="1:24" ht="6.95" customHeight="1">
      <c r="A16" s="30" t="s">
        <v>115</v>
      </c>
      <c r="B16" s="122"/>
      <c r="C16" s="122"/>
      <c r="D16" s="36">
        <v>97</v>
      </c>
      <c r="E16" s="36">
        <v>145</v>
      </c>
      <c r="F16" s="36">
        <v>0</v>
      </c>
      <c r="G16" s="120">
        <v>242</v>
      </c>
      <c r="H16" s="120"/>
      <c r="I16" s="35">
        <v>0</v>
      </c>
      <c r="J16" s="121">
        <v>126</v>
      </c>
      <c r="K16" s="121"/>
      <c r="L16" s="35">
        <v>17</v>
      </c>
      <c r="M16" s="37">
        <v>143</v>
      </c>
      <c r="N16" s="36">
        <v>0</v>
      </c>
      <c r="O16" s="36">
        <v>0</v>
      </c>
      <c r="P16" s="36">
        <v>0</v>
      </c>
      <c r="Q16" s="35">
        <v>0</v>
      </c>
      <c r="R16" s="38">
        <v>93</v>
      </c>
      <c r="S16" s="36">
        <v>0</v>
      </c>
      <c r="T16" s="35">
        <v>41</v>
      </c>
      <c r="U16" s="36">
        <v>134</v>
      </c>
      <c r="V16" s="36">
        <v>385</v>
      </c>
      <c r="W16" s="38">
        <v>134</v>
      </c>
      <c r="X16" s="35">
        <v>519</v>
      </c>
    </row>
    <row r="17" spans="1:24" ht="6.95" customHeight="1">
      <c r="A17" s="30" t="s">
        <v>116</v>
      </c>
      <c r="B17" s="122"/>
      <c r="C17" s="122"/>
      <c r="D17" s="36">
        <v>93</v>
      </c>
      <c r="E17" s="36">
        <v>131</v>
      </c>
      <c r="F17" s="36">
        <v>0</v>
      </c>
      <c r="G17" s="120">
        <v>224</v>
      </c>
      <c r="H17" s="120"/>
      <c r="I17" s="35">
        <v>0</v>
      </c>
      <c r="J17" s="121">
        <v>142</v>
      </c>
      <c r="K17" s="121"/>
      <c r="L17" s="35">
        <v>15</v>
      </c>
      <c r="M17" s="37">
        <v>157</v>
      </c>
      <c r="N17" s="36">
        <v>0</v>
      </c>
      <c r="O17" s="36">
        <v>0</v>
      </c>
      <c r="P17" s="36">
        <v>0</v>
      </c>
      <c r="Q17" s="35">
        <v>0</v>
      </c>
      <c r="R17" s="38">
        <v>121</v>
      </c>
      <c r="S17" s="36">
        <v>0</v>
      </c>
      <c r="T17" s="35">
        <v>28</v>
      </c>
      <c r="U17" s="36">
        <v>149</v>
      </c>
      <c r="V17" s="36">
        <v>381</v>
      </c>
      <c r="W17" s="38">
        <v>149</v>
      </c>
      <c r="X17" s="35">
        <v>530</v>
      </c>
    </row>
    <row r="18" spans="1:24" ht="6.95" customHeight="1">
      <c r="A18" s="30" t="s">
        <v>117</v>
      </c>
      <c r="B18" s="122"/>
      <c r="C18" s="122"/>
      <c r="D18" s="36">
        <v>85</v>
      </c>
      <c r="E18" s="36">
        <v>173</v>
      </c>
      <c r="F18" s="36">
        <v>0</v>
      </c>
      <c r="G18" s="120">
        <v>258</v>
      </c>
      <c r="H18" s="120"/>
      <c r="I18" s="35">
        <v>0</v>
      </c>
      <c r="J18" s="121">
        <v>134</v>
      </c>
      <c r="K18" s="121"/>
      <c r="L18" s="35">
        <v>18</v>
      </c>
      <c r="M18" s="37">
        <v>152</v>
      </c>
      <c r="N18" s="36">
        <v>0</v>
      </c>
      <c r="O18" s="36">
        <v>0</v>
      </c>
      <c r="P18" s="36">
        <v>0</v>
      </c>
      <c r="Q18" s="35">
        <v>0</v>
      </c>
      <c r="R18" s="38">
        <v>122</v>
      </c>
      <c r="S18" s="36">
        <v>1</v>
      </c>
      <c r="T18" s="35">
        <v>37</v>
      </c>
      <c r="U18" s="36">
        <v>160</v>
      </c>
      <c r="V18" s="36">
        <v>410</v>
      </c>
      <c r="W18" s="38">
        <v>160</v>
      </c>
      <c r="X18" s="35">
        <v>570</v>
      </c>
    </row>
    <row r="19" spans="1:24" ht="6.95" customHeight="1">
      <c r="A19" s="30" t="s">
        <v>118</v>
      </c>
      <c r="B19" s="122"/>
      <c r="C19" s="122"/>
      <c r="D19" s="36">
        <v>84</v>
      </c>
      <c r="E19" s="36">
        <v>128</v>
      </c>
      <c r="F19" s="36">
        <v>0</v>
      </c>
      <c r="G19" s="120">
        <v>212</v>
      </c>
      <c r="H19" s="120"/>
      <c r="I19" s="35">
        <v>0</v>
      </c>
      <c r="J19" s="121">
        <v>144</v>
      </c>
      <c r="K19" s="121"/>
      <c r="L19" s="35">
        <v>13</v>
      </c>
      <c r="M19" s="37">
        <v>157</v>
      </c>
      <c r="N19" s="36">
        <v>0</v>
      </c>
      <c r="O19" s="36">
        <v>0</v>
      </c>
      <c r="P19" s="36">
        <v>0</v>
      </c>
      <c r="Q19" s="35">
        <v>0</v>
      </c>
      <c r="R19" s="38">
        <v>138</v>
      </c>
      <c r="S19" s="36">
        <v>0</v>
      </c>
      <c r="T19" s="35">
        <v>44</v>
      </c>
      <c r="U19" s="36">
        <v>182</v>
      </c>
      <c r="V19" s="36">
        <v>369</v>
      </c>
      <c r="W19" s="38">
        <v>182</v>
      </c>
      <c r="X19" s="35">
        <v>551</v>
      </c>
    </row>
    <row r="20" spans="1:24" ht="6.95" customHeight="1">
      <c r="A20" s="30" t="s">
        <v>119</v>
      </c>
      <c r="B20" s="122"/>
      <c r="C20" s="122"/>
      <c r="D20" s="36">
        <v>65</v>
      </c>
      <c r="E20" s="36">
        <v>167</v>
      </c>
      <c r="F20" s="36">
        <v>0</v>
      </c>
      <c r="G20" s="120">
        <v>232</v>
      </c>
      <c r="H20" s="120"/>
      <c r="I20" s="35">
        <v>0</v>
      </c>
      <c r="J20" s="121">
        <v>139</v>
      </c>
      <c r="K20" s="121"/>
      <c r="L20" s="35">
        <v>19</v>
      </c>
      <c r="M20" s="37">
        <v>158</v>
      </c>
      <c r="N20" s="36">
        <v>0</v>
      </c>
      <c r="O20" s="36">
        <v>0</v>
      </c>
      <c r="P20" s="36">
        <v>0</v>
      </c>
      <c r="Q20" s="35">
        <v>0</v>
      </c>
      <c r="R20" s="38">
        <v>135</v>
      </c>
      <c r="S20" s="36">
        <v>0</v>
      </c>
      <c r="T20" s="35">
        <v>36</v>
      </c>
      <c r="U20" s="36">
        <v>171</v>
      </c>
      <c r="V20" s="36">
        <v>390</v>
      </c>
      <c r="W20" s="38">
        <v>171</v>
      </c>
      <c r="X20" s="35">
        <v>561</v>
      </c>
    </row>
    <row r="21" spans="1:24" ht="6.95" customHeight="1">
      <c r="A21" s="30" t="s">
        <v>76</v>
      </c>
      <c r="B21" s="122"/>
      <c r="C21" s="122"/>
      <c r="D21" s="36">
        <v>79</v>
      </c>
      <c r="E21" s="36">
        <v>123</v>
      </c>
      <c r="F21" s="36">
        <v>0</v>
      </c>
      <c r="G21" s="120">
        <v>202</v>
      </c>
      <c r="H21" s="120"/>
      <c r="I21" s="35">
        <v>0</v>
      </c>
      <c r="J21" s="121">
        <v>142</v>
      </c>
      <c r="K21" s="121"/>
      <c r="L21" s="35">
        <v>10</v>
      </c>
      <c r="M21" s="37">
        <v>152</v>
      </c>
      <c r="N21" s="36">
        <v>0</v>
      </c>
      <c r="O21" s="36">
        <v>0</v>
      </c>
      <c r="P21" s="36">
        <v>0</v>
      </c>
      <c r="Q21" s="35">
        <v>0</v>
      </c>
      <c r="R21" s="38">
        <v>121</v>
      </c>
      <c r="S21" s="36">
        <v>2</v>
      </c>
      <c r="T21" s="35">
        <v>45</v>
      </c>
      <c r="U21" s="36">
        <v>168</v>
      </c>
      <c r="V21" s="36">
        <v>354</v>
      </c>
      <c r="W21" s="38">
        <v>168</v>
      </c>
      <c r="X21" s="35">
        <v>522</v>
      </c>
    </row>
    <row r="22" spans="1:24" ht="6.95" customHeight="1">
      <c r="A22" s="30" t="s">
        <v>77</v>
      </c>
      <c r="B22" s="122"/>
      <c r="C22" s="122"/>
      <c r="D22" s="36">
        <v>92</v>
      </c>
      <c r="E22" s="36">
        <v>130</v>
      </c>
      <c r="F22" s="36">
        <v>0</v>
      </c>
      <c r="G22" s="120">
        <v>222</v>
      </c>
      <c r="H22" s="120"/>
      <c r="I22" s="35">
        <v>0</v>
      </c>
      <c r="J22" s="121">
        <v>148</v>
      </c>
      <c r="K22" s="121"/>
      <c r="L22" s="35">
        <v>14</v>
      </c>
      <c r="M22" s="37">
        <v>162</v>
      </c>
      <c r="N22" s="36">
        <v>0</v>
      </c>
      <c r="O22" s="36">
        <v>0</v>
      </c>
      <c r="P22" s="36">
        <v>0</v>
      </c>
      <c r="Q22" s="35">
        <v>0</v>
      </c>
      <c r="R22" s="38">
        <v>143</v>
      </c>
      <c r="S22" s="36">
        <v>0</v>
      </c>
      <c r="T22" s="35">
        <v>48</v>
      </c>
      <c r="U22" s="36">
        <v>191</v>
      </c>
      <c r="V22" s="36">
        <v>384</v>
      </c>
      <c r="W22" s="38">
        <v>191</v>
      </c>
      <c r="X22" s="35">
        <v>575</v>
      </c>
    </row>
    <row r="23" spans="1:24" ht="6.95" customHeight="1">
      <c r="A23" s="30" t="s">
        <v>78</v>
      </c>
      <c r="B23" s="122"/>
      <c r="C23" s="122"/>
      <c r="D23" s="36">
        <v>97</v>
      </c>
      <c r="E23" s="36">
        <v>138</v>
      </c>
      <c r="F23" s="36">
        <v>0</v>
      </c>
      <c r="G23" s="120">
        <v>235</v>
      </c>
      <c r="H23" s="120"/>
      <c r="I23" s="35">
        <v>0</v>
      </c>
      <c r="J23" s="121">
        <v>116</v>
      </c>
      <c r="K23" s="121"/>
      <c r="L23" s="35">
        <v>12</v>
      </c>
      <c r="M23" s="37">
        <v>128</v>
      </c>
      <c r="N23" s="36">
        <v>0</v>
      </c>
      <c r="O23" s="36">
        <v>0</v>
      </c>
      <c r="P23" s="36">
        <v>0</v>
      </c>
      <c r="Q23" s="35">
        <v>0</v>
      </c>
      <c r="R23" s="38">
        <v>123</v>
      </c>
      <c r="S23" s="36">
        <v>0</v>
      </c>
      <c r="T23" s="35">
        <v>49</v>
      </c>
      <c r="U23" s="36">
        <v>172</v>
      </c>
      <c r="V23" s="36">
        <v>363</v>
      </c>
      <c r="W23" s="38">
        <v>172</v>
      </c>
      <c r="X23" s="35">
        <v>535</v>
      </c>
    </row>
    <row r="24" spans="1:24" ht="14.1" customHeight="1">
      <c r="A24" s="30" t="s">
        <v>79</v>
      </c>
      <c r="B24" s="122"/>
      <c r="C24" s="122"/>
      <c r="D24" s="36">
        <v>84</v>
      </c>
      <c r="E24" s="36">
        <v>126</v>
      </c>
      <c r="F24" s="36">
        <v>0</v>
      </c>
      <c r="G24" s="120">
        <v>210</v>
      </c>
      <c r="H24" s="120"/>
      <c r="I24" s="35">
        <v>0</v>
      </c>
      <c r="J24" s="121">
        <v>122</v>
      </c>
      <c r="K24" s="121"/>
      <c r="L24" s="35">
        <v>11</v>
      </c>
      <c r="M24" s="37">
        <v>133</v>
      </c>
      <c r="N24" s="36">
        <v>0</v>
      </c>
      <c r="O24" s="36">
        <v>0</v>
      </c>
      <c r="P24" s="36">
        <v>0</v>
      </c>
      <c r="Q24" s="35">
        <v>0</v>
      </c>
      <c r="R24" s="38">
        <v>114</v>
      </c>
      <c r="S24" s="36">
        <v>1</v>
      </c>
      <c r="T24" s="35">
        <v>37</v>
      </c>
      <c r="U24" s="36">
        <v>152</v>
      </c>
      <c r="V24" s="36">
        <v>343</v>
      </c>
      <c r="W24" s="38">
        <v>152</v>
      </c>
      <c r="X24" s="35">
        <v>495</v>
      </c>
    </row>
    <row r="25" spans="1:24" ht="14.1" customHeight="1">
      <c r="A25" s="39"/>
      <c r="B25" s="118" t="s">
        <v>90</v>
      </c>
      <c r="C25" s="118"/>
      <c r="D25" s="41">
        <v>1442</v>
      </c>
      <c r="E25" s="41">
        <v>1879</v>
      </c>
      <c r="F25" s="43">
        <v>0</v>
      </c>
      <c r="G25" s="132">
        <v>3321</v>
      </c>
      <c r="H25" s="132"/>
      <c r="I25" s="42">
        <v>0</v>
      </c>
      <c r="J25" s="133">
        <v>1941</v>
      </c>
      <c r="K25" s="133"/>
      <c r="L25" s="42">
        <v>195</v>
      </c>
      <c r="M25" s="44">
        <v>2136</v>
      </c>
      <c r="N25" s="43">
        <v>0</v>
      </c>
      <c r="O25" s="43">
        <v>0</v>
      </c>
      <c r="P25" s="43">
        <v>0</v>
      </c>
      <c r="Q25" s="42">
        <v>0</v>
      </c>
      <c r="R25" s="44">
        <v>1760</v>
      </c>
      <c r="S25" s="43">
        <v>7</v>
      </c>
      <c r="T25" s="42">
        <v>758</v>
      </c>
      <c r="U25" s="43">
        <v>2525</v>
      </c>
      <c r="V25" s="43">
        <v>5457</v>
      </c>
      <c r="W25" s="44">
        <v>2525</v>
      </c>
      <c r="X25" s="42">
        <v>7982</v>
      </c>
    </row>
  </sheetData>
  <mergeCells count="75">
    <mergeCell ref="A2:B2"/>
    <mergeCell ref="C2:G2"/>
    <mergeCell ref="H2:N2"/>
    <mergeCell ref="A3:B3"/>
    <mergeCell ref="C3:G3"/>
    <mergeCell ref="H3:J3"/>
    <mergeCell ref="K3:N3"/>
    <mergeCell ref="A4:B4"/>
    <mergeCell ref="C4:G4"/>
    <mergeCell ref="H4:J4"/>
    <mergeCell ref="K4:N4"/>
    <mergeCell ref="A5:B5"/>
    <mergeCell ref="C5:G5"/>
    <mergeCell ref="H5:J5"/>
    <mergeCell ref="K5:N5"/>
    <mergeCell ref="B10:C10"/>
    <mergeCell ref="G10:H10"/>
    <mergeCell ref="J10:K10"/>
    <mergeCell ref="A6:B6"/>
    <mergeCell ref="C6:G6"/>
    <mergeCell ref="H6:J6"/>
    <mergeCell ref="K6:N6"/>
    <mergeCell ref="B8:D8"/>
    <mergeCell ref="E8:H8"/>
    <mergeCell ref="J8:M8"/>
    <mergeCell ref="O8:Q8"/>
    <mergeCell ref="S8:U8"/>
    <mergeCell ref="B9:C9"/>
    <mergeCell ref="G9:H9"/>
    <mergeCell ref="J9:K9"/>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B16:C16"/>
    <mergeCell ref="G16:H16"/>
    <mergeCell ref="J16:K16"/>
    <mergeCell ref="B17:C17"/>
    <mergeCell ref="G17:H17"/>
    <mergeCell ref="J17:K17"/>
    <mergeCell ref="B18:C18"/>
    <mergeCell ref="G18:H18"/>
    <mergeCell ref="J18:K18"/>
    <mergeCell ref="B19:C19"/>
    <mergeCell ref="G19:H19"/>
    <mergeCell ref="J19:K19"/>
    <mergeCell ref="B20:C20"/>
    <mergeCell ref="G20:H20"/>
    <mergeCell ref="J20:K20"/>
    <mergeCell ref="B21:C21"/>
    <mergeCell ref="G21:H21"/>
    <mergeCell ref="J21:K21"/>
    <mergeCell ref="B22:C22"/>
    <mergeCell ref="G22:H22"/>
    <mergeCell ref="J22:K22"/>
    <mergeCell ref="B25:C25"/>
    <mergeCell ref="G25:H25"/>
    <mergeCell ref="J25:K25"/>
    <mergeCell ref="B23:C23"/>
    <mergeCell ref="G23:H23"/>
    <mergeCell ref="J23:K23"/>
    <mergeCell ref="B24:C24"/>
    <mergeCell ref="G24:H24"/>
    <mergeCell ref="J24:K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4903C-C176-43ED-BA9B-869F16069D21}">
  <sheetPr codeName="Sheet66"/>
  <dimension ref="A1:Z21"/>
  <sheetViews>
    <sheetView workbookViewId="0">
      <selection activeCell="AB12" sqref="AB12"/>
    </sheetView>
  </sheetViews>
  <sheetFormatPr defaultRowHeight="12.75"/>
  <cols>
    <col min="1" max="1" width="12.83203125" style="29" customWidth="1"/>
    <col min="2" max="2" width="8" style="29" customWidth="1"/>
    <col min="3" max="3" width="3.83203125" style="29" customWidth="1"/>
    <col min="4" max="4" width="4" style="29" customWidth="1"/>
    <col min="5" max="6" width="6.1640625" style="29" customWidth="1"/>
    <col min="7" max="7" width="1.1640625" style="29" customWidth="1"/>
    <col min="8" max="8" width="6.1640625" style="29" customWidth="1"/>
    <col min="9" max="9" width="5.33203125" style="29" customWidth="1"/>
    <col min="10" max="10" width="0.83203125" style="29" customWidth="1"/>
    <col min="11" max="11" width="4.83203125" style="29" customWidth="1"/>
    <col min="12" max="12" width="5.83203125" style="29" customWidth="1"/>
    <col min="13" max="13" width="8.1640625" style="29" customWidth="1"/>
    <col min="14" max="14" width="1.1640625" style="29" customWidth="1"/>
    <col min="15" max="15" width="3.83203125" style="29" customWidth="1"/>
    <col min="16" max="16" width="5.83203125" style="29" customWidth="1"/>
    <col min="17" max="17" width="6.1640625" style="29" customWidth="1"/>
    <col min="18" max="18" width="7.83203125" style="29" customWidth="1"/>
    <col min="19" max="19" width="5.1640625" style="29" customWidth="1"/>
    <col min="20" max="20" width="1.83203125" style="29" customWidth="1"/>
    <col min="21" max="21" width="3.5" style="29" customWidth="1"/>
    <col min="22" max="22" width="6.1640625" style="29" customWidth="1"/>
    <col min="23" max="23" width="6.6640625" style="29" customWidth="1"/>
    <col min="24" max="24" width="7.83203125" style="29" customWidth="1"/>
    <col min="25" max="25" width="8" style="29" customWidth="1"/>
    <col min="26" max="26" width="6.83203125" style="29" customWidth="1"/>
    <col min="27" max="16384" width="9.33203125" style="29"/>
  </cols>
  <sheetData>
    <row r="1" spans="1:26" ht="9.9499999999999993" customHeight="1">
      <c r="A1" s="28" t="s">
        <v>54</v>
      </c>
    </row>
    <row r="2" spans="1:26" ht="18.95" customHeight="1">
      <c r="A2" s="125" t="s">
        <v>55</v>
      </c>
      <c r="B2" s="125"/>
      <c r="C2" s="128" t="s">
        <v>56</v>
      </c>
      <c r="D2" s="128"/>
      <c r="E2" s="128"/>
      <c r="F2" s="128"/>
      <c r="G2" s="128"/>
      <c r="H2" s="122"/>
      <c r="I2" s="122"/>
      <c r="J2" s="122"/>
      <c r="K2" s="122"/>
      <c r="L2" s="122"/>
      <c r="M2" s="122"/>
      <c r="N2" s="122"/>
    </row>
    <row r="3" spans="1:26" ht="26.1" customHeight="1">
      <c r="A3" s="125" t="s">
        <v>57</v>
      </c>
      <c r="B3" s="125"/>
      <c r="C3" s="128" t="s">
        <v>127</v>
      </c>
      <c r="D3" s="128"/>
      <c r="E3" s="128"/>
      <c r="F3" s="128"/>
      <c r="G3" s="128"/>
      <c r="H3" s="129" t="s">
        <v>59</v>
      </c>
      <c r="I3" s="129"/>
      <c r="J3" s="129"/>
      <c r="K3" s="140" t="s">
        <v>128</v>
      </c>
      <c r="L3" s="140"/>
      <c r="M3" s="140"/>
      <c r="N3" s="140"/>
    </row>
    <row r="4" spans="1:26" ht="33.950000000000003" customHeight="1">
      <c r="A4" s="125" t="s">
        <v>61</v>
      </c>
      <c r="B4" s="125"/>
      <c r="C4" s="124" t="s">
        <v>129</v>
      </c>
      <c r="D4" s="124"/>
      <c r="E4" s="124"/>
      <c r="F4" s="124"/>
      <c r="G4" s="124"/>
      <c r="H4" s="127"/>
      <c r="I4" s="127"/>
      <c r="J4" s="127"/>
      <c r="K4" s="127"/>
      <c r="L4" s="127"/>
      <c r="M4" s="127"/>
      <c r="N4" s="127"/>
    </row>
    <row r="5" spans="1:26" ht="15" customHeight="1">
      <c r="A5" s="125" t="s">
        <v>63</v>
      </c>
      <c r="B5" s="125"/>
      <c r="C5" s="128" t="s">
        <v>130</v>
      </c>
      <c r="D5" s="128"/>
      <c r="E5" s="128"/>
      <c r="F5" s="128"/>
      <c r="G5" s="128"/>
      <c r="H5" s="122"/>
      <c r="I5" s="122"/>
      <c r="J5" s="122"/>
      <c r="K5" s="122"/>
      <c r="L5" s="122"/>
      <c r="M5" s="122"/>
      <c r="N5" s="122"/>
    </row>
    <row r="6" spans="1:26" ht="11.1" customHeight="1">
      <c r="A6" s="125" t="s">
        <v>65</v>
      </c>
      <c r="B6" s="125"/>
      <c r="C6" s="122"/>
      <c r="D6" s="122"/>
      <c r="E6" s="122"/>
      <c r="F6" s="122"/>
      <c r="G6" s="122"/>
      <c r="H6" s="122"/>
      <c r="I6" s="122"/>
      <c r="J6" s="122"/>
      <c r="K6" s="122"/>
      <c r="L6" s="122"/>
      <c r="M6" s="122"/>
      <c r="N6" s="122"/>
    </row>
    <row r="7" spans="1:26" ht="9.9499999999999993" customHeight="1">
      <c r="A7" s="28" t="s">
        <v>131</v>
      </c>
    </row>
    <row r="8" spans="1:26" ht="18.95" customHeight="1">
      <c r="A8" s="30" t="s">
        <v>67</v>
      </c>
      <c r="B8" s="126" t="s">
        <v>68</v>
      </c>
      <c r="C8" s="126"/>
      <c r="D8" s="126"/>
      <c r="E8" s="124" t="s">
        <v>69</v>
      </c>
      <c r="F8" s="124"/>
      <c r="G8" s="124"/>
      <c r="H8" s="124"/>
      <c r="I8" s="32" t="s">
        <v>68</v>
      </c>
      <c r="J8" s="124" t="s">
        <v>70</v>
      </c>
      <c r="K8" s="124"/>
      <c r="L8" s="124"/>
      <c r="M8" s="124"/>
      <c r="N8" s="129" t="s">
        <v>68</v>
      </c>
      <c r="O8" s="129"/>
      <c r="P8" s="124" t="s">
        <v>71</v>
      </c>
      <c r="Q8" s="124"/>
      <c r="R8" s="124"/>
      <c r="S8" s="31" t="s">
        <v>68</v>
      </c>
      <c r="T8" s="124" t="s">
        <v>72</v>
      </c>
      <c r="U8" s="124"/>
      <c r="V8" s="124"/>
      <c r="W8" s="124"/>
      <c r="X8" s="33" t="s">
        <v>73</v>
      </c>
      <c r="Y8" s="33" t="s">
        <v>74</v>
      </c>
      <c r="Z8" s="31" t="s">
        <v>75</v>
      </c>
    </row>
    <row r="9" spans="1:26" ht="11.1" customHeight="1">
      <c r="A9" s="30" t="s">
        <v>80</v>
      </c>
      <c r="B9" s="122"/>
      <c r="C9" s="122"/>
      <c r="D9" s="34">
        <v>0</v>
      </c>
      <c r="E9" s="35">
        <v>0</v>
      </c>
      <c r="F9" s="36">
        <v>0</v>
      </c>
      <c r="G9" s="120">
        <v>0</v>
      </c>
      <c r="H9" s="120"/>
      <c r="I9" s="36">
        <v>15</v>
      </c>
      <c r="J9" s="121">
        <v>0</v>
      </c>
      <c r="K9" s="121"/>
      <c r="L9" s="36">
        <v>0</v>
      </c>
      <c r="M9" s="36">
        <v>15</v>
      </c>
      <c r="N9" s="121">
        <v>0</v>
      </c>
      <c r="O9" s="121"/>
      <c r="P9" s="35">
        <v>0</v>
      </c>
      <c r="Q9" s="36">
        <v>0</v>
      </c>
      <c r="R9" s="36">
        <v>0</v>
      </c>
      <c r="S9" s="35">
        <v>0</v>
      </c>
      <c r="T9" s="119">
        <v>0</v>
      </c>
      <c r="U9" s="119"/>
      <c r="V9" s="35">
        <v>0</v>
      </c>
      <c r="W9" s="35">
        <v>0</v>
      </c>
      <c r="X9" s="38">
        <v>15</v>
      </c>
      <c r="Y9" s="35">
        <v>0</v>
      </c>
      <c r="Z9" s="35">
        <v>15</v>
      </c>
    </row>
    <row r="10" spans="1:26" ht="6.95" customHeight="1">
      <c r="A10" s="30" t="s">
        <v>81</v>
      </c>
      <c r="B10" s="122"/>
      <c r="C10" s="122"/>
      <c r="D10" s="34">
        <v>0</v>
      </c>
      <c r="E10" s="35">
        <v>0</v>
      </c>
      <c r="F10" s="36">
        <v>0</v>
      </c>
      <c r="G10" s="120">
        <v>0</v>
      </c>
      <c r="H10" s="120"/>
      <c r="I10" s="36">
        <v>16</v>
      </c>
      <c r="J10" s="121">
        <v>0</v>
      </c>
      <c r="K10" s="121"/>
      <c r="L10" s="36">
        <v>0</v>
      </c>
      <c r="M10" s="36">
        <v>16</v>
      </c>
      <c r="N10" s="121">
        <v>0</v>
      </c>
      <c r="O10" s="121"/>
      <c r="P10" s="35">
        <v>0</v>
      </c>
      <c r="Q10" s="36">
        <v>0</v>
      </c>
      <c r="R10" s="36">
        <v>0</v>
      </c>
      <c r="S10" s="35">
        <v>0</v>
      </c>
      <c r="T10" s="119">
        <v>0</v>
      </c>
      <c r="U10" s="119"/>
      <c r="V10" s="35">
        <v>0</v>
      </c>
      <c r="W10" s="35">
        <v>0</v>
      </c>
      <c r="X10" s="38">
        <v>16</v>
      </c>
      <c r="Y10" s="35">
        <v>0</v>
      </c>
      <c r="Z10" s="35">
        <v>16</v>
      </c>
    </row>
    <row r="11" spans="1:26" ht="6.95" customHeight="1">
      <c r="A11" s="30" t="s">
        <v>82</v>
      </c>
      <c r="B11" s="122"/>
      <c r="C11" s="122"/>
      <c r="D11" s="34">
        <v>0</v>
      </c>
      <c r="E11" s="35">
        <v>0</v>
      </c>
      <c r="F11" s="36">
        <v>0</v>
      </c>
      <c r="G11" s="120">
        <v>0</v>
      </c>
      <c r="H11" s="120"/>
      <c r="I11" s="36">
        <v>24</v>
      </c>
      <c r="J11" s="121">
        <v>0</v>
      </c>
      <c r="K11" s="121"/>
      <c r="L11" s="36">
        <v>0</v>
      </c>
      <c r="M11" s="36">
        <v>24</v>
      </c>
      <c r="N11" s="121">
        <v>0</v>
      </c>
      <c r="O11" s="121"/>
      <c r="P11" s="35">
        <v>0</v>
      </c>
      <c r="Q11" s="36">
        <v>0</v>
      </c>
      <c r="R11" s="36">
        <v>0</v>
      </c>
      <c r="S11" s="35">
        <v>0</v>
      </c>
      <c r="T11" s="119">
        <v>0</v>
      </c>
      <c r="U11" s="119"/>
      <c r="V11" s="35">
        <v>0</v>
      </c>
      <c r="W11" s="35">
        <v>0</v>
      </c>
      <c r="X11" s="38">
        <v>24</v>
      </c>
      <c r="Y11" s="35">
        <v>0</v>
      </c>
      <c r="Z11" s="35">
        <v>24</v>
      </c>
    </row>
    <row r="12" spans="1:26" ht="6.95" customHeight="1">
      <c r="A12" s="30" t="s">
        <v>83</v>
      </c>
      <c r="B12" s="122"/>
      <c r="C12" s="122"/>
      <c r="D12" s="34">
        <v>0</v>
      </c>
      <c r="E12" s="35">
        <v>0</v>
      </c>
      <c r="F12" s="36">
        <v>0</v>
      </c>
      <c r="G12" s="120">
        <v>0</v>
      </c>
      <c r="H12" s="120"/>
      <c r="I12" s="36">
        <v>52</v>
      </c>
      <c r="J12" s="121">
        <v>0</v>
      </c>
      <c r="K12" s="121"/>
      <c r="L12" s="36">
        <v>0</v>
      </c>
      <c r="M12" s="36">
        <v>52</v>
      </c>
      <c r="N12" s="121">
        <v>0</v>
      </c>
      <c r="O12" s="121"/>
      <c r="P12" s="35">
        <v>0</v>
      </c>
      <c r="Q12" s="36">
        <v>0</v>
      </c>
      <c r="R12" s="36">
        <v>0</v>
      </c>
      <c r="S12" s="35">
        <v>0</v>
      </c>
      <c r="T12" s="119">
        <v>0</v>
      </c>
      <c r="U12" s="119"/>
      <c r="V12" s="35">
        <v>0</v>
      </c>
      <c r="W12" s="35">
        <v>0</v>
      </c>
      <c r="X12" s="38">
        <v>52</v>
      </c>
      <c r="Y12" s="35">
        <v>0</v>
      </c>
      <c r="Z12" s="35">
        <v>52</v>
      </c>
    </row>
    <row r="13" spans="1:26" ht="6.95" customHeight="1">
      <c r="A13" s="30" t="s">
        <v>84</v>
      </c>
      <c r="B13" s="122"/>
      <c r="C13" s="122"/>
      <c r="D13" s="34">
        <v>0</v>
      </c>
      <c r="E13" s="35">
        <v>0</v>
      </c>
      <c r="F13" s="36">
        <v>0</v>
      </c>
      <c r="G13" s="120">
        <v>0</v>
      </c>
      <c r="H13" s="120"/>
      <c r="I13" s="36">
        <v>42</v>
      </c>
      <c r="J13" s="121">
        <v>0</v>
      </c>
      <c r="K13" s="121"/>
      <c r="L13" s="36">
        <v>0</v>
      </c>
      <c r="M13" s="36">
        <v>42</v>
      </c>
      <c r="N13" s="121">
        <v>0</v>
      </c>
      <c r="O13" s="121"/>
      <c r="P13" s="35">
        <v>0</v>
      </c>
      <c r="Q13" s="36">
        <v>0</v>
      </c>
      <c r="R13" s="36">
        <v>0</v>
      </c>
      <c r="S13" s="35">
        <v>0</v>
      </c>
      <c r="T13" s="119">
        <v>0</v>
      </c>
      <c r="U13" s="119"/>
      <c r="V13" s="35">
        <v>0</v>
      </c>
      <c r="W13" s="35">
        <v>0</v>
      </c>
      <c r="X13" s="38">
        <v>42</v>
      </c>
      <c r="Y13" s="35">
        <v>0</v>
      </c>
      <c r="Z13" s="35">
        <v>42</v>
      </c>
    </row>
    <row r="14" spans="1:26" ht="6.95" customHeight="1">
      <c r="A14" s="30" t="s">
        <v>85</v>
      </c>
      <c r="B14" s="122"/>
      <c r="C14" s="122"/>
      <c r="D14" s="34">
        <v>0</v>
      </c>
      <c r="E14" s="35">
        <v>0</v>
      </c>
      <c r="F14" s="36">
        <v>0</v>
      </c>
      <c r="G14" s="120">
        <v>0</v>
      </c>
      <c r="H14" s="120"/>
      <c r="I14" s="36">
        <v>50</v>
      </c>
      <c r="J14" s="121">
        <v>0</v>
      </c>
      <c r="K14" s="121"/>
      <c r="L14" s="36">
        <v>0</v>
      </c>
      <c r="M14" s="36">
        <v>50</v>
      </c>
      <c r="N14" s="121">
        <v>0</v>
      </c>
      <c r="O14" s="121"/>
      <c r="P14" s="35">
        <v>0</v>
      </c>
      <c r="Q14" s="36">
        <v>0</v>
      </c>
      <c r="R14" s="36">
        <v>0</v>
      </c>
      <c r="S14" s="35">
        <v>0</v>
      </c>
      <c r="T14" s="119">
        <v>0</v>
      </c>
      <c r="U14" s="119"/>
      <c r="V14" s="35">
        <v>0</v>
      </c>
      <c r="W14" s="35">
        <v>0</v>
      </c>
      <c r="X14" s="38">
        <v>50</v>
      </c>
      <c r="Y14" s="35">
        <v>0</v>
      </c>
      <c r="Z14" s="35">
        <v>50</v>
      </c>
    </row>
    <row r="15" spans="1:26" ht="6.95" customHeight="1">
      <c r="A15" s="30" t="s">
        <v>86</v>
      </c>
      <c r="B15" s="122"/>
      <c r="C15" s="122"/>
      <c r="D15" s="34">
        <v>0</v>
      </c>
      <c r="E15" s="35">
        <v>0</v>
      </c>
      <c r="F15" s="36">
        <v>0</v>
      </c>
      <c r="G15" s="120">
        <v>0</v>
      </c>
      <c r="H15" s="120"/>
      <c r="I15" s="36">
        <v>54</v>
      </c>
      <c r="J15" s="121">
        <v>0</v>
      </c>
      <c r="K15" s="121"/>
      <c r="L15" s="36">
        <v>0</v>
      </c>
      <c r="M15" s="36">
        <v>54</v>
      </c>
      <c r="N15" s="121">
        <v>0</v>
      </c>
      <c r="O15" s="121"/>
      <c r="P15" s="35">
        <v>0</v>
      </c>
      <c r="Q15" s="36">
        <v>0</v>
      </c>
      <c r="R15" s="36">
        <v>0</v>
      </c>
      <c r="S15" s="35">
        <v>0</v>
      </c>
      <c r="T15" s="119">
        <v>0</v>
      </c>
      <c r="U15" s="119"/>
      <c r="V15" s="35">
        <v>0</v>
      </c>
      <c r="W15" s="35">
        <v>0</v>
      </c>
      <c r="X15" s="38">
        <v>54</v>
      </c>
      <c r="Y15" s="35">
        <v>0</v>
      </c>
      <c r="Z15" s="35">
        <v>54</v>
      </c>
    </row>
    <row r="16" spans="1:26" ht="15" customHeight="1">
      <c r="A16" s="30" t="s">
        <v>87</v>
      </c>
      <c r="B16" s="122"/>
      <c r="C16" s="122"/>
      <c r="D16" s="34">
        <v>0</v>
      </c>
      <c r="E16" s="35">
        <v>0</v>
      </c>
      <c r="F16" s="36">
        <v>0</v>
      </c>
      <c r="G16" s="120">
        <v>0</v>
      </c>
      <c r="H16" s="120"/>
      <c r="I16" s="36">
        <v>60</v>
      </c>
      <c r="J16" s="121">
        <v>0</v>
      </c>
      <c r="K16" s="121"/>
      <c r="L16" s="36">
        <v>0</v>
      </c>
      <c r="M16" s="36">
        <v>60</v>
      </c>
      <c r="N16" s="121">
        <v>0</v>
      </c>
      <c r="O16" s="121"/>
      <c r="P16" s="35">
        <v>0</v>
      </c>
      <c r="Q16" s="36">
        <v>0</v>
      </c>
      <c r="R16" s="36">
        <v>0</v>
      </c>
      <c r="S16" s="35">
        <v>0</v>
      </c>
      <c r="T16" s="119">
        <v>0</v>
      </c>
      <c r="U16" s="119"/>
      <c r="V16" s="35">
        <v>0</v>
      </c>
      <c r="W16" s="35">
        <v>0</v>
      </c>
      <c r="X16" s="38">
        <v>60</v>
      </c>
      <c r="Y16" s="35">
        <v>0</v>
      </c>
      <c r="Z16" s="35">
        <v>60</v>
      </c>
    </row>
    <row r="17" spans="1:26" ht="30" customHeight="1">
      <c r="A17" s="33"/>
      <c r="B17" s="131" t="s">
        <v>103</v>
      </c>
      <c r="C17" s="131"/>
      <c r="D17" s="34">
        <v>0</v>
      </c>
      <c r="E17" s="35">
        <v>0</v>
      </c>
      <c r="F17" s="36">
        <v>0</v>
      </c>
      <c r="G17" s="120">
        <v>0</v>
      </c>
      <c r="H17" s="120"/>
      <c r="I17" s="34">
        <v>313</v>
      </c>
      <c r="J17" s="121">
        <v>0</v>
      </c>
      <c r="K17" s="121"/>
      <c r="L17" s="36">
        <v>0</v>
      </c>
      <c r="M17" s="36">
        <v>313</v>
      </c>
      <c r="N17" s="121">
        <v>0</v>
      </c>
      <c r="O17" s="121"/>
      <c r="P17" s="35">
        <v>0</v>
      </c>
      <c r="Q17" s="36">
        <v>0</v>
      </c>
      <c r="R17" s="36">
        <v>0</v>
      </c>
      <c r="S17" s="35">
        <v>0</v>
      </c>
      <c r="T17" s="119">
        <v>0</v>
      </c>
      <c r="U17" s="119"/>
      <c r="V17" s="35">
        <v>0</v>
      </c>
      <c r="W17" s="35">
        <v>0</v>
      </c>
      <c r="X17" s="38">
        <v>313</v>
      </c>
      <c r="Y17" s="35">
        <v>0</v>
      </c>
      <c r="Z17" s="35">
        <v>313</v>
      </c>
    </row>
    <row r="18" spans="1:26" ht="41.1" customHeight="1">
      <c r="A18" s="127" t="s">
        <v>132</v>
      </c>
      <c r="B18" s="127"/>
      <c r="C18" s="136" t="s">
        <v>68</v>
      </c>
      <c r="D18" s="136"/>
      <c r="E18" s="124" t="s">
        <v>133</v>
      </c>
      <c r="F18" s="124"/>
      <c r="G18" s="124"/>
      <c r="H18" s="124"/>
      <c r="I18" s="124"/>
      <c r="J18" s="138" t="s">
        <v>70</v>
      </c>
      <c r="K18" s="138"/>
      <c r="L18" s="138"/>
      <c r="M18" s="138"/>
      <c r="N18" s="139" t="s">
        <v>68</v>
      </c>
      <c r="O18" s="139"/>
      <c r="P18" s="124" t="s">
        <v>134</v>
      </c>
      <c r="Q18" s="124"/>
      <c r="R18" s="124"/>
      <c r="S18" s="124"/>
      <c r="T18" s="124"/>
      <c r="U18" s="122" t="s">
        <v>72</v>
      </c>
      <c r="V18" s="122"/>
      <c r="W18" s="122"/>
      <c r="X18" s="39" t="s">
        <v>73</v>
      </c>
      <c r="Y18" s="39" t="s">
        <v>74</v>
      </c>
      <c r="Z18" s="46" t="s">
        <v>75</v>
      </c>
    </row>
    <row r="19" spans="1:26" ht="11.1" customHeight="1">
      <c r="A19" s="125" t="s">
        <v>135</v>
      </c>
      <c r="B19" s="125"/>
      <c r="C19" s="119">
        <v>0</v>
      </c>
      <c r="D19" s="119"/>
      <c r="E19" s="126" t="s">
        <v>136</v>
      </c>
      <c r="F19" s="126"/>
      <c r="G19" s="126"/>
      <c r="H19" s="126"/>
      <c r="I19" s="126"/>
      <c r="J19" s="128" t="s">
        <v>137</v>
      </c>
      <c r="K19" s="128"/>
      <c r="L19" s="128"/>
      <c r="M19" s="128"/>
      <c r="N19" s="121">
        <v>0</v>
      </c>
      <c r="O19" s="121"/>
      <c r="P19" s="128" t="s">
        <v>138</v>
      </c>
      <c r="Q19" s="128"/>
      <c r="R19" s="128"/>
      <c r="S19" s="128"/>
      <c r="T19" s="128"/>
      <c r="U19" s="125" t="s">
        <v>139</v>
      </c>
      <c r="V19" s="125"/>
      <c r="W19" s="125"/>
      <c r="X19" s="38">
        <v>107</v>
      </c>
      <c r="Y19" s="35">
        <v>0</v>
      </c>
      <c r="Z19" s="35">
        <v>107</v>
      </c>
    </row>
    <row r="20" spans="1:26" ht="18" customHeight="1">
      <c r="A20" s="125" t="s">
        <v>140</v>
      </c>
      <c r="B20" s="125"/>
      <c r="C20" s="119">
        <v>0</v>
      </c>
      <c r="D20" s="119"/>
      <c r="E20" s="126" t="s">
        <v>141</v>
      </c>
      <c r="F20" s="126"/>
      <c r="G20" s="126"/>
      <c r="H20" s="126"/>
      <c r="I20" s="126"/>
      <c r="J20" s="128" t="s">
        <v>142</v>
      </c>
      <c r="K20" s="128"/>
      <c r="L20" s="128"/>
      <c r="M20" s="128"/>
      <c r="N20" s="121">
        <v>0</v>
      </c>
      <c r="O20" s="121"/>
      <c r="P20" s="128" t="s">
        <v>138</v>
      </c>
      <c r="Q20" s="128"/>
      <c r="R20" s="128"/>
      <c r="S20" s="128"/>
      <c r="T20" s="128"/>
      <c r="U20" s="125" t="s">
        <v>139</v>
      </c>
      <c r="V20" s="125"/>
      <c r="W20" s="125"/>
      <c r="X20" s="38">
        <v>206</v>
      </c>
      <c r="Y20" s="35">
        <v>0</v>
      </c>
      <c r="Z20" s="35">
        <v>206</v>
      </c>
    </row>
    <row r="21" spans="1:26" ht="18.95" customHeight="1">
      <c r="A21" s="134" t="s">
        <v>90</v>
      </c>
      <c r="B21" s="134"/>
      <c r="C21" s="135">
        <v>0</v>
      </c>
      <c r="D21" s="135"/>
      <c r="E21" s="136" t="s">
        <v>143</v>
      </c>
      <c r="F21" s="136"/>
      <c r="G21" s="136"/>
      <c r="H21" s="136"/>
      <c r="I21" s="136"/>
      <c r="J21" s="137" t="s">
        <v>144</v>
      </c>
      <c r="K21" s="137"/>
      <c r="L21" s="137"/>
      <c r="M21" s="137"/>
      <c r="N21" s="133">
        <v>0</v>
      </c>
      <c r="O21" s="133"/>
      <c r="P21" s="137" t="s">
        <v>138</v>
      </c>
      <c r="Q21" s="137"/>
      <c r="R21" s="137"/>
      <c r="S21" s="137"/>
      <c r="T21" s="137"/>
      <c r="U21" s="134" t="s">
        <v>139</v>
      </c>
      <c r="V21" s="134"/>
      <c r="W21" s="134"/>
      <c r="X21" s="44">
        <v>313</v>
      </c>
      <c r="Y21" s="42">
        <v>0</v>
      </c>
      <c r="Z21" s="42">
        <v>313</v>
      </c>
    </row>
  </sheetData>
  <mergeCells count="98">
    <mergeCell ref="A2:B2"/>
    <mergeCell ref="C2:G2"/>
    <mergeCell ref="H2:N2"/>
    <mergeCell ref="A3:B3"/>
    <mergeCell ref="C3:G3"/>
    <mergeCell ref="H3:J3"/>
    <mergeCell ref="K3:N3"/>
    <mergeCell ref="A4:B4"/>
    <mergeCell ref="C4:G4"/>
    <mergeCell ref="H4:J4"/>
    <mergeCell ref="K4:N4"/>
    <mergeCell ref="A5:B5"/>
    <mergeCell ref="C5:G5"/>
    <mergeCell ref="H5:J5"/>
    <mergeCell ref="K5:N5"/>
    <mergeCell ref="A6:B6"/>
    <mergeCell ref="C6:G6"/>
    <mergeCell ref="H6:J6"/>
    <mergeCell ref="K6:N6"/>
    <mergeCell ref="B8:D8"/>
    <mergeCell ref="E8:H8"/>
    <mergeCell ref="J8:M8"/>
    <mergeCell ref="N8:O8"/>
    <mergeCell ref="P8:R8"/>
    <mergeCell ref="T8:W8"/>
    <mergeCell ref="B9:C9"/>
    <mergeCell ref="G9:H9"/>
    <mergeCell ref="J9:K9"/>
    <mergeCell ref="N9:O9"/>
    <mergeCell ref="T9:U9"/>
    <mergeCell ref="B11:C11"/>
    <mergeCell ref="G11:H11"/>
    <mergeCell ref="J11:K11"/>
    <mergeCell ref="N11:O11"/>
    <mergeCell ref="T11:U11"/>
    <mergeCell ref="B10:C10"/>
    <mergeCell ref="G10:H10"/>
    <mergeCell ref="J10:K10"/>
    <mergeCell ref="N10:O10"/>
    <mergeCell ref="T10:U10"/>
    <mergeCell ref="B13:C13"/>
    <mergeCell ref="G13:H13"/>
    <mergeCell ref="J13:K13"/>
    <mergeCell ref="N13:O13"/>
    <mergeCell ref="T13:U13"/>
    <mergeCell ref="B12:C12"/>
    <mergeCell ref="G12:H12"/>
    <mergeCell ref="J12:K12"/>
    <mergeCell ref="N12:O12"/>
    <mergeCell ref="T12:U12"/>
    <mergeCell ref="B15:C15"/>
    <mergeCell ref="G15:H15"/>
    <mergeCell ref="J15:K15"/>
    <mergeCell ref="N15:O15"/>
    <mergeCell ref="T15:U15"/>
    <mergeCell ref="B14:C14"/>
    <mergeCell ref="G14:H14"/>
    <mergeCell ref="J14:K14"/>
    <mergeCell ref="N14:O14"/>
    <mergeCell ref="T14:U14"/>
    <mergeCell ref="B17:C17"/>
    <mergeCell ref="G17:H17"/>
    <mergeCell ref="J17:K17"/>
    <mergeCell ref="N17:O17"/>
    <mergeCell ref="T17:U17"/>
    <mergeCell ref="B16:C16"/>
    <mergeCell ref="G16:H16"/>
    <mergeCell ref="J16:K16"/>
    <mergeCell ref="N16:O16"/>
    <mergeCell ref="T16:U16"/>
    <mergeCell ref="U18:W18"/>
    <mergeCell ref="A19:B19"/>
    <mergeCell ref="C19:D19"/>
    <mergeCell ref="E19:I19"/>
    <mergeCell ref="J19:M19"/>
    <mergeCell ref="N19:O19"/>
    <mergeCell ref="P19:T19"/>
    <mergeCell ref="U19:W19"/>
    <mergeCell ref="A18:B18"/>
    <mergeCell ref="C18:D18"/>
    <mergeCell ref="E18:I18"/>
    <mergeCell ref="J18:M18"/>
    <mergeCell ref="N18:O18"/>
    <mergeCell ref="P18:T18"/>
    <mergeCell ref="U20:W20"/>
    <mergeCell ref="A21:B21"/>
    <mergeCell ref="C21:D21"/>
    <mergeCell ref="E21:I21"/>
    <mergeCell ref="J21:M21"/>
    <mergeCell ref="N21:O21"/>
    <mergeCell ref="P21:T21"/>
    <mergeCell ref="U21:W21"/>
    <mergeCell ref="A20:B20"/>
    <mergeCell ref="C20:D20"/>
    <mergeCell ref="E20:I20"/>
    <mergeCell ref="J20:M20"/>
    <mergeCell ref="N20:O20"/>
    <mergeCell ref="P20:T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FCD9-5CEC-486C-9669-D7D7E1DDA94C}">
  <sheetPr codeName="Sheet67"/>
  <dimension ref="A1:Z26"/>
  <sheetViews>
    <sheetView workbookViewId="0">
      <selection activeCell="AB12" sqref="AB12"/>
    </sheetView>
  </sheetViews>
  <sheetFormatPr defaultRowHeight="12.75"/>
  <cols>
    <col min="1" max="1" width="12.5" style="29" customWidth="1"/>
    <col min="2" max="2" width="7.83203125" style="29" customWidth="1"/>
    <col min="3" max="4" width="3.83203125" style="29" customWidth="1"/>
    <col min="5" max="6" width="6" style="29" customWidth="1"/>
    <col min="7" max="7" width="1.33203125" style="29" customWidth="1"/>
    <col min="8" max="8" width="6" style="29" customWidth="1"/>
    <col min="9" max="9" width="5.1640625" style="29" customWidth="1"/>
    <col min="10" max="10" width="0.83203125" style="29" customWidth="1"/>
    <col min="11" max="11" width="4.83203125" style="29" customWidth="1"/>
    <col min="12" max="12" width="5.5" style="29" customWidth="1"/>
    <col min="13" max="13" width="8" style="29" customWidth="1"/>
    <col min="14" max="14" width="1.1640625" style="29" customWidth="1"/>
    <col min="15" max="15" width="3.5" style="29" customWidth="1"/>
    <col min="16" max="16" width="5.5" style="29" customWidth="1"/>
    <col min="17" max="17" width="6" style="29" customWidth="1"/>
    <col min="18" max="18" width="7.5" style="29" customWidth="1"/>
    <col min="19" max="19" width="4.83203125" style="29" customWidth="1"/>
    <col min="20" max="20" width="1.83203125" style="29" customWidth="1"/>
    <col min="21" max="21" width="3.83203125" style="29" customWidth="1"/>
    <col min="22" max="22" width="6" style="29" customWidth="1"/>
    <col min="23" max="23" width="6.5" style="29" customWidth="1"/>
    <col min="24" max="24" width="7.5" style="29" customWidth="1"/>
    <col min="25" max="25" width="7.83203125" style="29" customWidth="1"/>
    <col min="26" max="26" width="6.6640625" style="29" customWidth="1"/>
    <col min="27" max="16384" width="9.33203125" style="29"/>
  </cols>
  <sheetData>
    <row r="1" spans="1:26" ht="9" customHeight="1">
      <c r="A1" s="28" t="s">
        <v>54</v>
      </c>
    </row>
    <row r="2" spans="1:26" ht="18" customHeight="1">
      <c r="A2" s="125" t="s">
        <v>55</v>
      </c>
      <c r="B2" s="125"/>
      <c r="C2" s="128" t="s">
        <v>56</v>
      </c>
      <c r="D2" s="128"/>
      <c r="E2" s="128"/>
      <c r="F2" s="128"/>
      <c r="G2" s="128"/>
      <c r="H2" s="127"/>
      <c r="I2" s="127"/>
      <c r="J2" s="127"/>
      <c r="K2" s="127"/>
      <c r="L2" s="127"/>
      <c r="M2" s="127"/>
      <c r="N2" s="127"/>
    </row>
    <row r="3" spans="1:26" ht="24.95" customHeight="1">
      <c r="A3" s="125" t="s">
        <v>57</v>
      </c>
      <c r="B3" s="125"/>
      <c r="C3" s="128" t="s">
        <v>127</v>
      </c>
      <c r="D3" s="128"/>
      <c r="E3" s="128"/>
      <c r="F3" s="128"/>
      <c r="G3" s="128"/>
      <c r="H3" s="129" t="s">
        <v>59</v>
      </c>
      <c r="I3" s="129"/>
      <c r="J3" s="129"/>
      <c r="K3" s="140" t="s">
        <v>128</v>
      </c>
      <c r="L3" s="140"/>
      <c r="M3" s="140"/>
      <c r="N3" s="140"/>
    </row>
    <row r="4" spans="1:26" ht="32.1" customHeight="1">
      <c r="A4" s="125" t="s">
        <v>61</v>
      </c>
      <c r="B4" s="125"/>
      <c r="C4" s="124" t="s">
        <v>129</v>
      </c>
      <c r="D4" s="124"/>
      <c r="E4" s="124"/>
      <c r="F4" s="124"/>
      <c r="G4" s="124"/>
      <c r="H4" s="127"/>
      <c r="I4" s="127"/>
      <c r="J4" s="127"/>
      <c r="K4" s="127"/>
      <c r="L4" s="127"/>
      <c r="M4" s="127"/>
      <c r="N4" s="127"/>
    </row>
    <row r="5" spans="1:26" ht="14.1" customHeight="1">
      <c r="A5" s="125" t="s">
        <v>63</v>
      </c>
      <c r="B5" s="125"/>
      <c r="C5" s="128" t="s">
        <v>145</v>
      </c>
      <c r="D5" s="128"/>
      <c r="E5" s="128"/>
      <c r="F5" s="128"/>
      <c r="G5" s="128"/>
      <c r="H5" s="122"/>
      <c r="I5" s="122"/>
      <c r="J5" s="122"/>
      <c r="K5" s="122"/>
      <c r="L5" s="122"/>
      <c r="M5" s="122"/>
      <c r="N5" s="122"/>
    </row>
    <row r="6" spans="1:26" ht="11.1" customHeight="1">
      <c r="A6" s="125" t="s">
        <v>106</v>
      </c>
      <c r="B6" s="125"/>
      <c r="C6" s="122"/>
      <c r="D6" s="122"/>
      <c r="E6" s="122"/>
      <c r="F6" s="122"/>
      <c r="G6" s="122"/>
      <c r="H6" s="122"/>
      <c r="I6" s="122"/>
      <c r="J6" s="122"/>
      <c r="K6" s="122"/>
      <c r="L6" s="122"/>
      <c r="M6" s="122"/>
      <c r="N6" s="122"/>
    </row>
    <row r="7" spans="1:26" ht="9" customHeight="1">
      <c r="A7" s="28" t="s">
        <v>146</v>
      </c>
    </row>
    <row r="8" spans="1:26" ht="18" customHeight="1">
      <c r="A8" s="30" t="s">
        <v>67</v>
      </c>
      <c r="B8" s="126" t="s">
        <v>68</v>
      </c>
      <c r="C8" s="126"/>
      <c r="D8" s="126"/>
      <c r="E8" s="124" t="s">
        <v>69</v>
      </c>
      <c r="F8" s="124"/>
      <c r="G8" s="124"/>
      <c r="H8" s="124"/>
      <c r="I8" s="31" t="s">
        <v>68</v>
      </c>
      <c r="J8" s="124" t="s">
        <v>70</v>
      </c>
      <c r="K8" s="124"/>
      <c r="L8" s="124"/>
      <c r="M8" s="124"/>
      <c r="N8" s="128" t="s">
        <v>68</v>
      </c>
      <c r="O8" s="128"/>
      <c r="P8" s="124" t="s">
        <v>71</v>
      </c>
      <c r="Q8" s="124"/>
      <c r="R8" s="124"/>
      <c r="S8" s="32" t="s">
        <v>68</v>
      </c>
      <c r="T8" s="124" t="s">
        <v>72</v>
      </c>
      <c r="U8" s="124"/>
      <c r="V8" s="124"/>
      <c r="W8" s="124"/>
      <c r="X8" s="33" t="s">
        <v>73</v>
      </c>
      <c r="Y8" s="33" t="s">
        <v>74</v>
      </c>
      <c r="Z8" s="31" t="s">
        <v>75</v>
      </c>
    </row>
    <row r="9" spans="1:26" ht="9.9499999999999993" customHeight="1">
      <c r="A9" s="30" t="s">
        <v>112</v>
      </c>
      <c r="B9" s="122"/>
      <c r="C9" s="122"/>
      <c r="D9" s="34">
        <v>0</v>
      </c>
      <c r="E9" s="35">
        <v>0</v>
      </c>
      <c r="F9" s="36">
        <v>0</v>
      </c>
      <c r="G9" s="120">
        <v>0</v>
      </c>
      <c r="H9" s="120"/>
      <c r="I9" s="35">
        <v>10</v>
      </c>
      <c r="J9" s="120">
        <v>0</v>
      </c>
      <c r="K9" s="120"/>
      <c r="L9" s="36">
        <v>0</v>
      </c>
      <c r="M9" s="36">
        <v>10</v>
      </c>
      <c r="N9" s="120">
        <v>0</v>
      </c>
      <c r="O9" s="120"/>
      <c r="P9" s="36">
        <v>0</v>
      </c>
      <c r="Q9" s="36">
        <v>0</v>
      </c>
      <c r="R9" s="36">
        <v>0</v>
      </c>
      <c r="S9" s="36">
        <v>0</v>
      </c>
      <c r="T9" s="121">
        <v>0</v>
      </c>
      <c r="U9" s="121"/>
      <c r="V9" s="36">
        <v>0</v>
      </c>
      <c r="W9" s="36">
        <v>0</v>
      </c>
      <c r="X9" s="35">
        <v>10</v>
      </c>
      <c r="Y9" s="37">
        <v>0</v>
      </c>
      <c r="Z9" s="35">
        <v>10</v>
      </c>
    </row>
    <row r="10" spans="1:26" ht="6.95" customHeight="1">
      <c r="A10" s="30" t="s">
        <v>113</v>
      </c>
      <c r="B10" s="122"/>
      <c r="C10" s="122"/>
      <c r="D10" s="34">
        <v>0</v>
      </c>
      <c r="E10" s="35">
        <v>0</v>
      </c>
      <c r="F10" s="36">
        <v>0</v>
      </c>
      <c r="G10" s="120">
        <v>0</v>
      </c>
      <c r="H10" s="120"/>
      <c r="I10" s="35">
        <v>8</v>
      </c>
      <c r="J10" s="120">
        <v>0</v>
      </c>
      <c r="K10" s="120"/>
      <c r="L10" s="36">
        <v>0</v>
      </c>
      <c r="M10" s="40">
        <v>8</v>
      </c>
      <c r="N10" s="120">
        <v>0</v>
      </c>
      <c r="O10" s="120"/>
      <c r="P10" s="36">
        <v>0</v>
      </c>
      <c r="Q10" s="36">
        <v>0</v>
      </c>
      <c r="R10" s="36">
        <v>0</v>
      </c>
      <c r="S10" s="36">
        <v>0</v>
      </c>
      <c r="T10" s="121">
        <v>0</v>
      </c>
      <c r="U10" s="121"/>
      <c r="V10" s="36">
        <v>0</v>
      </c>
      <c r="W10" s="36">
        <v>0</v>
      </c>
      <c r="X10" s="35">
        <v>8</v>
      </c>
      <c r="Y10" s="37">
        <v>0</v>
      </c>
      <c r="Z10" s="35">
        <v>8</v>
      </c>
    </row>
    <row r="11" spans="1:26" ht="6.95" customHeight="1">
      <c r="A11" s="30" t="s">
        <v>114</v>
      </c>
      <c r="B11" s="122"/>
      <c r="C11" s="122"/>
      <c r="D11" s="34">
        <v>0</v>
      </c>
      <c r="E11" s="35">
        <v>0</v>
      </c>
      <c r="F11" s="36">
        <v>0</v>
      </c>
      <c r="G11" s="120">
        <v>0</v>
      </c>
      <c r="H11" s="120"/>
      <c r="I11" s="35">
        <v>7</v>
      </c>
      <c r="J11" s="120">
        <v>0</v>
      </c>
      <c r="K11" s="120"/>
      <c r="L11" s="36">
        <v>0</v>
      </c>
      <c r="M11" s="40">
        <v>7</v>
      </c>
      <c r="N11" s="120">
        <v>0</v>
      </c>
      <c r="O11" s="120"/>
      <c r="P11" s="36">
        <v>0</v>
      </c>
      <c r="Q11" s="36">
        <v>0</v>
      </c>
      <c r="R11" s="36">
        <v>0</v>
      </c>
      <c r="S11" s="36">
        <v>0</v>
      </c>
      <c r="T11" s="121">
        <v>0</v>
      </c>
      <c r="U11" s="121"/>
      <c r="V11" s="36">
        <v>0</v>
      </c>
      <c r="W11" s="36">
        <v>0</v>
      </c>
      <c r="X11" s="35">
        <v>7</v>
      </c>
      <c r="Y11" s="37">
        <v>0</v>
      </c>
      <c r="Z11" s="35">
        <v>7</v>
      </c>
    </row>
    <row r="12" spans="1:26" ht="6.95" customHeight="1">
      <c r="A12" s="30" t="s">
        <v>115</v>
      </c>
      <c r="B12" s="122"/>
      <c r="C12" s="122"/>
      <c r="D12" s="34">
        <v>0</v>
      </c>
      <c r="E12" s="35">
        <v>0</v>
      </c>
      <c r="F12" s="36">
        <v>0</v>
      </c>
      <c r="G12" s="120">
        <v>0</v>
      </c>
      <c r="H12" s="120"/>
      <c r="I12" s="35">
        <v>10</v>
      </c>
      <c r="J12" s="120">
        <v>0</v>
      </c>
      <c r="K12" s="120"/>
      <c r="L12" s="36">
        <v>0</v>
      </c>
      <c r="M12" s="36">
        <v>10</v>
      </c>
      <c r="N12" s="120">
        <v>0</v>
      </c>
      <c r="O12" s="120"/>
      <c r="P12" s="36">
        <v>0</v>
      </c>
      <c r="Q12" s="36">
        <v>0</v>
      </c>
      <c r="R12" s="36">
        <v>0</v>
      </c>
      <c r="S12" s="36">
        <v>0</v>
      </c>
      <c r="T12" s="121">
        <v>0</v>
      </c>
      <c r="U12" s="121"/>
      <c r="V12" s="36">
        <v>0</v>
      </c>
      <c r="W12" s="36">
        <v>0</v>
      </c>
      <c r="X12" s="35">
        <v>10</v>
      </c>
      <c r="Y12" s="37">
        <v>0</v>
      </c>
      <c r="Z12" s="35">
        <v>10</v>
      </c>
    </row>
    <row r="13" spans="1:26" ht="6.95" customHeight="1">
      <c r="A13" s="30" t="s">
        <v>116</v>
      </c>
      <c r="B13" s="122"/>
      <c r="C13" s="122"/>
      <c r="D13" s="34">
        <v>0</v>
      </c>
      <c r="E13" s="35">
        <v>0</v>
      </c>
      <c r="F13" s="36">
        <v>0</v>
      </c>
      <c r="G13" s="120">
        <v>0</v>
      </c>
      <c r="H13" s="120"/>
      <c r="I13" s="35">
        <v>11</v>
      </c>
      <c r="J13" s="120">
        <v>0</v>
      </c>
      <c r="K13" s="120"/>
      <c r="L13" s="36">
        <v>0</v>
      </c>
      <c r="M13" s="36">
        <v>11</v>
      </c>
      <c r="N13" s="120">
        <v>0</v>
      </c>
      <c r="O13" s="120"/>
      <c r="P13" s="36">
        <v>0</v>
      </c>
      <c r="Q13" s="36">
        <v>0</v>
      </c>
      <c r="R13" s="36">
        <v>0</v>
      </c>
      <c r="S13" s="36">
        <v>0</v>
      </c>
      <c r="T13" s="121">
        <v>0</v>
      </c>
      <c r="U13" s="121"/>
      <c r="V13" s="36">
        <v>0</v>
      </c>
      <c r="W13" s="36">
        <v>0</v>
      </c>
      <c r="X13" s="35">
        <v>11</v>
      </c>
      <c r="Y13" s="37">
        <v>0</v>
      </c>
      <c r="Z13" s="35">
        <v>11</v>
      </c>
    </row>
    <row r="14" spans="1:26" ht="6.95" customHeight="1">
      <c r="A14" s="30" t="s">
        <v>117</v>
      </c>
      <c r="B14" s="122"/>
      <c r="C14" s="122"/>
      <c r="D14" s="34">
        <v>0</v>
      </c>
      <c r="E14" s="35">
        <v>0</v>
      </c>
      <c r="F14" s="36">
        <v>0</v>
      </c>
      <c r="G14" s="120">
        <v>0</v>
      </c>
      <c r="H14" s="120"/>
      <c r="I14" s="35">
        <v>38</v>
      </c>
      <c r="J14" s="120">
        <v>0</v>
      </c>
      <c r="K14" s="120"/>
      <c r="L14" s="36">
        <v>0</v>
      </c>
      <c r="M14" s="36">
        <v>38</v>
      </c>
      <c r="N14" s="120">
        <v>0</v>
      </c>
      <c r="O14" s="120"/>
      <c r="P14" s="36">
        <v>0</v>
      </c>
      <c r="Q14" s="36">
        <v>0</v>
      </c>
      <c r="R14" s="36">
        <v>0</v>
      </c>
      <c r="S14" s="36">
        <v>0</v>
      </c>
      <c r="T14" s="121">
        <v>0</v>
      </c>
      <c r="U14" s="121"/>
      <c r="V14" s="36">
        <v>0</v>
      </c>
      <c r="W14" s="36">
        <v>0</v>
      </c>
      <c r="X14" s="35">
        <v>38</v>
      </c>
      <c r="Y14" s="37">
        <v>0</v>
      </c>
      <c r="Z14" s="35">
        <v>38</v>
      </c>
    </row>
    <row r="15" spans="1:26" ht="6.95" customHeight="1">
      <c r="A15" s="30" t="s">
        <v>118</v>
      </c>
      <c r="B15" s="122"/>
      <c r="C15" s="122"/>
      <c r="D15" s="34">
        <v>0</v>
      </c>
      <c r="E15" s="35">
        <v>0</v>
      </c>
      <c r="F15" s="36">
        <v>0</v>
      </c>
      <c r="G15" s="120">
        <v>0</v>
      </c>
      <c r="H15" s="120"/>
      <c r="I15" s="35">
        <v>60</v>
      </c>
      <c r="J15" s="120">
        <v>0</v>
      </c>
      <c r="K15" s="120"/>
      <c r="L15" s="36">
        <v>0</v>
      </c>
      <c r="M15" s="36">
        <v>60</v>
      </c>
      <c r="N15" s="120">
        <v>0</v>
      </c>
      <c r="O15" s="120"/>
      <c r="P15" s="36">
        <v>0</v>
      </c>
      <c r="Q15" s="36">
        <v>0</v>
      </c>
      <c r="R15" s="36">
        <v>0</v>
      </c>
      <c r="S15" s="36">
        <v>0</v>
      </c>
      <c r="T15" s="121">
        <v>0</v>
      </c>
      <c r="U15" s="121"/>
      <c r="V15" s="36">
        <v>0</v>
      </c>
      <c r="W15" s="36">
        <v>0</v>
      </c>
      <c r="X15" s="35">
        <v>60</v>
      </c>
      <c r="Y15" s="37">
        <v>0</v>
      </c>
      <c r="Z15" s="35">
        <v>60</v>
      </c>
    </row>
    <row r="16" spans="1:26" ht="6.95" customHeight="1">
      <c r="A16" s="30" t="s">
        <v>119</v>
      </c>
      <c r="B16" s="122"/>
      <c r="C16" s="122"/>
      <c r="D16" s="34">
        <v>0</v>
      </c>
      <c r="E16" s="35">
        <v>0</v>
      </c>
      <c r="F16" s="36">
        <v>0</v>
      </c>
      <c r="G16" s="120">
        <v>0</v>
      </c>
      <c r="H16" s="120"/>
      <c r="I16" s="35">
        <v>67</v>
      </c>
      <c r="J16" s="120">
        <v>0</v>
      </c>
      <c r="K16" s="120"/>
      <c r="L16" s="36">
        <v>0</v>
      </c>
      <c r="M16" s="36">
        <v>67</v>
      </c>
      <c r="N16" s="120">
        <v>0</v>
      </c>
      <c r="O16" s="120"/>
      <c r="P16" s="36">
        <v>0</v>
      </c>
      <c r="Q16" s="36">
        <v>0</v>
      </c>
      <c r="R16" s="36">
        <v>0</v>
      </c>
      <c r="S16" s="36">
        <v>0</v>
      </c>
      <c r="T16" s="121">
        <v>0</v>
      </c>
      <c r="U16" s="121"/>
      <c r="V16" s="36">
        <v>0</v>
      </c>
      <c r="W16" s="36">
        <v>0</v>
      </c>
      <c r="X16" s="35">
        <v>67</v>
      </c>
      <c r="Y16" s="37">
        <v>0</v>
      </c>
      <c r="Z16" s="35">
        <v>67</v>
      </c>
    </row>
    <row r="17" spans="1:26" ht="6.95" customHeight="1">
      <c r="A17" s="30" t="s">
        <v>76</v>
      </c>
      <c r="B17" s="122"/>
      <c r="C17" s="122"/>
      <c r="D17" s="34">
        <v>0</v>
      </c>
      <c r="E17" s="35">
        <v>0</v>
      </c>
      <c r="F17" s="36">
        <v>0</v>
      </c>
      <c r="G17" s="120">
        <v>0</v>
      </c>
      <c r="H17" s="120"/>
      <c r="I17" s="35">
        <v>67</v>
      </c>
      <c r="J17" s="120">
        <v>0</v>
      </c>
      <c r="K17" s="120"/>
      <c r="L17" s="36">
        <v>0</v>
      </c>
      <c r="M17" s="36">
        <v>67</v>
      </c>
      <c r="N17" s="120">
        <v>0</v>
      </c>
      <c r="O17" s="120"/>
      <c r="P17" s="36">
        <v>0</v>
      </c>
      <c r="Q17" s="36">
        <v>0</v>
      </c>
      <c r="R17" s="36">
        <v>0</v>
      </c>
      <c r="S17" s="36">
        <v>0</v>
      </c>
      <c r="T17" s="121">
        <v>0</v>
      </c>
      <c r="U17" s="121"/>
      <c r="V17" s="36">
        <v>0</v>
      </c>
      <c r="W17" s="36">
        <v>0</v>
      </c>
      <c r="X17" s="35">
        <v>67</v>
      </c>
      <c r="Y17" s="37">
        <v>0</v>
      </c>
      <c r="Z17" s="35">
        <v>67</v>
      </c>
    </row>
    <row r="18" spans="1:26" ht="6.95" customHeight="1">
      <c r="A18" s="30" t="s">
        <v>147</v>
      </c>
      <c r="B18" s="122"/>
      <c r="C18" s="122"/>
      <c r="D18" s="34">
        <v>0</v>
      </c>
      <c r="E18" s="35">
        <v>0</v>
      </c>
      <c r="F18" s="36">
        <v>0</v>
      </c>
      <c r="G18" s="120">
        <v>0</v>
      </c>
      <c r="H18" s="120"/>
      <c r="I18" s="35">
        <v>5</v>
      </c>
      <c r="J18" s="120">
        <v>0</v>
      </c>
      <c r="K18" s="120"/>
      <c r="L18" s="36">
        <v>0</v>
      </c>
      <c r="M18" s="40">
        <v>5</v>
      </c>
      <c r="N18" s="120">
        <v>0</v>
      </c>
      <c r="O18" s="120"/>
      <c r="P18" s="36">
        <v>0</v>
      </c>
      <c r="Q18" s="36">
        <v>0</v>
      </c>
      <c r="R18" s="36">
        <v>0</v>
      </c>
      <c r="S18" s="36">
        <v>0</v>
      </c>
      <c r="T18" s="121">
        <v>0</v>
      </c>
      <c r="U18" s="121"/>
      <c r="V18" s="36">
        <v>0</v>
      </c>
      <c r="W18" s="36">
        <v>0</v>
      </c>
      <c r="X18" s="35">
        <v>5</v>
      </c>
      <c r="Y18" s="37">
        <v>0</v>
      </c>
      <c r="Z18" s="35">
        <v>5</v>
      </c>
    </row>
    <row r="19" spans="1:26" ht="6.95" customHeight="1">
      <c r="A19" s="30" t="s">
        <v>148</v>
      </c>
      <c r="B19" s="122"/>
      <c r="C19" s="122"/>
      <c r="D19" s="34">
        <v>0</v>
      </c>
      <c r="E19" s="35">
        <v>0</v>
      </c>
      <c r="F19" s="36">
        <v>0</v>
      </c>
      <c r="G19" s="120">
        <v>0</v>
      </c>
      <c r="H19" s="120"/>
      <c r="I19" s="35">
        <v>7</v>
      </c>
      <c r="J19" s="120">
        <v>0</v>
      </c>
      <c r="K19" s="120"/>
      <c r="L19" s="36">
        <v>0</v>
      </c>
      <c r="M19" s="40">
        <v>7</v>
      </c>
      <c r="N19" s="120">
        <v>0</v>
      </c>
      <c r="O19" s="120"/>
      <c r="P19" s="36">
        <v>0</v>
      </c>
      <c r="Q19" s="36">
        <v>0</v>
      </c>
      <c r="R19" s="36">
        <v>0</v>
      </c>
      <c r="S19" s="36">
        <v>0</v>
      </c>
      <c r="T19" s="121">
        <v>0</v>
      </c>
      <c r="U19" s="121"/>
      <c r="V19" s="36">
        <v>0</v>
      </c>
      <c r="W19" s="36">
        <v>0</v>
      </c>
      <c r="X19" s="35">
        <v>7</v>
      </c>
      <c r="Y19" s="37">
        <v>0</v>
      </c>
      <c r="Z19" s="35">
        <v>7</v>
      </c>
    </row>
    <row r="20" spans="1:26" ht="18" customHeight="1">
      <c r="A20" s="30" t="s">
        <v>149</v>
      </c>
      <c r="B20" s="127"/>
      <c r="C20" s="127"/>
      <c r="D20" s="34">
        <v>0</v>
      </c>
      <c r="E20" s="35">
        <v>0</v>
      </c>
      <c r="F20" s="36">
        <v>0</v>
      </c>
      <c r="G20" s="120">
        <v>0</v>
      </c>
      <c r="H20" s="120"/>
      <c r="I20" s="35">
        <v>5</v>
      </c>
      <c r="J20" s="120">
        <v>0</v>
      </c>
      <c r="K20" s="120"/>
      <c r="L20" s="36">
        <v>0</v>
      </c>
      <c r="M20" s="40">
        <v>5</v>
      </c>
      <c r="N20" s="120">
        <v>0</v>
      </c>
      <c r="O20" s="120"/>
      <c r="P20" s="36">
        <v>0</v>
      </c>
      <c r="Q20" s="36">
        <v>0</v>
      </c>
      <c r="R20" s="36">
        <v>0</v>
      </c>
      <c r="S20" s="36">
        <v>0</v>
      </c>
      <c r="T20" s="121">
        <v>0</v>
      </c>
      <c r="U20" s="121"/>
      <c r="V20" s="36">
        <v>0</v>
      </c>
      <c r="W20" s="36">
        <v>0</v>
      </c>
      <c r="X20" s="35">
        <v>5</v>
      </c>
      <c r="Y20" s="37">
        <v>0</v>
      </c>
      <c r="Z20" s="35">
        <v>5</v>
      </c>
    </row>
    <row r="21" spans="1:26" ht="33" customHeight="1">
      <c r="A21" s="33"/>
      <c r="B21" s="131" t="s">
        <v>103</v>
      </c>
      <c r="C21" s="131"/>
      <c r="D21" s="34">
        <v>0</v>
      </c>
      <c r="E21" s="35">
        <v>0</v>
      </c>
      <c r="F21" s="36">
        <v>0</v>
      </c>
      <c r="G21" s="120">
        <v>0</v>
      </c>
      <c r="H21" s="120"/>
      <c r="I21" s="35">
        <v>295</v>
      </c>
      <c r="J21" s="120">
        <v>0</v>
      </c>
      <c r="K21" s="120"/>
      <c r="L21" s="36">
        <v>0</v>
      </c>
      <c r="M21" s="36">
        <v>295</v>
      </c>
      <c r="N21" s="120">
        <v>0</v>
      </c>
      <c r="O21" s="120"/>
      <c r="P21" s="36">
        <v>0</v>
      </c>
      <c r="Q21" s="36">
        <v>0</v>
      </c>
      <c r="R21" s="36">
        <v>0</v>
      </c>
      <c r="S21" s="36">
        <v>0</v>
      </c>
      <c r="T21" s="121">
        <v>0</v>
      </c>
      <c r="U21" s="121"/>
      <c r="V21" s="36">
        <v>0</v>
      </c>
      <c r="W21" s="36">
        <v>0</v>
      </c>
      <c r="X21" s="35">
        <v>295</v>
      </c>
      <c r="Y21" s="37">
        <v>0</v>
      </c>
      <c r="Z21" s="35">
        <v>295</v>
      </c>
    </row>
    <row r="22" spans="1:26" ht="39.950000000000003" customHeight="1">
      <c r="A22" s="127" t="s">
        <v>132</v>
      </c>
      <c r="B22" s="127"/>
      <c r="C22" s="136" t="s">
        <v>68</v>
      </c>
      <c r="D22" s="136"/>
      <c r="E22" s="124" t="s">
        <v>133</v>
      </c>
      <c r="F22" s="124"/>
      <c r="G22" s="124"/>
      <c r="H22" s="124"/>
      <c r="I22" s="124"/>
      <c r="J22" s="138" t="s">
        <v>70</v>
      </c>
      <c r="K22" s="138"/>
      <c r="L22" s="138"/>
      <c r="M22" s="138"/>
      <c r="N22" s="137" t="s">
        <v>68</v>
      </c>
      <c r="O22" s="137"/>
      <c r="P22" s="124" t="s">
        <v>134</v>
      </c>
      <c r="Q22" s="124"/>
      <c r="R22" s="124"/>
      <c r="S22" s="124"/>
      <c r="T22" s="124"/>
      <c r="U22" s="122" t="s">
        <v>72</v>
      </c>
      <c r="V22" s="122"/>
      <c r="W22" s="122"/>
      <c r="X22" s="39" t="s">
        <v>73</v>
      </c>
      <c r="Y22" s="39" t="s">
        <v>74</v>
      </c>
      <c r="Z22" s="46" t="s">
        <v>75</v>
      </c>
    </row>
    <row r="23" spans="1:26" ht="9.9499999999999993" customHeight="1">
      <c r="A23" s="125" t="s">
        <v>150</v>
      </c>
      <c r="B23" s="125"/>
      <c r="C23" s="119">
        <v>0</v>
      </c>
      <c r="D23" s="119"/>
      <c r="E23" s="126" t="s">
        <v>151</v>
      </c>
      <c r="F23" s="126"/>
      <c r="G23" s="126"/>
      <c r="H23" s="126"/>
      <c r="I23" s="126"/>
      <c r="J23" s="128" t="s">
        <v>152</v>
      </c>
      <c r="K23" s="128"/>
      <c r="L23" s="128"/>
      <c r="M23" s="128"/>
      <c r="N23" s="120">
        <v>0</v>
      </c>
      <c r="O23" s="120"/>
      <c r="P23" s="128" t="s">
        <v>153</v>
      </c>
      <c r="Q23" s="128"/>
      <c r="R23" s="128"/>
      <c r="S23" s="128"/>
      <c r="T23" s="128"/>
      <c r="U23" s="125" t="s">
        <v>154</v>
      </c>
      <c r="V23" s="125"/>
      <c r="W23" s="125"/>
      <c r="X23" s="35">
        <v>35</v>
      </c>
      <c r="Y23" s="37">
        <v>0</v>
      </c>
      <c r="Z23" s="35">
        <v>35</v>
      </c>
    </row>
    <row r="24" spans="1:26" ht="6.95" customHeight="1">
      <c r="A24" s="125" t="s">
        <v>155</v>
      </c>
      <c r="B24" s="125"/>
      <c r="C24" s="119">
        <v>0</v>
      </c>
      <c r="D24" s="119"/>
      <c r="E24" s="126" t="s">
        <v>156</v>
      </c>
      <c r="F24" s="126"/>
      <c r="G24" s="126"/>
      <c r="H24" s="126"/>
      <c r="I24" s="126"/>
      <c r="J24" s="128" t="s">
        <v>157</v>
      </c>
      <c r="K24" s="128"/>
      <c r="L24" s="128"/>
      <c r="M24" s="128"/>
      <c r="N24" s="120">
        <v>0</v>
      </c>
      <c r="O24" s="120"/>
      <c r="P24" s="128" t="s">
        <v>153</v>
      </c>
      <c r="Q24" s="128"/>
      <c r="R24" s="128"/>
      <c r="S24" s="128"/>
      <c r="T24" s="128"/>
      <c r="U24" s="125" t="s">
        <v>154</v>
      </c>
      <c r="V24" s="125"/>
      <c r="W24" s="125"/>
      <c r="X24" s="35">
        <v>176</v>
      </c>
      <c r="Y24" s="37">
        <v>0</v>
      </c>
      <c r="Z24" s="35">
        <v>176</v>
      </c>
    </row>
    <row r="25" spans="1:26" ht="14.1" customHeight="1">
      <c r="A25" s="125" t="s">
        <v>158</v>
      </c>
      <c r="B25" s="125"/>
      <c r="C25" s="119">
        <v>0</v>
      </c>
      <c r="D25" s="119"/>
      <c r="E25" s="126" t="s">
        <v>159</v>
      </c>
      <c r="F25" s="126"/>
      <c r="G25" s="126"/>
      <c r="H25" s="126"/>
      <c r="I25" s="126"/>
      <c r="J25" s="128" t="s">
        <v>160</v>
      </c>
      <c r="K25" s="128"/>
      <c r="L25" s="128"/>
      <c r="M25" s="128"/>
      <c r="N25" s="120">
        <v>0</v>
      </c>
      <c r="O25" s="120"/>
      <c r="P25" s="128" t="s">
        <v>153</v>
      </c>
      <c r="Q25" s="128"/>
      <c r="R25" s="128"/>
      <c r="S25" s="128"/>
      <c r="T25" s="128"/>
      <c r="U25" s="125" t="s">
        <v>154</v>
      </c>
      <c r="V25" s="125"/>
      <c r="W25" s="125"/>
      <c r="X25" s="35">
        <v>84</v>
      </c>
      <c r="Y25" s="37">
        <v>0</v>
      </c>
      <c r="Z25" s="35">
        <v>84</v>
      </c>
    </row>
    <row r="26" spans="1:26" ht="14.1" customHeight="1">
      <c r="A26" s="134" t="s">
        <v>90</v>
      </c>
      <c r="B26" s="134"/>
      <c r="C26" s="135">
        <v>0</v>
      </c>
      <c r="D26" s="135"/>
      <c r="E26" s="136" t="s">
        <v>161</v>
      </c>
      <c r="F26" s="136"/>
      <c r="G26" s="136"/>
      <c r="H26" s="136"/>
      <c r="I26" s="136"/>
      <c r="J26" s="137" t="s">
        <v>162</v>
      </c>
      <c r="K26" s="137"/>
      <c r="L26" s="137"/>
      <c r="M26" s="137"/>
      <c r="N26" s="132">
        <v>0</v>
      </c>
      <c r="O26" s="132"/>
      <c r="P26" s="137" t="s">
        <v>153</v>
      </c>
      <c r="Q26" s="137"/>
      <c r="R26" s="137"/>
      <c r="S26" s="137"/>
      <c r="T26" s="137"/>
      <c r="U26" s="134" t="s">
        <v>154</v>
      </c>
      <c r="V26" s="134"/>
      <c r="W26" s="134"/>
      <c r="X26" s="42">
        <v>295</v>
      </c>
      <c r="Y26" s="47">
        <v>0</v>
      </c>
      <c r="Z26" s="42">
        <v>295</v>
      </c>
    </row>
  </sheetData>
  <mergeCells count="125">
    <mergeCell ref="A4:B4"/>
    <mergeCell ref="C4:G4"/>
    <mergeCell ref="H4:J4"/>
    <mergeCell ref="K4:N4"/>
    <mergeCell ref="A5:B5"/>
    <mergeCell ref="C5:G5"/>
    <mergeCell ref="H5:J5"/>
    <mergeCell ref="K5:N5"/>
    <mergeCell ref="A2:B2"/>
    <mergeCell ref="C2:G2"/>
    <mergeCell ref="H2:N2"/>
    <mergeCell ref="A3:B3"/>
    <mergeCell ref="C3:G3"/>
    <mergeCell ref="H3:J3"/>
    <mergeCell ref="K3:N3"/>
    <mergeCell ref="P8:R8"/>
    <mergeCell ref="T8:W8"/>
    <mergeCell ref="B9:C9"/>
    <mergeCell ref="G9:H9"/>
    <mergeCell ref="J9:K9"/>
    <mergeCell ref="N9:O9"/>
    <mergeCell ref="T9:U9"/>
    <mergeCell ref="A6:B6"/>
    <mergeCell ref="C6:G6"/>
    <mergeCell ref="H6:J6"/>
    <mergeCell ref="K6:N6"/>
    <mergeCell ref="B8:D8"/>
    <mergeCell ref="E8:H8"/>
    <mergeCell ref="J8:M8"/>
    <mergeCell ref="N8:O8"/>
    <mergeCell ref="B10:C10"/>
    <mergeCell ref="G10:H10"/>
    <mergeCell ref="J10:K10"/>
    <mergeCell ref="N10:O10"/>
    <mergeCell ref="T10:U10"/>
    <mergeCell ref="B11:C11"/>
    <mergeCell ref="G11:H11"/>
    <mergeCell ref="J11:K11"/>
    <mergeCell ref="N11:O11"/>
    <mergeCell ref="T11:U11"/>
    <mergeCell ref="B12:C12"/>
    <mergeCell ref="G12:H12"/>
    <mergeCell ref="J12:K12"/>
    <mergeCell ref="N12:O12"/>
    <mergeCell ref="T12:U12"/>
    <mergeCell ref="B13:C13"/>
    <mergeCell ref="G13:H13"/>
    <mergeCell ref="J13:K13"/>
    <mergeCell ref="N13:O13"/>
    <mergeCell ref="T13:U13"/>
    <mergeCell ref="B14:C14"/>
    <mergeCell ref="G14:H14"/>
    <mergeCell ref="J14:K14"/>
    <mergeCell ref="N14:O14"/>
    <mergeCell ref="T14:U14"/>
    <mergeCell ref="B15:C15"/>
    <mergeCell ref="G15:H15"/>
    <mergeCell ref="J15:K15"/>
    <mergeCell ref="N15:O15"/>
    <mergeCell ref="T15:U15"/>
    <mergeCell ref="B16:C16"/>
    <mergeCell ref="G16:H16"/>
    <mergeCell ref="J16:K16"/>
    <mergeCell ref="N16:O16"/>
    <mergeCell ref="T16:U16"/>
    <mergeCell ref="B17:C17"/>
    <mergeCell ref="G17:H17"/>
    <mergeCell ref="J17:K17"/>
    <mergeCell ref="N17:O17"/>
    <mergeCell ref="T17:U17"/>
    <mergeCell ref="B18:C18"/>
    <mergeCell ref="G18:H18"/>
    <mergeCell ref="J18:K18"/>
    <mergeCell ref="N18:O18"/>
    <mergeCell ref="T18:U18"/>
    <mergeCell ref="B19:C19"/>
    <mergeCell ref="G19:H19"/>
    <mergeCell ref="J19:K19"/>
    <mergeCell ref="N19:O19"/>
    <mergeCell ref="T19:U19"/>
    <mergeCell ref="B20:C20"/>
    <mergeCell ref="G20:H20"/>
    <mergeCell ref="J20:K20"/>
    <mergeCell ref="N20:O20"/>
    <mergeCell ref="T20:U20"/>
    <mergeCell ref="B21:C21"/>
    <mergeCell ref="G21:H21"/>
    <mergeCell ref="J21:K21"/>
    <mergeCell ref="N21:O21"/>
    <mergeCell ref="T21:U21"/>
    <mergeCell ref="U22:W22"/>
    <mergeCell ref="A23:B23"/>
    <mergeCell ref="C23:D23"/>
    <mergeCell ref="E23:I23"/>
    <mergeCell ref="J23:M23"/>
    <mergeCell ref="N23:O23"/>
    <mergeCell ref="P23:T23"/>
    <mergeCell ref="U23:W23"/>
    <mergeCell ref="A22:B22"/>
    <mergeCell ref="C22:D22"/>
    <mergeCell ref="E22:I22"/>
    <mergeCell ref="J22:M22"/>
    <mergeCell ref="N22:O22"/>
    <mergeCell ref="P22:T22"/>
    <mergeCell ref="U26:W26"/>
    <mergeCell ref="A26:B26"/>
    <mergeCell ref="C26:D26"/>
    <mergeCell ref="E26:I26"/>
    <mergeCell ref="J26:M26"/>
    <mergeCell ref="N26:O26"/>
    <mergeCell ref="P26:T26"/>
    <mergeCell ref="U24:W24"/>
    <mergeCell ref="A25:B25"/>
    <mergeCell ref="C25:D25"/>
    <mergeCell ref="E25:I25"/>
    <mergeCell ref="J25:M25"/>
    <mergeCell ref="N25:O25"/>
    <mergeCell ref="P25:T25"/>
    <mergeCell ref="U25:W25"/>
    <mergeCell ref="A24:B24"/>
    <mergeCell ref="C24:D24"/>
    <mergeCell ref="E24:I24"/>
    <mergeCell ref="J24:M24"/>
    <mergeCell ref="N24:O24"/>
    <mergeCell ref="P24:T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Z50"/>
  <sheetViews>
    <sheetView workbookViewId="0">
      <selection activeCell="U25" sqref="U25"/>
    </sheetView>
  </sheetViews>
  <sheetFormatPr defaultRowHeight="12.75"/>
  <cols>
    <col min="1" max="1" width="11.5" customWidth="1"/>
    <col min="2" max="2" width="9.83203125" customWidth="1"/>
    <col min="3" max="3" width="4.6640625" customWidth="1"/>
    <col min="4" max="4" width="4.83203125" customWidth="1"/>
    <col min="5" max="5" width="3.1640625" customWidth="1"/>
    <col min="6" max="7" width="5.33203125" customWidth="1"/>
    <col min="8" max="8" width="4" customWidth="1"/>
    <col min="9" max="9" width="9.5" customWidth="1"/>
    <col min="10" max="13" width="4.6640625" customWidth="1"/>
    <col min="14" max="15" width="6" customWidth="1"/>
    <col min="16" max="16" width="4.6640625" customWidth="1"/>
    <col min="17" max="17" width="4.1640625" customWidth="1"/>
    <col min="18" max="18" width="5.1640625" customWidth="1"/>
    <col min="19" max="19" width="3.83203125" customWidth="1"/>
    <col min="20" max="20" width="6" customWidth="1"/>
    <col min="21" max="21" width="3.33203125" customWidth="1"/>
    <col min="22" max="22" width="5.1640625" customWidth="1"/>
    <col min="23" max="23" width="4" customWidth="1"/>
    <col min="24" max="24" width="5.1640625" customWidth="1"/>
    <col min="25" max="25" width="3.5" customWidth="1"/>
    <col min="26" max="26" width="6.1640625" customWidth="1"/>
    <col min="27" max="27" width="3.5" customWidth="1"/>
    <col min="28" max="29" width="4.1640625" customWidth="1"/>
    <col min="30" max="30" width="5.1640625" customWidth="1"/>
    <col min="31" max="31" width="4.1640625" customWidth="1"/>
    <col min="32" max="32" width="8" customWidth="1"/>
    <col min="36" max="36" width="9.6640625" bestFit="1" customWidth="1"/>
  </cols>
  <sheetData>
    <row r="1" spans="1:52" ht="9.9499999999999993" customHeight="1">
      <c r="A1" s="1" t="s">
        <v>0</v>
      </c>
      <c r="AI1" s="149" t="s">
        <v>165</v>
      </c>
      <c r="AJ1" s="164" t="s">
        <v>166</v>
      </c>
      <c r="AK1" s="164" t="s">
        <v>167</v>
      </c>
      <c r="AL1" s="141" t="s">
        <v>168</v>
      </c>
      <c r="AM1" s="142"/>
      <c r="AN1" s="142"/>
      <c r="AO1" s="142"/>
      <c r="AP1" s="143"/>
      <c r="AQ1" s="144" t="s">
        <v>5</v>
      </c>
      <c r="AR1" s="145"/>
      <c r="AS1" s="145"/>
      <c r="AT1" s="145"/>
      <c r="AU1" s="145"/>
      <c r="AV1" s="145"/>
      <c r="AW1" s="146"/>
      <c r="AX1" s="147" t="s">
        <v>7</v>
      </c>
      <c r="AY1" s="148"/>
      <c r="AZ1" s="149" t="s">
        <v>169</v>
      </c>
    </row>
    <row r="2" spans="1:52" ht="9.9499999999999993" customHeight="1">
      <c r="A2" s="1" t="s">
        <v>42</v>
      </c>
      <c r="AI2" s="150"/>
      <c r="AJ2" s="166"/>
      <c r="AK2" s="166"/>
      <c r="AL2" s="152" t="s">
        <v>170</v>
      </c>
      <c r="AM2" s="154" t="s">
        <v>171</v>
      </c>
      <c r="AN2" s="155"/>
      <c r="AO2" s="156" t="s">
        <v>10</v>
      </c>
      <c r="AP2" s="156" t="s">
        <v>172</v>
      </c>
      <c r="AQ2" s="158" t="s">
        <v>173</v>
      </c>
      <c r="AR2" s="159"/>
      <c r="AS2" s="159"/>
      <c r="AT2" s="160"/>
      <c r="AU2" s="161" t="s">
        <v>174</v>
      </c>
      <c r="AV2" s="162"/>
      <c r="AW2" s="163"/>
      <c r="AX2" s="164" t="s">
        <v>35</v>
      </c>
      <c r="AY2" s="164" t="s">
        <v>175</v>
      </c>
      <c r="AZ2" s="150"/>
    </row>
    <row r="3" spans="1:52" ht="9.9499999999999993" customHeight="1">
      <c r="A3" s="26" t="s">
        <v>43</v>
      </c>
      <c r="AI3" s="150"/>
      <c r="AJ3" s="165"/>
      <c r="AK3" s="165"/>
      <c r="AL3" s="153"/>
      <c r="AM3" s="48" t="s">
        <v>176</v>
      </c>
      <c r="AN3" s="48" t="s">
        <v>177</v>
      </c>
      <c r="AO3" s="157"/>
      <c r="AP3" s="157"/>
      <c r="AQ3" s="48" t="s">
        <v>12</v>
      </c>
      <c r="AR3" s="48" t="s">
        <v>30</v>
      </c>
      <c r="AS3" s="48" t="s">
        <v>31</v>
      </c>
      <c r="AT3" s="48" t="s">
        <v>178</v>
      </c>
      <c r="AU3" s="48" t="s">
        <v>31</v>
      </c>
      <c r="AV3" s="49" t="s">
        <v>33</v>
      </c>
      <c r="AW3" s="50" t="s">
        <v>179</v>
      </c>
      <c r="AX3" s="165"/>
      <c r="AY3" s="165"/>
      <c r="AZ3" s="151"/>
    </row>
    <row r="4" spans="1:52" ht="9.9499999999999993" customHeight="1">
      <c r="A4" s="1" t="s">
        <v>44</v>
      </c>
      <c r="AI4" s="151"/>
      <c r="AJ4" s="51">
        <v>1</v>
      </c>
      <c r="AK4" s="51">
        <v>2</v>
      </c>
      <c r="AL4" s="51">
        <v>3</v>
      </c>
      <c r="AM4" s="51">
        <v>4</v>
      </c>
      <c r="AN4" s="51">
        <v>5</v>
      </c>
      <c r="AO4" s="51">
        <v>6</v>
      </c>
      <c r="AP4" s="51">
        <v>7</v>
      </c>
      <c r="AQ4" s="51">
        <v>8</v>
      </c>
      <c r="AR4" s="51">
        <v>9</v>
      </c>
      <c r="AS4" s="52">
        <v>10</v>
      </c>
      <c r="AT4" s="52">
        <v>11</v>
      </c>
      <c r="AU4" s="52">
        <v>12</v>
      </c>
      <c r="AV4" s="52">
        <v>13</v>
      </c>
      <c r="AW4" s="52">
        <v>14</v>
      </c>
      <c r="AX4" s="51">
        <v>15</v>
      </c>
      <c r="AY4" s="52">
        <v>16</v>
      </c>
      <c r="AZ4" s="52">
        <v>17</v>
      </c>
    </row>
    <row r="5" spans="1:52" ht="12.95" customHeight="1">
      <c r="A5" s="22" t="s">
        <v>25</v>
      </c>
      <c r="AI5" s="53" t="s">
        <v>18</v>
      </c>
      <c r="AJ5" s="20">
        <v>645</v>
      </c>
      <c r="AK5" s="27">
        <v>0</v>
      </c>
      <c r="AL5" s="18">
        <v>160</v>
      </c>
      <c r="AM5" s="20">
        <v>8</v>
      </c>
      <c r="AN5" s="20">
        <v>9</v>
      </c>
      <c r="AO5" s="27">
        <v>0</v>
      </c>
      <c r="AP5" s="20">
        <v>0</v>
      </c>
      <c r="AQ5" s="16">
        <v>0</v>
      </c>
      <c r="AR5" s="16">
        <v>3</v>
      </c>
      <c r="AS5" s="18">
        <v>6</v>
      </c>
      <c r="AT5" s="18">
        <v>0</v>
      </c>
      <c r="AU5" s="18">
        <v>0</v>
      </c>
      <c r="AV5" s="18">
        <v>0</v>
      </c>
      <c r="AW5" s="18">
        <v>0</v>
      </c>
      <c r="AX5" s="20">
        <v>11</v>
      </c>
      <c r="AY5" s="18">
        <v>0</v>
      </c>
      <c r="AZ5" s="54">
        <f>SUM(AJ5:AY5)</f>
        <v>842</v>
      </c>
    </row>
    <row r="6" spans="1:52" ht="12.95" customHeight="1">
      <c r="A6" s="2" t="s">
        <v>1</v>
      </c>
      <c r="AI6" s="53" t="s">
        <v>19</v>
      </c>
      <c r="AJ6" s="20">
        <v>990</v>
      </c>
      <c r="AK6" s="27">
        <v>0</v>
      </c>
      <c r="AL6" s="18">
        <v>166</v>
      </c>
      <c r="AM6" s="20">
        <v>21</v>
      </c>
      <c r="AN6" s="20">
        <v>12</v>
      </c>
      <c r="AO6" s="27">
        <v>2</v>
      </c>
      <c r="AP6" s="20">
        <v>0</v>
      </c>
      <c r="AQ6" s="16">
        <v>1</v>
      </c>
      <c r="AR6" s="16">
        <v>1</v>
      </c>
      <c r="AS6" s="18">
        <v>3</v>
      </c>
      <c r="AT6" s="18">
        <v>0</v>
      </c>
      <c r="AU6" s="18">
        <v>0</v>
      </c>
      <c r="AV6" s="18">
        <v>0</v>
      </c>
      <c r="AW6" s="18">
        <v>0</v>
      </c>
      <c r="AX6" s="20">
        <v>18</v>
      </c>
      <c r="AY6" s="18">
        <v>0</v>
      </c>
      <c r="AZ6" s="54">
        <f t="shared" ref="AZ6:AZ10" si="0">SUM(AJ6:AY6)</f>
        <v>1214</v>
      </c>
    </row>
    <row r="7" spans="1:52" ht="9.9499999999999993" customHeight="1">
      <c r="A7" s="3" t="s">
        <v>46</v>
      </c>
      <c r="AI7" s="53" t="s">
        <v>20</v>
      </c>
      <c r="AJ7" s="19">
        <v>1040</v>
      </c>
      <c r="AK7" s="27">
        <v>0</v>
      </c>
      <c r="AL7" s="18">
        <v>193</v>
      </c>
      <c r="AM7" s="20">
        <v>24</v>
      </c>
      <c r="AN7" s="20">
        <v>34</v>
      </c>
      <c r="AO7" s="27">
        <v>8</v>
      </c>
      <c r="AP7" s="20">
        <v>2</v>
      </c>
      <c r="AQ7" s="16">
        <v>0</v>
      </c>
      <c r="AR7" s="16">
        <v>0</v>
      </c>
      <c r="AS7" s="18">
        <v>2</v>
      </c>
      <c r="AT7" s="18">
        <v>0</v>
      </c>
      <c r="AU7" s="18">
        <v>0</v>
      </c>
      <c r="AV7" s="18">
        <v>0</v>
      </c>
      <c r="AW7" s="18">
        <v>0</v>
      </c>
      <c r="AX7" s="20">
        <v>20</v>
      </c>
      <c r="AY7" s="18">
        <v>5</v>
      </c>
      <c r="AZ7" s="54">
        <f t="shared" si="0"/>
        <v>1328</v>
      </c>
    </row>
    <row r="8" spans="1:52" ht="9.9499999999999993" customHeight="1">
      <c r="A8" s="3" t="s">
        <v>47</v>
      </c>
      <c r="AI8" s="53" t="s">
        <v>21</v>
      </c>
      <c r="AJ8" s="20">
        <v>810</v>
      </c>
      <c r="AK8" s="27">
        <v>1</v>
      </c>
      <c r="AL8" s="18">
        <v>157</v>
      </c>
      <c r="AM8" s="20">
        <v>25</v>
      </c>
      <c r="AN8" s="20">
        <v>22</v>
      </c>
      <c r="AO8" s="27">
        <v>4</v>
      </c>
      <c r="AP8" s="20">
        <v>1</v>
      </c>
      <c r="AQ8" s="16">
        <v>1</v>
      </c>
      <c r="AR8" s="16">
        <v>0</v>
      </c>
      <c r="AS8" s="18">
        <v>5</v>
      </c>
      <c r="AT8" s="18">
        <v>0</v>
      </c>
      <c r="AU8" s="18">
        <v>0</v>
      </c>
      <c r="AV8" s="18">
        <v>0</v>
      </c>
      <c r="AW8" s="18">
        <v>0</v>
      </c>
      <c r="AX8" s="20">
        <v>10</v>
      </c>
      <c r="AY8" s="18">
        <v>5</v>
      </c>
      <c r="AZ8" s="54">
        <f t="shared" si="0"/>
        <v>1041</v>
      </c>
    </row>
    <row r="9" spans="1:52" ht="9.9499999999999993" customHeight="1">
      <c r="A9" s="3" t="s">
        <v>163</v>
      </c>
      <c r="AI9" s="53" t="s">
        <v>22</v>
      </c>
      <c r="AJ9" s="20">
        <v>697</v>
      </c>
      <c r="AK9" s="27">
        <v>2</v>
      </c>
      <c r="AL9" s="18">
        <v>165</v>
      </c>
      <c r="AM9" s="20">
        <v>19</v>
      </c>
      <c r="AN9" s="20">
        <v>17</v>
      </c>
      <c r="AO9" s="27">
        <v>2</v>
      </c>
      <c r="AP9" s="20">
        <v>1</v>
      </c>
      <c r="AQ9" s="16">
        <v>0</v>
      </c>
      <c r="AR9" s="16">
        <v>0</v>
      </c>
      <c r="AS9" s="18">
        <v>5</v>
      </c>
      <c r="AT9" s="18">
        <v>0</v>
      </c>
      <c r="AU9" s="18">
        <v>0</v>
      </c>
      <c r="AV9" s="18">
        <v>0</v>
      </c>
      <c r="AW9" s="18">
        <v>0</v>
      </c>
      <c r="AX9" s="20">
        <v>9</v>
      </c>
      <c r="AY9" s="18">
        <v>0</v>
      </c>
      <c r="AZ9" s="54">
        <f t="shared" si="0"/>
        <v>917</v>
      </c>
    </row>
    <row r="10" spans="1:52" ht="12.95" customHeight="1">
      <c r="A10" s="4" t="s">
        <v>26</v>
      </c>
      <c r="AI10" s="53" t="s">
        <v>23</v>
      </c>
      <c r="AJ10" s="20">
        <v>762</v>
      </c>
      <c r="AK10" s="27">
        <v>1</v>
      </c>
      <c r="AL10" s="18">
        <v>146</v>
      </c>
      <c r="AM10" s="20">
        <v>28</v>
      </c>
      <c r="AN10" s="20">
        <v>39</v>
      </c>
      <c r="AO10" s="27">
        <v>2</v>
      </c>
      <c r="AP10" s="20">
        <v>1</v>
      </c>
      <c r="AQ10" s="16">
        <v>0</v>
      </c>
      <c r="AR10" s="16">
        <v>2</v>
      </c>
      <c r="AS10" s="18">
        <v>7</v>
      </c>
      <c r="AT10" s="18">
        <v>0</v>
      </c>
      <c r="AU10" s="18">
        <v>0</v>
      </c>
      <c r="AV10" s="18">
        <v>0</v>
      </c>
      <c r="AW10" s="18">
        <v>0</v>
      </c>
      <c r="AX10" s="20">
        <v>8</v>
      </c>
      <c r="AY10" s="18">
        <v>0</v>
      </c>
      <c r="AZ10" s="54">
        <f t="shared" si="0"/>
        <v>996</v>
      </c>
    </row>
    <row r="11" spans="1:52" ht="12.95" customHeight="1">
      <c r="A11" s="4" t="s">
        <v>39</v>
      </c>
      <c r="AI11" s="55"/>
      <c r="AJ11" s="55"/>
      <c r="AK11" s="55"/>
      <c r="AL11" s="55"/>
      <c r="AM11" s="55"/>
      <c r="AN11" s="55"/>
      <c r="AO11" s="55"/>
      <c r="AP11" s="55"/>
      <c r="AQ11" s="55"/>
      <c r="AR11" s="55"/>
      <c r="AS11" s="55"/>
      <c r="AT11" s="55"/>
      <c r="AU11" s="55"/>
      <c r="AV11" s="55"/>
      <c r="AW11" s="55"/>
      <c r="AX11" s="55"/>
      <c r="AY11" s="55"/>
      <c r="AZ11" s="55"/>
    </row>
    <row r="12" spans="1:52" ht="12.95" customHeight="1">
      <c r="A12" s="4" t="s">
        <v>27</v>
      </c>
      <c r="AI12" s="55"/>
      <c r="AJ12" s="55"/>
      <c r="AK12" s="55"/>
      <c r="AL12" s="55"/>
      <c r="AM12" s="55"/>
      <c r="AN12" s="55"/>
      <c r="AO12" s="55"/>
      <c r="AP12" s="55"/>
      <c r="AQ12" s="55"/>
      <c r="AR12" s="55"/>
      <c r="AS12" s="55"/>
      <c r="AT12" s="55"/>
      <c r="AU12" s="55"/>
      <c r="AV12" s="55"/>
      <c r="AW12" s="55"/>
      <c r="AX12" s="55"/>
      <c r="AY12" s="55"/>
      <c r="AZ12" s="55"/>
    </row>
    <row r="13" spans="1:52" ht="12.95" customHeight="1">
      <c r="A13" s="5">
        <v>42950</v>
      </c>
      <c r="AI13" s="55"/>
      <c r="AJ13" s="55"/>
      <c r="AK13" s="55"/>
      <c r="AL13" s="55"/>
      <c r="AM13" s="55"/>
      <c r="AN13" s="55"/>
      <c r="AO13" s="55"/>
      <c r="AP13" s="55"/>
      <c r="AQ13" s="55"/>
      <c r="AR13" s="55"/>
      <c r="AS13" s="55"/>
      <c r="AT13" s="55"/>
      <c r="AU13" s="55"/>
      <c r="AV13" s="55"/>
      <c r="AW13" s="55"/>
      <c r="AX13" s="55"/>
      <c r="AY13" s="55"/>
      <c r="AZ13" s="55"/>
    </row>
    <row r="14" spans="1:52" ht="15" customHeight="1">
      <c r="A14" s="4" t="s">
        <v>48</v>
      </c>
      <c r="AI14" s="55"/>
      <c r="AJ14" s="55"/>
      <c r="AK14" s="55"/>
      <c r="AL14" s="55"/>
      <c r="AM14" s="55"/>
      <c r="AN14" s="55"/>
      <c r="AO14" s="55"/>
      <c r="AP14" s="55"/>
      <c r="AQ14" s="55"/>
      <c r="AR14" s="55"/>
      <c r="AS14" s="55"/>
      <c r="AT14" s="55"/>
      <c r="AU14" s="55"/>
      <c r="AV14" s="55"/>
      <c r="AW14" s="55"/>
      <c r="AX14" s="55"/>
      <c r="AY14" s="55"/>
      <c r="AZ14" s="55"/>
    </row>
    <row r="15" spans="1:52" ht="9.9499999999999993" customHeight="1">
      <c r="A15" s="3" t="s">
        <v>40</v>
      </c>
      <c r="AI15" s="55"/>
      <c r="AJ15" s="55"/>
      <c r="AK15" s="55"/>
      <c r="AL15" s="55"/>
      <c r="AM15" s="55"/>
      <c r="AN15" s="55"/>
      <c r="AO15" s="55"/>
      <c r="AP15" s="55"/>
      <c r="AQ15" s="55"/>
      <c r="AR15" s="55"/>
      <c r="AS15" s="55"/>
      <c r="AT15" s="55"/>
      <c r="AU15" s="55"/>
      <c r="AV15" s="55"/>
      <c r="AW15" s="55"/>
      <c r="AX15" s="55"/>
      <c r="AY15" s="55"/>
      <c r="AZ15" s="55"/>
    </row>
    <row r="16" spans="1:52" ht="9.9499999999999993" customHeight="1">
      <c r="A16" s="3" t="s">
        <v>3</v>
      </c>
      <c r="AI16" s="55"/>
      <c r="AJ16" s="55"/>
      <c r="AK16" s="55"/>
      <c r="AL16" s="55"/>
      <c r="AM16" s="55"/>
      <c r="AN16" s="55"/>
      <c r="AO16" s="55"/>
      <c r="AP16" s="55"/>
      <c r="AQ16" s="55"/>
      <c r="AR16" s="55"/>
      <c r="AS16" s="55"/>
      <c r="AT16" s="55"/>
      <c r="AU16" s="55"/>
      <c r="AV16" s="55"/>
      <c r="AW16" s="55"/>
      <c r="AX16" s="55"/>
      <c r="AY16" s="55"/>
      <c r="AZ16" s="55"/>
    </row>
    <row r="17" spans="1:52" ht="12.95" customHeight="1">
      <c r="A17" s="4" t="s">
        <v>4</v>
      </c>
      <c r="AI17" s="56" t="s">
        <v>180</v>
      </c>
      <c r="AJ17" s="54">
        <f>SUM(AJ5:AJ10)</f>
        <v>4944</v>
      </c>
      <c r="AK17" s="54">
        <f t="shared" ref="AK17:AZ17" si="1">SUM(AK5:AK10)</f>
        <v>4</v>
      </c>
      <c r="AL17" s="54">
        <f t="shared" si="1"/>
        <v>987</v>
      </c>
      <c r="AM17" s="54">
        <f t="shared" si="1"/>
        <v>125</v>
      </c>
      <c r="AN17" s="54">
        <f t="shared" si="1"/>
        <v>133</v>
      </c>
      <c r="AO17" s="54">
        <f t="shared" si="1"/>
        <v>18</v>
      </c>
      <c r="AP17" s="54">
        <f t="shared" si="1"/>
        <v>5</v>
      </c>
      <c r="AQ17" s="54">
        <f t="shared" si="1"/>
        <v>2</v>
      </c>
      <c r="AR17" s="54">
        <f t="shared" si="1"/>
        <v>6</v>
      </c>
      <c r="AS17" s="54">
        <f t="shared" si="1"/>
        <v>28</v>
      </c>
      <c r="AT17" s="54">
        <f t="shared" si="1"/>
        <v>0</v>
      </c>
      <c r="AU17" s="54">
        <f t="shared" si="1"/>
        <v>0</v>
      </c>
      <c r="AV17" s="54">
        <f t="shared" si="1"/>
        <v>0</v>
      </c>
      <c r="AW17" s="54">
        <f t="shared" si="1"/>
        <v>0</v>
      </c>
      <c r="AX17" s="54">
        <f t="shared" si="1"/>
        <v>76</v>
      </c>
      <c r="AY17" s="54">
        <f t="shared" si="1"/>
        <v>10</v>
      </c>
      <c r="AZ17" s="54">
        <f t="shared" si="1"/>
        <v>6338</v>
      </c>
    </row>
    <row r="18" spans="1:52" ht="9.9499999999999993" customHeight="1">
      <c r="A18" s="6">
        <v>4</v>
      </c>
      <c r="AJ18">
        <f>AJ17/(3600*5)</f>
        <v>0.27466666666666667</v>
      </c>
      <c r="AL18">
        <f>AL17/(3600*5)</f>
        <v>5.4833333333333331E-2</v>
      </c>
      <c r="AM18">
        <f>AM17/(3600*5)</f>
        <v>6.9444444444444441E-3</v>
      </c>
      <c r="AN18">
        <f>AN17/(3600*5)</f>
        <v>7.3888888888888893E-3</v>
      </c>
      <c r="AX18">
        <f>AX17/(3600*5)</f>
        <v>4.2222222222222218E-3</v>
      </c>
    </row>
    <row r="19" spans="1:52" ht="12.95" customHeight="1">
      <c r="A19" s="7" t="s">
        <v>5</v>
      </c>
      <c r="AJ19">
        <f>1/AJ18</f>
        <v>3.6407766990291264</v>
      </c>
      <c r="AL19">
        <f>1/AL18</f>
        <v>18.237082066869302</v>
      </c>
      <c r="AM19">
        <f>1/AM18</f>
        <v>144</v>
      </c>
      <c r="AN19">
        <f>1/AN18</f>
        <v>135.33834586466165</v>
      </c>
      <c r="AX19">
        <f>1/AX18</f>
        <v>236.84210526315792</v>
      </c>
    </row>
    <row r="20" spans="1:52" ht="12.95" customHeight="1">
      <c r="A20" s="4" t="s">
        <v>6</v>
      </c>
    </row>
    <row r="21" spans="1:52" ht="12.95" customHeight="1">
      <c r="A21" s="4" t="s">
        <v>7</v>
      </c>
      <c r="AI21" s="149" t="s">
        <v>359</v>
      </c>
      <c r="AJ21" s="164" t="s">
        <v>181</v>
      </c>
      <c r="AK21" s="164" t="s">
        <v>182</v>
      </c>
      <c r="AL21" s="141" t="s">
        <v>183</v>
      </c>
      <c r="AM21" s="142"/>
      <c r="AN21" s="142"/>
      <c r="AO21" s="142"/>
      <c r="AP21" s="143"/>
      <c r="AQ21" s="144" t="s">
        <v>184</v>
      </c>
      <c r="AR21" s="145"/>
      <c r="AS21" s="145"/>
      <c r="AT21" s="145"/>
      <c r="AU21" s="145"/>
      <c r="AV21" s="145"/>
      <c r="AW21" s="146"/>
      <c r="AX21" s="147" t="s">
        <v>185</v>
      </c>
      <c r="AY21" s="148"/>
      <c r="AZ21" s="149" t="s">
        <v>186</v>
      </c>
    </row>
    <row r="22" spans="1:52" ht="9.9499999999999993" customHeight="1">
      <c r="A22" s="3" t="s">
        <v>2</v>
      </c>
      <c r="AI22" s="150"/>
      <c r="AJ22" s="166"/>
      <c r="AK22" s="166"/>
      <c r="AL22" s="152" t="s">
        <v>188</v>
      </c>
      <c r="AM22" s="154" t="s">
        <v>189</v>
      </c>
      <c r="AN22" s="155"/>
      <c r="AO22" s="156" t="s">
        <v>190</v>
      </c>
      <c r="AP22" s="156" t="s">
        <v>191</v>
      </c>
      <c r="AQ22" s="158" t="s">
        <v>192</v>
      </c>
      <c r="AR22" s="159"/>
      <c r="AS22" s="159"/>
      <c r="AT22" s="160"/>
      <c r="AU22" s="161" t="s">
        <v>193</v>
      </c>
      <c r="AV22" s="162"/>
      <c r="AW22" s="163"/>
      <c r="AX22" s="164" t="s">
        <v>194</v>
      </c>
      <c r="AY22" s="164" t="s">
        <v>195</v>
      </c>
      <c r="AZ22" s="150"/>
    </row>
    <row r="23" spans="1:52" ht="9.9499999999999993" customHeight="1">
      <c r="A23" s="3" t="s">
        <v>41</v>
      </c>
      <c r="AI23" s="150"/>
      <c r="AJ23" s="165"/>
      <c r="AK23" s="165"/>
      <c r="AL23" s="153"/>
      <c r="AM23" s="48" t="s">
        <v>196</v>
      </c>
      <c r="AN23" s="48" t="s">
        <v>197</v>
      </c>
      <c r="AO23" s="157"/>
      <c r="AP23" s="157"/>
      <c r="AQ23" s="48" t="s">
        <v>198</v>
      </c>
      <c r="AR23" s="48" t="s">
        <v>199</v>
      </c>
      <c r="AS23" s="48" t="s">
        <v>200</v>
      </c>
      <c r="AT23" s="48" t="s">
        <v>201</v>
      </c>
      <c r="AU23" s="48" t="s">
        <v>200</v>
      </c>
      <c r="AV23" s="49" t="s">
        <v>202</v>
      </c>
      <c r="AW23" s="50" t="s">
        <v>203</v>
      </c>
      <c r="AX23" s="165"/>
      <c r="AY23" s="165"/>
      <c r="AZ23" s="151"/>
    </row>
    <row r="24" spans="1:52" ht="9.9499999999999993" customHeight="1">
      <c r="A24" s="3" t="s">
        <v>28</v>
      </c>
      <c r="AI24" s="151"/>
      <c r="AJ24" s="51">
        <v>1</v>
      </c>
      <c r="AK24" s="51">
        <v>2</v>
      </c>
      <c r="AL24" s="51">
        <v>3</v>
      </c>
      <c r="AM24" s="51">
        <v>4</v>
      </c>
      <c r="AN24" s="51">
        <v>5</v>
      </c>
      <c r="AO24" s="51">
        <v>6</v>
      </c>
      <c r="AP24" s="51">
        <v>7</v>
      </c>
      <c r="AQ24" s="51">
        <v>8</v>
      </c>
      <c r="AR24" s="51">
        <v>9</v>
      </c>
      <c r="AS24" s="52">
        <v>10</v>
      </c>
      <c r="AT24" s="52">
        <v>11</v>
      </c>
      <c r="AU24" s="52">
        <v>12</v>
      </c>
      <c r="AV24" s="52">
        <v>13</v>
      </c>
      <c r="AW24" s="52">
        <v>14</v>
      </c>
      <c r="AX24" s="51">
        <v>15</v>
      </c>
      <c r="AY24" s="52">
        <v>16</v>
      </c>
      <c r="AZ24" s="52">
        <v>17</v>
      </c>
    </row>
    <row r="25" spans="1:52" ht="18.75" customHeight="1">
      <c r="A25" s="3" t="s">
        <v>29</v>
      </c>
      <c r="AI25" s="53" t="s">
        <v>351</v>
      </c>
      <c r="AJ25" s="60">
        <f>AJ5/$AZ5</f>
        <v>0.76603325415676959</v>
      </c>
      <c r="AK25" s="60">
        <f t="shared" ref="AK25:AY25" si="2">AK5/$AZ5</f>
        <v>0</v>
      </c>
      <c r="AL25" s="60">
        <f t="shared" si="2"/>
        <v>0.19002375296912113</v>
      </c>
      <c r="AM25" s="60">
        <f t="shared" si="2"/>
        <v>9.5011876484560574E-3</v>
      </c>
      <c r="AN25" s="60">
        <f t="shared" si="2"/>
        <v>1.0688836104513063E-2</v>
      </c>
      <c r="AO25" s="60">
        <f t="shared" si="2"/>
        <v>0</v>
      </c>
      <c r="AP25" s="60">
        <f t="shared" si="2"/>
        <v>0</v>
      </c>
      <c r="AQ25" s="60">
        <f t="shared" si="2"/>
        <v>0</v>
      </c>
      <c r="AR25" s="60">
        <f t="shared" si="2"/>
        <v>3.5629453681710215E-3</v>
      </c>
      <c r="AS25" s="60">
        <f t="shared" si="2"/>
        <v>7.1258907363420431E-3</v>
      </c>
      <c r="AT25" s="60">
        <f t="shared" si="2"/>
        <v>0</v>
      </c>
      <c r="AU25" s="60">
        <f t="shared" si="2"/>
        <v>0</v>
      </c>
      <c r="AV25" s="60">
        <f t="shared" si="2"/>
        <v>0</v>
      </c>
      <c r="AW25" s="60">
        <f t="shared" si="2"/>
        <v>0</v>
      </c>
      <c r="AX25" s="60">
        <f t="shared" si="2"/>
        <v>1.3064133016627079E-2</v>
      </c>
      <c r="AY25" s="60">
        <f t="shared" si="2"/>
        <v>0</v>
      </c>
      <c r="AZ25" s="54">
        <v>842</v>
      </c>
    </row>
    <row r="26" spans="1:52" ht="18.75" customHeight="1">
      <c r="A26" s="3" t="s">
        <v>8</v>
      </c>
      <c r="AI26" s="53" t="s">
        <v>352</v>
      </c>
      <c r="AJ26" s="60">
        <f t="shared" ref="AJ26:AY30" si="3">AJ6/$AZ6</f>
        <v>0.81548599670510713</v>
      </c>
      <c r="AK26" s="60">
        <f t="shared" si="3"/>
        <v>0</v>
      </c>
      <c r="AL26" s="60">
        <f t="shared" si="3"/>
        <v>0.13673805601317957</v>
      </c>
      <c r="AM26" s="60">
        <f t="shared" si="3"/>
        <v>1.729818780889621E-2</v>
      </c>
      <c r="AN26" s="60">
        <f t="shared" si="3"/>
        <v>9.8846787479406912E-3</v>
      </c>
      <c r="AO26" s="60">
        <f t="shared" si="3"/>
        <v>1.6474464579901153E-3</v>
      </c>
      <c r="AP26" s="60">
        <f t="shared" si="3"/>
        <v>0</v>
      </c>
      <c r="AQ26" s="60">
        <f t="shared" si="3"/>
        <v>8.2372322899505767E-4</v>
      </c>
      <c r="AR26" s="60">
        <f t="shared" si="3"/>
        <v>8.2372322899505767E-4</v>
      </c>
      <c r="AS26" s="60">
        <f t="shared" si="3"/>
        <v>2.4711696869851728E-3</v>
      </c>
      <c r="AT26" s="60">
        <f t="shared" si="3"/>
        <v>0</v>
      </c>
      <c r="AU26" s="60">
        <f t="shared" si="3"/>
        <v>0</v>
      </c>
      <c r="AV26" s="60">
        <f t="shared" si="3"/>
        <v>0</v>
      </c>
      <c r="AW26" s="60">
        <f t="shared" si="3"/>
        <v>0</v>
      </c>
      <c r="AX26" s="60">
        <f t="shared" si="3"/>
        <v>1.4827018121911038E-2</v>
      </c>
      <c r="AY26" s="60">
        <f t="shared" si="3"/>
        <v>0</v>
      </c>
      <c r="AZ26" s="54">
        <v>1214</v>
      </c>
    </row>
    <row r="27" spans="1:52" ht="18.75" customHeight="1">
      <c r="A27" s="3" t="s">
        <v>9</v>
      </c>
      <c r="AI27" s="53" t="s">
        <v>353</v>
      </c>
      <c r="AJ27" s="60">
        <f t="shared" si="3"/>
        <v>0.7831325301204819</v>
      </c>
      <c r="AK27" s="60">
        <f t="shared" si="3"/>
        <v>0</v>
      </c>
      <c r="AL27" s="60">
        <f t="shared" si="3"/>
        <v>0.14533132530120482</v>
      </c>
      <c r="AM27" s="60">
        <f t="shared" si="3"/>
        <v>1.8072289156626505E-2</v>
      </c>
      <c r="AN27" s="60">
        <f t="shared" si="3"/>
        <v>2.5602409638554216E-2</v>
      </c>
      <c r="AO27" s="60">
        <f t="shared" si="3"/>
        <v>6.024096385542169E-3</v>
      </c>
      <c r="AP27" s="60">
        <f t="shared" si="3"/>
        <v>1.5060240963855422E-3</v>
      </c>
      <c r="AQ27" s="60">
        <f t="shared" si="3"/>
        <v>0</v>
      </c>
      <c r="AR27" s="60">
        <f t="shared" si="3"/>
        <v>0</v>
      </c>
      <c r="AS27" s="60">
        <f t="shared" si="3"/>
        <v>1.5060240963855422E-3</v>
      </c>
      <c r="AT27" s="60">
        <f t="shared" si="3"/>
        <v>0</v>
      </c>
      <c r="AU27" s="60">
        <f t="shared" si="3"/>
        <v>0</v>
      </c>
      <c r="AV27" s="60">
        <f t="shared" si="3"/>
        <v>0</v>
      </c>
      <c r="AW27" s="60">
        <f t="shared" si="3"/>
        <v>0</v>
      </c>
      <c r="AX27" s="60">
        <f t="shared" si="3"/>
        <v>1.5060240963855422E-2</v>
      </c>
      <c r="AY27" s="60">
        <f t="shared" si="3"/>
        <v>3.7650602409638554E-3</v>
      </c>
      <c r="AZ27" s="54">
        <v>1328</v>
      </c>
    </row>
    <row r="28" spans="1:52" ht="18.75" customHeight="1">
      <c r="A28" s="23">
        <v>3</v>
      </c>
      <c r="X28" t="s">
        <v>164</v>
      </c>
      <c r="AI28" s="53" t="s">
        <v>354</v>
      </c>
      <c r="AJ28" s="60">
        <f t="shared" si="3"/>
        <v>0.77809798270893371</v>
      </c>
      <c r="AK28" s="60">
        <f t="shared" si="3"/>
        <v>9.6061479346781938E-4</v>
      </c>
      <c r="AL28" s="60">
        <f t="shared" si="3"/>
        <v>0.15081652257444764</v>
      </c>
      <c r="AM28" s="60">
        <f t="shared" si="3"/>
        <v>2.4015369836695485E-2</v>
      </c>
      <c r="AN28" s="60">
        <f t="shared" si="3"/>
        <v>2.1133525456292025E-2</v>
      </c>
      <c r="AO28" s="60">
        <f t="shared" si="3"/>
        <v>3.8424591738712775E-3</v>
      </c>
      <c r="AP28" s="60">
        <f t="shared" si="3"/>
        <v>9.6061479346781938E-4</v>
      </c>
      <c r="AQ28" s="60">
        <f t="shared" si="3"/>
        <v>9.6061479346781938E-4</v>
      </c>
      <c r="AR28" s="60">
        <f t="shared" si="3"/>
        <v>0</v>
      </c>
      <c r="AS28" s="60">
        <f t="shared" si="3"/>
        <v>4.8030739673390974E-3</v>
      </c>
      <c r="AT28" s="60">
        <f t="shared" si="3"/>
        <v>0</v>
      </c>
      <c r="AU28" s="60">
        <f t="shared" si="3"/>
        <v>0</v>
      </c>
      <c r="AV28" s="60">
        <f t="shared" si="3"/>
        <v>0</v>
      </c>
      <c r="AW28" s="60">
        <f t="shared" si="3"/>
        <v>0</v>
      </c>
      <c r="AX28" s="60">
        <f t="shared" si="3"/>
        <v>9.6061479346781949E-3</v>
      </c>
      <c r="AY28" s="60">
        <f t="shared" si="3"/>
        <v>4.8030739673390974E-3</v>
      </c>
      <c r="AZ28" s="54">
        <v>1041</v>
      </c>
    </row>
    <row r="29" spans="1:52" ht="18.75" customHeight="1">
      <c r="A29" s="24" t="s">
        <v>16</v>
      </c>
      <c r="AI29" s="53" t="s">
        <v>355</v>
      </c>
      <c r="AJ29" s="60">
        <f t="shared" si="3"/>
        <v>0.76008724100327152</v>
      </c>
      <c r="AK29" s="60">
        <f t="shared" si="3"/>
        <v>2.1810250817884407E-3</v>
      </c>
      <c r="AL29" s="60">
        <f t="shared" si="3"/>
        <v>0.17993456924754633</v>
      </c>
      <c r="AM29" s="60">
        <f t="shared" si="3"/>
        <v>2.0719738276990186E-2</v>
      </c>
      <c r="AN29" s="60">
        <f t="shared" si="3"/>
        <v>1.8538713195201745E-2</v>
      </c>
      <c r="AO29" s="60">
        <f t="shared" si="3"/>
        <v>2.1810250817884407E-3</v>
      </c>
      <c r="AP29" s="60">
        <f t="shared" si="3"/>
        <v>1.0905125408942203E-3</v>
      </c>
      <c r="AQ29" s="60">
        <f t="shared" si="3"/>
        <v>0</v>
      </c>
      <c r="AR29" s="60">
        <f t="shared" si="3"/>
        <v>0</v>
      </c>
      <c r="AS29" s="60">
        <f t="shared" si="3"/>
        <v>5.4525627044711015E-3</v>
      </c>
      <c r="AT29" s="60">
        <f t="shared" si="3"/>
        <v>0</v>
      </c>
      <c r="AU29" s="60">
        <f t="shared" si="3"/>
        <v>0</v>
      </c>
      <c r="AV29" s="60">
        <f t="shared" si="3"/>
        <v>0</v>
      </c>
      <c r="AW29" s="60">
        <f t="shared" si="3"/>
        <v>0</v>
      </c>
      <c r="AX29" s="60">
        <f t="shared" si="3"/>
        <v>9.8146128680479828E-3</v>
      </c>
      <c r="AY29" s="60">
        <f t="shared" si="3"/>
        <v>0</v>
      </c>
      <c r="AZ29" s="54">
        <v>917</v>
      </c>
    </row>
    <row r="30" spans="1:52" ht="18.75" customHeight="1">
      <c r="A30" s="3" t="s">
        <v>11</v>
      </c>
      <c r="AI30" s="53" t="s">
        <v>356</v>
      </c>
      <c r="AJ30" s="60">
        <f t="shared" si="3"/>
        <v>0.76506024096385539</v>
      </c>
      <c r="AK30" s="60">
        <f t="shared" si="3"/>
        <v>1.004016064257028E-3</v>
      </c>
      <c r="AL30" s="60">
        <f t="shared" si="3"/>
        <v>0.1465863453815261</v>
      </c>
      <c r="AM30" s="60">
        <f t="shared" si="3"/>
        <v>2.8112449799196786E-2</v>
      </c>
      <c r="AN30" s="60">
        <f t="shared" si="3"/>
        <v>3.9156626506024098E-2</v>
      </c>
      <c r="AO30" s="60">
        <f t="shared" si="3"/>
        <v>2.008032128514056E-3</v>
      </c>
      <c r="AP30" s="60">
        <f t="shared" si="3"/>
        <v>1.004016064257028E-3</v>
      </c>
      <c r="AQ30" s="60">
        <f t="shared" si="3"/>
        <v>0</v>
      </c>
      <c r="AR30" s="60">
        <f t="shared" si="3"/>
        <v>2.008032128514056E-3</v>
      </c>
      <c r="AS30" s="60">
        <f t="shared" si="3"/>
        <v>7.0281124497991966E-3</v>
      </c>
      <c r="AT30" s="60">
        <f t="shared" si="3"/>
        <v>0</v>
      </c>
      <c r="AU30" s="60">
        <f t="shared" si="3"/>
        <v>0</v>
      </c>
      <c r="AV30" s="60">
        <f t="shared" si="3"/>
        <v>0</v>
      </c>
      <c r="AW30" s="60">
        <f t="shared" si="3"/>
        <v>0</v>
      </c>
      <c r="AX30" s="60">
        <f t="shared" si="3"/>
        <v>8.0321285140562242E-3</v>
      </c>
      <c r="AY30" s="60">
        <f t="shared" si="3"/>
        <v>0</v>
      </c>
      <c r="AZ30" s="54">
        <v>996</v>
      </c>
    </row>
    <row r="31" spans="1:52" ht="18.75" customHeight="1">
      <c r="A31" s="3" t="s">
        <v>12</v>
      </c>
      <c r="AI31" s="61" t="s">
        <v>358</v>
      </c>
      <c r="AJ31" s="60">
        <f>AJ37/$AZ37</f>
        <v>0.78005680025244561</v>
      </c>
      <c r="AK31" s="60">
        <f t="shared" ref="AK31:AY31" si="4">AK37/$AZ37</f>
        <v>6.3111391606184919E-4</v>
      </c>
      <c r="AL31" s="60">
        <f t="shared" si="4"/>
        <v>0.15572735878826127</v>
      </c>
      <c r="AM31" s="60">
        <f t="shared" si="4"/>
        <v>1.9722309876932787E-2</v>
      </c>
      <c r="AN31" s="60">
        <f>AN37/$AZ37</f>
        <v>2.0984537709056485E-2</v>
      </c>
      <c r="AO31" s="60">
        <f t="shared" si="4"/>
        <v>2.8400126222783212E-3</v>
      </c>
      <c r="AP31" s="60">
        <f t="shared" si="4"/>
        <v>7.8889239507731149E-4</v>
      </c>
      <c r="AQ31" s="60">
        <f t="shared" si="4"/>
        <v>3.155569580309246E-4</v>
      </c>
      <c r="AR31" s="60">
        <f t="shared" si="4"/>
        <v>9.4667087409277379E-4</v>
      </c>
      <c r="AS31" s="60">
        <f t="shared" si="4"/>
        <v>4.4177974124329439E-3</v>
      </c>
      <c r="AT31" s="60">
        <f t="shared" si="4"/>
        <v>0</v>
      </c>
      <c r="AU31" s="60">
        <f t="shared" si="4"/>
        <v>0</v>
      </c>
      <c r="AV31" s="60">
        <f t="shared" si="4"/>
        <v>0</v>
      </c>
      <c r="AW31" s="60">
        <f t="shared" si="4"/>
        <v>0</v>
      </c>
      <c r="AX31" s="60">
        <f t="shared" si="4"/>
        <v>1.1991164405175133E-2</v>
      </c>
      <c r="AY31" s="60">
        <f t="shared" si="4"/>
        <v>1.577784790154623E-3</v>
      </c>
      <c r="AZ31" s="55"/>
    </row>
    <row r="32" spans="1:52" ht="9.9499999999999993" customHeight="1">
      <c r="A32" s="3" t="s">
        <v>30</v>
      </c>
      <c r="AI32" s="55"/>
      <c r="AJ32" s="55"/>
      <c r="AK32" s="55"/>
      <c r="AL32" s="55"/>
      <c r="AM32" s="55"/>
      <c r="AN32" s="55"/>
      <c r="AO32" s="55"/>
      <c r="AP32" s="55"/>
      <c r="AQ32" s="55"/>
      <c r="AR32" s="55"/>
      <c r="AS32" s="55"/>
      <c r="AT32" s="55"/>
      <c r="AU32" s="55"/>
      <c r="AV32" s="55"/>
      <c r="AW32" s="55"/>
      <c r="AX32" s="55"/>
      <c r="AY32" s="55"/>
      <c r="AZ32" s="55"/>
    </row>
    <row r="33" spans="1:52" ht="9.9499999999999993" customHeight="1">
      <c r="A33" s="3" t="s">
        <v>31</v>
      </c>
      <c r="AI33" s="55"/>
      <c r="AJ33" s="55"/>
      <c r="AK33" s="55"/>
      <c r="AL33" s="55"/>
      <c r="AM33" s="55"/>
      <c r="AN33" s="55"/>
      <c r="AO33" s="55"/>
      <c r="AP33" s="55"/>
      <c r="AQ33" s="55"/>
      <c r="AR33" s="55"/>
      <c r="AS33" s="55"/>
      <c r="AT33" s="55"/>
      <c r="AU33" s="55"/>
      <c r="AV33" s="55"/>
      <c r="AW33" s="55"/>
      <c r="AX33" s="55"/>
      <c r="AY33" s="55"/>
      <c r="AZ33" s="55"/>
    </row>
    <row r="34" spans="1:52" ht="9.9499999999999993" customHeight="1">
      <c r="A34" s="3" t="s">
        <v>32</v>
      </c>
      <c r="AI34" s="55"/>
      <c r="AJ34" s="55"/>
      <c r="AK34" s="55"/>
      <c r="AL34" s="55"/>
      <c r="AM34" s="55"/>
      <c r="AN34" s="55"/>
      <c r="AO34" s="55"/>
      <c r="AP34" s="55"/>
      <c r="AQ34" s="55"/>
      <c r="AR34" s="55"/>
      <c r="AS34" s="55"/>
      <c r="AT34" s="55"/>
      <c r="AU34" s="55"/>
      <c r="AV34" s="55"/>
      <c r="AW34" s="55"/>
      <c r="AX34" s="55"/>
      <c r="AY34" s="55"/>
      <c r="AZ34" s="55"/>
    </row>
    <row r="35" spans="1:52" ht="9.9499999999999993" customHeight="1">
      <c r="A35" s="3" t="s">
        <v>31</v>
      </c>
      <c r="AI35" s="55"/>
      <c r="AJ35" s="55"/>
      <c r="AK35" s="55"/>
      <c r="AL35" s="55"/>
      <c r="AM35" s="55"/>
      <c r="AN35" s="55"/>
      <c r="AO35" s="55"/>
      <c r="AP35" s="55"/>
      <c r="AQ35" s="55"/>
      <c r="AR35" s="55"/>
      <c r="AS35" s="55"/>
      <c r="AT35" s="55"/>
      <c r="AU35" s="55"/>
      <c r="AV35" s="55"/>
      <c r="AW35" s="55"/>
      <c r="AX35" s="55"/>
      <c r="AY35" s="55"/>
      <c r="AZ35" s="55"/>
    </row>
    <row r="36" spans="1:52" ht="9.9499999999999993" customHeight="1">
      <c r="A36" s="3" t="s">
        <v>33</v>
      </c>
      <c r="AI36" s="55"/>
      <c r="AJ36" s="55"/>
      <c r="AK36" s="55"/>
      <c r="AL36" s="55"/>
      <c r="AM36" s="55"/>
      <c r="AN36" s="55"/>
      <c r="AO36" s="55"/>
      <c r="AP36" s="55"/>
      <c r="AQ36" s="55"/>
      <c r="AR36" s="55"/>
      <c r="AS36" s="55"/>
      <c r="AT36" s="55"/>
      <c r="AU36" s="55"/>
      <c r="AV36" s="55"/>
      <c r="AW36" s="55"/>
      <c r="AX36" s="55"/>
      <c r="AY36" s="55"/>
      <c r="AZ36" s="55"/>
    </row>
    <row r="37" spans="1:52" ht="9.9499999999999993" customHeight="1">
      <c r="A37" s="3" t="s">
        <v>34</v>
      </c>
      <c r="AI37" s="56" t="s">
        <v>357</v>
      </c>
      <c r="AJ37" s="54">
        <v>4944</v>
      </c>
      <c r="AK37" s="54">
        <v>4</v>
      </c>
      <c r="AL37" s="54">
        <v>987</v>
      </c>
      <c r="AM37" s="54">
        <v>125</v>
      </c>
      <c r="AN37" s="54">
        <v>133</v>
      </c>
      <c r="AO37" s="54">
        <v>18</v>
      </c>
      <c r="AP37" s="54">
        <v>5</v>
      </c>
      <c r="AQ37" s="54">
        <v>2</v>
      </c>
      <c r="AR37" s="54">
        <v>6</v>
      </c>
      <c r="AS37" s="54">
        <v>28</v>
      </c>
      <c r="AT37" s="54">
        <v>0</v>
      </c>
      <c r="AU37" s="54">
        <v>0</v>
      </c>
      <c r="AV37" s="54">
        <v>0</v>
      </c>
      <c r="AW37" s="54">
        <v>0</v>
      </c>
      <c r="AX37" s="54">
        <v>76</v>
      </c>
      <c r="AY37" s="54">
        <v>10</v>
      </c>
      <c r="AZ37" s="54">
        <v>6338</v>
      </c>
    </row>
    <row r="38" spans="1:52" ht="9.9499999999999993" customHeight="1">
      <c r="A38" s="3" t="s">
        <v>35</v>
      </c>
    </row>
    <row r="39" spans="1:52" ht="11.1" customHeight="1">
      <c r="A39" s="3" t="s">
        <v>36</v>
      </c>
    </row>
    <row r="40" spans="1:52" ht="29.1" customHeight="1">
      <c r="A40" s="8" t="s">
        <v>13</v>
      </c>
      <c r="B40" s="10"/>
      <c r="C40" s="10"/>
      <c r="D40" s="10"/>
      <c r="E40" s="58" t="s">
        <v>14</v>
      </c>
      <c r="F40" s="58"/>
      <c r="G40" s="11" t="s">
        <v>15</v>
      </c>
      <c r="H40" s="10"/>
      <c r="I40" s="8" t="s">
        <v>15</v>
      </c>
      <c r="J40" s="10"/>
      <c r="K40" s="10"/>
      <c r="L40" s="11" t="s">
        <v>37</v>
      </c>
      <c r="M40" s="9" t="s">
        <v>38</v>
      </c>
      <c r="N40" s="10"/>
      <c r="O40" s="10"/>
      <c r="P40" s="10"/>
      <c r="Q40" s="10"/>
      <c r="R40" s="10"/>
      <c r="S40" s="10"/>
      <c r="T40" s="8" t="s">
        <v>16</v>
      </c>
      <c r="U40" s="10"/>
      <c r="V40" s="10"/>
      <c r="W40" s="10"/>
      <c r="X40" s="10"/>
      <c r="Y40" s="10"/>
      <c r="Z40" s="8" t="s">
        <v>17</v>
      </c>
      <c r="AA40" s="59"/>
      <c r="AB40" s="59"/>
      <c r="AC40" s="59"/>
      <c r="AD40" s="59"/>
      <c r="AE40" s="59"/>
      <c r="AF40" s="59"/>
    </row>
    <row r="41" spans="1:52" ht="24.95" customHeight="1">
      <c r="A41" s="10"/>
      <c r="B41" s="14">
        <v>1</v>
      </c>
      <c r="C41" s="12">
        <f>1+B41</f>
        <v>2</v>
      </c>
      <c r="D41" s="12">
        <f t="shared" ref="D41:Q41" si="5">1+C41</f>
        <v>3</v>
      </c>
      <c r="E41" s="12">
        <f t="shared" si="5"/>
        <v>4</v>
      </c>
      <c r="F41" s="12">
        <f t="shared" si="5"/>
        <v>5</v>
      </c>
      <c r="G41" s="12">
        <f t="shared" si="5"/>
        <v>6</v>
      </c>
      <c r="H41" s="12">
        <f t="shared" si="5"/>
        <v>7</v>
      </c>
      <c r="I41" s="12">
        <f t="shared" si="5"/>
        <v>8</v>
      </c>
      <c r="J41" s="12">
        <f t="shared" si="5"/>
        <v>9</v>
      </c>
      <c r="K41" s="12">
        <f t="shared" si="5"/>
        <v>10</v>
      </c>
      <c r="L41" s="12">
        <f t="shared" si="5"/>
        <v>11</v>
      </c>
      <c r="M41" s="12">
        <f t="shared" si="5"/>
        <v>12</v>
      </c>
      <c r="N41" s="12">
        <f t="shared" si="5"/>
        <v>13</v>
      </c>
      <c r="O41" s="12">
        <f t="shared" si="5"/>
        <v>14</v>
      </c>
      <c r="P41" s="12">
        <f t="shared" si="5"/>
        <v>15</v>
      </c>
      <c r="Q41" s="12">
        <f t="shared" si="5"/>
        <v>16</v>
      </c>
      <c r="R41" s="14"/>
      <c r="S41" s="10"/>
      <c r="T41" s="14"/>
      <c r="U41" s="10"/>
      <c r="V41" s="14"/>
      <c r="W41" s="10"/>
      <c r="X41" s="14"/>
      <c r="Y41" s="10"/>
      <c r="Z41" s="14"/>
      <c r="AA41" s="10"/>
      <c r="AB41" s="14"/>
      <c r="AC41" s="10"/>
      <c r="AD41" s="14"/>
      <c r="AE41" s="10"/>
      <c r="AF41" s="14"/>
    </row>
    <row r="42" spans="1:52" ht="18.95" customHeight="1">
      <c r="A42" s="15" t="s">
        <v>18</v>
      </c>
      <c r="B42" s="20">
        <v>645</v>
      </c>
      <c r="C42" s="27">
        <v>0</v>
      </c>
      <c r="D42" s="18">
        <v>160</v>
      </c>
      <c r="E42" s="20">
        <v>8</v>
      </c>
      <c r="F42" s="20">
        <v>9</v>
      </c>
      <c r="G42" s="27">
        <v>0</v>
      </c>
      <c r="H42" s="20">
        <v>0</v>
      </c>
      <c r="I42" s="16">
        <v>0</v>
      </c>
      <c r="J42" s="16">
        <v>3</v>
      </c>
      <c r="K42" s="18">
        <v>6</v>
      </c>
      <c r="L42" s="18">
        <v>0</v>
      </c>
      <c r="M42" s="18">
        <v>0</v>
      </c>
      <c r="N42" s="18">
        <v>0</v>
      </c>
      <c r="O42" s="18">
        <v>0</v>
      </c>
      <c r="P42" s="20">
        <v>11</v>
      </c>
      <c r="Q42" s="18">
        <v>0</v>
      </c>
      <c r="AF42" s="25">
        <v>842</v>
      </c>
    </row>
    <row r="43" spans="1:52" ht="18" customHeight="1">
      <c r="A43" s="15" t="s">
        <v>19</v>
      </c>
      <c r="B43" s="20">
        <v>990</v>
      </c>
      <c r="C43" s="27">
        <v>0</v>
      </c>
      <c r="D43" s="18">
        <v>166</v>
      </c>
      <c r="E43" s="20">
        <v>21</v>
      </c>
      <c r="F43" s="20">
        <v>12</v>
      </c>
      <c r="G43" s="27">
        <v>2</v>
      </c>
      <c r="H43" s="20">
        <v>0</v>
      </c>
      <c r="I43" s="16">
        <v>1</v>
      </c>
      <c r="J43" s="16">
        <v>1</v>
      </c>
      <c r="K43" s="18">
        <v>3</v>
      </c>
      <c r="L43" s="18">
        <v>0</v>
      </c>
      <c r="M43" s="18">
        <v>0</v>
      </c>
      <c r="N43" s="18">
        <v>0</v>
      </c>
      <c r="O43" s="18">
        <v>0</v>
      </c>
      <c r="P43" s="20">
        <v>18</v>
      </c>
      <c r="Q43" s="18">
        <v>0</v>
      </c>
      <c r="AF43" s="25">
        <v>1214</v>
      </c>
    </row>
    <row r="44" spans="1:52" ht="18" customHeight="1">
      <c r="A44" s="15" t="s">
        <v>20</v>
      </c>
      <c r="B44" s="19">
        <v>1040</v>
      </c>
      <c r="C44" s="27">
        <v>0</v>
      </c>
      <c r="D44" s="18">
        <v>193</v>
      </c>
      <c r="E44" s="20">
        <v>24</v>
      </c>
      <c r="F44" s="20">
        <v>34</v>
      </c>
      <c r="G44" s="27">
        <v>8</v>
      </c>
      <c r="H44" s="20">
        <v>2</v>
      </c>
      <c r="I44" s="16">
        <v>0</v>
      </c>
      <c r="J44" s="16">
        <v>0</v>
      </c>
      <c r="K44" s="18">
        <v>2</v>
      </c>
      <c r="L44" s="18">
        <v>0</v>
      </c>
      <c r="M44" s="18">
        <v>0</v>
      </c>
      <c r="N44" s="18">
        <v>0</v>
      </c>
      <c r="O44" s="18">
        <v>0</v>
      </c>
      <c r="P44" s="20">
        <v>20</v>
      </c>
      <c r="Q44" s="18">
        <v>5</v>
      </c>
      <c r="AF44" s="25">
        <v>1328</v>
      </c>
    </row>
    <row r="45" spans="1:52" ht="18" customHeight="1">
      <c r="A45" s="15" t="s">
        <v>21</v>
      </c>
      <c r="B45" s="20">
        <v>810</v>
      </c>
      <c r="C45" s="27">
        <v>1</v>
      </c>
      <c r="D45" s="18">
        <v>157</v>
      </c>
      <c r="E45" s="20">
        <v>25</v>
      </c>
      <c r="F45" s="20">
        <v>22</v>
      </c>
      <c r="G45" s="27">
        <v>4</v>
      </c>
      <c r="H45" s="20">
        <v>1</v>
      </c>
      <c r="I45" s="16">
        <v>1</v>
      </c>
      <c r="J45" s="16">
        <v>0</v>
      </c>
      <c r="K45" s="18">
        <v>5</v>
      </c>
      <c r="L45" s="18">
        <v>0</v>
      </c>
      <c r="M45" s="18">
        <v>0</v>
      </c>
      <c r="N45" s="18">
        <v>0</v>
      </c>
      <c r="O45" s="18">
        <v>0</v>
      </c>
      <c r="P45" s="20">
        <v>10</v>
      </c>
      <c r="Q45" s="18">
        <v>5</v>
      </c>
      <c r="AF45" s="25">
        <v>1041</v>
      </c>
    </row>
    <row r="46" spans="1:52" ht="18" customHeight="1">
      <c r="A46" s="15" t="s">
        <v>22</v>
      </c>
      <c r="B46" s="20">
        <v>697</v>
      </c>
      <c r="C46" s="27">
        <v>2</v>
      </c>
      <c r="D46" s="18">
        <v>165</v>
      </c>
      <c r="E46" s="20">
        <v>19</v>
      </c>
      <c r="F46" s="20">
        <v>17</v>
      </c>
      <c r="G46" s="27">
        <v>2</v>
      </c>
      <c r="H46" s="20">
        <v>1</v>
      </c>
      <c r="I46" s="16">
        <v>0</v>
      </c>
      <c r="J46" s="16">
        <v>0</v>
      </c>
      <c r="K46" s="18">
        <v>5</v>
      </c>
      <c r="L46" s="18">
        <v>0</v>
      </c>
      <c r="M46" s="18">
        <v>0</v>
      </c>
      <c r="N46" s="18">
        <v>0</v>
      </c>
      <c r="O46" s="18">
        <v>0</v>
      </c>
      <c r="P46" s="20">
        <v>9</v>
      </c>
      <c r="Q46" s="18">
        <v>0</v>
      </c>
      <c r="AF46" s="25">
        <v>917</v>
      </c>
    </row>
    <row r="47" spans="1:52" ht="14.1" customHeight="1">
      <c r="A47" s="15" t="s">
        <v>23</v>
      </c>
      <c r="B47" s="20">
        <v>762</v>
      </c>
      <c r="C47" s="27">
        <v>1</v>
      </c>
      <c r="D47" s="18">
        <v>146</v>
      </c>
      <c r="E47" s="20">
        <v>28</v>
      </c>
      <c r="F47" s="20">
        <v>39</v>
      </c>
      <c r="G47" s="27">
        <v>2</v>
      </c>
      <c r="H47" s="20">
        <v>1</v>
      </c>
      <c r="I47" s="16">
        <v>0</v>
      </c>
      <c r="J47" s="16">
        <v>2</v>
      </c>
      <c r="K47" s="18">
        <v>7</v>
      </c>
      <c r="L47" s="18">
        <v>0</v>
      </c>
      <c r="M47" s="18">
        <v>0</v>
      </c>
      <c r="N47" s="18">
        <v>0</v>
      </c>
      <c r="O47" s="18">
        <v>0</v>
      </c>
      <c r="P47" s="20">
        <v>8</v>
      </c>
      <c r="Q47" s="18">
        <v>0</v>
      </c>
      <c r="AF47" s="25">
        <v>996</v>
      </c>
    </row>
    <row r="48" spans="1:52" ht="12.95" customHeight="1">
      <c r="A48" t="s">
        <v>49</v>
      </c>
      <c r="B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row>
    <row r="49" spans="1:1" ht="12" customHeight="1">
      <c r="A49" s="21" t="s">
        <v>24</v>
      </c>
    </row>
    <row r="50" spans="1:1" ht="14.1" customHeight="1">
      <c r="A50" s="4" t="s">
        <v>45</v>
      </c>
    </row>
  </sheetData>
  <mergeCells count="30">
    <mergeCell ref="AI1:AI4"/>
    <mergeCell ref="AJ1:AJ3"/>
    <mergeCell ref="AI21:AI24"/>
    <mergeCell ref="AJ21:AJ23"/>
    <mergeCell ref="AK1:AK3"/>
    <mergeCell ref="AK21:AK23"/>
    <mergeCell ref="AL1:AP1"/>
    <mergeCell ref="AQ1:AW1"/>
    <mergeCell ref="AX1:AY1"/>
    <mergeCell ref="AZ1:AZ3"/>
    <mergeCell ref="AL2:AL3"/>
    <mergeCell ref="AM2:AN2"/>
    <mergeCell ref="AO2:AO3"/>
    <mergeCell ref="AP2:AP3"/>
    <mergeCell ref="AQ2:AT2"/>
    <mergeCell ref="AU2:AW2"/>
    <mergeCell ref="AX2:AX3"/>
    <mergeCell ref="AY2:AY3"/>
    <mergeCell ref="AL21:AP21"/>
    <mergeCell ref="AQ21:AW21"/>
    <mergeCell ref="AX21:AY21"/>
    <mergeCell ref="AZ21:AZ23"/>
    <mergeCell ref="AL22:AL23"/>
    <mergeCell ref="AM22:AN22"/>
    <mergeCell ref="AO22:AO23"/>
    <mergeCell ref="AP22:AP23"/>
    <mergeCell ref="AQ22:AT22"/>
    <mergeCell ref="AU22:AW22"/>
    <mergeCell ref="AX22:AX23"/>
    <mergeCell ref="AY22:AY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 60</vt:lpstr>
      <vt:lpstr>Table 61</vt:lpstr>
      <vt:lpstr>Table 62</vt:lpstr>
      <vt:lpstr>Table 63</vt:lpstr>
      <vt:lpstr>Table 64</vt:lpstr>
      <vt:lpstr>Table 65</vt:lpstr>
      <vt:lpstr>Table 66</vt:lpstr>
      <vt:lpstr>Table 67</vt:lpstr>
      <vt:lpstr>US1-Belmont-Monment-NB</vt:lpstr>
      <vt:lpstr>US1-Belmont-Monment-SB</vt:lpstr>
      <vt:lpstr>Sheet1</vt:lpstr>
      <vt:lpstr>Vtypes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Biko</dc:creator>
  <cp:lastModifiedBy>Biko</cp:lastModifiedBy>
  <cp:lastPrinted>2018-02-22T19:31:25Z</cp:lastPrinted>
  <dcterms:created xsi:type="dcterms:W3CDTF">2017-10-03T10:50:27Z</dcterms:created>
  <dcterms:modified xsi:type="dcterms:W3CDTF">2018-02-22T19:46:45Z</dcterms:modified>
</cp:coreProperties>
</file>