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000"/>
  </bookViews>
  <sheets>
    <sheet name="Параметры" sheetId="13" r:id="rId1"/>
    <sheet name="Параметры_old" sheetId="12" r:id="rId2"/>
  </sheets>
  <calcPr calcId="162913"/>
</workbook>
</file>

<file path=xl/calcChain.xml><?xml version="1.0" encoding="utf-8"?>
<calcChain xmlns="http://schemas.openxmlformats.org/spreadsheetml/2006/main">
  <c r="E33" i="13" l="1"/>
  <c r="E23" i="13"/>
  <c r="E11" i="13"/>
  <c r="E10" i="13" s="1"/>
  <c r="E39" i="13" l="1"/>
  <c r="E38" i="13" l="1"/>
  <c r="D40" i="13" l="1"/>
  <c r="F45" i="13" l="1"/>
  <c r="G45" i="13"/>
  <c r="H45" i="13"/>
  <c r="I45" i="13"/>
  <c r="G44" i="13"/>
  <c r="H44" i="13"/>
  <c r="I44" i="13"/>
  <c r="F44" i="13"/>
  <c r="H27" i="12" l="1"/>
  <c r="H28" i="12"/>
  <c r="H29" i="12"/>
  <c r="H30" i="12"/>
  <c r="H31" i="12"/>
  <c r="H32" i="12"/>
  <c r="H26" i="12"/>
  <c r="F22" i="12" l="1"/>
  <c r="G22" i="12"/>
  <c r="H22" i="12"/>
  <c r="I22" i="12"/>
  <c r="E22" i="12"/>
  <c r="F21" i="12"/>
  <c r="G21" i="12"/>
  <c r="H21" i="12"/>
  <c r="I21" i="12"/>
  <c r="E21" i="12"/>
  <c r="F20" i="12"/>
  <c r="G20" i="12"/>
  <c r="H20" i="12"/>
  <c r="I20" i="12"/>
  <c r="E20" i="12"/>
  <c r="F18" i="12"/>
  <c r="G18" i="12"/>
  <c r="H18" i="12"/>
  <c r="I18" i="12"/>
  <c r="E18" i="12"/>
  <c r="F16" i="12"/>
  <c r="G16" i="12"/>
  <c r="H16" i="12"/>
  <c r="I16" i="12"/>
  <c r="E16" i="12"/>
  <c r="F17" i="12"/>
  <c r="G17" i="12"/>
  <c r="H17" i="12"/>
  <c r="I17" i="12"/>
  <c r="E17" i="12"/>
  <c r="I15" i="12" l="1"/>
  <c r="F15" i="12"/>
  <c r="G15" i="12"/>
  <c r="H15" i="12"/>
  <c r="E15" i="12"/>
  <c r="F10" i="12" l="1"/>
  <c r="G10" i="12"/>
  <c r="I10" i="12"/>
  <c r="E27" i="12" l="1"/>
  <c r="E28" i="12"/>
  <c r="E29" i="12"/>
  <c r="E26" i="12"/>
  <c r="D26" i="12"/>
  <c r="D28" i="12"/>
  <c r="D27" i="12"/>
  <c r="G27" i="12"/>
  <c r="G28" i="12"/>
  <c r="G29" i="12"/>
  <c r="G30" i="12"/>
  <c r="G31" i="12"/>
  <c r="G32" i="12"/>
  <c r="G26" i="12"/>
  <c r="D29" i="12" l="1"/>
  <c r="F3" i="12"/>
  <c r="G3" i="12"/>
  <c r="H3" i="12"/>
  <c r="I3" i="12"/>
  <c r="E3" i="12"/>
  <c r="E6" i="12"/>
  <c r="I6" i="12"/>
  <c r="H6" i="12"/>
  <c r="G6" i="12"/>
  <c r="F6" i="12" l="1"/>
  <c r="D22" i="12"/>
  <c r="D21" i="12"/>
  <c r="D20" i="12"/>
  <c r="D18" i="12"/>
  <c r="D17" i="12"/>
  <c r="D16" i="12"/>
  <c r="D15" i="12"/>
  <c r="D14" i="12"/>
  <c r="D13" i="12"/>
  <c r="D12" i="12"/>
  <c r="D11" i="12"/>
  <c r="D10" i="12"/>
  <c r="D9" i="12"/>
  <c r="E13" i="12"/>
  <c r="I19" i="12"/>
  <c r="H19" i="12"/>
  <c r="G19" i="12"/>
  <c r="F19" i="12"/>
  <c r="E19" i="12"/>
  <c r="I14" i="12"/>
  <c r="H14" i="12"/>
  <c r="G14" i="12"/>
  <c r="F14" i="12"/>
  <c r="E14" i="12"/>
  <c r="I13" i="12"/>
  <c r="H13" i="12"/>
  <c r="G13" i="12"/>
  <c r="F13" i="12"/>
  <c r="F12" i="12"/>
  <c r="G12" i="12"/>
  <c r="H12" i="12"/>
  <c r="I12" i="12"/>
  <c r="E12" i="12"/>
  <c r="F11" i="12"/>
  <c r="G11" i="12"/>
  <c r="H11" i="12"/>
  <c r="I11" i="12"/>
  <c r="E11" i="12"/>
  <c r="E10" i="12"/>
  <c r="F9" i="12"/>
  <c r="G9" i="12"/>
  <c r="H9" i="12"/>
  <c r="I9" i="12"/>
  <c r="E9" i="12"/>
  <c r="F8" i="12"/>
  <c r="G8" i="12"/>
  <c r="H8" i="12"/>
  <c r="I8" i="12"/>
  <c r="E8" i="12"/>
  <c r="F7" i="12"/>
  <c r="G7" i="12"/>
  <c r="H7" i="12"/>
  <c r="I7" i="12"/>
  <c r="E7" i="12"/>
  <c r="I1" i="13"/>
  <c r="I1" i="12" l="1"/>
  <c r="H10" i="12" l="1"/>
</calcChain>
</file>

<file path=xl/sharedStrings.xml><?xml version="1.0" encoding="utf-8"?>
<sst xmlns="http://schemas.openxmlformats.org/spreadsheetml/2006/main" count="135" uniqueCount="92">
  <si>
    <t>Параметры</t>
  </si>
  <si>
    <t>15-00</t>
  </si>
  <si>
    <t>pH</t>
  </si>
  <si>
    <t>ЦСГО</t>
  </si>
  <si>
    <t>Общий объём на поверхности</t>
  </si>
  <si>
    <t xml:space="preserve">Резервный </t>
  </si>
  <si>
    <t xml:space="preserve">Активный объем </t>
  </si>
  <si>
    <t>06-00</t>
  </si>
  <si>
    <t>Тв.фаза(% vol.)</t>
  </si>
  <si>
    <t>0,3</t>
  </si>
  <si>
    <t>Температура</t>
  </si>
  <si>
    <t>ПАРАМЕТРЫ РАСТВОРА</t>
  </si>
  <si>
    <t>Тип раствора</t>
  </si>
  <si>
    <t>0,25-0,3</t>
  </si>
  <si>
    <t>Коэффициент трения</t>
  </si>
  <si>
    <t>Фильтрационная корка, мм</t>
  </si>
  <si>
    <t>Объём в скважине</t>
  </si>
  <si>
    <t>CL-, мл/л</t>
  </si>
  <si>
    <t>ПВ, (cP)</t>
  </si>
  <si>
    <t>ДНС, (lb/100ft²)</t>
  </si>
  <si>
    <t>СНС, (lb/100ft²)</t>
  </si>
  <si>
    <t>Содержание песка, %</t>
  </si>
  <si>
    <t>100</t>
  </si>
  <si>
    <t>11-00</t>
  </si>
  <si>
    <t>23-00</t>
  </si>
  <si>
    <t xml:space="preserve"> </t>
  </si>
  <si>
    <t>19-00</t>
  </si>
  <si>
    <t>Ёмкости:</t>
  </si>
  <si>
    <t>Содержание смазки, %</t>
  </si>
  <si>
    <t>50</t>
  </si>
  <si>
    <t xml:space="preserve">  </t>
  </si>
  <si>
    <t>БПР</t>
  </si>
  <si>
    <t>ДОЛИВ</t>
  </si>
  <si>
    <t>Плотность</t>
  </si>
  <si>
    <r>
      <t>СaСО</t>
    </r>
    <r>
      <rPr>
        <vertAlign val="subscript"/>
        <sz val="14"/>
        <color indexed="8"/>
        <rFont val="Times New Roman"/>
        <family val="1"/>
      </rPr>
      <t>3</t>
    </r>
    <r>
      <rPr>
        <sz val="14"/>
        <color indexed="8"/>
        <rFont val="Times New Roman"/>
        <family val="1"/>
      </rPr>
      <t>, мг/л</t>
    </r>
  </si>
  <si>
    <t>-</t>
  </si>
  <si>
    <t>Забой (м.)</t>
  </si>
  <si>
    <t>Температура раствора (°С)</t>
  </si>
  <si>
    <t>Плотность (г/см³)</t>
  </si>
  <si>
    <t>Условная вязкость (с/кварта)</t>
  </si>
  <si>
    <t>600RPM</t>
  </si>
  <si>
    <t>300RPM</t>
  </si>
  <si>
    <t>200RPM</t>
  </si>
  <si>
    <t>100RPM</t>
  </si>
  <si>
    <t>6RPM</t>
  </si>
  <si>
    <t>3RPM</t>
  </si>
  <si>
    <t>ПВ (сПз)</t>
  </si>
  <si>
    <t>Показатель фильтрации (мл/30мин)</t>
  </si>
  <si>
    <t>Фильтрационная корка (мм)</t>
  </si>
  <si>
    <t>Твердая фаза (%)</t>
  </si>
  <si>
    <t>Смазка (%)</t>
  </si>
  <si>
    <t>Вода (%)</t>
  </si>
  <si>
    <t>MBT (кг/м³)</t>
  </si>
  <si>
    <t>Щелочность Pm (мл)</t>
  </si>
  <si>
    <t>Pf/Mf (мл)</t>
  </si>
  <si>
    <t>CaCO₃ (кг/м³)</t>
  </si>
  <si>
    <t>Содержание песка (%)</t>
  </si>
  <si>
    <t>LSRV (сП)</t>
  </si>
  <si>
    <r>
      <t>ДНС (фунт/100фут</t>
    </r>
    <r>
      <rPr>
        <vertAlign val="superscript"/>
        <sz val="14"/>
        <color indexed="8"/>
        <rFont val="Times New Roman"/>
        <family val="1"/>
      </rPr>
      <t>2</t>
    </r>
    <r>
      <rPr>
        <sz val="14"/>
        <color indexed="8"/>
        <rFont val="Times New Roman"/>
        <family val="1"/>
      </rPr>
      <t>)</t>
    </r>
  </si>
  <si>
    <r>
      <t>СНС 10с / 10м (фунт/100фут</t>
    </r>
    <r>
      <rPr>
        <vertAlign val="superscript"/>
        <sz val="14"/>
        <color indexed="8"/>
        <rFont val="Times New Roman"/>
        <family val="1"/>
      </rPr>
      <t>2</t>
    </r>
    <r>
      <rPr>
        <sz val="14"/>
        <color indexed="8"/>
        <rFont val="Times New Roman"/>
        <family val="1"/>
      </rPr>
      <t>)</t>
    </r>
  </si>
  <si>
    <r>
      <t>Ca</t>
    </r>
    <r>
      <rPr>
        <vertAlign val="superscript"/>
        <sz val="14"/>
        <color indexed="8"/>
        <rFont val="Times New Roman"/>
        <family val="1"/>
      </rPr>
      <t>2+</t>
    </r>
    <r>
      <rPr>
        <sz val="14"/>
        <color indexed="8"/>
        <rFont val="Times New Roman"/>
        <family val="1"/>
      </rPr>
      <t xml:space="preserve"> (мг/л)</t>
    </r>
  </si>
  <si>
    <r>
      <t>Cl</t>
    </r>
    <r>
      <rPr>
        <vertAlign val="superscript"/>
        <sz val="14"/>
        <color indexed="8"/>
        <rFont val="Times New Roman"/>
        <family val="1"/>
      </rPr>
      <t>-</t>
    </r>
    <r>
      <rPr>
        <sz val="14"/>
        <color indexed="8"/>
        <rFont val="Times New Roman"/>
        <family val="1"/>
      </rPr>
      <t xml:space="preserve"> (мг/л)</t>
    </r>
  </si>
  <si>
    <t>1.08*</t>
  </si>
  <si>
    <t>ПОСЛЕ ПРОСМОТРА ЗАКРОЙТЕ ФАЙЛ</t>
  </si>
  <si>
    <r>
      <t>Сa</t>
    </r>
    <r>
      <rPr>
        <vertAlign val="superscript"/>
        <sz val="14"/>
        <color indexed="8"/>
        <rFont val="Times New Roman"/>
        <family val="1"/>
      </rPr>
      <t>2+</t>
    </r>
    <r>
      <rPr>
        <sz val="14"/>
        <color indexed="8"/>
        <rFont val="Times New Roman"/>
        <family val="1"/>
      </rPr>
      <t>, мг/л</t>
    </r>
  </si>
  <si>
    <r>
      <t>Фильтрат, см</t>
    </r>
    <r>
      <rPr>
        <vertAlign val="superscript"/>
        <sz val="14"/>
        <color indexed="8"/>
        <rFont val="Times New Roman"/>
        <family val="1"/>
      </rPr>
      <t>3</t>
    </r>
    <r>
      <rPr>
        <sz val="14"/>
        <color indexed="8"/>
        <rFont val="Times New Roman"/>
        <family val="1"/>
      </rPr>
      <t>/30мин</t>
    </r>
  </si>
  <si>
    <r>
      <t>МБТ, кг/м</t>
    </r>
    <r>
      <rPr>
        <vertAlign val="superscript"/>
        <sz val="14"/>
        <color indexed="8"/>
        <rFont val="Times New Roman"/>
        <family val="1"/>
      </rPr>
      <t>3</t>
    </r>
  </si>
  <si>
    <t>У.В.,(с/кв)</t>
  </si>
  <si>
    <t>Коэффициент трения (КТК-2[tg(рад)])</t>
  </si>
  <si>
    <t>7-10</t>
  </si>
  <si>
    <t>K</t>
  </si>
  <si>
    <t>Полимер-бентонитовый</t>
  </si>
  <si>
    <t>BOREMAX</t>
  </si>
  <si>
    <t>Полимер-бентонитовый/Boremax</t>
  </si>
  <si>
    <t>35-50</t>
  </si>
  <si>
    <t>10-28</t>
  </si>
  <si>
    <t>15-25</t>
  </si>
  <si>
    <t>3-10/5-20</t>
  </si>
  <si>
    <t>≤6</t>
  </si>
  <si>
    <t>&lt;1</t>
  </si>
  <si>
    <t>≤1</t>
  </si>
  <si>
    <t>≤50</t>
  </si>
  <si>
    <t>&lt; 300</t>
  </si>
  <si>
    <t>≥80</t>
  </si>
  <si>
    <t>0.25-0.3</t>
  </si>
  <si>
    <t>≥3</t>
  </si>
  <si>
    <t>≤18</t>
  </si>
  <si>
    <t>Полимер-карбонатный ингибированный</t>
  </si>
  <si>
    <t>1.12±0.03</t>
  </si>
  <si>
    <t>BOREMAX (приготовление)</t>
  </si>
  <si>
    <t>0.18/0.9</t>
  </si>
  <si>
    <t>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</si>
</sst>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d\-mmm\-yy;@"/>
    <numFmt numFmtId="165" formatCode="0.000"/>
  </numFmts>
  <fonts count="2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4"/>
      <color theme="1"/>
      <name val="Calibri"/>
      <family val="2"/>
      <charset val="204"/>
      <scheme val="minor"/>
    </font>
    <font>
      <sz val="14"/>
      <name val="Times New Roman"/>
      <family val="1"/>
    </font>
    <font>
      <vertAlign val="subscript"/>
      <sz val="14"/>
      <color indexed="8"/>
      <name val="Times New Roman"/>
      <family val="1"/>
    </font>
    <font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vertAlign val="superscript"/>
      <sz val="14"/>
      <color indexed="8"/>
      <name val="Times New Roman"/>
      <family val="1"/>
    </font>
    <font>
      <b/>
      <sz val="14"/>
      <color rgb="FFFF0000"/>
      <name val="Times New Roman"/>
      <family val="1"/>
    </font>
    <font>
      <sz val="8"/>
      <color theme="0" tint="-0.249977111117893"/>
      <name val="Times New Roman"/>
      <family val="1"/>
    </font>
    <font>
      <sz val="12"/>
      <color indexed="8"/>
      <name val="Times New Roman"/>
      <family val="1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8"/>
      <color indexed="8"/>
      <name val="Times New Roman"/>
      <family val="1"/>
    </font>
    <font>
      <sz val="9"/>
      <color indexed="8"/>
      <name val="Times New Roman"/>
      <family val="1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center" vertical="center"/>
    </xf>
    <xf numFmtId="20" fontId="4" fillId="0" borderId="0" xfId="0" applyNumberFormat="1" applyFont="1" applyFill="1" applyAlignment="1">
      <alignment horizontal="center" vertical="center"/>
    </xf>
    <xf numFmtId="0" fontId="7" fillId="0" borderId="0" xfId="0" applyFont="1"/>
    <xf numFmtId="0" fontId="8" fillId="0" borderId="0" xfId="0" applyFont="1"/>
    <xf numFmtId="49" fontId="13" fillId="0" borderId="22" xfId="0" applyNumberFormat="1" applyFont="1" applyBorder="1" applyAlignment="1">
      <alignment horizontal="center" vertical="center"/>
    </xf>
    <xf numFmtId="49" fontId="9" fillId="0" borderId="21" xfId="0" applyNumberFormat="1" applyFont="1" applyBorder="1" applyAlignment="1">
      <alignment horizontal="center"/>
    </xf>
    <xf numFmtId="0" fontId="13" fillId="0" borderId="1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49" fontId="13" fillId="0" borderId="25" xfId="0" applyNumberFormat="1" applyFont="1" applyBorder="1" applyAlignment="1">
      <alignment horizontal="center"/>
    </xf>
    <xf numFmtId="49" fontId="13" fillId="0" borderId="14" xfId="0" applyNumberFormat="1" applyFont="1" applyBorder="1" applyAlignment="1">
      <alignment horizontal="center"/>
    </xf>
    <xf numFmtId="0" fontId="11" fillId="0" borderId="0" xfId="0" applyFont="1"/>
    <xf numFmtId="49" fontId="13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2" xfId="0" applyFont="1" applyBorder="1" applyAlignment="1"/>
    <xf numFmtId="0" fontId="7" fillId="0" borderId="0" xfId="0" applyFont="1" applyBorder="1"/>
    <xf numFmtId="0" fontId="12" fillId="0" borderId="1" xfId="0" applyFont="1" applyBorder="1" applyAlignment="1"/>
    <xf numFmtId="0" fontId="12" fillId="0" borderId="3" xfId="0" applyFont="1" applyBorder="1" applyAlignment="1"/>
    <xf numFmtId="0" fontId="12" fillId="0" borderId="28" xfId="0" applyFont="1" applyBorder="1" applyAlignment="1"/>
    <xf numFmtId="0" fontId="11" fillId="0" borderId="29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1" fillId="2" borderId="2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/>
    </xf>
    <xf numFmtId="0" fontId="13" fillId="2" borderId="22" xfId="0" applyNumberFormat="1" applyFont="1" applyFill="1" applyBorder="1" applyAlignment="1">
      <alignment horizontal="center" vertical="center"/>
    </xf>
    <xf numFmtId="0" fontId="13" fillId="2" borderId="21" xfId="0" applyNumberFormat="1" applyFont="1" applyFill="1" applyBorder="1" applyAlignment="1">
      <alignment horizontal="center"/>
    </xf>
    <xf numFmtId="0" fontId="13" fillId="2" borderId="21" xfId="0" applyNumberFormat="1" applyFont="1" applyFill="1" applyBorder="1" applyAlignment="1">
      <alignment horizontal="center" vertical="center"/>
    </xf>
    <xf numFmtId="0" fontId="13" fillId="0" borderId="5" xfId="0" applyNumberFormat="1" applyFont="1" applyBorder="1" applyAlignment="1">
      <alignment horizontal="center" vertical="center"/>
    </xf>
    <xf numFmtId="0" fontId="6" fillId="2" borderId="17" xfId="0" applyNumberFormat="1" applyFont="1" applyFill="1" applyBorder="1" applyAlignment="1">
      <alignment horizontal="center" vertical="center"/>
    </xf>
    <xf numFmtId="0" fontId="9" fillId="0" borderId="21" xfId="0" applyNumberFormat="1" applyFont="1" applyBorder="1" applyAlignment="1">
      <alignment horizontal="center"/>
    </xf>
    <xf numFmtId="0" fontId="13" fillId="0" borderId="22" xfId="0" applyNumberFormat="1" applyFont="1" applyBorder="1" applyAlignment="1">
      <alignment horizontal="center" vertical="center"/>
    </xf>
    <xf numFmtId="0" fontId="13" fillId="0" borderId="24" xfId="0" applyNumberFormat="1" applyFont="1" applyBorder="1" applyAlignment="1">
      <alignment horizontal="center"/>
    </xf>
    <xf numFmtId="0" fontId="11" fillId="0" borderId="0" xfId="0" applyNumberFormat="1" applyFont="1"/>
    <xf numFmtId="2" fontId="13" fillId="2" borderId="21" xfId="0" applyNumberFormat="1" applyFont="1" applyFill="1" applyBorder="1" applyAlignment="1">
      <alignment horizontal="center" vertical="center"/>
    </xf>
    <xf numFmtId="0" fontId="17" fillId="0" borderId="0" xfId="0" applyFont="1"/>
    <xf numFmtId="0" fontId="13" fillId="2" borderId="20" xfId="0" applyNumberFormat="1" applyFont="1" applyFill="1" applyBorder="1" applyAlignment="1">
      <alignment horizontal="center"/>
    </xf>
    <xf numFmtId="0" fontId="11" fillId="2" borderId="2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49" fontId="13" fillId="0" borderId="36" xfId="0" applyNumberFormat="1" applyFont="1" applyBorder="1" applyAlignment="1">
      <alignment horizontal="center"/>
    </xf>
    <xf numFmtId="49" fontId="13" fillId="0" borderId="30" xfId="0" applyNumberFormat="1" applyFont="1" applyBorder="1" applyAlignment="1">
      <alignment horizontal="center"/>
    </xf>
    <xf numFmtId="0" fontId="11" fillId="0" borderId="11" xfId="0" applyFont="1" applyBorder="1"/>
    <xf numFmtId="0" fontId="17" fillId="0" borderId="11" xfId="0" applyFont="1" applyBorder="1"/>
    <xf numFmtId="0" fontId="19" fillId="0" borderId="0" xfId="0" applyFont="1"/>
    <xf numFmtId="0" fontId="20" fillId="0" borderId="0" xfId="0" applyFont="1"/>
    <xf numFmtId="2" fontId="19" fillId="0" borderId="0" xfId="0" applyNumberFormat="1" applyFont="1"/>
    <xf numFmtId="0" fontId="21" fillId="2" borderId="17" xfId="0" applyFont="1" applyFill="1" applyBorder="1" applyAlignment="1">
      <alignment horizontal="left" vertical="center"/>
    </xf>
    <xf numFmtId="0" fontId="13" fillId="2" borderId="21" xfId="0" quotePrefix="1" applyNumberFormat="1" applyFont="1" applyFill="1" applyBorder="1" applyAlignment="1">
      <alignment horizontal="center"/>
    </xf>
    <xf numFmtId="0" fontId="22" fillId="2" borderId="17" xfId="0" applyFont="1" applyFill="1" applyBorder="1" applyAlignment="1">
      <alignment horizontal="center" vertical="center" wrapText="1"/>
    </xf>
    <xf numFmtId="0" fontId="13" fillId="0" borderId="38" xfId="0" applyFont="1" applyBorder="1" applyAlignment="1">
      <alignment horizontal="left" vertical="center"/>
    </xf>
    <xf numFmtId="0" fontId="13" fillId="0" borderId="39" xfId="0" applyFont="1" applyBorder="1" applyAlignment="1">
      <alignment horizontal="left" vertical="center"/>
    </xf>
    <xf numFmtId="49" fontId="13" fillId="0" borderId="40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0" fontId="23" fillId="2" borderId="8" xfId="0" applyNumberFormat="1" applyFont="1" applyFill="1" applyBorder="1" applyAlignment="1">
      <alignment horizontal="center"/>
    </xf>
    <xf numFmtId="165" fontId="13" fillId="2" borderId="21" xfId="0" applyNumberFormat="1" applyFont="1" applyFill="1" applyBorder="1" applyAlignment="1">
      <alignment horizontal="center"/>
    </xf>
    <xf numFmtId="2" fontId="13" fillId="2" borderId="22" xfId="0" applyNumberFormat="1" applyFont="1" applyFill="1" applyBorder="1" applyAlignment="1">
      <alignment horizontal="center" vertical="center"/>
    </xf>
    <xf numFmtId="49" fontId="13" fillId="2" borderId="21" xfId="0" quotePrefix="1" applyNumberFormat="1" applyFont="1" applyFill="1" applyBorder="1" applyAlignment="1">
      <alignment horizontal="center"/>
    </xf>
    <xf numFmtId="0" fontId="13" fillId="0" borderId="21" xfId="0" applyNumberFormat="1" applyFont="1" applyFill="1" applyBorder="1" applyAlignment="1">
      <alignment horizontal="center"/>
    </xf>
    <xf numFmtId="0" fontId="11" fillId="0" borderId="29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/>
    </xf>
    <xf numFmtId="0" fontId="24" fillId="2" borderId="8" xfId="0" applyNumberFormat="1" applyFont="1" applyFill="1" applyBorder="1" applyAlignment="1">
      <alignment horizontal="center"/>
    </xf>
    <xf numFmtId="0" fontId="9" fillId="2" borderId="22" xfId="0" applyNumberFormat="1" applyFont="1" applyFill="1" applyBorder="1" applyAlignment="1">
      <alignment horizontal="center" vertical="center"/>
    </xf>
    <xf numFmtId="2" fontId="9" fillId="2" borderId="22" xfId="0" applyNumberFormat="1" applyFont="1" applyFill="1" applyBorder="1" applyAlignment="1">
      <alignment horizontal="center" vertical="center"/>
    </xf>
    <xf numFmtId="0" fontId="9" fillId="2" borderId="21" xfId="0" applyNumberFormat="1" applyFont="1" applyFill="1" applyBorder="1" applyAlignment="1">
      <alignment horizontal="center"/>
    </xf>
    <xf numFmtId="49" fontId="9" fillId="2" borderId="21" xfId="0" quotePrefix="1" applyNumberFormat="1" applyFont="1" applyFill="1" applyBorder="1" applyAlignment="1">
      <alignment horizontal="center"/>
    </xf>
    <xf numFmtId="0" fontId="9" fillId="0" borderId="21" xfId="0" applyNumberFormat="1" applyFont="1" applyFill="1" applyBorder="1" applyAlignment="1">
      <alignment horizontal="center"/>
    </xf>
    <xf numFmtId="0" fontId="9" fillId="2" borderId="21" xfId="0" quotePrefix="1" applyNumberFormat="1" applyFont="1" applyFill="1" applyBorder="1" applyAlignment="1">
      <alignment horizontal="center"/>
    </xf>
    <xf numFmtId="165" fontId="9" fillId="2" borderId="21" xfId="0" applyNumberFormat="1" applyFont="1" applyFill="1" applyBorder="1" applyAlignment="1">
      <alignment horizontal="center"/>
    </xf>
    <xf numFmtId="0" fontId="9" fillId="0" borderId="29" xfId="0" applyFont="1" applyFill="1" applyBorder="1" applyAlignment="1">
      <alignment horizontal="center" vertical="center"/>
    </xf>
    <xf numFmtId="0" fontId="9" fillId="0" borderId="30" xfId="0" applyFont="1" applyFill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2" fillId="0" borderId="26" xfId="0" applyFont="1" applyBorder="1" applyAlignment="1"/>
    <xf numFmtId="0" fontId="12" fillId="0" borderId="32" xfId="0" applyFont="1" applyBorder="1" applyAlignment="1"/>
    <xf numFmtId="0" fontId="18" fillId="0" borderId="3" xfId="0" applyFont="1" applyBorder="1" applyAlignment="1">
      <alignment horizontal="left" vertical="center"/>
    </xf>
    <xf numFmtId="0" fontId="18" fillId="0" borderId="33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1" fillId="2" borderId="17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left" vertical="center"/>
    </xf>
    <xf numFmtId="0" fontId="12" fillId="0" borderId="35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0" borderId="13" xfId="0" applyNumberFormat="1" applyFont="1" applyBorder="1" applyAlignment="1">
      <alignment horizontal="center" vertical="center"/>
    </xf>
    <xf numFmtId="0" fontId="13" fillId="0" borderId="14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3" fillId="0" borderId="26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3" fillId="0" borderId="1" xfId="0" applyFont="1" applyBorder="1" applyAlignment="1">
      <alignment horizontal="left"/>
    </xf>
    <xf numFmtId="0" fontId="13" fillId="0" borderId="31" xfId="0" applyFont="1" applyBorder="1" applyAlignment="1">
      <alignment horizontal="left"/>
    </xf>
    <xf numFmtId="0" fontId="12" fillId="0" borderId="13" xfId="0" applyNumberFormat="1" applyFont="1" applyBorder="1" applyAlignment="1">
      <alignment horizontal="center" vertical="center"/>
    </xf>
    <xf numFmtId="0" fontId="12" fillId="0" borderId="14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2" fillId="0" borderId="27" xfId="0" applyFont="1" applyBorder="1" applyAlignment="1"/>
    <xf numFmtId="0" fontId="13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13" fillId="0" borderId="18" xfId="0" applyFont="1" applyBorder="1" applyAlignment="1">
      <alignment horizontal="left"/>
    </xf>
    <xf numFmtId="0" fontId="13" fillId="0" borderId="19" xfId="0" applyFont="1" applyBorder="1" applyAlignment="1">
      <alignment horizontal="left"/>
    </xf>
    <xf numFmtId="0" fontId="6" fillId="2" borderId="26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2" fontId="25" fillId="2" borderId="22" xfId="0" applyNumberFormat="1" applyFont="1" applyFill="1" applyBorder="1" applyAlignment="1">
      <alignment horizontal="center" vertical="center"/>
    </xf>
    <xf numFmtId="0" fontId="25" fillId="2" borderId="21" xfId="0" applyNumberFormat="1" applyFont="1" applyFill="1" applyBorder="1" applyAlignment="1">
      <alignment horizontal="center"/>
    </xf>
    <xf numFmtId="49" fontId="25" fillId="2" borderId="21" xfId="0" quotePrefix="1" applyNumberFormat="1" applyFont="1" applyFill="1" applyBorder="1" applyAlignment="1">
      <alignment horizontal="center"/>
    </xf>
    <xf numFmtId="0" fontId="25" fillId="0" borderId="21" xfId="0" applyNumberFormat="1" applyFont="1" applyFill="1" applyBorder="1" applyAlignment="1">
      <alignment horizontal="center"/>
    </xf>
    <xf numFmtId="0" fontId="25" fillId="2" borderId="21" xfId="0" quotePrefix="1" applyNumberFormat="1" applyFont="1" applyFill="1" applyBorder="1" applyAlignment="1">
      <alignment horizontal="center"/>
    </xf>
    <xf numFmtId="165" fontId="25" fillId="2" borderId="21" xfId="0" applyNumberFormat="1" applyFont="1" applyFill="1" applyBorder="1" applyAlignment="1">
      <alignment horizontal="center"/>
    </xf>
    <xf numFmtId="0" fontId="25" fillId="0" borderId="5" xfId="0" applyNumberFormat="1" applyFont="1" applyFill="1" applyBorder="1" applyAlignment="1">
      <alignment horizontal="center" vertical="center"/>
    </xf>
    <xf numFmtId="0" fontId="25" fillId="2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theme="0"/>
      </font>
      <fill>
        <patternFill>
          <fgColor theme="0" tint="-4.9989318521683403E-2"/>
          <bgColor theme="0"/>
        </patternFill>
      </fill>
    </dxf>
    <dxf>
      <font>
        <color theme="0"/>
      </font>
      <fill>
        <patternFill>
          <fgColor theme="0" tint="-4.9989318521683403E-2"/>
          <bgColor theme="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46"/>
  <sheetViews>
    <sheetView tabSelected="1" topLeftCell="B2" zoomScale="85" zoomScaleNormal="85" zoomScaleSheetLayoutView="80" workbookViewId="0">
      <selection activeCell="E6" sqref="E6:E7"/>
    </sheetView>
  </sheetViews>
  <sheetFormatPr defaultRowHeight="15" x14ac:dyDescent="0.25"/>
  <cols>
    <col min="3" max="3" width="32.140625" customWidth="1"/>
    <col min="4" max="4" width="21.7109375" customWidth="1"/>
    <col min="5" max="5" width="19.85546875" customWidth="1"/>
    <col min="6" max="7" width="20.7109375" customWidth="1"/>
    <col min="8" max="9" width="20.140625" customWidth="1"/>
  </cols>
  <sheetData>
    <row r="1" spans="1:9" ht="40.5" hidden="1" customHeight="1" thickBot="1" x14ac:dyDescent="0.35">
      <c r="A1" s="3"/>
      <c r="B1" s="101" t="s">
        <v>11</v>
      </c>
      <c r="C1" s="102"/>
      <c r="D1" s="102"/>
      <c r="E1" s="102"/>
      <c r="F1" s="102"/>
      <c r="G1" s="102"/>
      <c r="H1" s="103"/>
      <c r="I1" s="4">
        <f ca="1">NOW()</f>
        <v>44252.09898599537</v>
      </c>
    </row>
    <row r="2" spans="1:9" ht="19.5" thickBot="1" x14ac:dyDescent="0.35">
      <c r="A2" s="3"/>
      <c r="B2" s="115" t="s">
        <v>63</v>
      </c>
      <c r="C2" s="115"/>
      <c r="D2" s="115"/>
      <c r="E2" s="115"/>
      <c r="F2" s="115"/>
      <c r="G2" s="115"/>
      <c r="H2" s="115"/>
      <c r="I2" s="115"/>
    </row>
    <row r="3" spans="1:9" ht="31.5" customHeight="1" thickBot="1" x14ac:dyDescent="0.35">
      <c r="A3" s="3"/>
      <c r="B3" s="104" t="s">
        <v>12</v>
      </c>
      <c r="C3" s="105"/>
      <c r="D3" s="106"/>
      <c r="E3" s="58" t="s">
        <v>87</v>
      </c>
      <c r="F3" s="58" t="s">
        <v>87</v>
      </c>
      <c r="G3" s="58" t="s">
        <v>87</v>
      </c>
      <c r="H3" s="58" t="s">
        <v>87</v>
      </c>
      <c r="I3" s="58" t="s">
        <v>87</v>
      </c>
    </row>
    <row r="4" spans="1:9" ht="15" customHeight="1" x14ac:dyDescent="0.3">
      <c r="A4" s="3"/>
      <c r="B4" s="107" t="s">
        <v>0</v>
      </c>
      <c r="C4" s="108"/>
      <c r="D4" s="109"/>
      <c r="E4" s="113" t="s">
        <v>7</v>
      </c>
      <c r="F4" s="113" t="s">
        <v>23</v>
      </c>
      <c r="G4" s="113" t="s">
        <v>1</v>
      </c>
      <c r="H4" s="113" t="s">
        <v>26</v>
      </c>
      <c r="I4" s="113" t="s">
        <v>24</v>
      </c>
    </row>
    <row r="5" spans="1:9" ht="15.75" customHeight="1" thickBot="1" x14ac:dyDescent="0.35">
      <c r="A5" s="3"/>
      <c r="B5" s="110"/>
      <c r="C5" s="111"/>
      <c r="D5" s="112"/>
      <c r="E5" s="114"/>
      <c r="F5" s="114"/>
      <c r="G5" s="114"/>
      <c r="H5" s="114"/>
      <c r="I5" s="114"/>
    </row>
    <row r="6" spans="1:9" ht="15.75" customHeight="1" thickBot="1" x14ac:dyDescent="0.35">
      <c r="A6" s="3"/>
      <c r="B6" s="104" t="s">
        <v>36</v>
      </c>
      <c r="C6" s="105"/>
      <c r="D6" s="106"/>
      <c r="E6" s="143">
        <v>1632</v>
      </c>
      <c r="F6" s="71"/>
      <c r="G6" s="71"/>
      <c r="H6" s="71"/>
      <c r="I6" s="83"/>
    </row>
    <row r="7" spans="1:9" ht="15.75" customHeight="1" x14ac:dyDescent="0.3">
      <c r="A7" s="3"/>
      <c r="B7" s="116" t="s">
        <v>37</v>
      </c>
      <c r="C7" s="117"/>
      <c r="D7" s="8" t="s">
        <v>35</v>
      </c>
      <c r="E7" s="144">
        <v>25</v>
      </c>
      <c r="F7" s="35"/>
      <c r="G7" s="35"/>
      <c r="H7" s="35"/>
      <c r="I7" s="73"/>
    </row>
    <row r="8" spans="1:9" ht="20.25" customHeight="1" x14ac:dyDescent="0.3">
      <c r="A8" s="3"/>
      <c r="B8" s="118" t="s">
        <v>38</v>
      </c>
      <c r="C8" s="119"/>
      <c r="D8" s="9" t="s">
        <v>88</v>
      </c>
      <c r="E8" s="137">
        <v>1.1399999999999999</v>
      </c>
      <c r="F8" s="65"/>
      <c r="G8" s="65"/>
      <c r="H8" s="65"/>
      <c r="I8" s="74"/>
    </row>
    <row r="9" spans="1:9" ht="20.25" customHeight="1" x14ac:dyDescent="0.3">
      <c r="A9" s="3"/>
      <c r="B9" s="88" t="s">
        <v>39</v>
      </c>
      <c r="C9" s="89"/>
      <c r="D9" s="9" t="s">
        <v>74</v>
      </c>
      <c r="E9" s="138">
        <v>44</v>
      </c>
      <c r="F9" s="36"/>
      <c r="G9" s="36"/>
      <c r="H9" s="36"/>
      <c r="I9" s="75"/>
    </row>
    <row r="10" spans="1:9" ht="20.25" customHeight="1" x14ac:dyDescent="0.3">
      <c r="A10" s="3"/>
      <c r="B10" s="88" t="s">
        <v>40</v>
      </c>
      <c r="C10" s="89"/>
      <c r="D10" s="9" t="s">
        <v>35</v>
      </c>
      <c r="E10" s="138">
        <f>E16+E11</f>
        <v>45</v>
      </c>
      <c r="F10" s="36"/>
      <c r="G10" s="36"/>
      <c r="H10" s="36"/>
      <c r="I10" s="75"/>
    </row>
    <row r="11" spans="1:9" ht="20.25" customHeight="1" x14ac:dyDescent="0.3">
      <c r="A11" s="3"/>
      <c r="B11" s="88" t="s">
        <v>41</v>
      </c>
      <c r="C11" s="89"/>
      <c r="D11" s="9" t="s">
        <v>35</v>
      </c>
      <c r="E11" s="138">
        <f>E16+E17</f>
        <v>31</v>
      </c>
      <c r="F11" s="36"/>
      <c r="G11" s="36"/>
      <c r="H11" s="36"/>
      <c r="I11" s="75"/>
    </row>
    <row r="12" spans="1:9" ht="20.25" customHeight="1" x14ac:dyDescent="0.3">
      <c r="A12" s="3"/>
      <c r="B12" s="88" t="s">
        <v>42</v>
      </c>
      <c r="C12" s="89"/>
      <c r="D12" s="9" t="s">
        <v>35</v>
      </c>
      <c r="E12" s="138">
        <v>25</v>
      </c>
      <c r="F12" s="36"/>
      <c r="G12" s="36"/>
      <c r="H12" s="36"/>
      <c r="I12" s="75"/>
    </row>
    <row r="13" spans="1:9" ht="20.25" customHeight="1" x14ac:dyDescent="0.3">
      <c r="A13" s="3"/>
      <c r="B13" s="88" t="s">
        <v>43</v>
      </c>
      <c r="C13" s="89"/>
      <c r="D13" s="9" t="s">
        <v>35</v>
      </c>
      <c r="E13" s="138">
        <v>18</v>
      </c>
      <c r="F13" s="36"/>
      <c r="G13" s="36"/>
      <c r="H13" s="36"/>
      <c r="I13" s="75"/>
    </row>
    <row r="14" spans="1:9" ht="20.25" customHeight="1" x14ac:dyDescent="0.3">
      <c r="A14" s="3"/>
      <c r="B14" s="88" t="s">
        <v>44</v>
      </c>
      <c r="C14" s="89"/>
      <c r="D14" s="9" t="s">
        <v>35</v>
      </c>
      <c r="E14" s="138">
        <v>7</v>
      </c>
      <c r="F14" s="36"/>
      <c r="G14" s="36"/>
      <c r="H14" s="36"/>
      <c r="I14" s="75"/>
    </row>
    <row r="15" spans="1:9" ht="20.25" customHeight="1" x14ac:dyDescent="0.3">
      <c r="A15" s="3"/>
      <c r="B15" s="88" t="s">
        <v>45</v>
      </c>
      <c r="C15" s="89"/>
      <c r="D15" s="9" t="s">
        <v>35</v>
      </c>
      <c r="E15" s="138">
        <v>5</v>
      </c>
      <c r="F15" s="36"/>
      <c r="G15" s="36"/>
      <c r="H15" s="36"/>
      <c r="I15" s="75"/>
    </row>
    <row r="16" spans="1:9" ht="20.25" customHeight="1" x14ac:dyDescent="0.3">
      <c r="A16" s="3"/>
      <c r="B16" s="88" t="s">
        <v>46</v>
      </c>
      <c r="C16" s="89"/>
      <c r="D16" s="9" t="s">
        <v>75</v>
      </c>
      <c r="E16" s="138">
        <v>14</v>
      </c>
      <c r="F16" s="36"/>
      <c r="G16" s="36"/>
      <c r="H16" s="36"/>
      <c r="I16" s="75"/>
    </row>
    <row r="17" spans="1:9" ht="20.25" customHeight="1" x14ac:dyDescent="0.3">
      <c r="A17" s="3"/>
      <c r="B17" s="88" t="s">
        <v>58</v>
      </c>
      <c r="C17" s="89"/>
      <c r="D17" s="9" t="s">
        <v>76</v>
      </c>
      <c r="E17" s="138">
        <v>17</v>
      </c>
      <c r="F17" s="36"/>
      <c r="G17" s="36"/>
      <c r="H17" s="36"/>
      <c r="I17" s="75"/>
    </row>
    <row r="18" spans="1:9" ht="20.25" customHeight="1" x14ac:dyDescent="0.3">
      <c r="A18" s="3"/>
      <c r="B18" s="88" t="s">
        <v>59</v>
      </c>
      <c r="C18" s="89"/>
      <c r="D18" s="9" t="s">
        <v>77</v>
      </c>
      <c r="E18" s="139" t="s">
        <v>91</v>
      </c>
      <c r="F18" s="66"/>
      <c r="G18" s="66"/>
      <c r="H18" s="66"/>
      <c r="I18" s="76"/>
    </row>
    <row r="19" spans="1:9" ht="20.25" customHeight="1" x14ac:dyDescent="0.3">
      <c r="A19" s="3"/>
      <c r="B19" s="88" t="s">
        <v>47</v>
      </c>
      <c r="C19" s="89"/>
      <c r="D19" s="9" t="s">
        <v>78</v>
      </c>
      <c r="E19" s="138">
        <v>5.7</v>
      </c>
      <c r="F19" s="36"/>
      <c r="G19" s="36"/>
      <c r="H19" s="36"/>
      <c r="I19" s="75"/>
    </row>
    <row r="20" spans="1:9" ht="20.25" customHeight="1" x14ac:dyDescent="0.3">
      <c r="A20" s="3"/>
      <c r="B20" s="88" t="s">
        <v>48</v>
      </c>
      <c r="C20" s="89"/>
      <c r="D20" s="9" t="s">
        <v>79</v>
      </c>
      <c r="E20" s="138">
        <v>0.5</v>
      </c>
      <c r="F20" s="36"/>
      <c r="G20" s="36"/>
      <c r="H20" s="36"/>
      <c r="I20" s="75"/>
    </row>
    <row r="21" spans="1:9" ht="20.25" customHeight="1" x14ac:dyDescent="0.3">
      <c r="A21" s="3"/>
      <c r="B21" s="88" t="s">
        <v>49</v>
      </c>
      <c r="C21" s="89"/>
      <c r="D21" s="9" t="s">
        <v>86</v>
      </c>
      <c r="E21" s="138">
        <v>10</v>
      </c>
      <c r="F21" s="36"/>
      <c r="G21" s="36"/>
      <c r="H21" s="36"/>
      <c r="I21" s="75"/>
    </row>
    <row r="22" spans="1:9" ht="20.25" customHeight="1" x14ac:dyDescent="0.3">
      <c r="A22" s="3"/>
      <c r="B22" s="88" t="s">
        <v>50</v>
      </c>
      <c r="C22" s="89"/>
      <c r="D22" s="9" t="s">
        <v>85</v>
      </c>
      <c r="E22" s="138">
        <v>3</v>
      </c>
      <c r="F22" s="36"/>
      <c r="G22" s="36"/>
      <c r="H22" s="36"/>
      <c r="I22" s="75"/>
    </row>
    <row r="23" spans="1:9" ht="20.25" customHeight="1" x14ac:dyDescent="0.3">
      <c r="A23" s="3"/>
      <c r="B23" s="88" t="s">
        <v>51</v>
      </c>
      <c r="C23" s="89"/>
      <c r="D23" s="9" t="s">
        <v>35</v>
      </c>
      <c r="E23" s="138">
        <f>100-E21-E22</f>
        <v>87</v>
      </c>
      <c r="F23" s="36"/>
      <c r="G23" s="36"/>
      <c r="H23" s="36"/>
      <c r="I23" s="75"/>
    </row>
    <row r="24" spans="1:9" ht="20.25" customHeight="1" x14ac:dyDescent="0.3">
      <c r="A24" s="3"/>
      <c r="B24" s="88" t="s">
        <v>52</v>
      </c>
      <c r="C24" s="89"/>
      <c r="D24" s="9" t="s">
        <v>81</v>
      </c>
      <c r="E24" s="140">
        <v>14.3</v>
      </c>
      <c r="F24" s="67"/>
      <c r="G24" s="67"/>
      <c r="H24" s="67"/>
      <c r="I24" s="77"/>
    </row>
    <row r="25" spans="1:9" ht="20.25" customHeight="1" x14ac:dyDescent="0.3">
      <c r="A25" s="3"/>
      <c r="B25" s="88" t="s">
        <v>2</v>
      </c>
      <c r="C25" s="89"/>
      <c r="D25" s="9" t="s">
        <v>69</v>
      </c>
      <c r="E25" s="138">
        <v>9.5</v>
      </c>
      <c r="F25" s="36"/>
      <c r="G25" s="36"/>
      <c r="H25" s="36"/>
      <c r="I25" s="75"/>
    </row>
    <row r="26" spans="1:9" ht="20.25" customHeight="1" x14ac:dyDescent="0.3">
      <c r="A26" s="3"/>
      <c r="B26" s="88" t="s">
        <v>53</v>
      </c>
      <c r="C26" s="89"/>
      <c r="D26" s="9" t="s">
        <v>35</v>
      </c>
      <c r="E26" s="138">
        <v>0.26</v>
      </c>
      <c r="F26" s="36"/>
      <c r="G26" s="36"/>
      <c r="H26" s="36"/>
      <c r="I26" s="75"/>
    </row>
    <row r="27" spans="1:9" ht="19.5" customHeight="1" x14ac:dyDescent="0.3">
      <c r="A27" s="3"/>
      <c r="B27" s="88" t="s">
        <v>54</v>
      </c>
      <c r="C27" s="89"/>
      <c r="D27" s="9" t="s">
        <v>35</v>
      </c>
      <c r="E27" s="141" t="s">
        <v>90</v>
      </c>
      <c r="F27" s="57"/>
      <c r="G27" s="57"/>
      <c r="H27" s="57"/>
      <c r="I27" s="78"/>
    </row>
    <row r="28" spans="1:9" ht="18.75" customHeight="1" x14ac:dyDescent="0.3">
      <c r="A28" s="3"/>
      <c r="B28" s="88" t="s">
        <v>61</v>
      </c>
      <c r="C28" s="89"/>
      <c r="D28" s="9" t="s">
        <v>35</v>
      </c>
      <c r="E28" s="138">
        <v>350</v>
      </c>
      <c r="F28" s="36"/>
      <c r="G28" s="36"/>
      <c r="H28" s="36"/>
      <c r="I28" s="75"/>
    </row>
    <row r="29" spans="1:9" ht="19.5" customHeight="1" x14ac:dyDescent="0.3">
      <c r="A29" s="3"/>
      <c r="B29" s="88" t="s">
        <v>60</v>
      </c>
      <c r="C29" s="89"/>
      <c r="D29" s="9" t="s">
        <v>82</v>
      </c>
      <c r="E29" s="138">
        <v>100</v>
      </c>
      <c r="F29" s="36"/>
      <c r="G29" s="36"/>
      <c r="H29" s="36"/>
      <c r="I29" s="75"/>
    </row>
    <row r="30" spans="1:9" ht="20.25" customHeight="1" x14ac:dyDescent="0.3">
      <c r="A30" s="3"/>
      <c r="B30" s="88" t="s">
        <v>55</v>
      </c>
      <c r="C30" s="89"/>
      <c r="D30" s="9" t="s">
        <v>83</v>
      </c>
      <c r="E30" s="138">
        <v>85</v>
      </c>
      <c r="F30" s="36"/>
      <c r="G30" s="36"/>
      <c r="H30" s="36"/>
      <c r="I30" s="75"/>
    </row>
    <row r="31" spans="1:9" ht="20.25" customHeight="1" x14ac:dyDescent="0.3">
      <c r="A31" s="3"/>
      <c r="B31" s="88" t="s">
        <v>56</v>
      </c>
      <c r="C31" s="89"/>
      <c r="D31" s="9" t="s">
        <v>80</v>
      </c>
      <c r="E31" s="138">
        <v>0.5</v>
      </c>
      <c r="F31" s="36"/>
      <c r="G31" s="36"/>
      <c r="H31" s="36"/>
      <c r="I31" s="75"/>
    </row>
    <row r="32" spans="1:9" ht="20.25" customHeight="1" x14ac:dyDescent="0.3">
      <c r="A32" s="3"/>
      <c r="B32" s="88" t="s">
        <v>57</v>
      </c>
      <c r="C32" s="89"/>
      <c r="D32" s="9" t="s">
        <v>35</v>
      </c>
      <c r="E32" s="138" t="s">
        <v>35</v>
      </c>
      <c r="F32" s="36"/>
      <c r="G32" s="36"/>
      <c r="H32" s="36"/>
      <c r="I32" s="75"/>
    </row>
    <row r="33" spans="1:9" ht="19.5" customHeight="1" thickBot="1" x14ac:dyDescent="0.35">
      <c r="A33" s="3"/>
      <c r="B33" s="92" t="s">
        <v>68</v>
      </c>
      <c r="C33" s="93"/>
      <c r="D33" s="34" t="s">
        <v>84</v>
      </c>
      <c r="E33" s="142">
        <f>TAN(RADIANS(E35))</f>
        <v>6.9926811943510414E-2</v>
      </c>
      <c r="F33" s="64"/>
      <c r="G33" s="64"/>
      <c r="H33" s="64"/>
      <c r="I33" s="79"/>
    </row>
    <row r="34" spans="1:9" ht="19.5" hidden="1" customHeight="1" thickBot="1" x14ac:dyDescent="0.35">
      <c r="A34" s="3"/>
      <c r="B34" s="59"/>
      <c r="C34" s="60"/>
      <c r="D34" s="61"/>
      <c r="E34" s="49"/>
      <c r="F34" s="49"/>
      <c r="G34" s="50"/>
      <c r="H34" s="45"/>
      <c r="I34" s="16"/>
    </row>
    <row r="35" spans="1:9" ht="20.25" customHeight="1" x14ac:dyDescent="0.3">
      <c r="A35" s="3"/>
      <c r="B35" s="94"/>
      <c r="C35" s="94"/>
      <c r="D35" s="62"/>
      <c r="E35" s="63">
        <v>4</v>
      </c>
      <c r="F35" s="63">
        <v>3</v>
      </c>
      <c r="G35" s="63">
        <v>5</v>
      </c>
      <c r="H35" s="72">
        <v>4</v>
      </c>
      <c r="I35" s="63">
        <v>4.5</v>
      </c>
    </row>
    <row r="36" spans="1:9" ht="20.25" customHeight="1" thickBot="1" x14ac:dyDescent="0.35">
      <c r="A36" s="3"/>
      <c r="B36" s="6"/>
      <c r="C36" s="6"/>
      <c r="D36" s="21"/>
      <c r="E36" s="18"/>
      <c r="F36" s="19" t="s">
        <v>27</v>
      </c>
      <c r="G36" s="45"/>
      <c r="H36" s="51"/>
      <c r="I36" s="52"/>
    </row>
    <row r="37" spans="1:9" ht="20.25" customHeight="1" thickBot="1" x14ac:dyDescent="0.35">
      <c r="A37" s="3"/>
      <c r="B37" s="90" t="s">
        <v>16</v>
      </c>
      <c r="C37" s="91"/>
      <c r="D37" s="80">
        <v>61</v>
      </c>
      <c r="E37" s="56" t="s">
        <v>72</v>
      </c>
      <c r="F37" s="27">
        <v>1</v>
      </c>
      <c r="G37" s="68">
        <v>20</v>
      </c>
      <c r="H37" s="84" t="s">
        <v>72</v>
      </c>
      <c r="I37" s="85"/>
    </row>
    <row r="38" spans="1:9" ht="20.25" customHeight="1" thickBot="1" x14ac:dyDescent="0.35">
      <c r="A38" s="3"/>
      <c r="B38" s="22" t="s">
        <v>6</v>
      </c>
      <c r="C38" s="20"/>
      <c r="D38" s="81">
        <v>37</v>
      </c>
      <c r="E38" s="56" t="str">
        <f>H37</f>
        <v>BOREMAX</v>
      </c>
      <c r="F38" s="28">
        <v>2</v>
      </c>
      <c r="G38" s="69">
        <v>3.5</v>
      </c>
      <c r="H38" s="84" t="s">
        <v>72</v>
      </c>
      <c r="I38" s="85"/>
    </row>
    <row r="39" spans="1:9" ht="20.25" customHeight="1" thickBot="1" x14ac:dyDescent="0.35">
      <c r="A39" s="3"/>
      <c r="B39" s="22" t="s">
        <v>5</v>
      </c>
      <c r="C39" s="20"/>
      <c r="D39" s="82">
        <v>29</v>
      </c>
      <c r="E39" s="56" t="str">
        <f>H38</f>
        <v>BOREMAX</v>
      </c>
      <c r="F39" s="28">
        <v>3</v>
      </c>
      <c r="G39" s="70">
        <v>20.5</v>
      </c>
      <c r="H39" s="84" t="s">
        <v>89</v>
      </c>
      <c r="I39" s="85"/>
    </row>
    <row r="40" spans="1:9" ht="20.25" customHeight="1" thickBot="1" x14ac:dyDescent="0.35">
      <c r="A40" s="3"/>
      <c r="B40" s="97" t="s">
        <v>4</v>
      </c>
      <c r="C40" s="98"/>
      <c r="D40" s="96">
        <f>D38+D39</f>
        <v>66</v>
      </c>
      <c r="E40" s="95" t="s">
        <v>73</v>
      </c>
      <c r="F40" s="29">
        <v>4</v>
      </c>
      <c r="G40" s="70">
        <v>33</v>
      </c>
      <c r="H40" s="84" t="s">
        <v>71</v>
      </c>
      <c r="I40" s="85"/>
    </row>
    <row r="41" spans="1:9" ht="20.25" customHeight="1" thickBot="1" x14ac:dyDescent="0.35">
      <c r="A41" s="3"/>
      <c r="B41" s="99"/>
      <c r="C41" s="100"/>
      <c r="D41" s="96"/>
      <c r="E41" s="95"/>
      <c r="F41" s="29" t="s">
        <v>3</v>
      </c>
      <c r="G41" s="70">
        <v>17</v>
      </c>
      <c r="H41" s="84" t="s">
        <v>72</v>
      </c>
      <c r="I41" s="85"/>
    </row>
    <row r="42" spans="1:9" ht="20.25" customHeight="1" x14ac:dyDescent="0.3">
      <c r="A42" s="3"/>
      <c r="C42" s="2"/>
      <c r="D42" s="7"/>
      <c r="F42" s="29" t="s">
        <v>31</v>
      </c>
      <c r="G42" s="31">
        <v>5</v>
      </c>
      <c r="H42" s="84" t="s">
        <v>72</v>
      </c>
      <c r="I42" s="85"/>
    </row>
    <row r="43" spans="1:9" ht="20.25" customHeight="1" thickBot="1" x14ac:dyDescent="0.35">
      <c r="A43" s="3"/>
      <c r="B43" s="3"/>
      <c r="C43" s="3"/>
      <c r="D43" s="3"/>
      <c r="E43" s="3"/>
      <c r="F43" s="30" t="s">
        <v>32</v>
      </c>
      <c r="G43" s="32" t="s">
        <v>35</v>
      </c>
      <c r="H43" s="86" t="s">
        <v>35</v>
      </c>
      <c r="I43" s="87"/>
    </row>
    <row r="44" spans="1:9" ht="16.5" customHeight="1" x14ac:dyDescent="0.25">
      <c r="B44" s="53" t="s">
        <v>70</v>
      </c>
      <c r="C44" s="53">
        <v>1.25</v>
      </c>
      <c r="D44" s="54"/>
      <c r="E44" s="53"/>
      <c r="F44" s="55">
        <f>IF((F6-E6)&gt;0,(F6-E6)*0.7854*0.2953^2*$C$44,0)</f>
        <v>0</v>
      </c>
      <c r="G44" s="55">
        <f>IF((G6-F6)&gt;0,(G6-F6)*0.7854*0.2953^2*$C$44,0)</f>
        <v>0</v>
      </c>
      <c r="H44" s="55">
        <f>IF((H6-G6)&gt;0,(H6-G6)*0.7854*0.2953^2*$C$44,0)</f>
        <v>0</v>
      </c>
      <c r="I44" s="55">
        <f>IF((I6-H6)&gt;0,(I6-H6)*0.7854*0.2953^2*$C$44,0)</f>
        <v>0</v>
      </c>
    </row>
    <row r="45" spans="1:9" ht="16.5" customHeight="1" x14ac:dyDescent="0.25">
      <c r="B45" s="53" t="s">
        <v>70</v>
      </c>
      <c r="C45" s="53">
        <v>1.3</v>
      </c>
      <c r="D45" s="54"/>
      <c r="E45" s="53"/>
      <c r="F45" s="55">
        <f>IF((F6-E6)&gt;0,(F6-E6)*0.7854*0.2953^2*$C$45,0)</f>
        <v>0</v>
      </c>
      <c r="G45" s="55">
        <f>IF((G6-F6)&gt;0,(G6-F6)*0.7854*0.2953^2*$C$45,0)</f>
        <v>0</v>
      </c>
      <c r="H45" s="55">
        <f>IF((H6-G6)&gt;0,(H6-G6)*0.7854*0.2953^2*$C$45,0)</f>
        <v>0</v>
      </c>
      <c r="I45" s="55">
        <f>IF((I6-H6)&gt;0,(I6-H6)*0.7854*0.2953^2*$C$45,0)</f>
        <v>0</v>
      </c>
    </row>
    <row r="46" spans="1:9" ht="16.5" customHeight="1" x14ac:dyDescent="0.25">
      <c r="B46" s="53"/>
      <c r="C46" s="53"/>
      <c r="D46" s="54"/>
      <c r="E46" s="53"/>
      <c r="F46" s="55"/>
      <c r="G46" s="55"/>
      <c r="H46" s="55"/>
      <c r="I46" s="55"/>
    </row>
  </sheetData>
  <mergeCells count="49">
    <mergeCell ref="E40:E41"/>
    <mergeCell ref="D40:D41"/>
    <mergeCell ref="B40:C41"/>
    <mergeCell ref="B1:H1"/>
    <mergeCell ref="B3:D3"/>
    <mergeCell ref="B4:D5"/>
    <mergeCell ref="E4:E5"/>
    <mergeCell ref="F4:F5"/>
    <mergeCell ref="G4:G5"/>
    <mergeCell ref="H4:H5"/>
    <mergeCell ref="B2:I2"/>
    <mergeCell ref="I4:I5"/>
    <mergeCell ref="B7:C7"/>
    <mergeCell ref="B8:C8"/>
    <mergeCell ref="B9:C9"/>
    <mergeCell ref="B6:D6"/>
    <mergeCell ref="B37:C37"/>
    <mergeCell ref="B32:C32"/>
    <mergeCell ref="B33:C33"/>
    <mergeCell ref="B25:C25"/>
    <mergeCell ref="B26:C26"/>
    <mergeCell ref="B27:C27"/>
    <mergeCell ref="B28:C28"/>
    <mergeCell ref="B30:C30"/>
    <mergeCell ref="B31:C31"/>
    <mergeCell ref="B29:C29"/>
    <mergeCell ref="B35:C35"/>
    <mergeCell ref="B10:C10"/>
    <mergeCell ref="B11:C11"/>
    <mergeCell ref="B12:C12"/>
    <mergeCell ref="B13:C13"/>
    <mergeCell ref="B14:C14"/>
    <mergeCell ref="B15:C15"/>
    <mergeCell ref="B16:C16"/>
    <mergeCell ref="B22:C22"/>
    <mergeCell ref="B23:C23"/>
    <mergeCell ref="B24:C24"/>
    <mergeCell ref="B17:C17"/>
    <mergeCell ref="B18:C18"/>
    <mergeCell ref="B19:C19"/>
    <mergeCell ref="B20:C20"/>
    <mergeCell ref="B21:C21"/>
    <mergeCell ref="H42:I42"/>
    <mergeCell ref="H43:I43"/>
    <mergeCell ref="H37:I37"/>
    <mergeCell ref="H38:I38"/>
    <mergeCell ref="H39:I39"/>
    <mergeCell ref="H40:I40"/>
    <mergeCell ref="H41:I41"/>
  </mergeCells>
  <pageMargins left="0.7" right="0.7" top="0.75" bottom="0.75" header="0.3" footer="0.3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35"/>
  <sheetViews>
    <sheetView zoomScale="85" zoomScaleNormal="85" zoomScaleSheetLayoutView="80" workbookViewId="0">
      <selection activeCell="C33" sqref="C33"/>
    </sheetView>
  </sheetViews>
  <sheetFormatPr defaultRowHeight="15" x14ac:dyDescent="0.25"/>
  <cols>
    <col min="3" max="3" width="30.85546875" customWidth="1"/>
    <col min="4" max="4" width="21.7109375" customWidth="1"/>
    <col min="5" max="5" width="19.85546875" customWidth="1"/>
    <col min="6" max="7" width="20.7109375" customWidth="1"/>
    <col min="8" max="9" width="20.140625" customWidth="1"/>
    <col min="10" max="10" width="8.42578125" customWidth="1"/>
  </cols>
  <sheetData>
    <row r="1" spans="1:10" ht="40.5" customHeight="1" thickBot="1" x14ac:dyDescent="0.35">
      <c r="A1" s="3"/>
      <c r="B1" s="101" t="s">
        <v>11</v>
      </c>
      <c r="C1" s="102"/>
      <c r="D1" s="102"/>
      <c r="E1" s="102"/>
      <c r="F1" s="102"/>
      <c r="G1" s="102"/>
      <c r="H1" s="103"/>
      <c r="I1" s="4">
        <f ca="1">NOW()</f>
        <v>44252.09898599537</v>
      </c>
    </row>
    <row r="2" spans="1:10" ht="19.5" thickBot="1" x14ac:dyDescent="0.35">
      <c r="A2" s="3"/>
      <c r="B2" s="3"/>
      <c r="C2" s="3"/>
      <c r="D2" s="3"/>
      <c r="E2" s="5"/>
      <c r="F2" s="3"/>
      <c r="G2" s="3"/>
      <c r="H2" s="3"/>
      <c r="I2" s="3"/>
    </row>
    <row r="3" spans="1:10" ht="19.5" thickBot="1" x14ac:dyDescent="0.35">
      <c r="A3" s="3"/>
      <c r="B3" s="104" t="s">
        <v>36</v>
      </c>
      <c r="C3" s="105"/>
      <c r="D3" s="106"/>
      <c r="E3" s="38">
        <f>Параметры!E6</f>
        <v>1632</v>
      </c>
      <c r="F3" s="38">
        <f>Параметры!F6</f>
        <v>0</v>
      </c>
      <c r="G3" s="38">
        <f>Параметры!G6</f>
        <v>0</v>
      </c>
      <c r="H3" s="38">
        <f>Параметры!H6</f>
        <v>0</v>
      </c>
      <c r="I3" s="38">
        <f>Параметры!I6</f>
        <v>0</v>
      </c>
    </row>
    <row r="4" spans="1:10" ht="15" customHeight="1" x14ac:dyDescent="0.3">
      <c r="A4" s="3"/>
      <c r="B4" s="107" t="s">
        <v>0</v>
      </c>
      <c r="C4" s="108"/>
      <c r="D4" s="109"/>
      <c r="E4" s="120" t="s">
        <v>7</v>
      </c>
      <c r="F4" s="120" t="s">
        <v>23</v>
      </c>
      <c r="G4" s="120" t="s">
        <v>1</v>
      </c>
      <c r="H4" s="120" t="s">
        <v>26</v>
      </c>
      <c r="I4" s="120" t="s">
        <v>24</v>
      </c>
    </row>
    <row r="5" spans="1:10" ht="15.75" customHeight="1" thickBot="1" x14ac:dyDescent="0.35">
      <c r="A5" s="3"/>
      <c r="B5" s="110"/>
      <c r="C5" s="111"/>
      <c r="D5" s="112"/>
      <c r="E5" s="121"/>
      <c r="F5" s="121"/>
      <c r="G5" s="121"/>
      <c r="H5" s="121"/>
      <c r="I5" s="121"/>
    </row>
    <row r="6" spans="1:10" ht="15.75" customHeight="1" thickBot="1" x14ac:dyDescent="0.35">
      <c r="A6" s="3"/>
      <c r="B6" s="104" t="s">
        <v>12</v>
      </c>
      <c r="C6" s="122"/>
      <c r="D6" s="123"/>
      <c r="E6" s="39" t="str">
        <f>Параметры!E3</f>
        <v>Полимер-карбонатный ингибированный</v>
      </c>
      <c r="F6" s="39" t="str">
        <f>Параметры!F3</f>
        <v>Полимер-карбонатный ингибированный</v>
      </c>
      <c r="G6" s="39" t="str">
        <f>Параметры!G3</f>
        <v>Полимер-карбонатный ингибированный</v>
      </c>
      <c r="H6" s="39" t="str">
        <f>Параметры!H3</f>
        <v>Полимер-карбонатный ингибированный</v>
      </c>
      <c r="I6" s="39" t="str">
        <f>Параметры!I3</f>
        <v>Полимер-карбонатный ингибированный</v>
      </c>
    </row>
    <row r="7" spans="1:10" ht="15.75" customHeight="1" x14ac:dyDescent="0.3">
      <c r="A7" s="3"/>
      <c r="B7" s="128" t="s">
        <v>10</v>
      </c>
      <c r="C7" s="129"/>
      <c r="D7" s="41" t="s">
        <v>35</v>
      </c>
      <c r="E7" s="35">
        <f>Параметры!E7</f>
        <v>25</v>
      </c>
      <c r="F7" s="35">
        <f>Параметры!F7</f>
        <v>0</v>
      </c>
      <c r="G7" s="35">
        <f>Параметры!G7</f>
        <v>0</v>
      </c>
      <c r="H7" s="35">
        <f>Параметры!H7</f>
        <v>0</v>
      </c>
      <c r="I7" s="35">
        <f>Параметры!I7</f>
        <v>0</v>
      </c>
    </row>
    <row r="8" spans="1:10" ht="18.75" x14ac:dyDescent="0.3">
      <c r="A8" s="3"/>
      <c r="B8" s="130" t="s">
        <v>33</v>
      </c>
      <c r="C8" s="131"/>
      <c r="D8" s="40" t="s">
        <v>62</v>
      </c>
      <c r="E8" s="44">
        <f>Параметры!E8</f>
        <v>1.1399999999999999</v>
      </c>
      <c r="F8" s="44">
        <f>Параметры!F8</f>
        <v>0</v>
      </c>
      <c r="G8" s="37">
        <f>Параметры!G8</f>
        <v>0</v>
      </c>
      <c r="H8" s="44">
        <f>Параметры!H8</f>
        <v>0</v>
      </c>
      <c r="I8" s="44">
        <f>Параметры!I8</f>
        <v>0</v>
      </c>
    </row>
    <row r="9" spans="1:10" ht="18.75" x14ac:dyDescent="0.3">
      <c r="A9" s="3"/>
      <c r="B9" s="88" t="s">
        <v>67</v>
      </c>
      <c r="C9" s="124"/>
      <c r="D9" s="40" t="str">
        <f>Параметры!D9</f>
        <v>35-50</v>
      </c>
      <c r="E9" s="36">
        <f>Параметры!E9</f>
        <v>44</v>
      </c>
      <c r="F9" s="36">
        <f>Параметры!F9</f>
        <v>0</v>
      </c>
      <c r="G9" s="36">
        <f>Параметры!G9</f>
        <v>0</v>
      </c>
      <c r="H9" s="36">
        <f>Параметры!H9</f>
        <v>0</v>
      </c>
      <c r="I9" s="36">
        <f>Параметры!I9</f>
        <v>0</v>
      </c>
    </row>
    <row r="10" spans="1:10" ht="18.75" x14ac:dyDescent="0.3">
      <c r="A10" s="3"/>
      <c r="B10" s="88" t="s">
        <v>18</v>
      </c>
      <c r="C10" s="124"/>
      <c r="D10" s="9" t="str">
        <f>Параметры!D16</f>
        <v>10-28</v>
      </c>
      <c r="E10" s="36">
        <f>Параметры!E16</f>
        <v>14</v>
      </c>
      <c r="F10" s="36">
        <f>Параметры!F16</f>
        <v>0</v>
      </c>
      <c r="G10" s="36">
        <f>Параметры!G16</f>
        <v>0</v>
      </c>
      <c r="H10" s="36">
        <f>Параметры!H16</f>
        <v>0</v>
      </c>
      <c r="I10" s="36">
        <f>Параметры!I16</f>
        <v>0</v>
      </c>
    </row>
    <row r="11" spans="1:10" ht="18.75" x14ac:dyDescent="0.3">
      <c r="A11" s="3"/>
      <c r="B11" s="88" t="s">
        <v>19</v>
      </c>
      <c r="C11" s="124"/>
      <c r="D11" s="9" t="str">
        <f>Параметры!D17</f>
        <v>15-25</v>
      </c>
      <c r="E11" s="36">
        <f>Параметры!E17</f>
        <v>17</v>
      </c>
      <c r="F11" s="36">
        <f>Параметры!F17</f>
        <v>0</v>
      </c>
      <c r="G11" s="36">
        <f>Параметры!G17</f>
        <v>0</v>
      </c>
      <c r="H11" s="36">
        <f>Параметры!H17</f>
        <v>0</v>
      </c>
      <c r="I11" s="36">
        <f>Параметры!I17</f>
        <v>0</v>
      </c>
    </row>
    <row r="12" spans="1:10" ht="18.75" x14ac:dyDescent="0.3">
      <c r="A12" s="3"/>
      <c r="B12" s="88" t="s">
        <v>20</v>
      </c>
      <c r="C12" s="124"/>
      <c r="D12" s="9" t="str">
        <f>Параметры!D18</f>
        <v>3-10/5-20</v>
      </c>
      <c r="E12" s="36" t="str">
        <f>Параметры!E18</f>
        <v>5/18</v>
      </c>
      <c r="F12" s="36">
        <f>Параметры!F18</f>
        <v>0</v>
      </c>
      <c r="G12" s="36">
        <f>Параметры!G18</f>
        <v>0</v>
      </c>
      <c r="H12" s="36">
        <f>Параметры!H18</f>
        <v>0</v>
      </c>
      <c r="I12" s="36">
        <f>Параметры!I18</f>
        <v>0</v>
      </c>
    </row>
    <row r="13" spans="1:10" ht="22.5" x14ac:dyDescent="0.3">
      <c r="A13" s="3"/>
      <c r="B13" s="88" t="s">
        <v>65</v>
      </c>
      <c r="C13" s="124"/>
      <c r="D13" s="9" t="str">
        <f>Параметры!D19</f>
        <v>≤6</v>
      </c>
      <c r="E13" s="36">
        <f>Параметры!E19</f>
        <v>5.7</v>
      </c>
      <c r="F13" s="36">
        <f>Параметры!F19</f>
        <v>0</v>
      </c>
      <c r="G13" s="36">
        <f>Параметры!G19</f>
        <v>0</v>
      </c>
      <c r="H13" s="36">
        <f>Параметры!H19</f>
        <v>0</v>
      </c>
      <c r="I13" s="36">
        <f>Параметры!I19</f>
        <v>0</v>
      </c>
      <c r="J13" s="1"/>
    </row>
    <row r="14" spans="1:10" ht="18.75" x14ac:dyDescent="0.3">
      <c r="A14" s="3"/>
      <c r="B14" s="10" t="s">
        <v>15</v>
      </c>
      <c r="C14" s="11"/>
      <c r="D14" s="9" t="str">
        <f>Параметры!D20</f>
        <v>&lt;1</v>
      </c>
      <c r="E14" s="36">
        <f>Параметры!E20</f>
        <v>0.5</v>
      </c>
      <c r="F14" s="36">
        <f>Параметры!F20</f>
        <v>0</v>
      </c>
      <c r="G14" s="36">
        <f>Параметры!G20</f>
        <v>0</v>
      </c>
      <c r="H14" s="36">
        <f>Параметры!H20</f>
        <v>0</v>
      </c>
      <c r="I14" s="36">
        <f>Параметры!I20</f>
        <v>0</v>
      </c>
      <c r="J14" s="1"/>
    </row>
    <row r="15" spans="1:10" ht="18.75" x14ac:dyDescent="0.3">
      <c r="A15" s="3"/>
      <c r="B15" s="88" t="s">
        <v>2</v>
      </c>
      <c r="C15" s="124"/>
      <c r="D15" s="9" t="str">
        <f>Параметры!D25</f>
        <v>7-10</v>
      </c>
      <c r="E15" s="36">
        <f>Параметры!E25</f>
        <v>9.5</v>
      </c>
      <c r="F15" s="36">
        <f>Параметры!F25</f>
        <v>0</v>
      </c>
      <c r="G15" s="36">
        <f>Параметры!G25</f>
        <v>0</v>
      </c>
      <c r="H15" s="36">
        <f>Параметры!H25</f>
        <v>0</v>
      </c>
      <c r="I15" s="36">
        <f>Параметры!I25</f>
        <v>0</v>
      </c>
    </row>
    <row r="16" spans="1:10" ht="22.5" x14ac:dyDescent="0.3">
      <c r="A16" s="3"/>
      <c r="B16" s="88" t="s">
        <v>66</v>
      </c>
      <c r="C16" s="124"/>
      <c r="D16" s="9" t="str">
        <f>Параметры!D24</f>
        <v>≤50</v>
      </c>
      <c r="E16" s="36">
        <f>Параметры!E24</f>
        <v>14.3</v>
      </c>
      <c r="F16" s="36">
        <f>Параметры!F24</f>
        <v>0</v>
      </c>
      <c r="G16" s="36">
        <f>Параметры!G24</f>
        <v>0</v>
      </c>
      <c r="H16" s="36">
        <f>Параметры!H24</f>
        <v>0</v>
      </c>
      <c r="I16" s="36">
        <f>Параметры!I24</f>
        <v>0</v>
      </c>
    </row>
    <row r="17" spans="1:9" ht="18.75" x14ac:dyDescent="0.3">
      <c r="A17" s="3"/>
      <c r="B17" s="88" t="s">
        <v>28</v>
      </c>
      <c r="C17" s="124"/>
      <c r="D17" s="9" t="str">
        <f>Параметры!D22</f>
        <v>≥3</v>
      </c>
      <c r="E17" s="36">
        <f>Параметры!E22</f>
        <v>3</v>
      </c>
      <c r="F17" s="36">
        <f>Параметры!F22</f>
        <v>0</v>
      </c>
      <c r="G17" s="36">
        <f>Параметры!G22</f>
        <v>0</v>
      </c>
      <c r="H17" s="36">
        <f>Параметры!H22</f>
        <v>0</v>
      </c>
      <c r="I17" s="36">
        <f>Параметры!I22</f>
        <v>0</v>
      </c>
    </row>
    <row r="18" spans="1:9" ht="18.75" x14ac:dyDescent="0.3">
      <c r="A18" s="3"/>
      <c r="B18" s="88" t="s">
        <v>21</v>
      </c>
      <c r="C18" s="124"/>
      <c r="D18" s="9" t="str">
        <f>Параметры!D31</f>
        <v>≤1</v>
      </c>
      <c r="E18" s="36">
        <f>Параметры!E31</f>
        <v>0.5</v>
      </c>
      <c r="F18" s="36">
        <f>Параметры!F31</f>
        <v>0</v>
      </c>
      <c r="G18" s="36">
        <f>Параметры!G31</f>
        <v>0</v>
      </c>
      <c r="H18" s="36">
        <f>Параметры!H30</f>
        <v>0</v>
      </c>
      <c r="I18" s="36">
        <f>Параметры!I31</f>
        <v>0</v>
      </c>
    </row>
    <row r="19" spans="1:9" ht="18" hidden="1" customHeight="1" x14ac:dyDescent="0.3">
      <c r="A19" s="3"/>
      <c r="B19" s="88" t="s">
        <v>8</v>
      </c>
      <c r="C19" s="124"/>
      <c r="D19" s="40"/>
      <c r="E19" s="36">
        <f>Параметры!E25</f>
        <v>9.5</v>
      </c>
      <c r="F19" s="36">
        <f>Параметры!F25</f>
        <v>0</v>
      </c>
      <c r="G19" s="36">
        <f>Параметры!G25</f>
        <v>0</v>
      </c>
      <c r="H19" s="36">
        <f>Параметры!H25</f>
        <v>0</v>
      </c>
      <c r="I19" s="36">
        <f>Параметры!I25</f>
        <v>0</v>
      </c>
    </row>
    <row r="20" spans="1:9" ht="18.75" x14ac:dyDescent="0.3">
      <c r="A20" s="3"/>
      <c r="B20" s="88" t="s">
        <v>17</v>
      </c>
      <c r="C20" s="124"/>
      <c r="D20" s="9" t="str">
        <f>Параметры!D28</f>
        <v>-</v>
      </c>
      <c r="E20" s="36">
        <f>Параметры!E28</f>
        <v>350</v>
      </c>
      <c r="F20" s="36">
        <f>Параметры!F28</f>
        <v>0</v>
      </c>
      <c r="G20" s="36">
        <f>Параметры!G28</f>
        <v>0</v>
      </c>
      <c r="H20" s="36">
        <f>Параметры!H27</f>
        <v>0</v>
      </c>
      <c r="I20" s="36">
        <f>Параметры!I28</f>
        <v>0</v>
      </c>
    </row>
    <row r="21" spans="1:9" ht="20.25" x14ac:dyDescent="0.3">
      <c r="A21" s="3"/>
      <c r="B21" s="88" t="s">
        <v>34</v>
      </c>
      <c r="C21" s="124"/>
      <c r="D21" s="9" t="str">
        <f>Параметры!D30</f>
        <v>≥80</v>
      </c>
      <c r="E21" s="36">
        <f>Параметры!E30</f>
        <v>85</v>
      </c>
      <c r="F21" s="36">
        <f>Параметры!F30</f>
        <v>0</v>
      </c>
      <c r="G21" s="36">
        <f>Параметры!G30</f>
        <v>0</v>
      </c>
      <c r="H21" s="36">
        <f>Параметры!H29</f>
        <v>0</v>
      </c>
      <c r="I21" s="36">
        <f>Параметры!I30</f>
        <v>0</v>
      </c>
    </row>
    <row r="22" spans="1:9" ht="23.25" thickBot="1" x14ac:dyDescent="0.35">
      <c r="A22" s="3"/>
      <c r="B22" s="125" t="s">
        <v>64</v>
      </c>
      <c r="C22" s="126"/>
      <c r="D22" s="34" t="str">
        <f>Параметры!D29</f>
        <v>&lt; 300</v>
      </c>
      <c r="E22" s="46">
        <f>Параметры!E29</f>
        <v>100</v>
      </c>
      <c r="F22" s="46">
        <f>Параметры!F29</f>
        <v>0</v>
      </c>
      <c r="G22" s="46">
        <f>Параметры!G29</f>
        <v>0</v>
      </c>
      <c r="H22" s="46">
        <f>Параметры!H28</f>
        <v>0</v>
      </c>
      <c r="I22" s="46">
        <f>Параметры!I29</f>
        <v>0</v>
      </c>
    </row>
    <row r="23" spans="1:9" ht="19.5" hidden="1" customHeight="1" thickBot="1" x14ac:dyDescent="0.35">
      <c r="A23" s="3"/>
      <c r="B23" s="12" t="s">
        <v>14</v>
      </c>
      <c r="C23" s="13"/>
      <c r="D23" s="42" t="s">
        <v>13</v>
      </c>
      <c r="E23" s="14" t="s">
        <v>9</v>
      </c>
      <c r="F23" s="14" t="s">
        <v>9</v>
      </c>
      <c r="G23" s="15" t="s">
        <v>29</v>
      </c>
      <c r="H23" s="15" t="s">
        <v>22</v>
      </c>
      <c r="I23" s="16"/>
    </row>
    <row r="24" spans="1:9" ht="18.75" x14ac:dyDescent="0.3">
      <c r="A24" s="3"/>
      <c r="B24" s="134"/>
      <c r="C24" s="134"/>
      <c r="D24" s="43"/>
      <c r="E24" s="17"/>
      <c r="F24" s="17"/>
      <c r="G24" s="16"/>
      <c r="H24" s="16"/>
      <c r="I24" s="16"/>
    </row>
    <row r="25" spans="1:9" ht="19.5" thickBot="1" x14ac:dyDescent="0.35">
      <c r="A25" s="3"/>
      <c r="B25" s="6"/>
      <c r="C25" s="6"/>
      <c r="D25" s="21"/>
      <c r="E25" s="18"/>
      <c r="F25" s="19" t="s">
        <v>27</v>
      </c>
      <c r="G25" s="16"/>
      <c r="H25" s="16"/>
      <c r="I25" s="6"/>
    </row>
    <row r="26" spans="1:9" ht="19.5" thickBot="1" x14ac:dyDescent="0.35">
      <c r="A26" s="3"/>
      <c r="B26" s="90" t="s">
        <v>16</v>
      </c>
      <c r="C26" s="127"/>
      <c r="D26" s="25">
        <f>Параметры!D37</f>
        <v>61</v>
      </c>
      <c r="E26" s="33" t="str">
        <f>Параметры!E37</f>
        <v>BOREMAX</v>
      </c>
      <c r="F26" s="27">
        <v>1</v>
      </c>
      <c r="G26" s="47">
        <f>Параметры!G37</f>
        <v>20</v>
      </c>
      <c r="H26" s="132" t="str">
        <f>Параметры!H37</f>
        <v>BOREMAX</v>
      </c>
      <c r="I26" s="133"/>
    </row>
    <row r="27" spans="1:9" ht="19.5" thickBot="1" x14ac:dyDescent="0.35">
      <c r="A27" s="3"/>
      <c r="B27" s="22" t="s">
        <v>6</v>
      </c>
      <c r="C27" s="20"/>
      <c r="D27" s="25">
        <f>Параметры!D38</f>
        <v>37</v>
      </c>
      <c r="E27" s="33" t="str">
        <f>Параметры!E38</f>
        <v>BOREMAX</v>
      </c>
      <c r="F27" s="28">
        <v>2</v>
      </c>
      <c r="G27" s="31">
        <f>Параметры!G38</f>
        <v>3.5</v>
      </c>
      <c r="H27" s="132" t="str">
        <f>Параметры!H38</f>
        <v>BOREMAX</v>
      </c>
      <c r="I27" s="133"/>
    </row>
    <row r="28" spans="1:9" ht="19.5" thickBot="1" x14ac:dyDescent="0.35">
      <c r="A28" s="3"/>
      <c r="B28" s="22" t="s">
        <v>5</v>
      </c>
      <c r="C28" s="20"/>
      <c r="D28" s="25">
        <f>Параметры!D39</f>
        <v>29</v>
      </c>
      <c r="E28" s="33" t="str">
        <f>Параметры!E39</f>
        <v>BOREMAX</v>
      </c>
      <c r="F28" s="28">
        <v>3</v>
      </c>
      <c r="G28" s="31">
        <f>Параметры!G39</f>
        <v>20.5</v>
      </c>
      <c r="H28" s="132" t="str">
        <f>Параметры!H39</f>
        <v>BOREMAX (приготовление)</v>
      </c>
      <c r="I28" s="133"/>
    </row>
    <row r="29" spans="1:9" ht="19.5" thickBot="1" x14ac:dyDescent="0.35">
      <c r="A29" s="3"/>
      <c r="B29" s="23" t="s">
        <v>4</v>
      </c>
      <c r="C29" s="24"/>
      <c r="D29" s="26">
        <f>Параметры!D40</f>
        <v>66</v>
      </c>
      <c r="E29" s="33" t="str">
        <f>Параметры!E40</f>
        <v>Полимер-бентонитовый/Boremax</v>
      </c>
      <c r="F29" s="29">
        <v>4</v>
      </c>
      <c r="G29" s="31">
        <f>Параметры!G40</f>
        <v>33</v>
      </c>
      <c r="H29" s="132" t="str">
        <f>Параметры!H40</f>
        <v>Полимер-бентонитовый</v>
      </c>
      <c r="I29" s="133"/>
    </row>
    <row r="30" spans="1:9" ht="19.5" thickBot="1" x14ac:dyDescent="0.35">
      <c r="A30" s="3"/>
      <c r="B30" s="16"/>
      <c r="C30" s="16"/>
      <c r="D30" s="16"/>
      <c r="E30" s="16"/>
      <c r="F30" s="29" t="s">
        <v>3</v>
      </c>
      <c r="G30" s="31">
        <f>Параметры!G41</f>
        <v>17</v>
      </c>
      <c r="H30" s="132" t="str">
        <f>Параметры!H41</f>
        <v>BOREMAX</v>
      </c>
      <c r="I30" s="133"/>
    </row>
    <row r="31" spans="1:9" ht="19.5" thickBot="1" x14ac:dyDescent="0.35">
      <c r="A31" s="3"/>
      <c r="B31" s="135"/>
      <c r="C31" s="136"/>
      <c r="D31" s="26"/>
      <c r="E31" s="6"/>
      <c r="F31" s="29" t="s">
        <v>31</v>
      </c>
      <c r="G31" s="31">
        <f>Параметры!G42</f>
        <v>5</v>
      </c>
      <c r="H31" s="132" t="str">
        <f>Параметры!H42</f>
        <v>BOREMAX</v>
      </c>
      <c r="I31" s="133"/>
    </row>
    <row r="32" spans="1:9" ht="19.5" thickBot="1" x14ac:dyDescent="0.35">
      <c r="A32" s="3"/>
      <c r="B32" s="3"/>
      <c r="C32" s="3"/>
      <c r="D32" s="3"/>
      <c r="E32" s="3"/>
      <c r="F32" s="30" t="s">
        <v>32</v>
      </c>
      <c r="G32" s="48" t="str">
        <f>Параметры!G43</f>
        <v>-</v>
      </c>
      <c r="H32" s="132" t="str">
        <f>Параметры!H43</f>
        <v>-</v>
      </c>
      <c r="I32" s="133"/>
    </row>
    <row r="33" spans="2:7" ht="18.75" x14ac:dyDescent="0.3">
      <c r="C33" s="2"/>
      <c r="D33" s="7"/>
    </row>
    <row r="34" spans="2:7" ht="18.75" x14ac:dyDescent="0.3">
      <c r="B34" t="s">
        <v>30</v>
      </c>
      <c r="C34" s="2"/>
      <c r="D34" s="2"/>
    </row>
    <row r="35" spans="2:7" ht="18.75" x14ac:dyDescent="0.3">
      <c r="C35" s="2"/>
      <c r="G35" t="s">
        <v>25</v>
      </c>
    </row>
  </sheetData>
  <mergeCells count="34">
    <mergeCell ref="B8:C8"/>
    <mergeCell ref="B9:C9"/>
    <mergeCell ref="H31:I31"/>
    <mergeCell ref="H32:I32"/>
    <mergeCell ref="B24:C24"/>
    <mergeCell ref="H26:I26"/>
    <mergeCell ref="H27:I27"/>
    <mergeCell ref="H28:I28"/>
    <mergeCell ref="H29:I29"/>
    <mergeCell ref="H30:I30"/>
    <mergeCell ref="B31:C31"/>
    <mergeCell ref="B1:H1"/>
    <mergeCell ref="B4:D5"/>
    <mergeCell ref="E4:E5"/>
    <mergeCell ref="F4:F5"/>
    <mergeCell ref="G4:G5"/>
    <mergeCell ref="H4:H5"/>
    <mergeCell ref="B3:D3"/>
    <mergeCell ref="I4:I5"/>
    <mergeCell ref="B6:D6"/>
    <mergeCell ref="B21:C21"/>
    <mergeCell ref="B22:C22"/>
    <mergeCell ref="B26:C26"/>
    <mergeCell ref="B18:C18"/>
    <mergeCell ref="B10:C10"/>
    <mergeCell ref="B11:C11"/>
    <mergeCell ref="B12:C12"/>
    <mergeCell ref="B13:C13"/>
    <mergeCell ref="B15:C15"/>
    <mergeCell ref="B16:C16"/>
    <mergeCell ref="B19:C19"/>
    <mergeCell ref="B20:C20"/>
    <mergeCell ref="B17:C17"/>
    <mergeCell ref="B7:C7"/>
  </mergeCells>
  <conditionalFormatting sqref="E7:I22 F3:I3">
    <cfRule type="cellIs" dxfId="1" priority="2" operator="equal">
      <formula>0</formula>
    </cfRule>
  </conditionalFormatting>
  <conditionalFormatting sqref="E3">
    <cfRule type="cellIs" dxfId="0" priority="1" operator="equal">
      <formula>0</formula>
    </cfRule>
  </conditionalFormatting>
  <pageMargins left="0.7" right="0.7" top="0.75" bottom="0.75" header="0.3" footer="0.3"/>
  <pageSetup scale="63" orientation="landscape" r:id="rId1"/>
  <ignoredErrors>
    <ignoredError sqref="E23:E24" numberStoredAsText="1"/>
    <ignoredError sqref="E4:F5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795473-66CD-4121-8347-45ED409B53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Параметры</vt:lpstr>
      <vt:lpstr>Параметры_old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2021-02-24T19:25:16Z</dcterms:modified>
</cp:coreProperties>
</file>